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ma\DataAnalysis\Customer Analysis For understanding\"/>
    </mc:Choice>
  </mc:AlternateContent>
  <xr:revisionPtr revIDLastSave="0" documentId="8_{248814B2-FF4F-43DE-AC25-C9ED0AD65041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customers" sheetId="1" r:id="rId1"/>
    <sheet name="Sheet1" sheetId="3" r:id="rId2"/>
    <sheet name="Sheet2" sheetId="4" r:id="rId3"/>
    <sheet name="transactions" sheetId="2" r:id="rId4"/>
  </sheets>
  <definedNames>
    <definedName name="_xlnm._FilterDatabase" localSheetId="3" hidden="1">transactions!$A$1:$L$3001</definedName>
  </definedNames>
  <calcPr calcId="191029"/>
  <pivotCaches>
    <pivotCache cacheId="20" r:id="rId5"/>
    <pivotCache cacheId="2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1001" i="1"/>
  <c r="K1001" i="1"/>
  <c r="J1001" i="1"/>
  <c r="I1001" i="1"/>
  <c r="H1001" i="1"/>
  <c r="L1000" i="1"/>
  <c r="K1000" i="1"/>
  <c r="J1000" i="1"/>
  <c r="I1000" i="1"/>
  <c r="H1000" i="1"/>
  <c r="L999" i="1"/>
  <c r="K999" i="1"/>
  <c r="J999" i="1"/>
  <c r="I999" i="1"/>
  <c r="H999" i="1"/>
  <c r="L998" i="1"/>
  <c r="K998" i="1"/>
  <c r="J998" i="1"/>
  <c r="I998" i="1"/>
  <c r="H998" i="1"/>
  <c r="L997" i="1"/>
  <c r="K997" i="1"/>
  <c r="J997" i="1"/>
  <c r="I997" i="1"/>
  <c r="H997" i="1"/>
  <c r="L996" i="1"/>
  <c r="K996" i="1"/>
  <c r="J996" i="1"/>
  <c r="I996" i="1"/>
  <c r="H996" i="1"/>
  <c r="L995" i="1"/>
  <c r="K995" i="1"/>
  <c r="J995" i="1"/>
  <c r="I995" i="1"/>
  <c r="H995" i="1"/>
  <c r="L994" i="1"/>
  <c r="K994" i="1"/>
  <c r="J994" i="1"/>
  <c r="I994" i="1"/>
  <c r="H994" i="1"/>
  <c r="L993" i="1"/>
  <c r="K993" i="1"/>
  <c r="J993" i="1"/>
  <c r="I993" i="1"/>
  <c r="H993" i="1"/>
  <c r="L992" i="1"/>
  <c r="K992" i="1"/>
  <c r="J992" i="1"/>
  <c r="I992" i="1"/>
  <c r="H992" i="1"/>
  <c r="L991" i="1"/>
  <c r="K991" i="1"/>
  <c r="J991" i="1"/>
  <c r="I991" i="1"/>
  <c r="H991" i="1"/>
  <c r="L990" i="1"/>
  <c r="K990" i="1"/>
  <c r="J990" i="1"/>
  <c r="I990" i="1"/>
  <c r="H990" i="1"/>
  <c r="L989" i="1"/>
  <c r="K989" i="1"/>
  <c r="J989" i="1"/>
  <c r="I989" i="1"/>
  <c r="H989" i="1"/>
  <c r="L988" i="1"/>
  <c r="K988" i="1"/>
  <c r="J988" i="1"/>
  <c r="I988" i="1"/>
  <c r="H988" i="1"/>
  <c r="L987" i="1"/>
  <c r="K987" i="1"/>
  <c r="J987" i="1"/>
  <c r="I987" i="1"/>
  <c r="H987" i="1"/>
  <c r="L986" i="1"/>
  <c r="K986" i="1"/>
  <c r="J986" i="1"/>
  <c r="I986" i="1"/>
  <c r="H986" i="1"/>
  <c r="L985" i="1"/>
  <c r="K985" i="1"/>
  <c r="J985" i="1"/>
  <c r="I985" i="1"/>
  <c r="H985" i="1"/>
  <c r="L984" i="1"/>
  <c r="K984" i="1"/>
  <c r="J984" i="1"/>
  <c r="I984" i="1"/>
  <c r="H984" i="1"/>
  <c r="L983" i="1"/>
  <c r="K983" i="1"/>
  <c r="J983" i="1"/>
  <c r="I983" i="1"/>
  <c r="H983" i="1"/>
  <c r="L982" i="1"/>
  <c r="K982" i="1"/>
  <c r="J982" i="1"/>
  <c r="I982" i="1"/>
  <c r="H982" i="1"/>
  <c r="L981" i="1"/>
  <c r="K981" i="1"/>
  <c r="J981" i="1"/>
  <c r="I981" i="1"/>
  <c r="H981" i="1"/>
  <c r="L980" i="1"/>
  <c r="K980" i="1"/>
  <c r="J980" i="1"/>
  <c r="I980" i="1"/>
  <c r="H980" i="1"/>
  <c r="L979" i="1"/>
  <c r="K979" i="1"/>
  <c r="J979" i="1"/>
  <c r="I979" i="1"/>
  <c r="H979" i="1"/>
  <c r="L978" i="1"/>
  <c r="K978" i="1"/>
  <c r="J978" i="1"/>
  <c r="I978" i="1"/>
  <c r="H978" i="1"/>
  <c r="L977" i="1"/>
  <c r="K977" i="1"/>
  <c r="J977" i="1"/>
  <c r="I977" i="1"/>
  <c r="H977" i="1"/>
  <c r="L976" i="1"/>
  <c r="K976" i="1"/>
  <c r="J976" i="1"/>
  <c r="I976" i="1"/>
  <c r="H976" i="1"/>
  <c r="L975" i="1"/>
  <c r="K975" i="1"/>
  <c r="J975" i="1"/>
  <c r="I975" i="1"/>
  <c r="H975" i="1"/>
  <c r="L974" i="1"/>
  <c r="K974" i="1"/>
  <c r="J974" i="1"/>
  <c r="I974" i="1"/>
  <c r="H974" i="1"/>
  <c r="L973" i="1"/>
  <c r="K973" i="1"/>
  <c r="J973" i="1"/>
  <c r="I973" i="1"/>
  <c r="H973" i="1"/>
  <c r="L972" i="1"/>
  <c r="K972" i="1"/>
  <c r="J972" i="1"/>
  <c r="I972" i="1"/>
  <c r="H972" i="1"/>
  <c r="L971" i="1"/>
  <c r="K971" i="1"/>
  <c r="J971" i="1"/>
  <c r="I971" i="1"/>
  <c r="H971" i="1"/>
  <c r="L970" i="1"/>
  <c r="K970" i="1"/>
  <c r="J970" i="1"/>
  <c r="I970" i="1"/>
  <c r="H970" i="1"/>
  <c r="L969" i="1"/>
  <c r="K969" i="1"/>
  <c r="J969" i="1"/>
  <c r="I969" i="1"/>
  <c r="H969" i="1"/>
  <c r="L968" i="1"/>
  <c r="K968" i="1"/>
  <c r="J968" i="1"/>
  <c r="I968" i="1"/>
  <c r="H968" i="1"/>
  <c r="L967" i="1"/>
  <c r="K967" i="1"/>
  <c r="J967" i="1"/>
  <c r="I967" i="1"/>
  <c r="H967" i="1"/>
  <c r="L966" i="1"/>
  <c r="K966" i="1"/>
  <c r="J966" i="1"/>
  <c r="I966" i="1"/>
  <c r="H966" i="1"/>
  <c r="L965" i="1"/>
  <c r="K965" i="1"/>
  <c r="J965" i="1"/>
  <c r="I965" i="1"/>
  <c r="H965" i="1"/>
  <c r="L964" i="1"/>
  <c r="K964" i="1"/>
  <c r="J964" i="1"/>
  <c r="I964" i="1"/>
  <c r="H964" i="1"/>
  <c r="L963" i="1"/>
  <c r="K963" i="1"/>
  <c r="J963" i="1"/>
  <c r="I963" i="1"/>
  <c r="H963" i="1"/>
  <c r="L962" i="1"/>
  <c r="K962" i="1"/>
  <c r="J962" i="1"/>
  <c r="I962" i="1"/>
  <c r="H962" i="1"/>
  <c r="L961" i="1"/>
  <c r="K961" i="1"/>
  <c r="J961" i="1"/>
  <c r="I961" i="1"/>
  <c r="H961" i="1"/>
  <c r="L960" i="1"/>
  <c r="K960" i="1"/>
  <c r="J960" i="1"/>
  <c r="I960" i="1"/>
  <c r="H960" i="1"/>
  <c r="L959" i="1"/>
  <c r="K959" i="1"/>
  <c r="J959" i="1"/>
  <c r="I959" i="1"/>
  <c r="H959" i="1"/>
  <c r="L958" i="1"/>
  <c r="K958" i="1"/>
  <c r="J958" i="1"/>
  <c r="I958" i="1"/>
  <c r="H958" i="1"/>
  <c r="L957" i="1"/>
  <c r="K957" i="1"/>
  <c r="J957" i="1"/>
  <c r="I957" i="1"/>
  <c r="H957" i="1"/>
  <c r="L956" i="1"/>
  <c r="K956" i="1"/>
  <c r="J956" i="1"/>
  <c r="I956" i="1"/>
  <c r="H956" i="1"/>
  <c r="L955" i="1"/>
  <c r="K955" i="1"/>
  <c r="J955" i="1"/>
  <c r="I955" i="1"/>
  <c r="H955" i="1"/>
  <c r="L954" i="1"/>
  <c r="K954" i="1"/>
  <c r="J954" i="1"/>
  <c r="I954" i="1"/>
  <c r="H954" i="1"/>
  <c r="L953" i="1"/>
  <c r="K953" i="1"/>
  <c r="J953" i="1"/>
  <c r="I953" i="1"/>
  <c r="H953" i="1"/>
  <c r="L952" i="1"/>
  <c r="K952" i="1"/>
  <c r="J952" i="1"/>
  <c r="I952" i="1"/>
  <c r="H952" i="1"/>
  <c r="L951" i="1"/>
  <c r="K951" i="1"/>
  <c r="J951" i="1"/>
  <c r="I951" i="1"/>
  <c r="H951" i="1"/>
  <c r="L950" i="1"/>
  <c r="K950" i="1"/>
  <c r="J950" i="1"/>
  <c r="I950" i="1"/>
  <c r="H950" i="1"/>
  <c r="L949" i="1"/>
  <c r="K949" i="1"/>
  <c r="J949" i="1"/>
  <c r="I949" i="1"/>
  <c r="H949" i="1"/>
  <c r="L948" i="1"/>
  <c r="K948" i="1"/>
  <c r="J948" i="1"/>
  <c r="I948" i="1"/>
  <c r="H948" i="1"/>
  <c r="L947" i="1"/>
  <c r="K947" i="1"/>
  <c r="J947" i="1"/>
  <c r="I947" i="1"/>
  <c r="H947" i="1"/>
  <c r="L946" i="1"/>
  <c r="K946" i="1"/>
  <c r="J946" i="1"/>
  <c r="I946" i="1"/>
  <c r="H946" i="1"/>
  <c r="L945" i="1"/>
  <c r="K945" i="1"/>
  <c r="J945" i="1"/>
  <c r="I945" i="1"/>
  <c r="H945" i="1"/>
  <c r="L944" i="1"/>
  <c r="K944" i="1"/>
  <c r="J944" i="1"/>
  <c r="I944" i="1"/>
  <c r="H944" i="1"/>
  <c r="L943" i="1"/>
  <c r="K943" i="1"/>
  <c r="J943" i="1"/>
  <c r="I943" i="1"/>
  <c r="H943" i="1"/>
  <c r="L942" i="1"/>
  <c r="K942" i="1"/>
  <c r="J942" i="1"/>
  <c r="I942" i="1"/>
  <c r="H942" i="1"/>
  <c r="L941" i="1"/>
  <c r="K941" i="1"/>
  <c r="J941" i="1"/>
  <c r="I941" i="1"/>
  <c r="H941" i="1"/>
  <c r="L940" i="1"/>
  <c r="K940" i="1"/>
  <c r="J940" i="1"/>
  <c r="I940" i="1"/>
  <c r="H940" i="1"/>
  <c r="L939" i="1"/>
  <c r="K939" i="1"/>
  <c r="J939" i="1"/>
  <c r="I939" i="1"/>
  <c r="H939" i="1"/>
  <c r="L938" i="1"/>
  <c r="K938" i="1"/>
  <c r="J938" i="1"/>
  <c r="I938" i="1"/>
  <c r="H938" i="1"/>
  <c r="L937" i="1"/>
  <c r="K937" i="1"/>
  <c r="J937" i="1"/>
  <c r="I937" i="1"/>
  <c r="H937" i="1"/>
  <c r="L936" i="1"/>
  <c r="K936" i="1"/>
  <c r="J936" i="1"/>
  <c r="I936" i="1"/>
  <c r="H936" i="1"/>
  <c r="L935" i="1"/>
  <c r="K935" i="1"/>
  <c r="J935" i="1"/>
  <c r="I935" i="1"/>
  <c r="H935" i="1"/>
  <c r="L934" i="1"/>
  <c r="K934" i="1"/>
  <c r="J934" i="1"/>
  <c r="I934" i="1"/>
  <c r="H934" i="1"/>
  <c r="L933" i="1"/>
  <c r="K933" i="1"/>
  <c r="J933" i="1"/>
  <c r="I933" i="1"/>
  <c r="H933" i="1"/>
  <c r="L932" i="1"/>
  <c r="K932" i="1"/>
  <c r="J932" i="1"/>
  <c r="I932" i="1"/>
  <c r="H932" i="1"/>
  <c r="L931" i="1"/>
  <c r="K931" i="1"/>
  <c r="J931" i="1"/>
  <c r="I931" i="1"/>
  <c r="H931" i="1"/>
  <c r="L930" i="1"/>
  <c r="K930" i="1"/>
  <c r="J930" i="1"/>
  <c r="I930" i="1"/>
  <c r="H930" i="1"/>
  <c r="L929" i="1"/>
  <c r="K929" i="1"/>
  <c r="J929" i="1"/>
  <c r="I929" i="1"/>
  <c r="H929" i="1"/>
  <c r="L928" i="1"/>
  <c r="K928" i="1"/>
  <c r="J928" i="1"/>
  <c r="I928" i="1"/>
  <c r="H928" i="1"/>
  <c r="L927" i="1"/>
  <c r="K927" i="1"/>
  <c r="J927" i="1"/>
  <c r="I927" i="1"/>
  <c r="H927" i="1"/>
  <c r="L926" i="1"/>
  <c r="K926" i="1"/>
  <c r="J926" i="1"/>
  <c r="I926" i="1"/>
  <c r="H926" i="1"/>
  <c r="L925" i="1"/>
  <c r="K925" i="1"/>
  <c r="J925" i="1"/>
  <c r="I925" i="1"/>
  <c r="H925" i="1"/>
  <c r="L924" i="1"/>
  <c r="K924" i="1"/>
  <c r="J924" i="1"/>
  <c r="I924" i="1"/>
  <c r="H924" i="1"/>
  <c r="L923" i="1"/>
  <c r="K923" i="1"/>
  <c r="J923" i="1"/>
  <c r="I923" i="1"/>
  <c r="H923" i="1"/>
  <c r="L922" i="1"/>
  <c r="K922" i="1"/>
  <c r="J922" i="1"/>
  <c r="I922" i="1"/>
  <c r="H922" i="1"/>
  <c r="L921" i="1"/>
  <c r="K921" i="1"/>
  <c r="J921" i="1"/>
  <c r="I921" i="1"/>
  <c r="H921" i="1"/>
  <c r="L920" i="1"/>
  <c r="K920" i="1"/>
  <c r="J920" i="1"/>
  <c r="I920" i="1"/>
  <c r="H920" i="1"/>
  <c r="L919" i="1"/>
  <c r="K919" i="1"/>
  <c r="J919" i="1"/>
  <c r="I919" i="1"/>
  <c r="H919" i="1"/>
  <c r="L918" i="1"/>
  <c r="K918" i="1"/>
  <c r="J918" i="1"/>
  <c r="I918" i="1"/>
  <c r="H918" i="1"/>
  <c r="L917" i="1"/>
  <c r="K917" i="1"/>
  <c r="J917" i="1"/>
  <c r="I917" i="1"/>
  <c r="H917" i="1"/>
  <c r="L916" i="1"/>
  <c r="K916" i="1"/>
  <c r="J916" i="1"/>
  <c r="I916" i="1"/>
  <c r="H916" i="1"/>
  <c r="L915" i="1"/>
  <c r="K915" i="1"/>
  <c r="J915" i="1"/>
  <c r="I915" i="1"/>
  <c r="H915" i="1"/>
  <c r="L914" i="1"/>
  <c r="K914" i="1"/>
  <c r="J914" i="1"/>
  <c r="I914" i="1"/>
  <c r="H914" i="1"/>
  <c r="L913" i="1"/>
  <c r="K913" i="1"/>
  <c r="J913" i="1"/>
  <c r="I913" i="1"/>
  <c r="H913" i="1"/>
  <c r="L912" i="1"/>
  <c r="K912" i="1"/>
  <c r="J912" i="1"/>
  <c r="I912" i="1"/>
  <c r="H912" i="1"/>
  <c r="L911" i="1"/>
  <c r="K911" i="1"/>
  <c r="J911" i="1"/>
  <c r="I911" i="1"/>
  <c r="H911" i="1"/>
  <c r="L910" i="1"/>
  <c r="K910" i="1"/>
  <c r="J910" i="1"/>
  <c r="I910" i="1"/>
  <c r="H910" i="1"/>
  <c r="L909" i="1"/>
  <c r="K909" i="1"/>
  <c r="J909" i="1"/>
  <c r="I909" i="1"/>
  <c r="H909" i="1"/>
  <c r="L908" i="1"/>
  <c r="K908" i="1"/>
  <c r="J908" i="1"/>
  <c r="I908" i="1"/>
  <c r="H908" i="1"/>
  <c r="L907" i="1"/>
  <c r="K907" i="1"/>
  <c r="J907" i="1"/>
  <c r="I907" i="1"/>
  <c r="H907" i="1"/>
  <c r="L906" i="1"/>
  <c r="K906" i="1"/>
  <c r="J906" i="1"/>
  <c r="I906" i="1"/>
  <c r="H906" i="1"/>
  <c r="L905" i="1"/>
  <c r="K905" i="1"/>
  <c r="J905" i="1"/>
  <c r="I905" i="1"/>
  <c r="H905" i="1"/>
  <c r="L904" i="1"/>
  <c r="K904" i="1"/>
  <c r="J904" i="1"/>
  <c r="I904" i="1"/>
  <c r="H904" i="1"/>
  <c r="L903" i="1"/>
  <c r="K903" i="1"/>
  <c r="J903" i="1"/>
  <c r="I903" i="1"/>
  <c r="H903" i="1"/>
  <c r="L902" i="1"/>
  <c r="K902" i="1"/>
  <c r="J902" i="1"/>
  <c r="I902" i="1"/>
  <c r="H902" i="1"/>
  <c r="L901" i="1"/>
  <c r="K901" i="1"/>
  <c r="J901" i="1"/>
  <c r="I901" i="1"/>
  <c r="H901" i="1"/>
  <c r="L900" i="1"/>
  <c r="K900" i="1"/>
  <c r="J900" i="1"/>
  <c r="I900" i="1"/>
  <c r="H900" i="1"/>
  <c r="L899" i="1"/>
  <c r="K899" i="1"/>
  <c r="J899" i="1"/>
  <c r="I899" i="1"/>
  <c r="H899" i="1"/>
  <c r="L898" i="1"/>
  <c r="K898" i="1"/>
  <c r="J898" i="1"/>
  <c r="I898" i="1"/>
  <c r="H898" i="1"/>
  <c r="L897" i="1"/>
  <c r="K897" i="1"/>
  <c r="J897" i="1"/>
  <c r="I897" i="1"/>
  <c r="H897" i="1"/>
  <c r="L896" i="1"/>
  <c r="K896" i="1"/>
  <c r="J896" i="1"/>
  <c r="I896" i="1"/>
  <c r="H896" i="1"/>
  <c r="L895" i="1"/>
  <c r="K895" i="1"/>
  <c r="J895" i="1"/>
  <c r="I895" i="1"/>
  <c r="H895" i="1"/>
  <c r="L894" i="1"/>
  <c r="K894" i="1"/>
  <c r="J894" i="1"/>
  <c r="I894" i="1"/>
  <c r="H894" i="1"/>
  <c r="L893" i="1"/>
  <c r="K893" i="1"/>
  <c r="J893" i="1"/>
  <c r="I893" i="1"/>
  <c r="H893" i="1"/>
  <c r="L892" i="1"/>
  <c r="K892" i="1"/>
  <c r="J892" i="1"/>
  <c r="I892" i="1"/>
  <c r="H892" i="1"/>
  <c r="L891" i="1"/>
  <c r="K891" i="1"/>
  <c r="J891" i="1"/>
  <c r="I891" i="1"/>
  <c r="H891" i="1"/>
  <c r="L890" i="1"/>
  <c r="K890" i="1"/>
  <c r="J890" i="1"/>
  <c r="I890" i="1"/>
  <c r="H890" i="1"/>
  <c r="L889" i="1"/>
  <c r="K889" i="1"/>
  <c r="J889" i="1"/>
  <c r="I889" i="1"/>
  <c r="H889" i="1"/>
  <c r="L888" i="1"/>
  <c r="K888" i="1"/>
  <c r="J888" i="1"/>
  <c r="I888" i="1"/>
  <c r="H888" i="1"/>
  <c r="L887" i="1"/>
  <c r="K887" i="1"/>
  <c r="J887" i="1"/>
  <c r="I887" i="1"/>
  <c r="H887" i="1"/>
  <c r="L886" i="1"/>
  <c r="K886" i="1"/>
  <c r="J886" i="1"/>
  <c r="I886" i="1"/>
  <c r="H886" i="1"/>
  <c r="L885" i="1"/>
  <c r="K885" i="1"/>
  <c r="J885" i="1"/>
  <c r="I885" i="1"/>
  <c r="H885" i="1"/>
  <c r="L884" i="1"/>
  <c r="K884" i="1"/>
  <c r="J884" i="1"/>
  <c r="I884" i="1"/>
  <c r="H884" i="1"/>
  <c r="L883" i="1"/>
  <c r="K883" i="1"/>
  <c r="J883" i="1"/>
  <c r="I883" i="1"/>
  <c r="H883" i="1"/>
  <c r="L882" i="1"/>
  <c r="K882" i="1"/>
  <c r="J882" i="1"/>
  <c r="I882" i="1"/>
  <c r="H882" i="1"/>
  <c r="L881" i="1"/>
  <c r="K881" i="1"/>
  <c r="J881" i="1"/>
  <c r="I881" i="1"/>
  <c r="H881" i="1"/>
  <c r="L880" i="1"/>
  <c r="K880" i="1"/>
  <c r="J880" i="1"/>
  <c r="I880" i="1"/>
  <c r="H880" i="1"/>
  <c r="L879" i="1"/>
  <c r="K879" i="1"/>
  <c r="J879" i="1"/>
  <c r="I879" i="1"/>
  <c r="H879" i="1"/>
  <c r="L878" i="1"/>
  <c r="K878" i="1"/>
  <c r="J878" i="1"/>
  <c r="I878" i="1"/>
  <c r="H878" i="1"/>
  <c r="L877" i="1"/>
  <c r="K877" i="1"/>
  <c r="J877" i="1"/>
  <c r="I877" i="1"/>
  <c r="H877" i="1"/>
  <c r="L876" i="1"/>
  <c r="K876" i="1"/>
  <c r="J876" i="1"/>
  <c r="I876" i="1"/>
  <c r="H876" i="1"/>
  <c r="L875" i="1"/>
  <c r="K875" i="1"/>
  <c r="J875" i="1"/>
  <c r="I875" i="1"/>
  <c r="H875" i="1"/>
  <c r="L874" i="1"/>
  <c r="K874" i="1"/>
  <c r="J874" i="1"/>
  <c r="I874" i="1"/>
  <c r="H874" i="1"/>
  <c r="L873" i="1"/>
  <c r="K873" i="1"/>
  <c r="J873" i="1"/>
  <c r="I873" i="1"/>
  <c r="H873" i="1"/>
  <c r="L872" i="1"/>
  <c r="K872" i="1"/>
  <c r="J872" i="1"/>
  <c r="I872" i="1"/>
  <c r="H872" i="1"/>
  <c r="L871" i="1"/>
  <c r="K871" i="1"/>
  <c r="J871" i="1"/>
  <c r="I871" i="1"/>
  <c r="H871" i="1"/>
  <c r="L870" i="1"/>
  <c r="K870" i="1"/>
  <c r="J870" i="1"/>
  <c r="I870" i="1"/>
  <c r="H870" i="1"/>
  <c r="L869" i="1"/>
  <c r="K869" i="1"/>
  <c r="J869" i="1"/>
  <c r="I869" i="1"/>
  <c r="H869" i="1"/>
  <c r="L868" i="1"/>
  <c r="K868" i="1"/>
  <c r="J868" i="1"/>
  <c r="I868" i="1"/>
  <c r="H868" i="1"/>
  <c r="L867" i="1"/>
  <c r="K867" i="1"/>
  <c r="J867" i="1"/>
  <c r="I867" i="1"/>
  <c r="H867" i="1"/>
  <c r="L866" i="1"/>
  <c r="K866" i="1"/>
  <c r="J866" i="1"/>
  <c r="I866" i="1"/>
  <c r="H866" i="1"/>
  <c r="L865" i="1"/>
  <c r="K865" i="1"/>
  <c r="J865" i="1"/>
  <c r="I865" i="1"/>
  <c r="H865" i="1"/>
  <c r="L864" i="1"/>
  <c r="K864" i="1"/>
  <c r="J864" i="1"/>
  <c r="I864" i="1"/>
  <c r="H864" i="1"/>
  <c r="L863" i="1"/>
  <c r="K863" i="1"/>
  <c r="J863" i="1"/>
  <c r="I863" i="1"/>
  <c r="H863" i="1"/>
  <c r="L862" i="1"/>
  <c r="K862" i="1"/>
  <c r="J862" i="1"/>
  <c r="I862" i="1"/>
  <c r="H862" i="1"/>
  <c r="L861" i="1"/>
  <c r="K861" i="1"/>
  <c r="J861" i="1"/>
  <c r="I861" i="1"/>
  <c r="H861" i="1"/>
  <c r="L860" i="1"/>
  <c r="K860" i="1"/>
  <c r="J860" i="1"/>
  <c r="I860" i="1"/>
  <c r="H860" i="1"/>
  <c r="L859" i="1"/>
  <c r="K859" i="1"/>
  <c r="J859" i="1"/>
  <c r="I859" i="1"/>
  <c r="H859" i="1"/>
  <c r="L858" i="1"/>
  <c r="K858" i="1"/>
  <c r="J858" i="1"/>
  <c r="I858" i="1"/>
  <c r="H858" i="1"/>
  <c r="L857" i="1"/>
  <c r="K857" i="1"/>
  <c r="J857" i="1"/>
  <c r="I857" i="1"/>
  <c r="H857" i="1"/>
  <c r="L856" i="1"/>
  <c r="K856" i="1"/>
  <c r="J856" i="1"/>
  <c r="I856" i="1"/>
  <c r="H856" i="1"/>
  <c r="L855" i="1"/>
  <c r="K855" i="1"/>
  <c r="J855" i="1"/>
  <c r="I855" i="1"/>
  <c r="H855" i="1"/>
  <c r="L854" i="1"/>
  <c r="K854" i="1"/>
  <c r="J854" i="1"/>
  <c r="I854" i="1"/>
  <c r="H854" i="1"/>
  <c r="L853" i="1"/>
  <c r="K853" i="1"/>
  <c r="J853" i="1"/>
  <c r="I853" i="1"/>
  <c r="H853" i="1"/>
  <c r="L852" i="1"/>
  <c r="K852" i="1"/>
  <c r="J852" i="1"/>
  <c r="I852" i="1"/>
  <c r="H852" i="1"/>
  <c r="L851" i="1"/>
  <c r="K851" i="1"/>
  <c r="J851" i="1"/>
  <c r="I851" i="1"/>
  <c r="H851" i="1"/>
  <c r="L850" i="1"/>
  <c r="K850" i="1"/>
  <c r="J850" i="1"/>
  <c r="I850" i="1"/>
  <c r="H850" i="1"/>
  <c r="L849" i="1"/>
  <c r="K849" i="1"/>
  <c r="J849" i="1"/>
  <c r="I849" i="1"/>
  <c r="H849" i="1"/>
  <c r="L848" i="1"/>
  <c r="K848" i="1"/>
  <c r="J848" i="1"/>
  <c r="I848" i="1"/>
  <c r="H848" i="1"/>
  <c r="L847" i="1"/>
  <c r="K847" i="1"/>
  <c r="J847" i="1"/>
  <c r="I847" i="1"/>
  <c r="H847" i="1"/>
  <c r="L846" i="1"/>
  <c r="K846" i="1"/>
  <c r="J846" i="1"/>
  <c r="I846" i="1"/>
  <c r="H846" i="1"/>
  <c r="L845" i="1"/>
  <c r="K845" i="1"/>
  <c r="J845" i="1"/>
  <c r="I845" i="1"/>
  <c r="H845" i="1"/>
  <c r="L844" i="1"/>
  <c r="K844" i="1"/>
  <c r="J844" i="1"/>
  <c r="I844" i="1"/>
  <c r="H844" i="1"/>
  <c r="L843" i="1"/>
  <c r="K843" i="1"/>
  <c r="J843" i="1"/>
  <c r="I843" i="1"/>
  <c r="H843" i="1"/>
  <c r="L842" i="1"/>
  <c r="K842" i="1"/>
  <c r="J842" i="1"/>
  <c r="I842" i="1"/>
  <c r="H842" i="1"/>
  <c r="L841" i="1"/>
  <c r="K841" i="1"/>
  <c r="J841" i="1"/>
  <c r="I841" i="1"/>
  <c r="H841" i="1"/>
  <c r="L840" i="1"/>
  <c r="K840" i="1"/>
  <c r="J840" i="1"/>
  <c r="I840" i="1"/>
  <c r="H840" i="1"/>
  <c r="L839" i="1"/>
  <c r="K839" i="1"/>
  <c r="J839" i="1"/>
  <c r="I839" i="1"/>
  <c r="H839" i="1"/>
  <c r="L838" i="1"/>
  <c r="K838" i="1"/>
  <c r="J838" i="1"/>
  <c r="I838" i="1"/>
  <c r="H838" i="1"/>
  <c r="L837" i="1"/>
  <c r="K837" i="1"/>
  <c r="J837" i="1"/>
  <c r="I837" i="1"/>
  <c r="H837" i="1"/>
  <c r="L836" i="1"/>
  <c r="K836" i="1"/>
  <c r="J836" i="1"/>
  <c r="I836" i="1"/>
  <c r="H836" i="1"/>
  <c r="L835" i="1"/>
  <c r="K835" i="1"/>
  <c r="J835" i="1"/>
  <c r="I835" i="1"/>
  <c r="H835" i="1"/>
  <c r="L834" i="1"/>
  <c r="K834" i="1"/>
  <c r="J834" i="1"/>
  <c r="I834" i="1"/>
  <c r="H834" i="1"/>
  <c r="L833" i="1"/>
  <c r="K833" i="1"/>
  <c r="J833" i="1"/>
  <c r="I833" i="1"/>
  <c r="H833" i="1"/>
  <c r="L832" i="1"/>
  <c r="K832" i="1"/>
  <c r="J832" i="1"/>
  <c r="I832" i="1"/>
  <c r="H832" i="1"/>
  <c r="L831" i="1"/>
  <c r="K831" i="1"/>
  <c r="J831" i="1"/>
  <c r="I831" i="1"/>
  <c r="H831" i="1"/>
  <c r="L830" i="1"/>
  <c r="K830" i="1"/>
  <c r="J830" i="1"/>
  <c r="I830" i="1"/>
  <c r="H830" i="1"/>
  <c r="L829" i="1"/>
  <c r="K829" i="1"/>
  <c r="J829" i="1"/>
  <c r="I829" i="1"/>
  <c r="H829" i="1"/>
  <c r="L828" i="1"/>
  <c r="K828" i="1"/>
  <c r="J828" i="1"/>
  <c r="I828" i="1"/>
  <c r="H828" i="1"/>
  <c r="L827" i="1"/>
  <c r="K827" i="1"/>
  <c r="J827" i="1"/>
  <c r="I827" i="1"/>
  <c r="H827" i="1"/>
  <c r="L826" i="1"/>
  <c r="K826" i="1"/>
  <c r="J826" i="1"/>
  <c r="I826" i="1"/>
  <c r="H826" i="1"/>
  <c r="L825" i="1"/>
  <c r="K825" i="1"/>
  <c r="J825" i="1"/>
  <c r="I825" i="1"/>
  <c r="H825" i="1"/>
  <c r="L824" i="1"/>
  <c r="K824" i="1"/>
  <c r="J824" i="1"/>
  <c r="I824" i="1"/>
  <c r="H824" i="1"/>
  <c r="L823" i="1"/>
  <c r="K823" i="1"/>
  <c r="J823" i="1"/>
  <c r="I823" i="1"/>
  <c r="H823" i="1"/>
  <c r="L822" i="1"/>
  <c r="K822" i="1"/>
  <c r="J822" i="1"/>
  <c r="I822" i="1"/>
  <c r="H822" i="1"/>
  <c r="L821" i="1"/>
  <c r="K821" i="1"/>
  <c r="J821" i="1"/>
  <c r="I821" i="1"/>
  <c r="H821" i="1"/>
  <c r="L820" i="1"/>
  <c r="K820" i="1"/>
  <c r="J820" i="1"/>
  <c r="I820" i="1"/>
  <c r="H820" i="1"/>
  <c r="L819" i="1"/>
  <c r="K819" i="1"/>
  <c r="J819" i="1"/>
  <c r="I819" i="1"/>
  <c r="H819" i="1"/>
  <c r="L818" i="1"/>
  <c r="K818" i="1"/>
  <c r="J818" i="1"/>
  <c r="I818" i="1"/>
  <c r="H818" i="1"/>
  <c r="L817" i="1"/>
  <c r="K817" i="1"/>
  <c r="J817" i="1"/>
  <c r="I817" i="1"/>
  <c r="H817" i="1"/>
  <c r="L816" i="1"/>
  <c r="K816" i="1"/>
  <c r="J816" i="1"/>
  <c r="I816" i="1"/>
  <c r="H816" i="1"/>
  <c r="L815" i="1"/>
  <c r="K815" i="1"/>
  <c r="J815" i="1"/>
  <c r="I815" i="1"/>
  <c r="H815" i="1"/>
  <c r="L814" i="1"/>
  <c r="K814" i="1"/>
  <c r="J814" i="1"/>
  <c r="I814" i="1"/>
  <c r="H814" i="1"/>
  <c r="L813" i="1"/>
  <c r="K813" i="1"/>
  <c r="J813" i="1"/>
  <c r="I813" i="1"/>
  <c r="H813" i="1"/>
  <c r="L812" i="1"/>
  <c r="K812" i="1"/>
  <c r="J812" i="1"/>
  <c r="I812" i="1"/>
  <c r="H812" i="1"/>
  <c r="L811" i="1"/>
  <c r="K811" i="1"/>
  <c r="J811" i="1"/>
  <c r="I811" i="1"/>
  <c r="H811" i="1"/>
  <c r="L810" i="1"/>
  <c r="K810" i="1"/>
  <c r="J810" i="1"/>
  <c r="I810" i="1"/>
  <c r="H810" i="1"/>
  <c r="L809" i="1"/>
  <c r="K809" i="1"/>
  <c r="J809" i="1"/>
  <c r="I809" i="1"/>
  <c r="H809" i="1"/>
  <c r="L808" i="1"/>
  <c r="K808" i="1"/>
  <c r="J808" i="1"/>
  <c r="I808" i="1"/>
  <c r="H808" i="1"/>
  <c r="L807" i="1"/>
  <c r="K807" i="1"/>
  <c r="J807" i="1"/>
  <c r="I807" i="1"/>
  <c r="H807" i="1"/>
  <c r="L806" i="1"/>
  <c r="K806" i="1"/>
  <c r="J806" i="1"/>
  <c r="I806" i="1"/>
  <c r="H806" i="1"/>
  <c r="L805" i="1"/>
  <c r="K805" i="1"/>
  <c r="J805" i="1"/>
  <c r="I805" i="1"/>
  <c r="H805" i="1"/>
  <c r="L804" i="1"/>
  <c r="K804" i="1"/>
  <c r="J804" i="1"/>
  <c r="I804" i="1"/>
  <c r="H804" i="1"/>
  <c r="L803" i="1"/>
  <c r="K803" i="1"/>
  <c r="J803" i="1"/>
  <c r="I803" i="1"/>
  <c r="H803" i="1"/>
  <c r="L802" i="1"/>
  <c r="K802" i="1"/>
  <c r="J802" i="1"/>
  <c r="I802" i="1"/>
  <c r="H802" i="1"/>
  <c r="L801" i="1"/>
  <c r="K801" i="1"/>
  <c r="J801" i="1"/>
  <c r="I801" i="1"/>
  <c r="H801" i="1"/>
  <c r="L800" i="1"/>
  <c r="K800" i="1"/>
  <c r="J800" i="1"/>
  <c r="I800" i="1"/>
  <c r="H800" i="1"/>
  <c r="L799" i="1"/>
  <c r="K799" i="1"/>
  <c r="J799" i="1"/>
  <c r="I799" i="1"/>
  <c r="H799" i="1"/>
  <c r="L798" i="1"/>
  <c r="K798" i="1"/>
  <c r="J798" i="1"/>
  <c r="I798" i="1"/>
  <c r="H798" i="1"/>
  <c r="L797" i="1"/>
  <c r="K797" i="1"/>
  <c r="J797" i="1"/>
  <c r="I797" i="1"/>
  <c r="H797" i="1"/>
  <c r="L796" i="1"/>
  <c r="K796" i="1"/>
  <c r="J796" i="1"/>
  <c r="I796" i="1"/>
  <c r="H796" i="1"/>
  <c r="L795" i="1"/>
  <c r="K795" i="1"/>
  <c r="J795" i="1"/>
  <c r="I795" i="1"/>
  <c r="H795" i="1"/>
  <c r="L794" i="1"/>
  <c r="K794" i="1"/>
  <c r="J794" i="1"/>
  <c r="I794" i="1"/>
  <c r="H794" i="1"/>
  <c r="L793" i="1"/>
  <c r="K793" i="1"/>
  <c r="J793" i="1"/>
  <c r="I793" i="1"/>
  <c r="H793" i="1"/>
  <c r="L792" i="1"/>
  <c r="K792" i="1"/>
  <c r="J792" i="1"/>
  <c r="I792" i="1"/>
  <c r="H792" i="1"/>
  <c r="L791" i="1"/>
  <c r="K791" i="1"/>
  <c r="J791" i="1"/>
  <c r="I791" i="1"/>
  <c r="H791" i="1"/>
  <c r="L790" i="1"/>
  <c r="K790" i="1"/>
  <c r="J790" i="1"/>
  <c r="I790" i="1"/>
  <c r="H790" i="1"/>
  <c r="L789" i="1"/>
  <c r="K789" i="1"/>
  <c r="J789" i="1"/>
  <c r="I789" i="1"/>
  <c r="H789" i="1"/>
  <c r="L788" i="1"/>
  <c r="K788" i="1"/>
  <c r="J788" i="1"/>
  <c r="I788" i="1"/>
  <c r="H788" i="1"/>
  <c r="L787" i="1"/>
  <c r="K787" i="1"/>
  <c r="J787" i="1"/>
  <c r="I787" i="1"/>
  <c r="H787" i="1"/>
  <c r="L786" i="1"/>
  <c r="K786" i="1"/>
  <c r="J786" i="1"/>
  <c r="I786" i="1"/>
  <c r="H786" i="1"/>
  <c r="L785" i="1"/>
  <c r="K785" i="1"/>
  <c r="J785" i="1"/>
  <c r="I785" i="1"/>
  <c r="H785" i="1"/>
  <c r="L784" i="1"/>
  <c r="K784" i="1"/>
  <c r="J784" i="1"/>
  <c r="I784" i="1"/>
  <c r="H784" i="1"/>
  <c r="L783" i="1"/>
  <c r="K783" i="1"/>
  <c r="J783" i="1"/>
  <c r="I783" i="1"/>
  <c r="H783" i="1"/>
  <c r="L782" i="1"/>
  <c r="K782" i="1"/>
  <c r="J782" i="1"/>
  <c r="I782" i="1"/>
  <c r="H782" i="1"/>
  <c r="L781" i="1"/>
  <c r="K781" i="1"/>
  <c r="J781" i="1"/>
  <c r="I781" i="1"/>
  <c r="H781" i="1"/>
  <c r="L780" i="1"/>
  <c r="K780" i="1"/>
  <c r="J780" i="1"/>
  <c r="I780" i="1"/>
  <c r="H780" i="1"/>
  <c r="L779" i="1"/>
  <c r="K779" i="1"/>
  <c r="J779" i="1"/>
  <c r="I779" i="1"/>
  <c r="H779" i="1"/>
  <c r="L778" i="1"/>
  <c r="K778" i="1"/>
  <c r="J778" i="1"/>
  <c r="I778" i="1"/>
  <c r="H778" i="1"/>
  <c r="L777" i="1"/>
  <c r="K777" i="1"/>
  <c r="J777" i="1"/>
  <c r="I777" i="1"/>
  <c r="H777" i="1"/>
  <c r="L776" i="1"/>
  <c r="K776" i="1"/>
  <c r="J776" i="1"/>
  <c r="I776" i="1"/>
  <c r="H776" i="1"/>
  <c r="L775" i="1"/>
  <c r="K775" i="1"/>
  <c r="J775" i="1"/>
  <c r="I775" i="1"/>
  <c r="H775" i="1"/>
  <c r="L774" i="1"/>
  <c r="K774" i="1"/>
  <c r="J774" i="1"/>
  <c r="I774" i="1"/>
  <c r="H774" i="1"/>
  <c r="L773" i="1"/>
  <c r="K773" i="1"/>
  <c r="J773" i="1"/>
  <c r="I773" i="1"/>
  <c r="H773" i="1"/>
  <c r="L772" i="1"/>
  <c r="K772" i="1"/>
  <c r="J772" i="1"/>
  <c r="I772" i="1"/>
  <c r="H772" i="1"/>
  <c r="L771" i="1"/>
  <c r="K771" i="1"/>
  <c r="J771" i="1"/>
  <c r="I771" i="1"/>
  <c r="H771" i="1"/>
  <c r="L770" i="1"/>
  <c r="K770" i="1"/>
  <c r="J770" i="1"/>
  <c r="I770" i="1"/>
  <c r="H770" i="1"/>
  <c r="L769" i="1"/>
  <c r="K769" i="1"/>
  <c r="J769" i="1"/>
  <c r="I769" i="1"/>
  <c r="H769" i="1"/>
  <c r="L768" i="1"/>
  <c r="K768" i="1"/>
  <c r="J768" i="1"/>
  <c r="I768" i="1"/>
  <c r="H768" i="1"/>
  <c r="L767" i="1"/>
  <c r="K767" i="1"/>
  <c r="J767" i="1"/>
  <c r="I767" i="1"/>
  <c r="H767" i="1"/>
  <c r="L766" i="1"/>
  <c r="K766" i="1"/>
  <c r="J766" i="1"/>
  <c r="I766" i="1"/>
  <c r="H766" i="1"/>
  <c r="L765" i="1"/>
  <c r="K765" i="1"/>
  <c r="J765" i="1"/>
  <c r="I765" i="1"/>
  <c r="H765" i="1"/>
  <c r="L764" i="1"/>
  <c r="K764" i="1"/>
  <c r="J764" i="1"/>
  <c r="I764" i="1"/>
  <c r="H764" i="1"/>
  <c r="L763" i="1"/>
  <c r="K763" i="1"/>
  <c r="J763" i="1"/>
  <c r="I763" i="1"/>
  <c r="H763" i="1"/>
  <c r="L762" i="1"/>
  <c r="K762" i="1"/>
  <c r="J762" i="1"/>
  <c r="I762" i="1"/>
  <c r="H762" i="1"/>
  <c r="L761" i="1"/>
  <c r="K761" i="1"/>
  <c r="J761" i="1"/>
  <c r="I761" i="1"/>
  <c r="H761" i="1"/>
  <c r="L760" i="1"/>
  <c r="K760" i="1"/>
  <c r="J760" i="1"/>
  <c r="I760" i="1"/>
  <c r="H760" i="1"/>
  <c r="L759" i="1"/>
  <c r="K759" i="1"/>
  <c r="J759" i="1"/>
  <c r="I759" i="1"/>
  <c r="H759" i="1"/>
  <c r="L758" i="1"/>
  <c r="K758" i="1"/>
  <c r="J758" i="1"/>
  <c r="I758" i="1"/>
  <c r="H758" i="1"/>
  <c r="L757" i="1"/>
  <c r="K757" i="1"/>
  <c r="J757" i="1"/>
  <c r="I757" i="1"/>
  <c r="H757" i="1"/>
  <c r="L756" i="1"/>
  <c r="K756" i="1"/>
  <c r="J756" i="1"/>
  <c r="I756" i="1"/>
  <c r="H756" i="1"/>
  <c r="L755" i="1"/>
  <c r="K755" i="1"/>
  <c r="J755" i="1"/>
  <c r="I755" i="1"/>
  <c r="H755" i="1"/>
  <c r="L754" i="1"/>
  <c r="K754" i="1"/>
  <c r="J754" i="1"/>
  <c r="I754" i="1"/>
  <c r="H754" i="1"/>
  <c r="L753" i="1"/>
  <c r="K753" i="1"/>
  <c r="J753" i="1"/>
  <c r="I753" i="1"/>
  <c r="H753" i="1"/>
  <c r="L752" i="1"/>
  <c r="K752" i="1"/>
  <c r="J752" i="1"/>
  <c r="I752" i="1"/>
  <c r="H752" i="1"/>
  <c r="L751" i="1"/>
  <c r="K751" i="1"/>
  <c r="J751" i="1"/>
  <c r="I751" i="1"/>
  <c r="H751" i="1"/>
  <c r="L750" i="1"/>
  <c r="K750" i="1"/>
  <c r="J750" i="1"/>
  <c r="I750" i="1"/>
  <c r="H750" i="1"/>
  <c r="L749" i="1"/>
  <c r="K749" i="1"/>
  <c r="J749" i="1"/>
  <c r="I749" i="1"/>
  <c r="H749" i="1"/>
  <c r="L748" i="1"/>
  <c r="K748" i="1"/>
  <c r="J748" i="1"/>
  <c r="I748" i="1"/>
  <c r="H748" i="1"/>
  <c r="L747" i="1"/>
  <c r="K747" i="1"/>
  <c r="J747" i="1"/>
  <c r="I747" i="1"/>
  <c r="H747" i="1"/>
  <c r="L746" i="1"/>
  <c r="K746" i="1"/>
  <c r="J746" i="1"/>
  <c r="I746" i="1"/>
  <c r="H746" i="1"/>
  <c r="L745" i="1"/>
  <c r="K745" i="1"/>
  <c r="J745" i="1"/>
  <c r="I745" i="1"/>
  <c r="H745" i="1"/>
  <c r="L744" i="1"/>
  <c r="K744" i="1"/>
  <c r="J744" i="1"/>
  <c r="I744" i="1"/>
  <c r="H744" i="1"/>
  <c r="L743" i="1"/>
  <c r="K743" i="1"/>
  <c r="J743" i="1"/>
  <c r="I743" i="1"/>
  <c r="H743" i="1"/>
  <c r="L742" i="1"/>
  <c r="K742" i="1"/>
  <c r="J742" i="1"/>
  <c r="I742" i="1"/>
  <c r="H742" i="1"/>
  <c r="L741" i="1"/>
  <c r="K741" i="1"/>
  <c r="J741" i="1"/>
  <c r="I741" i="1"/>
  <c r="H741" i="1"/>
  <c r="L740" i="1"/>
  <c r="K740" i="1"/>
  <c r="J740" i="1"/>
  <c r="I740" i="1"/>
  <c r="H740" i="1"/>
  <c r="L739" i="1"/>
  <c r="K739" i="1"/>
  <c r="J739" i="1"/>
  <c r="I739" i="1"/>
  <c r="H739" i="1"/>
  <c r="L738" i="1"/>
  <c r="K738" i="1"/>
  <c r="J738" i="1"/>
  <c r="I738" i="1"/>
  <c r="H738" i="1"/>
  <c r="L737" i="1"/>
  <c r="K737" i="1"/>
  <c r="J737" i="1"/>
  <c r="I737" i="1"/>
  <c r="H737" i="1"/>
  <c r="L736" i="1"/>
  <c r="K736" i="1"/>
  <c r="J736" i="1"/>
  <c r="I736" i="1"/>
  <c r="H736" i="1"/>
  <c r="L735" i="1"/>
  <c r="K735" i="1"/>
  <c r="J735" i="1"/>
  <c r="I735" i="1"/>
  <c r="H735" i="1"/>
  <c r="L734" i="1"/>
  <c r="K734" i="1"/>
  <c r="J734" i="1"/>
  <c r="I734" i="1"/>
  <c r="H734" i="1"/>
  <c r="L733" i="1"/>
  <c r="K733" i="1"/>
  <c r="J733" i="1"/>
  <c r="I733" i="1"/>
  <c r="H733" i="1"/>
  <c r="L732" i="1"/>
  <c r="K732" i="1"/>
  <c r="J732" i="1"/>
  <c r="I732" i="1"/>
  <c r="H732" i="1"/>
  <c r="L731" i="1"/>
  <c r="K731" i="1"/>
  <c r="J731" i="1"/>
  <c r="I731" i="1"/>
  <c r="H731" i="1"/>
  <c r="L730" i="1"/>
  <c r="K730" i="1"/>
  <c r="J730" i="1"/>
  <c r="I730" i="1"/>
  <c r="H730" i="1"/>
  <c r="L729" i="1"/>
  <c r="K729" i="1"/>
  <c r="J729" i="1"/>
  <c r="I729" i="1"/>
  <c r="H729" i="1"/>
  <c r="L728" i="1"/>
  <c r="K728" i="1"/>
  <c r="J728" i="1"/>
  <c r="I728" i="1"/>
  <c r="H728" i="1"/>
  <c r="L727" i="1"/>
  <c r="K727" i="1"/>
  <c r="J727" i="1"/>
  <c r="I727" i="1"/>
  <c r="H727" i="1"/>
  <c r="L726" i="1"/>
  <c r="K726" i="1"/>
  <c r="J726" i="1"/>
  <c r="I726" i="1"/>
  <c r="H726" i="1"/>
  <c r="L725" i="1"/>
  <c r="K725" i="1"/>
  <c r="J725" i="1"/>
  <c r="I725" i="1"/>
  <c r="H725" i="1"/>
  <c r="L724" i="1"/>
  <c r="K724" i="1"/>
  <c r="J724" i="1"/>
  <c r="I724" i="1"/>
  <c r="H724" i="1"/>
  <c r="L723" i="1"/>
  <c r="K723" i="1"/>
  <c r="J723" i="1"/>
  <c r="I723" i="1"/>
  <c r="H723" i="1"/>
  <c r="L722" i="1"/>
  <c r="K722" i="1"/>
  <c r="J722" i="1"/>
  <c r="I722" i="1"/>
  <c r="H722" i="1"/>
  <c r="L721" i="1"/>
  <c r="K721" i="1"/>
  <c r="J721" i="1"/>
  <c r="I721" i="1"/>
  <c r="H721" i="1"/>
  <c r="L720" i="1"/>
  <c r="K720" i="1"/>
  <c r="J720" i="1"/>
  <c r="I720" i="1"/>
  <c r="H720" i="1"/>
  <c r="L719" i="1"/>
  <c r="K719" i="1"/>
  <c r="J719" i="1"/>
  <c r="I719" i="1"/>
  <c r="H719" i="1"/>
  <c r="L718" i="1"/>
  <c r="K718" i="1"/>
  <c r="J718" i="1"/>
  <c r="I718" i="1"/>
  <c r="H718" i="1"/>
  <c r="L717" i="1"/>
  <c r="K717" i="1"/>
  <c r="J717" i="1"/>
  <c r="I717" i="1"/>
  <c r="H717" i="1"/>
  <c r="L716" i="1"/>
  <c r="K716" i="1"/>
  <c r="J716" i="1"/>
  <c r="I716" i="1"/>
  <c r="H716" i="1"/>
  <c r="L715" i="1"/>
  <c r="K715" i="1"/>
  <c r="J715" i="1"/>
  <c r="I715" i="1"/>
  <c r="H715" i="1"/>
  <c r="L714" i="1"/>
  <c r="K714" i="1"/>
  <c r="J714" i="1"/>
  <c r="I714" i="1"/>
  <c r="H714" i="1"/>
  <c r="L713" i="1"/>
  <c r="K713" i="1"/>
  <c r="J713" i="1"/>
  <c r="I713" i="1"/>
  <c r="H713" i="1"/>
  <c r="L712" i="1"/>
  <c r="K712" i="1"/>
  <c r="J712" i="1"/>
  <c r="I712" i="1"/>
  <c r="H712" i="1"/>
  <c r="L711" i="1"/>
  <c r="K711" i="1"/>
  <c r="J711" i="1"/>
  <c r="I711" i="1"/>
  <c r="H711" i="1"/>
  <c r="L710" i="1"/>
  <c r="K710" i="1"/>
  <c r="J710" i="1"/>
  <c r="I710" i="1"/>
  <c r="H710" i="1"/>
  <c r="L709" i="1"/>
  <c r="K709" i="1"/>
  <c r="J709" i="1"/>
  <c r="I709" i="1"/>
  <c r="H709" i="1"/>
  <c r="L708" i="1"/>
  <c r="K708" i="1"/>
  <c r="J708" i="1"/>
  <c r="I708" i="1"/>
  <c r="H708" i="1"/>
  <c r="L707" i="1"/>
  <c r="K707" i="1"/>
  <c r="J707" i="1"/>
  <c r="I707" i="1"/>
  <c r="H707" i="1"/>
  <c r="L706" i="1"/>
  <c r="K706" i="1"/>
  <c r="J706" i="1"/>
  <c r="I706" i="1"/>
  <c r="H706" i="1"/>
  <c r="L705" i="1"/>
  <c r="K705" i="1"/>
  <c r="J705" i="1"/>
  <c r="I705" i="1"/>
  <c r="H705" i="1"/>
  <c r="L704" i="1"/>
  <c r="K704" i="1"/>
  <c r="J704" i="1"/>
  <c r="I704" i="1"/>
  <c r="H704" i="1"/>
  <c r="L703" i="1"/>
  <c r="K703" i="1"/>
  <c r="J703" i="1"/>
  <c r="I703" i="1"/>
  <c r="H703" i="1"/>
  <c r="L702" i="1"/>
  <c r="K702" i="1"/>
  <c r="J702" i="1"/>
  <c r="I702" i="1"/>
  <c r="H702" i="1"/>
  <c r="L701" i="1"/>
  <c r="K701" i="1"/>
  <c r="J701" i="1"/>
  <c r="I701" i="1"/>
  <c r="H701" i="1"/>
  <c r="L700" i="1"/>
  <c r="K700" i="1"/>
  <c r="J700" i="1"/>
  <c r="I700" i="1"/>
  <c r="H700" i="1"/>
  <c r="L699" i="1"/>
  <c r="K699" i="1"/>
  <c r="J699" i="1"/>
  <c r="I699" i="1"/>
  <c r="H699" i="1"/>
  <c r="L698" i="1"/>
  <c r="K698" i="1"/>
  <c r="J698" i="1"/>
  <c r="I698" i="1"/>
  <c r="H698" i="1"/>
  <c r="L697" i="1"/>
  <c r="K697" i="1"/>
  <c r="J697" i="1"/>
  <c r="I697" i="1"/>
  <c r="H697" i="1"/>
  <c r="L696" i="1"/>
  <c r="K696" i="1"/>
  <c r="J696" i="1"/>
  <c r="I696" i="1"/>
  <c r="H696" i="1"/>
  <c r="L695" i="1"/>
  <c r="K695" i="1"/>
  <c r="J695" i="1"/>
  <c r="I695" i="1"/>
  <c r="H695" i="1"/>
  <c r="L694" i="1"/>
  <c r="K694" i="1"/>
  <c r="J694" i="1"/>
  <c r="I694" i="1"/>
  <c r="H694" i="1"/>
  <c r="L693" i="1"/>
  <c r="K693" i="1"/>
  <c r="J693" i="1"/>
  <c r="I693" i="1"/>
  <c r="H693" i="1"/>
  <c r="L692" i="1"/>
  <c r="K692" i="1"/>
  <c r="J692" i="1"/>
  <c r="I692" i="1"/>
  <c r="H692" i="1"/>
  <c r="L691" i="1"/>
  <c r="K691" i="1"/>
  <c r="J691" i="1"/>
  <c r="I691" i="1"/>
  <c r="H691" i="1"/>
  <c r="L690" i="1"/>
  <c r="K690" i="1"/>
  <c r="J690" i="1"/>
  <c r="I690" i="1"/>
  <c r="H690" i="1"/>
  <c r="L689" i="1"/>
  <c r="K689" i="1"/>
  <c r="J689" i="1"/>
  <c r="I689" i="1"/>
  <c r="H689" i="1"/>
  <c r="L688" i="1"/>
  <c r="K688" i="1"/>
  <c r="J688" i="1"/>
  <c r="I688" i="1"/>
  <c r="H688" i="1"/>
  <c r="L687" i="1"/>
  <c r="K687" i="1"/>
  <c r="J687" i="1"/>
  <c r="I687" i="1"/>
  <c r="H687" i="1"/>
  <c r="L686" i="1"/>
  <c r="K686" i="1"/>
  <c r="J686" i="1"/>
  <c r="I686" i="1"/>
  <c r="H686" i="1"/>
  <c r="L685" i="1"/>
  <c r="K685" i="1"/>
  <c r="J685" i="1"/>
  <c r="I685" i="1"/>
  <c r="H685" i="1"/>
  <c r="L684" i="1"/>
  <c r="K684" i="1"/>
  <c r="J684" i="1"/>
  <c r="I684" i="1"/>
  <c r="H684" i="1"/>
  <c r="L683" i="1"/>
  <c r="K683" i="1"/>
  <c r="J683" i="1"/>
  <c r="I683" i="1"/>
  <c r="H683" i="1"/>
  <c r="L682" i="1"/>
  <c r="K682" i="1"/>
  <c r="J682" i="1"/>
  <c r="I682" i="1"/>
  <c r="H682" i="1"/>
  <c r="L681" i="1"/>
  <c r="K681" i="1"/>
  <c r="J681" i="1"/>
  <c r="I681" i="1"/>
  <c r="H681" i="1"/>
  <c r="L680" i="1"/>
  <c r="K680" i="1"/>
  <c r="J680" i="1"/>
  <c r="I680" i="1"/>
  <c r="H680" i="1"/>
  <c r="L679" i="1"/>
  <c r="K679" i="1"/>
  <c r="J679" i="1"/>
  <c r="I679" i="1"/>
  <c r="H679" i="1"/>
  <c r="L678" i="1"/>
  <c r="K678" i="1"/>
  <c r="J678" i="1"/>
  <c r="I678" i="1"/>
  <c r="H678" i="1"/>
  <c r="L677" i="1"/>
  <c r="K677" i="1"/>
  <c r="J677" i="1"/>
  <c r="I677" i="1"/>
  <c r="H677" i="1"/>
  <c r="L676" i="1"/>
  <c r="K676" i="1"/>
  <c r="J676" i="1"/>
  <c r="I676" i="1"/>
  <c r="H676" i="1"/>
  <c r="L675" i="1"/>
  <c r="K675" i="1"/>
  <c r="J675" i="1"/>
  <c r="I675" i="1"/>
  <c r="H675" i="1"/>
  <c r="L674" i="1"/>
  <c r="K674" i="1"/>
  <c r="J674" i="1"/>
  <c r="I674" i="1"/>
  <c r="H674" i="1"/>
  <c r="L673" i="1"/>
  <c r="K673" i="1"/>
  <c r="J673" i="1"/>
  <c r="I673" i="1"/>
  <c r="H673" i="1"/>
  <c r="L672" i="1"/>
  <c r="K672" i="1"/>
  <c r="J672" i="1"/>
  <c r="I672" i="1"/>
  <c r="H672" i="1"/>
  <c r="L671" i="1"/>
  <c r="K671" i="1"/>
  <c r="J671" i="1"/>
  <c r="I671" i="1"/>
  <c r="H671" i="1"/>
  <c r="L670" i="1"/>
  <c r="K670" i="1"/>
  <c r="J670" i="1"/>
  <c r="I670" i="1"/>
  <c r="H670" i="1"/>
  <c r="L669" i="1"/>
  <c r="K669" i="1"/>
  <c r="J669" i="1"/>
  <c r="I669" i="1"/>
  <c r="H669" i="1"/>
  <c r="L668" i="1"/>
  <c r="K668" i="1"/>
  <c r="J668" i="1"/>
  <c r="I668" i="1"/>
  <c r="H668" i="1"/>
  <c r="L667" i="1"/>
  <c r="K667" i="1"/>
  <c r="J667" i="1"/>
  <c r="I667" i="1"/>
  <c r="H667" i="1"/>
  <c r="L666" i="1"/>
  <c r="K666" i="1"/>
  <c r="J666" i="1"/>
  <c r="I666" i="1"/>
  <c r="H666" i="1"/>
  <c r="L665" i="1"/>
  <c r="K665" i="1"/>
  <c r="J665" i="1"/>
  <c r="I665" i="1"/>
  <c r="H665" i="1"/>
  <c r="L664" i="1"/>
  <c r="K664" i="1"/>
  <c r="J664" i="1"/>
  <c r="I664" i="1"/>
  <c r="H664" i="1"/>
  <c r="L663" i="1"/>
  <c r="K663" i="1"/>
  <c r="J663" i="1"/>
  <c r="I663" i="1"/>
  <c r="H663" i="1"/>
  <c r="L662" i="1"/>
  <c r="K662" i="1"/>
  <c r="J662" i="1"/>
  <c r="I662" i="1"/>
  <c r="H662" i="1"/>
  <c r="L661" i="1"/>
  <c r="K661" i="1"/>
  <c r="J661" i="1"/>
  <c r="I661" i="1"/>
  <c r="H661" i="1"/>
  <c r="L660" i="1"/>
  <c r="K660" i="1"/>
  <c r="J660" i="1"/>
  <c r="I660" i="1"/>
  <c r="H660" i="1"/>
  <c r="L659" i="1"/>
  <c r="K659" i="1"/>
  <c r="J659" i="1"/>
  <c r="I659" i="1"/>
  <c r="H659" i="1"/>
  <c r="L658" i="1"/>
  <c r="K658" i="1"/>
  <c r="J658" i="1"/>
  <c r="I658" i="1"/>
  <c r="H658" i="1"/>
  <c r="L657" i="1"/>
  <c r="K657" i="1"/>
  <c r="J657" i="1"/>
  <c r="I657" i="1"/>
  <c r="H657" i="1"/>
  <c r="L656" i="1"/>
  <c r="K656" i="1"/>
  <c r="J656" i="1"/>
  <c r="I656" i="1"/>
  <c r="H656" i="1"/>
  <c r="L655" i="1"/>
  <c r="K655" i="1"/>
  <c r="J655" i="1"/>
  <c r="I655" i="1"/>
  <c r="H655" i="1"/>
  <c r="L654" i="1"/>
  <c r="K654" i="1"/>
  <c r="J654" i="1"/>
  <c r="I654" i="1"/>
  <c r="H654" i="1"/>
  <c r="L653" i="1"/>
  <c r="K653" i="1"/>
  <c r="J653" i="1"/>
  <c r="I653" i="1"/>
  <c r="H653" i="1"/>
  <c r="L652" i="1"/>
  <c r="K652" i="1"/>
  <c r="J652" i="1"/>
  <c r="I652" i="1"/>
  <c r="H652" i="1"/>
  <c r="L651" i="1"/>
  <c r="K651" i="1"/>
  <c r="J651" i="1"/>
  <c r="I651" i="1"/>
  <c r="H651" i="1"/>
  <c r="L650" i="1"/>
  <c r="K650" i="1"/>
  <c r="J650" i="1"/>
  <c r="I650" i="1"/>
  <c r="H650" i="1"/>
  <c r="L649" i="1"/>
  <c r="K649" i="1"/>
  <c r="J649" i="1"/>
  <c r="I649" i="1"/>
  <c r="H649" i="1"/>
  <c r="L648" i="1"/>
  <c r="K648" i="1"/>
  <c r="J648" i="1"/>
  <c r="I648" i="1"/>
  <c r="H648" i="1"/>
  <c r="L647" i="1"/>
  <c r="K647" i="1"/>
  <c r="J647" i="1"/>
  <c r="I647" i="1"/>
  <c r="H647" i="1"/>
  <c r="L646" i="1"/>
  <c r="K646" i="1"/>
  <c r="J646" i="1"/>
  <c r="I646" i="1"/>
  <c r="H646" i="1"/>
  <c r="L645" i="1"/>
  <c r="K645" i="1"/>
  <c r="J645" i="1"/>
  <c r="I645" i="1"/>
  <c r="H645" i="1"/>
  <c r="L644" i="1"/>
  <c r="K644" i="1"/>
  <c r="J644" i="1"/>
  <c r="I644" i="1"/>
  <c r="H644" i="1"/>
  <c r="L643" i="1"/>
  <c r="K643" i="1"/>
  <c r="J643" i="1"/>
  <c r="I643" i="1"/>
  <c r="H643" i="1"/>
  <c r="L642" i="1"/>
  <c r="K642" i="1"/>
  <c r="J642" i="1"/>
  <c r="I642" i="1"/>
  <c r="H642" i="1"/>
  <c r="L641" i="1"/>
  <c r="K641" i="1"/>
  <c r="J641" i="1"/>
  <c r="I641" i="1"/>
  <c r="H641" i="1"/>
  <c r="L640" i="1"/>
  <c r="K640" i="1"/>
  <c r="J640" i="1"/>
  <c r="I640" i="1"/>
  <c r="H640" i="1"/>
  <c r="L639" i="1"/>
  <c r="K639" i="1"/>
  <c r="J639" i="1"/>
  <c r="I639" i="1"/>
  <c r="H639" i="1"/>
  <c r="L638" i="1"/>
  <c r="K638" i="1"/>
  <c r="J638" i="1"/>
  <c r="I638" i="1"/>
  <c r="H638" i="1"/>
  <c r="L637" i="1"/>
  <c r="K637" i="1"/>
  <c r="J637" i="1"/>
  <c r="I637" i="1"/>
  <c r="H637" i="1"/>
  <c r="L636" i="1"/>
  <c r="K636" i="1"/>
  <c r="J636" i="1"/>
  <c r="I636" i="1"/>
  <c r="H636" i="1"/>
  <c r="L635" i="1"/>
  <c r="K635" i="1"/>
  <c r="J635" i="1"/>
  <c r="I635" i="1"/>
  <c r="H635" i="1"/>
  <c r="L634" i="1"/>
  <c r="K634" i="1"/>
  <c r="J634" i="1"/>
  <c r="I634" i="1"/>
  <c r="H634" i="1"/>
  <c r="L633" i="1"/>
  <c r="K633" i="1"/>
  <c r="J633" i="1"/>
  <c r="I633" i="1"/>
  <c r="H633" i="1"/>
  <c r="L632" i="1"/>
  <c r="K632" i="1"/>
  <c r="J632" i="1"/>
  <c r="I632" i="1"/>
  <c r="H632" i="1"/>
  <c r="L631" i="1"/>
  <c r="K631" i="1"/>
  <c r="J631" i="1"/>
  <c r="I631" i="1"/>
  <c r="H631" i="1"/>
  <c r="L630" i="1"/>
  <c r="K630" i="1"/>
  <c r="J630" i="1"/>
  <c r="I630" i="1"/>
  <c r="H630" i="1"/>
  <c r="L629" i="1"/>
  <c r="K629" i="1"/>
  <c r="J629" i="1"/>
  <c r="I629" i="1"/>
  <c r="H629" i="1"/>
  <c r="L628" i="1"/>
  <c r="K628" i="1"/>
  <c r="J628" i="1"/>
  <c r="I628" i="1"/>
  <c r="H628" i="1"/>
  <c r="L627" i="1"/>
  <c r="K627" i="1"/>
  <c r="J627" i="1"/>
  <c r="I627" i="1"/>
  <c r="H627" i="1"/>
  <c r="L626" i="1"/>
  <c r="K626" i="1"/>
  <c r="J626" i="1"/>
  <c r="I626" i="1"/>
  <c r="H626" i="1"/>
  <c r="L625" i="1"/>
  <c r="K625" i="1"/>
  <c r="J625" i="1"/>
  <c r="I625" i="1"/>
  <c r="H625" i="1"/>
  <c r="L624" i="1"/>
  <c r="K624" i="1"/>
  <c r="J624" i="1"/>
  <c r="I624" i="1"/>
  <c r="H624" i="1"/>
  <c r="L623" i="1"/>
  <c r="K623" i="1"/>
  <c r="J623" i="1"/>
  <c r="I623" i="1"/>
  <c r="H623" i="1"/>
  <c r="L622" i="1"/>
  <c r="K622" i="1"/>
  <c r="J622" i="1"/>
  <c r="I622" i="1"/>
  <c r="H622" i="1"/>
  <c r="L621" i="1"/>
  <c r="K621" i="1"/>
  <c r="J621" i="1"/>
  <c r="I621" i="1"/>
  <c r="H621" i="1"/>
  <c r="L620" i="1"/>
  <c r="K620" i="1"/>
  <c r="J620" i="1"/>
  <c r="I620" i="1"/>
  <c r="H620" i="1"/>
  <c r="L619" i="1"/>
  <c r="K619" i="1"/>
  <c r="J619" i="1"/>
  <c r="I619" i="1"/>
  <c r="H619" i="1"/>
  <c r="L618" i="1"/>
  <c r="K618" i="1"/>
  <c r="J618" i="1"/>
  <c r="I618" i="1"/>
  <c r="H618" i="1"/>
  <c r="L617" i="1"/>
  <c r="K617" i="1"/>
  <c r="J617" i="1"/>
  <c r="I617" i="1"/>
  <c r="H617" i="1"/>
  <c r="L616" i="1"/>
  <c r="K616" i="1"/>
  <c r="J616" i="1"/>
  <c r="I616" i="1"/>
  <c r="H616" i="1"/>
  <c r="L615" i="1"/>
  <c r="K615" i="1"/>
  <c r="J615" i="1"/>
  <c r="I615" i="1"/>
  <c r="H615" i="1"/>
  <c r="L614" i="1"/>
  <c r="K614" i="1"/>
  <c r="J614" i="1"/>
  <c r="I614" i="1"/>
  <c r="H614" i="1"/>
  <c r="L613" i="1"/>
  <c r="K613" i="1"/>
  <c r="J613" i="1"/>
  <c r="I613" i="1"/>
  <c r="H613" i="1"/>
  <c r="L612" i="1"/>
  <c r="K612" i="1"/>
  <c r="J612" i="1"/>
  <c r="I612" i="1"/>
  <c r="H612" i="1"/>
  <c r="L611" i="1"/>
  <c r="K611" i="1"/>
  <c r="J611" i="1"/>
  <c r="I611" i="1"/>
  <c r="H611" i="1"/>
  <c r="L610" i="1"/>
  <c r="K610" i="1"/>
  <c r="J610" i="1"/>
  <c r="I610" i="1"/>
  <c r="H610" i="1"/>
  <c r="L609" i="1"/>
  <c r="K609" i="1"/>
  <c r="J609" i="1"/>
  <c r="I609" i="1"/>
  <c r="H609" i="1"/>
  <c r="L608" i="1"/>
  <c r="K608" i="1"/>
  <c r="J608" i="1"/>
  <c r="I608" i="1"/>
  <c r="H608" i="1"/>
  <c r="L607" i="1"/>
  <c r="K607" i="1"/>
  <c r="J607" i="1"/>
  <c r="I607" i="1"/>
  <c r="H607" i="1"/>
  <c r="L606" i="1"/>
  <c r="K606" i="1"/>
  <c r="J606" i="1"/>
  <c r="I606" i="1"/>
  <c r="H606" i="1"/>
  <c r="L605" i="1"/>
  <c r="K605" i="1"/>
  <c r="J605" i="1"/>
  <c r="I605" i="1"/>
  <c r="H605" i="1"/>
  <c r="L604" i="1"/>
  <c r="K604" i="1"/>
  <c r="J604" i="1"/>
  <c r="I604" i="1"/>
  <c r="H604" i="1"/>
  <c r="L603" i="1"/>
  <c r="K603" i="1"/>
  <c r="J603" i="1"/>
  <c r="I603" i="1"/>
  <c r="H603" i="1"/>
  <c r="L602" i="1"/>
  <c r="K602" i="1"/>
  <c r="J602" i="1"/>
  <c r="I602" i="1"/>
  <c r="H602" i="1"/>
  <c r="L601" i="1"/>
  <c r="K601" i="1"/>
  <c r="J601" i="1"/>
  <c r="I601" i="1"/>
  <c r="H601" i="1"/>
  <c r="L600" i="1"/>
  <c r="K600" i="1"/>
  <c r="J600" i="1"/>
  <c r="I600" i="1"/>
  <c r="H600" i="1"/>
  <c r="L599" i="1"/>
  <c r="K599" i="1"/>
  <c r="J599" i="1"/>
  <c r="I599" i="1"/>
  <c r="H599" i="1"/>
  <c r="L598" i="1"/>
  <c r="K598" i="1"/>
  <c r="J598" i="1"/>
  <c r="I598" i="1"/>
  <c r="H598" i="1"/>
  <c r="L597" i="1"/>
  <c r="K597" i="1"/>
  <c r="J597" i="1"/>
  <c r="I597" i="1"/>
  <c r="H597" i="1"/>
  <c r="L596" i="1"/>
  <c r="K596" i="1"/>
  <c r="J596" i="1"/>
  <c r="I596" i="1"/>
  <c r="H596" i="1"/>
  <c r="L595" i="1"/>
  <c r="K595" i="1"/>
  <c r="J595" i="1"/>
  <c r="I595" i="1"/>
  <c r="H595" i="1"/>
  <c r="L594" i="1"/>
  <c r="K594" i="1"/>
  <c r="J594" i="1"/>
  <c r="I594" i="1"/>
  <c r="H594" i="1"/>
  <c r="L593" i="1"/>
  <c r="K593" i="1"/>
  <c r="J593" i="1"/>
  <c r="I593" i="1"/>
  <c r="H593" i="1"/>
  <c r="L592" i="1"/>
  <c r="K592" i="1"/>
  <c r="J592" i="1"/>
  <c r="I592" i="1"/>
  <c r="H592" i="1"/>
  <c r="L591" i="1"/>
  <c r="K591" i="1"/>
  <c r="J591" i="1"/>
  <c r="I591" i="1"/>
  <c r="H591" i="1"/>
  <c r="L590" i="1"/>
  <c r="K590" i="1"/>
  <c r="J590" i="1"/>
  <c r="I590" i="1"/>
  <c r="H590" i="1"/>
  <c r="L589" i="1"/>
  <c r="K589" i="1"/>
  <c r="J589" i="1"/>
  <c r="I589" i="1"/>
  <c r="H589" i="1"/>
  <c r="L588" i="1"/>
  <c r="K588" i="1"/>
  <c r="J588" i="1"/>
  <c r="I588" i="1"/>
  <c r="H588" i="1"/>
  <c r="L587" i="1"/>
  <c r="K587" i="1"/>
  <c r="J587" i="1"/>
  <c r="I587" i="1"/>
  <c r="H587" i="1"/>
  <c r="L586" i="1"/>
  <c r="K586" i="1"/>
  <c r="J586" i="1"/>
  <c r="I586" i="1"/>
  <c r="H586" i="1"/>
  <c r="L585" i="1"/>
  <c r="K585" i="1"/>
  <c r="J585" i="1"/>
  <c r="I585" i="1"/>
  <c r="H585" i="1"/>
  <c r="L584" i="1"/>
  <c r="K584" i="1"/>
  <c r="J584" i="1"/>
  <c r="I584" i="1"/>
  <c r="H584" i="1"/>
  <c r="L583" i="1"/>
  <c r="K583" i="1"/>
  <c r="J583" i="1"/>
  <c r="I583" i="1"/>
  <c r="H583" i="1"/>
  <c r="L582" i="1"/>
  <c r="K582" i="1"/>
  <c r="J582" i="1"/>
  <c r="I582" i="1"/>
  <c r="H582" i="1"/>
  <c r="L581" i="1"/>
  <c r="K581" i="1"/>
  <c r="J581" i="1"/>
  <c r="I581" i="1"/>
  <c r="H581" i="1"/>
  <c r="L580" i="1"/>
  <c r="K580" i="1"/>
  <c r="J580" i="1"/>
  <c r="I580" i="1"/>
  <c r="H580" i="1"/>
  <c r="L579" i="1"/>
  <c r="K579" i="1"/>
  <c r="J579" i="1"/>
  <c r="I579" i="1"/>
  <c r="H579" i="1"/>
  <c r="L578" i="1"/>
  <c r="K578" i="1"/>
  <c r="J578" i="1"/>
  <c r="I578" i="1"/>
  <c r="H578" i="1"/>
  <c r="L577" i="1"/>
  <c r="K577" i="1"/>
  <c r="J577" i="1"/>
  <c r="I577" i="1"/>
  <c r="H577" i="1"/>
  <c r="L576" i="1"/>
  <c r="K576" i="1"/>
  <c r="J576" i="1"/>
  <c r="I576" i="1"/>
  <c r="H576" i="1"/>
  <c r="L575" i="1"/>
  <c r="K575" i="1"/>
  <c r="J575" i="1"/>
  <c r="I575" i="1"/>
  <c r="H575" i="1"/>
  <c r="L574" i="1"/>
  <c r="K574" i="1"/>
  <c r="J574" i="1"/>
  <c r="I574" i="1"/>
  <c r="H574" i="1"/>
  <c r="L573" i="1"/>
  <c r="K573" i="1"/>
  <c r="J573" i="1"/>
  <c r="I573" i="1"/>
  <c r="H573" i="1"/>
  <c r="L572" i="1"/>
  <c r="K572" i="1"/>
  <c r="J572" i="1"/>
  <c r="I572" i="1"/>
  <c r="H572" i="1"/>
  <c r="L571" i="1"/>
  <c r="K571" i="1"/>
  <c r="J571" i="1"/>
  <c r="I571" i="1"/>
  <c r="H571" i="1"/>
  <c r="L570" i="1"/>
  <c r="K570" i="1"/>
  <c r="J570" i="1"/>
  <c r="I570" i="1"/>
  <c r="H570" i="1"/>
  <c r="L569" i="1"/>
  <c r="K569" i="1"/>
  <c r="J569" i="1"/>
  <c r="I569" i="1"/>
  <c r="H569" i="1"/>
  <c r="L568" i="1"/>
  <c r="K568" i="1"/>
  <c r="J568" i="1"/>
  <c r="I568" i="1"/>
  <c r="H568" i="1"/>
  <c r="L567" i="1"/>
  <c r="K567" i="1"/>
  <c r="J567" i="1"/>
  <c r="I567" i="1"/>
  <c r="H567" i="1"/>
  <c r="L566" i="1"/>
  <c r="K566" i="1"/>
  <c r="J566" i="1"/>
  <c r="I566" i="1"/>
  <c r="H566" i="1"/>
  <c r="L565" i="1"/>
  <c r="K565" i="1"/>
  <c r="J565" i="1"/>
  <c r="I565" i="1"/>
  <c r="H565" i="1"/>
  <c r="L564" i="1"/>
  <c r="K564" i="1"/>
  <c r="J564" i="1"/>
  <c r="I564" i="1"/>
  <c r="H564" i="1"/>
  <c r="L563" i="1"/>
  <c r="K563" i="1"/>
  <c r="J563" i="1"/>
  <c r="I563" i="1"/>
  <c r="H563" i="1"/>
  <c r="L562" i="1"/>
  <c r="K562" i="1"/>
  <c r="J562" i="1"/>
  <c r="I562" i="1"/>
  <c r="H562" i="1"/>
  <c r="L561" i="1"/>
  <c r="K561" i="1"/>
  <c r="J561" i="1"/>
  <c r="I561" i="1"/>
  <c r="H561" i="1"/>
  <c r="L560" i="1"/>
  <c r="K560" i="1"/>
  <c r="J560" i="1"/>
  <c r="I560" i="1"/>
  <c r="H560" i="1"/>
  <c r="L559" i="1"/>
  <c r="K559" i="1"/>
  <c r="J559" i="1"/>
  <c r="I559" i="1"/>
  <c r="H559" i="1"/>
  <c r="L558" i="1"/>
  <c r="K558" i="1"/>
  <c r="J558" i="1"/>
  <c r="I558" i="1"/>
  <c r="H558" i="1"/>
  <c r="L557" i="1"/>
  <c r="K557" i="1"/>
  <c r="J557" i="1"/>
  <c r="I557" i="1"/>
  <c r="H557" i="1"/>
  <c r="L556" i="1"/>
  <c r="K556" i="1"/>
  <c r="J556" i="1"/>
  <c r="I556" i="1"/>
  <c r="H556" i="1"/>
  <c r="L555" i="1"/>
  <c r="K555" i="1"/>
  <c r="J555" i="1"/>
  <c r="I555" i="1"/>
  <c r="H555" i="1"/>
  <c r="L554" i="1"/>
  <c r="K554" i="1"/>
  <c r="J554" i="1"/>
  <c r="I554" i="1"/>
  <c r="H554" i="1"/>
  <c r="L553" i="1"/>
  <c r="K553" i="1"/>
  <c r="J553" i="1"/>
  <c r="I553" i="1"/>
  <c r="H553" i="1"/>
  <c r="L552" i="1"/>
  <c r="K552" i="1"/>
  <c r="J552" i="1"/>
  <c r="I552" i="1"/>
  <c r="H552" i="1"/>
  <c r="L551" i="1"/>
  <c r="K551" i="1"/>
  <c r="J551" i="1"/>
  <c r="I551" i="1"/>
  <c r="H551" i="1"/>
  <c r="L550" i="1"/>
  <c r="K550" i="1"/>
  <c r="J550" i="1"/>
  <c r="I550" i="1"/>
  <c r="H550" i="1"/>
  <c r="L549" i="1"/>
  <c r="K549" i="1"/>
  <c r="J549" i="1"/>
  <c r="I549" i="1"/>
  <c r="H549" i="1"/>
  <c r="L548" i="1"/>
  <c r="K548" i="1"/>
  <c r="J548" i="1"/>
  <c r="I548" i="1"/>
  <c r="H548" i="1"/>
  <c r="L547" i="1"/>
  <c r="K547" i="1"/>
  <c r="J547" i="1"/>
  <c r="I547" i="1"/>
  <c r="H547" i="1"/>
  <c r="L546" i="1"/>
  <c r="K546" i="1"/>
  <c r="J546" i="1"/>
  <c r="I546" i="1"/>
  <c r="H546" i="1"/>
  <c r="L545" i="1"/>
  <c r="K545" i="1"/>
  <c r="J545" i="1"/>
  <c r="I545" i="1"/>
  <c r="H545" i="1"/>
  <c r="L544" i="1"/>
  <c r="K544" i="1"/>
  <c r="J544" i="1"/>
  <c r="I544" i="1"/>
  <c r="H544" i="1"/>
  <c r="L543" i="1"/>
  <c r="K543" i="1"/>
  <c r="J543" i="1"/>
  <c r="I543" i="1"/>
  <c r="H543" i="1"/>
  <c r="L542" i="1"/>
  <c r="K542" i="1"/>
  <c r="J542" i="1"/>
  <c r="I542" i="1"/>
  <c r="H542" i="1"/>
  <c r="L541" i="1"/>
  <c r="K541" i="1"/>
  <c r="J541" i="1"/>
  <c r="I541" i="1"/>
  <c r="H541" i="1"/>
  <c r="L540" i="1"/>
  <c r="K540" i="1"/>
  <c r="J540" i="1"/>
  <c r="I540" i="1"/>
  <c r="H540" i="1"/>
  <c r="L539" i="1"/>
  <c r="K539" i="1"/>
  <c r="J539" i="1"/>
  <c r="I539" i="1"/>
  <c r="H539" i="1"/>
  <c r="L538" i="1"/>
  <c r="K538" i="1"/>
  <c r="J538" i="1"/>
  <c r="I538" i="1"/>
  <c r="H538" i="1"/>
  <c r="L537" i="1"/>
  <c r="K537" i="1"/>
  <c r="J537" i="1"/>
  <c r="I537" i="1"/>
  <c r="H537" i="1"/>
  <c r="L536" i="1"/>
  <c r="K536" i="1"/>
  <c r="J536" i="1"/>
  <c r="I536" i="1"/>
  <c r="H536" i="1"/>
  <c r="L535" i="1"/>
  <c r="K535" i="1"/>
  <c r="J535" i="1"/>
  <c r="I535" i="1"/>
  <c r="H535" i="1"/>
  <c r="L534" i="1"/>
  <c r="K534" i="1"/>
  <c r="J534" i="1"/>
  <c r="I534" i="1"/>
  <c r="H534" i="1"/>
  <c r="L533" i="1"/>
  <c r="K533" i="1"/>
  <c r="J533" i="1"/>
  <c r="I533" i="1"/>
  <c r="H533" i="1"/>
  <c r="L532" i="1"/>
  <c r="K532" i="1"/>
  <c r="J532" i="1"/>
  <c r="I532" i="1"/>
  <c r="H532" i="1"/>
  <c r="L531" i="1"/>
  <c r="K531" i="1"/>
  <c r="J531" i="1"/>
  <c r="I531" i="1"/>
  <c r="H531" i="1"/>
  <c r="L530" i="1"/>
  <c r="K530" i="1"/>
  <c r="J530" i="1"/>
  <c r="I530" i="1"/>
  <c r="H530" i="1"/>
  <c r="L529" i="1"/>
  <c r="K529" i="1"/>
  <c r="J529" i="1"/>
  <c r="I529" i="1"/>
  <c r="H529" i="1"/>
  <c r="L528" i="1"/>
  <c r="K528" i="1"/>
  <c r="J528" i="1"/>
  <c r="I528" i="1"/>
  <c r="H528" i="1"/>
  <c r="L527" i="1"/>
  <c r="K527" i="1"/>
  <c r="J527" i="1"/>
  <c r="I527" i="1"/>
  <c r="H527" i="1"/>
  <c r="L526" i="1"/>
  <c r="K526" i="1"/>
  <c r="J526" i="1"/>
  <c r="I526" i="1"/>
  <c r="H526" i="1"/>
  <c r="L525" i="1"/>
  <c r="K525" i="1"/>
  <c r="J525" i="1"/>
  <c r="I525" i="1"/>
  <c r="H525" i="1"/>
  <c r="L524" i="1"/>
  <c r="K524" i="1"/>
  <c r="J524" i="1"/>
  <c r="I524" i="1"/>
  <c r="H524" i="1"/>
  <c r="L523" i="1"/>
  <c r="K523" i="1"/>
  <c r="J523" i="1"/>
  <c r="I523" i="1"/>
  <c r="H523" i="1"/>
  <c r="L522" i="1"/>
  <c r="K522" i="1"/>
  <c r="J522" i="1"/>
  <c r="I522" i="1"/>
  <c r="H522" i="1"/>
  <c r="L521" i="1"/>
  <c r="K521" i="1"/>
  <c r="J521" i="1"/>
  <c r="I521" i="1"/>
  <c r="H521" i="1"/>
  <c r="L520" i="1"/>
  <c r="K520" i="1"/>
  <c r="J520" i="1"/>
  <c r="I520" i="1"/>
  <c r="H520" i="1"/>
  <c r="L519" i="1"/>
  <c r="K519" i="1"/>
  <c r="J519" i="1"/>
  <c r="I519" i="1"/>
  <c r="H519" i="1"/>
  <c r="L518" i="1"/>
  <c r="K518" i="1"/>
  <c r="J518" i="1"/>
  <c r="I518" i="1"/>
  <c r="H518" i="1"/>
  <c r="L517" i="1"/>
  <c r="K517" i="1"/>
  <c r="J517" i="1"/>
  <c r="I517" i="1"/>
  <c r="H517" i="1"/>
  <c r="L516" i="1"/>
  <c r="K516" i="1"/>
  <c r="J516" i="1"/>
  <c r="I516" i="1"/>
  <c r="H516" i="1"/>
  <c r="L515" i="1"/>
  <c r="K515" i="1"/>
  <c r="J515" i="1"/>
  <c r="I515" i="1"/>
  <c r="H515" i="1"/>
  <c r="L514" i="1"/>
  <c r="K514" i="1"/>
  <c r="J514" i="1"/>
  <c r="I514" i="1"/>
  <c r="H514" i="1"/>
  <c r="L513" i="1"/>
  <c r="K513" i="1"/>
  <c r="J513" i="1"/>
  <c r="I513" i="1"/>
  <c r="H513" i="1"/>
  <c r="L512" i="1"/>
  <c r="K512" i="1"/>
  <c r="J512" i="1"/>
  <c r="I512" i="1"/>
  <c r="H512" i="1"/>
  <c r="L511" i="1"/>
  <c r="K511" i="1"/>
  <c r="J511" i="1"/>
  <c r="I511" i="1"/>
  <c r="H511" i="1"/>
  <c r="L510" i="1"/>
  <c r="K510" i="1"/>
  <c r="J510" i="1"/>
  <c r="I510" i="1"/>
  <c r="H510" i="1"/>
  <c r="L509" i="1"/>
  <c r="K509" i="1"/>
  <c r="J509" i="1"/>
  <c r="I509" i="1"/>
  <c r="H509" i="1"/>
  <c r="L508" i="1"/>
  <c r="K508" i="1"/>
  <c r="J508" i="1"/>
  <c r="I508" i="1"/>
  <c r="H508" i="1"/>
  <c r="L507" i="1"/>
  <c r="K507" i="1"/>
  <c r="J507" i="1"/>
  <c r="I507" i="1"/>
  <c r="H507" i="1"/>
  <c r="L506" i="1"/>
  <c r="K506" i="1"/>
  <c r="J506" i="1"/>
  <c r="I506" i="1"/>
  <c r="H506" i="1"/>
  <c r="L505" i="1"/>
  <c r="K505" i="1"/>
  <c r="J505" i="1"/>
  <c r="I505" i="1"/>
  <c r="H505" i="1"/>
  <c r="L504" i="1"/>
  <c r="K504" i="1"/>
  <c r="J504" i="1"/>
  <c r="I504" i="1"/>
  <c r="H504" i="1"/>
  <c r="L503" i="1"/>
  <c r="K503" i="1"/>
  <c r="J503" i="1"/>
  <c r="I503" i="1"/>
  <c r="H503" i="1"/>
  <c r="L502" i="1"/>
  <c r="K502" i="1"/>
  <c r="J502" i="1"/>
  <c r="I502" i="1"/>
  <c r="H502" i="1"/>
  <c r="L501" i="1"/>
  <c r="K501" i="1"/>
  <c r="J501" i="1"/>
  <c r="I501" i="1"/>
  <c r="H501" i="1"/>
  <c r="L500" i="1"/>
  <c r="K500" i="1"/>
  <c r="J500" i="1"/>
  <c r="I500" i="1"/>
  <c r="H500" i="1"/>
  <c r="L499" i="1"/>
  <c r="K499" i="1"/>
  <c r="J499" i="1"/>
  <c r="I499" i="1"/>
  <c r="H499" i="1"/>
  <c r="L498" i="1"/>
  <c r="K498" i="1"/>
  <c r="J498" i="1"/>
  <c r="I498" i="1"/>
  <c r="H498" i="1"/>
  <c r="L497" i="1"/>
  <c r="K497" i="1"/>
  <c r="J497" i="1"/>
  <c r="I497" i="1"/>
  <c r="H497" i="1"/>
  <c r="L496" i="1"/>
  <c r="K496" i="1"/>
  <c r="J496" i="1"/>
  <c r="I496" i="1"/>
  <c r="H496" i="1"/>
  <c r="L495" i="1"/>
  <c r="K495" i="1"/>
  <c r="J495" i="1"/>
  <c r="I495" i="1"/>
  <c r="H495" i="1"/>
  <c r="L494" i="1"/>
  <c r="K494" i="1"/>
  <c r="J494" i="1"/>
  <c r="I494" i="1"/>
  <c r="H494" i="1"/>
  <c r="L493" i="1"/>
  <c r="K493" i="1"/>
  <c r="J493" i="1"/>
  <c r="I493" i="1"/>
  <c r="H493" i="1"/>
  <c r="L492" i="1"/>
  <c r="K492" i="1"/>
  <c r="J492" i="1"/>
  <c r="I492" i="1"/>
  <c r="H492" i="1"/>
  <c r="L491" i="1"/>
  <c r="K491" i="1"/>
  <c r="J491" i="1"/>
  <c r="I491" i="1"/>
  <c r="H491" i="1"/>
  <c r="L490" i="1"/>
  <c r="K490" i="1"/>
  <c r="J490" i="1"/>
  <c r="I490" i="1"/>
  <c r="H490" i="1"/>
  <c r="L489" i="1"/>
  <c r="K489" i="1"/>
  <c r="J489" i="1"/>
  <c r="I489" i="1"/>
  <c r="H489" i="1"/>
  <c r="L488" i="1"/>
  <c r="K488" i="1"/>
  <c r="J488" i="1"/>
  <c r="I488" i="1"/>
  <c r="H488" i="1"/>
  <c r="L487" i="1"/>
  <c r="K487" i="1"/>
  <c r="J487" i="1"/>
  <c r="I487" i="1"/>
  <c r="H487" i="1"/>
  <c r="L486" i="1"/>
  <c r="K486" i="1"/>
  <c r="J486" i="1"/>
  <c r="I486" i="1"/>
  <c r="H486" i="1"/>
  <c r="L485" i="1"/>
  <c r="K485" i="1"/>
  <c r="J485" i="1"/>
  <c r="I485" i="1"/>
  <c r="H485" i="1"/>
  <c r="L484" i="1"/>
  <c r="K484" i="1"/>
  <c r="J484" i="1"/>
  <c r="I484" i="1"/>
  <c r="H484" i="1"/>
  <c r="L483" i="1"/>
  <c r="K483" i="1"/>
  <c r="J483" i="1"/>
  <c r="I483" i="1"/>
  <c r="H483" i="1"/>
  <c r="L482" i="1"/>
  <c r="K482" i="1"/>
  <c r="J482" i="1"/>
  <c r="I482" i="1"/>
  <c r="H482" i="1"/>
  <c r="L481" i="1"/>
  <c r="K481" i="1"/>
  <c r="J481" i="1"/>
  <c r="I481" i="1"/>
  <c r="H481" i="1"/>
  <c r="L480" i="1"/>
  <c r="K480" i="1"/>
  <c r="J480" i="1"/>
  <c r="I480" i="1"/>
  <c r="H480" i="1"/>
  <c r="L479" i="1"/>
  <c r="K479" i="1"/>
  <c r="J479" i="1"/>
  <c r="I479" i="1"/>
  <c r="H479" i="1"/>
  <c r="L478" i="1"/>
  <c r="K478" i="1"/>
  <c r="J478" i="1"/>
  <c r="I478" i="1"/>
  <c r="H478" i="1"/>
  <c r="L477" i="1"/>
  <c r="K477" i="1"/>
  <c r="J477" i="1"/>
  <c r="I477" i="1"/>
  <c r="H477" i="1"/>
  <c r="L476" i="1"/>
  <c r="K476" i="1"/>
  <c r="J476" i="1"/>
  <c r="I476" i="1"/>
  <c r="H476" i="1"/>
  <c r="L475" i="1"/>
  <c r="K475" i="1"/>
  <c r="J475" i="1"/>
  <c r="I475" i="1"/>
  <c r="H475" i="1"/>
  <c r="L474" i="1"/>
  <c r="K474" i="1"/>
  <c r="J474" i="1"/>
  <c r="I474" i="1"/>
  <c r="H474" i="1"/>
  <c r="L473" i="1"/>
  <c r="K473" i="1"/>
  <c r="J473" i="1"/>
  <c r="I473" i="1"/>
  <c r="H473" i="1"/>
  <c r="L472" i="1"/>
  <c r="K472" i="1"/>
  <c r="J472" i="1"/>
  <c r="I472" i="1"/>
  <c r="H472" i="1"/>
  <c r="L471" i="1"/>
  <c r="K471" i="1"/>
  <c r="J471" i="1"/>
  <c r="I471" i="1"/>
  <c r="H471" i="1"/>
  <c r="L470" i="1"/>
  <c r="K470" i="1"/>
  <c r="J470" i="1"/>
  <c r="I470" i="1"/>
  <c r="H470" i="1"/>
  <c r="L469" i="1"/>
  <c r="K469" i="1"/>
  <c r="J469" i="1"/>
  <c r="I469" i="1"/>
  <c r="H469" i="1"/>
  <c r="L468" i="1"/>
  <c r="K468" i="1"/>
  <c r="J468" i="1"/>
  <c r="I468" i="1"/>
  <c r="H468" i="1"/>
  <c r="L467" i="1"/>
  <c r="K467" i="1"/>
  <c r="J467" i="1"/>
  <c r="I467" i="1"/>
  <c r="H467" i="1"/>
  <c r="L466" i="1"/>
  <c r="K466" i="1"/>
  <c r="J466" i="1"/>
  <c r="I466" i="1"/>
  <c r="H466" i="1"/>
  <c r="L465" i="1"/>
  <c r="K465" i="1"/>
  <c r="J465" i="1"/>
  <c r="I465" i="1"/>
  <c r="H465" i="1"/>
  <c r="L464" i="1"/>
  <c r="K464" i="1"/>
  <c r="J464" i="1"/>
  <c r="I464" i="1"/>
  <c r="H464" i="1"/>
  <c r="L463" i="1"/>
  <c r="K463" i="1"/>
  <c r="J463" i="1"/>
  <c r="I463" i="1"/>
  <c r="H463" i="1"/>
  <c r="L462" i="1"/>
  <c r="K462" i="1"/>
  <c r="J462" i="1"/>
  <c r="I462" i="1"/>
  <c r="H462" i="1"/>
  <c r="L461" i="1"/>
  <c r="K461" i="1"/>
  <c r="J461" i="1"/>
  <c r="I461" i="1"/>
  <c r="H461" i="1"/>
  <c r="L460" i="1"/>
  <c r="K460" i="1"/>
  <c r="J460" i="1"/>
  <c r="I460" i="1"/>
  <c r="H460" i="1"/>
  <c r="L459" i="1"/>
  <c r="K459" i="1"/>
  <c r="J459" i="1"/>
  <c r="I459" i="1"/>
  <c r="H459" i="1"/>
  <c r="L458" i="1"/>
  <c r="K458" i="1"/>
  <c r="J458" i="1"/>
  <c r="I458" i="1"/>
  <c r="H458" i="1"/>
  <c r="L457" i="1"/>
  <c r="K457" i="1"/>
  <c r="J457" i="1"/>
  <c r="I457" i="1"/>
  <c r="H457" i="1"/>
  <c r="L456" i="1"/>
  <c r="K456" i="1"/>
  <c r="J456" i="1"/>
  <c r="I456" i="1"/>
  <c r="H456" i="1"/>
  <c r="L455" i="1"/>
  <c r="K455" i="1"/>
  <c r="J455" i="1"/>
  <c r="I455" i="1"/>
  <c r="H455" i="1"/>
  <c r="L454" i="1"/>
  <c r="K454" i="1"/>
  <c r="J454" i="1"/>
  <c r="I454" i="1"/>
  <c r="H454" i="1"/>
  <c r="L453" i="1"/>
  <c r="K453" i="1"/>
  <c r="J453" i="1"/>
  <c r="I453" i="1"/>
  <c r="H453" i="1"/>
  <c r="L452" i="1"/>
  <c r="K452" i="1"/>
  <c r="J452" i="1"/>
  <c r="I452" i="1"/>
  <c r="H452" i="1"/>
  <c r="L451" i="1"/>
  <c r="K451" i="1"/>
  <c r="J451" i="1"/>
  <c r="I451" i="1"/>
  <c r="H451" i="1"/>
  <c r="L450" i="1"/>
  <c r="K450" i="1"/>
  <c r="J450" i="1"/>
  <c r="I450" i="1"/>
  <c r="H450" i="1"/>
  <c r="L449" i="1"/>
  <c r="K449" i="1"/>
  <c r="J449" i="1"/>
  <c r="I449" i="1"/>
  <c r="H449" i="1"/>
  <c r="L448" i="1"/>
  <c r="K448" i="1"/>
  <c r="J448" i="1"/>
  <c r="I448" i="1"/>
  <c r="H448" i="1"/>
  <c r="L447" i="1"/>
  <c r="K447" i="1"/>
  <c r="J447" i="1"/>
  <c r="I447" i="1"/>
  <c r="H447" i="1"/>
  <c r="L446" i="1"/>
  <c r="K446" i="1"/>
  <c r="J446" i="1"/>
  <c r="I446" i="1"/>
  <c r="H446" i="1"/>
  <c r="L445" i="1"/>
  <c r="K445" i="1"/>
  <c r="J445" i="1"/>
  <c r="I445" i="1"/>
  <c r="H445" i="1"/>
  <c r="L444" i="1"/>
  <c r="K444" i="1"/>
  <c r="J444" i="1"/>
  <c r="I444" i="1"/>
  <c r="H444" i="1"/>
  <c r="L443" i="1"/>
  <c r="K443" i="1"/>
  <c r="J443" i="1"/>
  <c r="I443" i="1"/>
  <c r="H443" i="1"/>
  <c r="L442" i="1"/>
  <c r="K442" i="1"/>
  <c r="J442" i="1"/>
  <c r="I442" i="1"/>
  <c r="H442" i="1"/>
  <c r="L441" i="1"/>
  <c r="K441" i="1"/>
  <c r="J441" i="1"/>
  <c r="I441" i="1"/>
  <c r="H441" i="1"/>
  <c r="L440" i="1"/>
  <c r="K440" i="1"/>
  <c r="J440" i="1"/>
  <c r="I440" i="1"/>
  <c r="H440" i="1"/>
  <c r="L439" i="1"/>
  <c r="K439" i="1"/>
  <c r="J439" i="1"/>
  <c r="I439" i="1"/>
  <c r="H439" i="1"/>
  <c r="L438" i="1"/>
  <c r="K438" i="1"/>
  <c r="J438" i="1"/>
  <c r="I438" i="1"/>
  <c r="H438" i="1"/>
  <c r="L437" i="1"/>
  <c r="K437" i="1"/>
  <c r="J437" i="1"/>
  <c r="I437" i="1"/>
  <c r="H437" i="1"/>
  <c r="L436" i="1"/>
  <c r="K436" i="1"/>
  <c r="J436" i="1"/>
  <c r="I436" i="1"/>
  <c r="H436" i="1"/>
  <c r="L435" i="1"/>
  <c r="K435" i="1"/>
  <c r="J435" i="1"/>
  <c r="I435" i="1"/>
  <c r="H435" i="1"/>
  <c r="L434" i="1"/>
  <c r="K434" i="1"/>
  <c r="J434" i="1"/>
  <c r="I434" i="1"/>
  <c r="H434" i="1"/>
  <c r="L433" i="1"/>
  <c r="K433" i="1"/>
  <c r="J433" i="1"/>
  <c r="I433" i="1"/>
  <c r="H433" i="1"/>
  <c r="L432" i="1"/>
  <c r="K432" i="1"/>
  <c r="J432" i="1"/>
  <c r="I432" i="1"/>
  <c r="H432" i="1"/>
  <c r="L431" i="1"/>
  <c r="K431" i="1"/>
  <c r="J431" i="1"/>
  <c r="I431" i="1"/>
  <c r="H431" i="1"/>
  <c r="L430" i="1"/>
  <c r="K430" i="1"/>
  <c r="J430" i="1"/>
  <c r="I430" i="1"/>
  <c r="H430" i="1"/>
  <c r="L429" i="1"/>
  <c r="K429" i="1"/>
  <c r="J429" i="1"/>
  <c r="I429" i="1"/>
  <c r="H429" i="1"/>
  <c r="L428" i="1"/>
  <c r="K428" i="1"/>
  <c r="J428" i="1"/>
  <c r="I428" i="1"/>
  <c r="H428" i="1"/>
  <c r="L427" i="1"/>
  <c r="K427" i="1"/>
  <c r="J427" i="1"/>
  <c r="I427" i="1"/>
  <c r="H427" i="1"/>
  <c r="L426" i="1"/>
  <c r="K426" i="1"/>
  <c r="J426" i="1"/>
  <c r="I426" i="1"/>
  <c r="H426" i="1"/>
  <c r="L425" i="1"/>
  <c r="K425" i="1"/>
  <c r="J425" i="1"/>
  <c r="I425" i="1"/>
  <c r="H425" i="1"/>
  <c r="L424" i="1"/>
  <c r="K424" i="1"/>
  <c r="J424" i="1"/>
  <c r="I424" i="1"/>
  <c r="H424" i="1"/>
  <c r="L423" i="1"/>
  <c r="K423" i="1"/>
  <c r="J423" i="1"/>
  <c r="I423" i="1"/>
  <c r="H423" i="1"/>
  <c r="L422" i="1"/>
  <c r="K422" i="1"/>
  <c r="J422" i="1"/>
  <c r="I422" i="1"/>
  <c r="H422" i="1"/>
  <c r="L421" i="1"/>
  <c r="K421" i="1"/>
  <c r="J421" i="1"/>
  <c r="I421" i="1"/>
  <c r="H421" i="1"/>
  <c r="L420" i="1"/>
  <c r="K420" i="1"/>
  <c r="J420" i="1"/>
  <c r="I420" i="1"/>
  <c r="H420" i="1"/>
  <c r="L419" i="1"/>
  <c r="K419" i="1"/>
  <c r="J419" i="1"/>
  <c r="I419" i="1"/>
  <c r="H419" i="1"/>
  <c r="L418" i="1"/>
  <c r="K418" i="1"/>
  <c r="J418" i="1"/>
  <c r="I418" i="1"/>
  <c r="H418" i="1"/>
  <c r="L417" i="1"/>
  <c r="K417" i="1"/>
  <c r="J417" i="1"/>
  <c r="I417" i="1"/>
  <c r="H417" i="1"/>
  <c r="L416" i="1"/>
  <c r="K416" i="1"/>
  <c r="J416" i="1"/>
  <c r="I416" i="1"/>
  <c r="H416" i="1"/>
  <c r="L415" i="1"/>
  <c r="K415" i="1"/>
  <c r="J415" i="1"/>
  <c r="I415" i="1"/>
  <c r="H415" i="1"/>
  <c r="L414" i="1"/>
  <c r="K414" i="1"/>
  <c r="J414" i="1"/>
  <c r="I414" i="1"/>
  <c r="H414" i="1"/>
  <c r="L413" i="1"/>
  <c r="K413" i="1"/>
  <c r="J413" i="1"/>
  <c r="I413" i="1"/>
  <c r="H413" i="1"/>
  <c r="L412" i="1"/>
  <c r="K412" i="1"/>
  <c r="J412" i="1"/>
  <c r="I412" i="1"/>
  <c r="H412" i="1"/>
  <c r="L411" i="1"/>
  <c r="K411" i="1"/>
  <c r="J411" i="1"/>
  <c r="I411" i="1"/>
  <c r="H411" i="1"/>
  <c r="L410" i="1"/>
  <c r="K410" i="1"/>
  <c r="J410" i="1"/>
  <c r="I410" i="1"/>
  <c r="H410" i="1"/>
  <c r="L409" i="1"/>
  <c r="K409" i="1"/>
  <c r="J409" i="1"/>
  <c r="I409" i="1"/>
  <c r="H409" i="1"/>
  <c r="L408" i="1"/>
  <c r="K408" i="1"/>
  <c r="J408" i="1"/>
  <c r="I408" i="1"/>
  <c r="H408" i="1"/>
  <c r="L407" i="1"/>
  <c r="K407" i="1"/>
  <c r="J407" i="1"/>
  <c r="I407" i="1"/>
  <c r="H407" i="1"/>
  <c r="L406" i="1"/>
  <c r="K406" i="1"/>
  <c r="J406" i="1"/>
  <c r="I406" i="1"/>
  <c r="H406" i="1"/>
  <c r="L405" i="1"/>
  <c r="K405" i="1"/>
  <c r="J405" i="1"/>
  <c r="I405" i="1"/>
  <c r="H405" i="1"/>
  <c r="L404" i="1"/>
  <c r="K404" i="1"/>
  <c r="J404" i="1"/>
  <c r="I404" i="1"/>
  <c r="H404" i="1"/>
  <c r="L403" i="1"/>
  <c r="K403" i="1"/>
  <c r="J403" i="1"/>
  <c r="I403" i="1"/>
  <c r="H403" i="1"/>
  <c r="L402" i="1"/>
  <c r="K402" i="1"/>
  <c r="J402" i="1"/>
  <c r="I402" i="1"/>
  <c r="H402" i="1"/>
  <c r="L401" i="1"/>
  <c r="K401" i="1"/>
  <c r="J401" i="1"/>
  <c r="I401" i="1"/>
  <c r="H401" i="1"/>
  <c r="L400" i="1"/>
  <c r="K400" i="1"/>
  <c r="J400" i="1"/>
  <c r="I400" i="1"/>
  <c r="H400" i="1"/>
  <c r="L399" i="1"/>
  <c r="K399" i="1"/>
  <c r="J399" i="1"/>
  <c r="I399" i="1"/>
  <c r="H399" i="1"/>
  <c r="L398" i="1"/>
  <c r="K398" i="1"/>
  <c r="J398" i="1"/>
  <c r="I398" i="1"/>
  <c r="H398" i="1"/>
  <c r="L397" i="1"/>
  <c r="K397" i="1"/>
  <c r="J397" i="1"/>
  <c r="I397" i="1"/>
  <c r="H397" i="1"/>
  <c r="L396" i="1"/>
  <c r="K396" i="1"/>
  <c r="J396" i="1"/>
  <c r="I396" i="1"/>
  <c r="H396" i="1"/>
  <c r="L395" i="1"/>
  <c r="K395" i="1"/>
  <c r="J395" i="1"/>
  <c r="I395" i="1"/>
  <c r="H395" i="1"/>
  <c r="L394" i="1"/>
  <c r="K394" i="1"/>
  <c r="J394" i="1"/>
  <c r="I394" i="1"/>
  <c r="H394" i="1"/>
  <c r="L393" i="1"/>
  <c r="K393" i="1"/>
  <c r="J393" i="1"/>
  <c r="I393" i="1"/>
  <c r="H393" i="1"/>
  <c r="L392" i="1"/>
  <c r="K392" i="1"/>
  <c r="J392" i="1"/>
  <c r="I392" i="1"/>
  <c r="H392" i="1"/>
  <c r="L391" i="1"/>
  <c r="K391" i="1"/>
  <c r="J391" i="1"/>
  <c r="I391" i="1"/>
  <c r="H391" i="1"/>
  <c r="L390" i="1"/>
  <c r="K390" i="1"/>
  <c r="J390" i="1"/>
  <c r="I390" i="1"/>
  <c r="H390" i="1"/>
  <c r="L389" i="1"/>
  <c r="K389" i="1"/>
  <c r="J389" i="1"/>
  <c r="I389" i="1"/>
  <c r="H389" i="1"/>
  <c r="L388" i="1"/>
  <c r="K388" i="1"/>
  <c r="J388" i="1"/>
  <c r="I388" i="1"/>
  <c r="H388" i="1"/>
  <c r="L387" i="1"/>
  <c r="K387" i="1"/>
  <c r="J387" i="1"/>
  <c r="I387" i="1"/>
  <c r="H387" i="1"/>
  <c r="L386" i="1"/>
  <c r="K386" i="1"/>
  <c r="J386" i="1"/>
  <c r="I386" i="1"/>
  <c r="H386" i="1"/>
  <c r="L385" i="1"/>
  <c r="K385" i="1"/>
  <c r="J385" i="1"/>
  <c r="I385" i="1"/>
  <c r="H385" i="1"/>
  <c r="L384" i="1"/>
  <c r="K384" i="1"/>
  <c r="J384" i="1"/>
  <c r="I384" i="1"/>
  <c r="H384" i="1"/>
  <c r="L383" i="1"/>
  <c r="K383" i="1"/>
  <c r="J383" i="1"/>
  <c r="I383" i="1"/>
  <c r="H383" i="1"/>
  <c r="L382" i="1"/>
  <c r="K382" i="1"/>
  <c r="J382" i="1"/>
  <c r="I382" i="1"/>
  <c r="H382" i="1"/>
  <c r="L381" i="1"/>
  <c r="K381" i="1"/>
  <c r="J381" i="1"/>
  <c r="I381" i="1"/>
  <c r="H381" i="1"/>
  <c r="L380" i="1"/>
  <c r="K380" i="1"/>
  <c r="J380" i="1"/>
  <c r="I380" i="1"/>
  <c r="H380" i="1"/>
  <c r="L379" i="1"/>
  <c r="K379" i="1"/>
  <c r="J379" i="1"/>
  <c r="I379" i="1"/>
  <c r="H379" i="1"/>
  <c r="L378" i="1"/>
  <c r="K378" i="1"/>
  <c r="J378" i="1"/>
  <c r="I378" i="1"/>
  <c r="H378" i="1"/>
  <c r="L377" i="1"/>
  <c r="K377" i="1"/>
  <c r="J377" i="1"/>
  <c r="I377" i="1"/>
  <c r="H377" i="1"/>
  <c r="L376" i="1"/>
  <c r="K376" i="1"/>
  <c r="J376" i="1"/>
  <c r="I376" i="1"/>
  <c r="H376" i="1"/>
  <c r="L375" i="1"/>
  <c r="K375" i="1"/>
  <c r="J375" i="1"/>
  <c r="I375" i="1"/>
  <c r="H375" i="1"/>
  <c r="L374" i="1"/>
  <c r="K374" i="1"/>
  <c r="J374" i="1"/>
  <c r="I374" i="1"/>
  <c r="H374" i="1"/>
  <c r="L373" i="1"/>
  <c r="K373" i="1"/>
  <c r="J373" i="1"/>
  <c r="I373" i="1"/>
  <c r="H373" i="1"/>
  <c r="L372" i="1"/>
  <c r="K372" i="1"/>
  <c r="J372" i="1"/>
  <c r="I372" i="1"/>
  <c r="H372" i="1"/>
  <c r="L371" i="1"/>
  <c r="K371" i="1"/>
  <c r="J371" i="1"/>
  <c r="I371" i="1"/>
  <c r="H371" i="1"/>
  <c r="L370" i="1"/>
  <c r="K370" i="1"/>
  <c r="J370" i="1"/>
  <c r="I370" i="1"/>
  <c r="H370" i="1"/>
  <c r="L369" i="1"/>
  <c r="K369" i="1"/>
  <c r="J369" i="1"/>
  <c r="I369" i="1"/>
  <c r="H369" i="1"/>
  <c r="L368" i="1"/>
  <c r="K368" i="1"/>
  <c r="J368" i="1"/>
  <c r="I368" i="1"/>
  <c r="H368" i="1"/>
  <c r="L367" i="1"/>
  <c r="K367" i="1"/>
  <c r="J367" i="1"/>
  <c r="I367" i="1"/>
  <c r="H367" i="1"/>
  <c r="L366" i="1"/>
  <c r="K366" i="1"/>
  <c r="J366" i="1"/>
  <c r="I366" i="1"/>
  <c r="H366" i="1"/>
  <c r="L365" i="1"/>
  <c r="K365" i="1"/>
  <c r="J365" i="1"/>
  <c r="I365" i="1"/>
  <c r="H365" i="1"/>
  <c r="L364" i="1"/>
  <c r="K364" i="1"/>
  <c r="J364" i="1"/>
  <c r="I364" i="1"/>
  <c r="H364" i="1"/>
  <c r="L363" i="1"/>
  <c r="K363" i="1"/>
  <c r="J363" i="1"/>
  <c r="I363" i="1"/>
  <c r="H363" i="1"/>
  <c r="L362" i="1"/>
  <c r="K362" i="1"/>
  <c r="J362" i="1"/>
  <c r="I362" i="1"/>
  <c r="H362" i="1"/>
  <c r="L361" i="1"/>
  <c r="K361" i="1"/>
  <c r="J361" i="1"/>
  <c r="I361" i="1"/>
  <c r="H361" i="1"/>
  <c r="L360" i="1"/>
  <c r="K360" i="1"/>
  <c r="J360" i="1"/>
  <c r="I360" i="1"/>
  <c r="H360" i="1"/>
  <c r="L359" i="1"/>
  <c r="K359" i="1"/>
  <c r="J359" i="1"/>
  <c r="I359" i="1"/>
  <c r="H359" i="1"/>
  <c r="L358" i="1"/>
  <c r="K358" i="1"/>
  <c r="J358" i="1"/>
  <c r="I358" i="1"/>
  <c r="H358" i="1"/>
  <c r="L357" i="1"/>
  <c r="K357" i="1"/>
  <c r="J357" i="1"/>
  <c r="I357" i="1"/>
  <c r="H357" i="1"/>
  <c r="L356" i="1"/>
  <c r="K356" i="1"/>
  <c r="J356" i="1"/>
  <c r="I356" i="1"/>
  <c r="H356" i="1"/>
  <c r="L355" i="1"/>
  <c r="K355" i="1"/>
  <c r="J355" i="1"/>
  <c r="I355" i="1"/>
  <c r="H355" i="1"/>
  <c r="L354" i="1"/>
  <c r="K354" i="1"/>
  <c r="J354" i="1"/>
  <c r="I354" i="1"/>
  <c r="H354" i="1"/>
  <c r="L353" i="1"/>
  <c r="K353" i="1"/>
  <c r="J353" i="1"/>
  <c r="I353" i="1"/>
  <c r="H353" i="1"/>
  <c r="L352" i="1"/>
  <c r="K352" i="1"/>
  <c r="J352" i="1"/>
  <c r="I352" i="1"/>
  <c r="H352" i="1"/>
  <c r="L351" i="1"/>
  <c r="K351" i="1"/>
  <c r="J351" i="1"/>
  <c r="I351" i="1"/>
  <c r="H351" i="1"/>
  <c r="L350" i="1"/>
  <c r="K350" i="1"/>
  <c r="J350" i="1"/>
  <c r="I350" i="1"/>
  <c r="H350" i="1"/>
  <c r="L349" i="1"/>
  <c r="K349" i="1"/>
  <c r="J349" i="1"/>
  <c r="I349" i="1"/>
  <c r="H349" i="1"/>
  <c r="L348" i="1"/>
  <c r="K348" i="1"/>
  <c r="J348" i="1"/>
  <c r="I348" i="1"/>
  <c r="H348" i="1"/>
  <c r="L347" i="1"/>
  <c r="K347" i="1"/>
  <c r="J347" i="1"/>
  <c r="I347" i="1"/>
  <c r="H347" i="1"/>
  <c r="L346" i="1"/>
  <c r="K346" i="1"/>
  <c r="J346" i="1"/>
  <c r="I346" i="1"/>
  <c r="H346" i="1"/>
  <c r="L345" i="1"/>
  <c r="K345" i="1"/>
  <c r="J345" i="1"/>
  <c r="I345" i="1"/>
  <c r="H345" i="1"/>
  <c r="L344" i="1"/>
  <c r="K344" i="1"/>
  <c r="J344" i="1"/>
  <c r="I344" i="1"/>
  <c r="H344" i="1"/>
  <c r="L343" i="1"/>
  <c r="K343" i="1"/>
  <c r="J343" i="1"/>
  <c r="I343" i="1"/>
  <c r="H343" i="1"/>
  <c r="L342" i="1"/>
  <c r="K342" i="1"/>
  <c r="J342" i="1"/>
  <c r="I342" i="1"/>
  <c r="H342" i="1"/>
  <c r="L341" i="1"/>
  <c r="K341" i="1"/>
  <c r="J341" i="1"/>
  <c r="I341" i="1"/>
  <c r="H341" i="1"/>
  <c r="L340" i="1"/>
  <c r="K340" i="1"/>
  <c r="J340" i="1"/>
  <c r="I340" i="1"/>
  <c r="H340" i="1"/>
  <c r="L339" i="1"/>
  <c r="K339" i="1"/>
  <c r="J339" i="1"/>
  <c r="I339" i="1"/>
  <c r="H339" i="1"/>
  <c r="L338" i="1"/>
  <c r="K338" i="1"/>
  <c r="J338" i="1"/>
  <c r="I338" i="1"/>
  <c r="H338" i="1"/>
  <c r="L337" i="1"/>
  <c r="K337" i="1"/>
  <c r="J337" i="1"/>
  <c r="I337" i="1"/>
  <c r="H337" i="1"/>
  <c r="L336" i="1"/>
  <c r="K336" i="1"/>
  <c r="J336" i="1"/>
  <c r="I336" i="1"/>
  <c r="H336" i="1"/>
  <c r="L335" i="1"/>
  <c r="K335" i="1"/>
  <c r="J335" i="1"/>
  <c r="I335" i="1"/>
  <c r="H335" i="1"/>
  <c r="L334" i="1"/>
  <c r="K334" i="1"/>
  <c r="J334" i="1"/>
  <c r="I334" i="1"/>
  <c r="H334" i="1"/>
  <c r="L333" i="1"/>
  <c r="K333" i="1"/>
  <c r="J333" i="1"/>
  <c r="I333" i="1"/>
  <c r="H333" i="1"/>
  <c r="L332" i="1"/>
  <c r="K332" i="1"/>
  <c r="J332" i="1"/>
  <c r="I332" i="1"/>
  <c r="H332" i="1"/>
  <c r="L331" i="1"/>
  <c r="K331" i="1"/>
  <c r="J331" i="1"/>
  <c r="I331" i="1"/>
  <c r="H331" i="1"/>
  <c r="L330" i="1"/>
  <c r="K330" i="1"/>
  <c r="J330" i="1"/>
  <c r="I330" i="1"/>
  <c r="H330" i="1"/>
  <c r="L329" i="1"/>
  <c r="K329" i="1"/>
  <c r="J329" i="1"/>
  <c r="I329" i="1"/>
  <c r="H329" i="1"/>
  <c r="L328" i="1"/>
  <c r="K328" i="1"/>
  <c r="J328" i="1"/>
  <c r="I328" i="1"/>
  <c r="H328" i="1"/>
  <c r="L327" i="1"/>
  <c r="K327" i="1"/>
  <c r="J327" i="1"/>
  <c r="I327" i="1"/>
  <c r="H327" i="1"/>
  <c r="L326" i="1"/>
  <c r="K326" i="1"/>
  <c r="J326" i="1"/>
  <c r="I326" i="1"/>
  <c r="H326" i="1"/>
  <c r="L325" i="1"/>
  <c r="K325" i="1"/>
  <c r="J325" i="1"/>
  <c r="I325" i="1"/>
  <c r="H325" i="1"/>
  <c r="L324" i="1"/>
  <c r="K324" i="1"/>
  <c r="J324" i="1"/>
  <c r="I324" i="1"/>
  <c r="H324" i="1"/>
  <c r="L323" i="1"/>
  <c r="K323" i="1"/>
  <c r="J323" i="1"/>
  <c r="I323" i="1"/>
  <c r="H323" i="1"/>
  <c r="L322" i="1"/>
  <c r="K322" i="1"/>
  <c r="J322" i="1"/>
  <c r="I322" i="1"/>
  <c r="H322" i="1"/>
  <c r="L321" i="1"/>
  <c r="K321" i="1"/>
  <c r="J321" i="1"/>
  <c r="I321" i="1"/>
  <c r="H321" i="1"/>
  <c r="L320" i="1"/>
  <c r="K320" i="1"/>
  <c r="J320" i="1"/>
  <c r="I320" i="1"/>
  <c r="H320" i="1"/>
  <c r="L319" i="1"/>
  <c r="K319" i="1"/>
  <c r="J319" i="1"/>
  <c r="I319" i="1"/>
  <c r="H319" i="1"/>
  <c r="L318" i="1"/>
  <c r="K318" i="1"/>
  <c r="J318" i="1"/>
  <c r="I318" i="1"/>
  <c r="H318" i="1"/>
  <c r="L317" i="1"/>
  <c r="K317" i="1"/>
  <c r="J317" i="1"/>
  <c r="I317" i="1"/>
  <c r="H317" i="1"/>
  <c r="L316" i="1"/>
  <c r="K316" i="1"/>
  <c r="J316" i="1"/>
  <c r="I316" i="1"/>
  <c r="H316" i="1"/>
  <c r="L315" i="1"/>
  <c r="K315" i="1"/>
  <c r="J315" i="1"/>
  <c r="I315" i="1"/>
  <c r="H315" i="1"/>
  <c r="L314" i="1"/>
  <c r="K314" i="1"/>
  <c r="J314" i="1"/>
  <c r="I314" i="1"/>
  <c r="H314" i="1"/>
  <c r="L313" i="1"/>
  <c r="K313" i="1"/>
  <c r="J313" i="1"/>
  <c r="I313" i="1"/>
  <c r="H313" i="1"/>
  <c r="L312" i="1"/>
  <c r="K312" i="1"/>
  <c r="J312" i="1"/>
  <c r="I312" i="1"/>
  <c r="H312" i="1"/>
  <c r="L311" i="1"/>
  <c r="K311" i="1"/>
  <c r="J311" i="1"/>
  <c r="I311" i="1"/>
  <c r="H311" i="1"/>
  <c r="L310" i="1"/>
  <c r="K310" i="1"/>
  <c r="J310" i="1"/>
  <c r="I310" i="1"/>
  <c r="H310" i="1"/>
  <c r="L309" i="1"/>
  <c r="K309" i="1"/>
  <c r="J309" i="1"/>
  <c r="I309" i="1"/>
  <c r="H309" i="1"/>
  <c r="L308" i="1"/>
  <c r="K308" i="1"/>
  <c r="J308" i="1"/>
  <c r="I308" i="1"/>
  <c r="H308" i="1"/>
  <c r="L307" i="1"/>
  <c r="K307" i="1"/>
  <c r="J307" i="1"/>
  <c r="I307" i="1"/>
  <c r="H307" i="1"/>
  <c r="L306" i="1"/>
  <c r="K306" i="1"/>
  <c r="J306" i="1"/>
  <c r="I306" i="1"/>
  <c r="H306" i="1"/>
  <c r="L305" i="1"/>
  <c r="K305" i="1"/>
  <c r="J305" i="1"/>
  <c r="I305" i="1"/>
  <c r="H305" i="1"/>
  <c r="L304" i="1"/>
  <c r="K304" i="1"/>
  <c r="J304" i="1"/>
  <c r="I304" i="1"/>
  <c r="H304" i="1"/>
  <c r="L303" i="1"/>
  <c r="K303" i="1"/>
  <c r="J303" i="1"/>
  <c r="I303" i="1"/>
  <c r="H303" i="1"/>
  <c r="L302" i="1"/>
  <c r="K302" i="1"/>
  <c r="J302" i="1"/>
  <c r="I302" i="1"/>
  <c r="H302" i="1"/>
  <c r="L301" i="1"/>
  <c r="K301" i="1"/>
  <c r="J301" i="1"/>
  <c r="I301" i="1"/>
  <c r="H301" i="1"/>
  <c r="L300" i="1"/>
  <c r="K300" i="1"/>
  <c r="J300" i="1"/>
  <c r="I300" i="1"/>
  <c r="H300" i="1"/>
  <c r="L299" i="1"/>
  <c r="K299" i="1"/>
  <c r="J299" i="1"/>
  <c r="I299" i="1"/>
  <c r="H299" i="1"/>
  <c r="L298" i="1"/>
  <c r="K298" i="1"/>
  <c r="J298" i="1"/>
  <c r="I298" i="1"/>
  <c r="H298" i="1"/>
  <c r="L297" i="1"/>
  <c r="K297" i="1"/>
  <c r="J297" i="1"/>
  <c r="I297" i="1"/>
  <c r="H297" i="1"/>
  <c r="L296" i="1"/>
  <c r="K296" i="1"/>
  <c r="J296" i="1"/>
  <c r="I296" i="1"/>
  <c r="H296" i="1"/>
  <c r="L295" i="1"/>
  <c r="K295" i="1"/>
  <c r="J295" i="1"/>
  <c r="I295" i="1"/>
  <c r="H295" i="1"/>
  <c r="L294" i="1"/>
  <c r="K294" i="1"/>
  <c r="J294" i="1"/>
  <c r="I294" i="1"/>
  <c r="H294" i="1"/>
  <c r="L293" i="1"/>
  <c r="K293" i="1"/>
  <c r="J293" i="1"/>
  <c r="I293" i="1"/>
  <c r="H293" i="1"/>
  <c r="L292" i="1"/>
  <c r="K292" i="1"/>
  <c r="J292" i="1"/>
  <c r="I292" i="1"/>
  <c r="H292" i="1"/>
  <c r="L291" i="1"/>
  <c r="K291" i="1"/>
  <c r="J291" i="1"/>
  <c r="I291" i="1"/>
  <c r="H291" i="1"/>
  <c r="L290" i="1"/>
  <c r="K290" i="1"/>
  <c r="J290" i="1"/>
  <c r="I290" i="1"/>
  <c r="H290" i="1"/>
  <c r="L289" i="1"/>
  <c r="K289" i="1"/>
  <c r="J289" i="1"/>
  <c r="I289" i="1"/>
  <c r="H289" i="1"/>
  <c r="L288" i="1"/>
  <c r="K288" i="1"/>
  <c r="J288" i="1"/>
  <c r="I288" i="1"/>
  <c r="H288" i="1"/>
  <c r="L287" i="1"/>
  <c r="K287" i="1"/>
  <c r="J287" i="1"/>
  <c r="I287" i="1"/>
  <c r="H287" i="1"/>
  <c r="L286" i="1"/>
  <c r="K286" i="1"/>
  <c r="J286" i="1"/>
  <c r="I286" i="1"/>
  <c r="H286" i="1"/>
  <c r="L285" i="1"/>
  <c r="K285" i="1"/>
  <c r="J285" i="1"/>
  <c r="I285" i="1"/>
  <c r="H285" i="1"/>
  <c r="L284" i="1"/>
  <c r="K284" i="1"/>
  <c r="J284" i="1"/>
  <c r="I284" i="1"/>
  <c r="H284" i="1"/>
  <c r="L283" i="1"/>
  <c r="K283" i="1"/>
  <c r="J283" i="1"/>
  <c r="I283" i="1"/>
  <c r="H283" i="1"/>
  <c r="L282" i="1"/>
  <c r="K282" i="1"/>
  <c r="J282" i="1"/>
  <c r="I282" i="1"/>
  <c r="H282" i="1"/>
  <c r="L281" i="1"/>
  <c r="K281" i="1"/>
  <c r="J281" i="1"/>
  <c r="I281" i="1"/>
  <c r="H281" i="1"/>
  <c r="L280" i="1"/>
  <c r="K280" i="1"/>
  <c r="J280" i="1"/>
  <c r="I280" i="1"/>
  <c r="H280" i="1"/>
  <c r="L279" i="1"/>
  <c r="K279" i="1"/>
  <c r="J279" i="1"/>
  <c r="I279" i="1"/>
  <c r="H279" i="1"/>
  <c r="L278" i="1"/>
  <c r="K278" i="1"/>
  <c r="J278" i="1"/>
  <c r="I278" i="1"/>
  <c r="H278" i="1"/>
  <c r="L277" i="1"/>
  <c r="K277" i="1"/>
  <c r="J277" i="1"/>
  <c r="I277" i="1"/>
  <c r="H277" i="1"/>
  <c r="L276" i="1"/>
  <c r="K276" i="1"/>
  <c r="J276" i="1"/>
  <c r="I276" i="1"/>
  <c r="H276" i="1"/>
  <c r="L275" i="1"/>
  <c r="K275" i="1"/>
  <c r="J275" i="1"/>
  <c r="I275" i="1"/>
  <c r="H275" i="1"/>
  <c r="L274" i="1"/>
  <c r="K274" i="1"/>
  <c r="J274" i="1"/>
  <c r="I274" i="1"/>
  <c r="H274" i="1"/>
  <c r="L273" i="1"/>
  <c r="K273" i="1"/>
  <c r="J273" i="1"/>
  <c r="I273" i="1"/>
  <c r="H273" i="1"/>
  <c r="L272" i="1"/>
  <c r="K272" i="1"/>
  <c r="J272" i="1"/>
  <c r="I272" i="1"/>
  <c r="H272" i="1"/>
  <c r="L271" i="1"/>
  <c r="K271" i="1"/>
  <c r="J271" i="1"/>
  <c r="I271" i="1"/>
  <c r="H271" i="1"/>
  <c r="L270" i="1"/>
  <c r="K270" i="1"/>
  <c r="J270" i="1"/>
  <c r="I270" i="1"/>
  <c r="H270" i="1"/>
  <c r="L269" i="1"/>
  <c r="K269" i="1"/>
  <c r="J269" i="1"/>
  <c r="I269" i="1"/>
  <c r="H269" i="1"/>
  <c r="L268" i="1"/>
  <c r="K268" i="1"/>
  <c r="J268" i="1"/>
  <c r="I268" i="1"/>
  <c r="H268" i="1"/>
  <c r="L267" i="1"/>
  <c r="K267" i="1"/>
  <c r="J267" i="1"/>
  <c r="I267" i="1"/>
  <c r="H267" i="1"/>
  <c r="L266" i="1"/>
  <c r="K266" i="1"/>
  <c r="J266" i="1"/>
  <c r="I266" i="1"/>
  <c r="H266" i="1"/>
  <c r="L265" i="1"/>
  <c r="K265" i="1"/>
  <c r="J265" i="1"/>
  <c r="I265" i="1"/>
  <c r="H265" i="1"/>
  <c r="L264" i="1"/>
  <c r="K264" i="1"/>
  <c r="J264" i="1"/>
  <c r="I264" i="1"/>
  <c r="H264" i="1"/>
  <c r="L263" i="1"/>
  <c r="K263" i="1"/>
  <c r="J263" i="1"/>
  <c r="I263" i="1"/>
  <c r="H263" i="1"/>
  <c r="L262" i="1"/>
  <c r="K262" i="1"/>
  <c r="J262" i="1"/>
  <c r="I262" i="1"/>
  <c r="H262" i="1"/>
  <c r="L261" i="1"/>
  <c r="K261" i="1"/>
  <c r="J261" i="1"/>
  <c r="I261" i="1"/>
  <c r="H261" i="1"/>
  <c r="L260" i="1"/>
  <c r="K260" i="1"/>
  <c r="J260" i="1"/>
  <c r="I260" i="1"/>
  <c r="H260" i="1"/>
  <c r="L259" i="1"/>
  <c r="K259" i="1"/>
  <c r="J259" i="1"/>
  <c r="I259" i="1"/>
  <c r="H259" i="1"/>
  <c r="L258" i="1"/>
  <c r="K258" i="1"/>
  <c r="J258" i="1"/>
  <c r="I258" i="1"/>
  <c r="H258" i="1"/>
  <c r="L257" i="1"/>
  <c r="K257" i="1"/>
  <c r="J257" i="1"/>
  <c r="I257" i="1"/>
  <c r="H257" i="1"/>
  <c r="L256" i="1"/>
  <c r="K256" i="1"/>
  <c r="J256" i="1"/>
  <c r="I256" i="1"/>
  <c r="H256" i="1"/>
  <c r="L255" i="1"/>
  <c r="K255" i="1"/>
  <c r="J255" i="1"/>
  <c r="I255" i="1"/>
  <c r="H255" i="1"/>
  <c r="L254" i="1"/>
  <c r="K254" i="1"/>
  <c r="J254" i="1"/>
  <c r="I254" i="1"/>
  <c r="H254" i="1"/>
  <c r="L253" i="1"/>
  <c r="K253" i="1"/>
  <c r="J253" i="1"/>
  <c r="I253" i="1"/>
  <c r="H253" i="1"/>
  <c r="L252" i="1"/>
  <c r="K252" i="1"/>
  <c r="J252" i="1"/>
  <c r="I252" i="1"/>
  <c r="H252" i="1"/>
  <c r="L251" i="1"/>
  <c r="K251" i="1"/>
  <c r="J251" i="1"/>
  <c r="I251" i="1"/>
  <c r="H251" i="1"/>
  <c r="L250" i="1"/>
  <c r="K250" i="1"/>
  <c r="J250" i="1"/>
  <c r="I250" i="1"/>
  <c r="H250" i="1"/>
  <c r="L249" i="1"/>
  <c r="K249" i="1"/>
  <c r="J249" i="1"/>
  <c r="I249" i="1"/>
  <c r="H249" i="1"/>
  <c r="L248" i="1"/>
  <c r="K248" i="1"/>
  <c r="J248" i="1"/>
  <c r="I248" i="1"/>
  <c r="H248" i="1"/>
  <c r="L247" i="1"/>
  <c r="K247" i="1"/>
  <c r="J247" i="1"/>
  <c r="I247" i="1"/>
  <c r="H247" i="1"/>
  <c r="L246" i="1"/>
  <c r="K246" i="1"/>
  <c r="J246" i="1"/>
  <c r="I246" i="1"/>
  <c r="H246" i="1"/>
  <c r="L245" i="1"/>
  <c r="K245" i="1"/>
  <c r="J245" i="1"/>
  <c r="I245" i="1"/>
  <c r="H245" i="1"/>
  <c r="L244" i="1"/>
  <c r="K244" i="1"/>
  <c r="J244" i="1"/>
  <c r="I244" i="1"/>
  <c r="H244" i="1"/>
  <c r="L243" i="1"/>
  <c r="K243" i="1"/>
  <c r="J243" i="1"/>
  <c r="I243" i="1"/>
  <c r="H243" i="1"/>
  <c r="L242" i="1"/>
  <c r="K242" i="1"/>
  <c r="J242" i="1"/>
  <c r="I242" i="1"/>
  <c r="H242" i="1"/>
  <c r="L241" i="1"/>
  <c r="K241" i="1"/>
  <c r="J241" i="1"/>
  <c r="I241" i="1"/>
  <c r="H241" i="1"/>
  <c r="L240" i="1"/>
  <c r="K240" i="1"/>
  <c r="J240" i="1"/>
  <c r="I240" i="1"/>
  <c r="H240" i="1"/>
  <c r="L239" i="1"/>
  <c r="K239" i="1"/>
  <c r="J239" i="1"/>
  <c r="I239" i="1"/>
  <c r="H239" i="1"/>
  <c r="L238" i="1"/>
  <c r="K238" i="1"/>
  <c r="J238" i="1"/>
  <c r="I238" i="1"/>
  <c r="H238" i="1"/>
  <c r="L237" i="1"/>
  <c r="K237" i="1"/>
  <c r="J237" i="1"/>
  <c r="I237" i="1"/>
  <c r="H237" i="1"/>
  <c r="L236" i="1"/>
  <c r="K236" i="1"/>
  <c r="J236" i="1"/>
  <c r="I236" i="1"/>
  <c r="H236" i="1"/>
  <c r="L235" i="1"/>
  <c r="K235" i="1"/>
  <c r="J235" i="1"/>
  <c r="I235" i="1"/>
  <c r="H235" i="1"/>
  <c r="L234" i="1"/>
  <c r="K234" i="1"/>
  <c r="J234" i="1"/>
  <c r="I234" i="1"/>
  <c r="H234" i="1"/>
  <c r="L233" i="1"/>
  <c r="K233" i="1"/>
  <c r="J233" i="1"/>
  <c r="I233" i="1"/>
  <c r="H233" i="1"/>
  <c r="L232" i="1"/>
  <c r="K232" i="1"/>
  <c r="J232" i="1"/>
  <c r="I232" i="1"/>
  <c r="H232" i="1"/>
  <c r="L231" i="1"/>
  <c r="K231" i="1"/>
  <c r="J231" i="1"/>
  <c r="I231" i="1"/>
  <c r="H231" i="1"/>
  <c r="L230" i="1"/>
  <c r="K230" i="1"/>
  <c r="J230" i="1"/>
  <c r="I230" i="1"/>
  <c r="H230" i="1"/>
  <c r="L229" i="1"/>
  <c r="K229" i="1"/>
  <c r="J229" i="1"/>
  <c r="I229" i="1"/>
  <c r="H229" i="1"/>
  <c r="L228" i="1"/>
  <c r="K228" i="1"/>
  <c r="J228" i="1"/>
  <c r="I228" i="1"/>
  <c r="H228" i="1"/>
  <c r="L227" i="1"/>
  <c r="K227" i="1"/>
  <c r="J227" i="1"/>
  <c r="I227" i="1"/>
  <c r="H227" i="1"/>
  <c r="L226" i="1"/>
  <c r="K226" i="1"/>
  <c r="J226" i="1"/>
  <c r="I226" i="1"/>
  <c r="H226" i="1"/>
  <c r="L225" i="1"/>
  <c r="K225" i="1"/>
  <c r="J225" i="1"/>
  <c r="I225" i="1"/>
  <c r="H225" i="1"/>
  <c r="L224" i="1"/>
  <c r="K224" i="1"/>
  <c r="J224" i="1"/>
  <c r="I224" i="1"/>
  <c r="H224" i="1"/>
  <c r="L223" i="1"/>
  <c r="K223" i="1"/>
  <c r="J223" i="1"/>
  <c r="I223" i="1"/>
  <c r="H223" i="1"/>
  <c r="L222" i="1"/>
  <c r="K222" i="1"/>
  <c r="J222" i="1"/>
  <c r="I222" i="1"/>
  <c r="H222" i="1"/>
  <c r="L221" i="1"/>
  <c r="K221" i="1"/>
  <c r="J221" i="1"/>
  <c r="I221" i="1"/>
  <c r="H221" i="1"/>
  <c r="L220" i="1"/>
  <c r="K220" i="1"/>
  <c r="J220" i="1"/>
  <c r="I220" i="1"/>
  <c r="H220" i="1"/>
  <c r="L219" i="1"/>
  <c r="K219" i="1"/>
  <c r="J219" i="1"/>
  <c r="I219" i="1"/>
  <c r="H219" i="1"/>
  <c r="L218" i="1"/>
  <c r="K218" i="1"/>
  <c r="J218" i="1"/>
  <c r="I218" i="1"/>
  <c r="H218" i="1"/>
  <c r="L217" i="1"/>
  <c r="K217" i="1"/>
  <c r="J217" i="1"/>
  <c r="I217" i="1"/>
  <c r="H217" i="1"/>
  <c r="L216" i="1"/>
  <c r="K216" i="1"/>
  <c r="J216" i="1"/>
  <c r="I216" i="1"/>
  <c r="H216" i="1"/>
  <c r="L215" i="1"/>
  <c r="K215" i="1"/>
  <c r="J215" i="1"/>
  <c r="I215" i="1"/>
  <c r="H215" i="1"/>
  <c r="L214" i="1"/>
  <c r="K214" i="1"/>
  <c r="J214" i="1"/>
  <c r="I214" i="1"/>
  <c r="H214" i="1"/>
  <c r="L213" i="1"/>
  <c r="K213" i="1"/>
  <c r="J213" i="1"/>
  <c r="I213" i="1"/>
  <c r="H213" i="1"/>
  <c r="L212" i="1"/>
  <c r="K212" i="1"/>
  <c r="J212" i="1"/>
  <c r="I212" i="1"/>
  <c r="H212" i="1"/>
  <c r="L211" i="1"/>
  <c r="K211" i="1"/>
  <c r="J211" i="1"/>
  <c r="I211" i="1"/>
  <c r="H211" i="1"/>
  <c r="L210" i="1"/>
  <c r="K210" i="1"/>
  <c r="J210" i="1"/>
  <c r="I210" i="1"/>
  <c r="H210" i="1"/>
  <c r="L209" i="1"/>
  <c r="K209" i="1"/>
  <c r="J209" i="1"/>
  <c r="I209" i="1"/>
  <c r="H209" i="1"/>
  <c r="L208" i="1"/>
  <c r="K208" i="1"/>
  <c r="J208" i="1"/>
  <c r="I208" i="1"/>
  <c r="H208" i="1"/>
  <c r="L207" i="1"/>
  <c r="K207" i="1"/>
  <c r="J207" i="1"/>
  <c r="I207" i="1"/>
  <c r="H207" i="1"/>
  <c r="L206" i="1"/>
  <c r="K206" i="1"/>
  <c r="J206" i="1"/>
  <c r="I206" i="1"/>
  <c r="H206" i="1"/>
  <c r="L205" i="1"/>
  <c r="K205" i="1"/>
  <c r="J205" i="1"/>
  <c r="I205" i="1"/>
  <c r="H205" i="1"/>
  <c r="L204" i="1"/>
  <c r="K204" i="1"/>
  <c r="J204" i="1"/>
  <c r="I204" i="1"/>
  <c r="H204" i="1"/>
  <c r="L203" i="1"/>
  <c r="K203" i="1"/>
  <c r="J203" i="1"/>
  <c r="I203" i="1"/>
  <c r="H203" i="1"/>
  <c r="L202" i="1"/>
  <c r="K202" i="1"/>
  <c r="J202" i="1"/>
  <c r="I202" i="1"/>
  <c r="H202" i="1"/>
  <c r="L201" i="1"/>
  <c r="K201" i="1"/>
  <c r="J201" i="1"/>
  <c r="I201" i="1"/>
  <c r="H201" i="1"/>
  <c r="L200" i="1"/>
  <c r="K200" i="1"/>
  <c r="J200" i="1"/>
  <c r="I200" i="1"/>
  <c r="H200" i="1"/>
  <c r="L199" i="1"/>
  <c r="K199" i="1"/>
  <c r="J199" i="1"/>
  <c r="I199" i="1"/>
  <c r="H199" i="1"/>
  <c r="L198" i="1"/>
  <c r="K198" i="1"/>
  <c r="J198" i="1"/>
  <c r="I198" i="1"/>
  <c r="H198" i="1"/>
  <c r="L197" i="1"/>
  <c r="K197" i="1"/>
  <c r="J197" i="1"/>
  <c r="I197" i="1"/>
  <c r="H197" i="1"/>
  <c r="L196" i="1"/>
  <c r="K196" i="1"/>
  <c r="J196" i="1"/>
  <c r="I196" i="1"/>
  <c r="H196" i="1"/>
  <c r="L195" i="1"/>
  <c r="K195" i="1"/>
  <c r="J195" i="1"/>
  <c r="I195" i="1"/>
  <c r="H195" i="1"/>
  <c r="L194" i="1"/>
  <c r="K194" i="1"/>
  <c r="J194" i="1"/>
  <c r="I194" i="1"/>
  <c r="H194" i="1"/>
  <c r="L193" i="1"/>
  <c r="K193" i="1"/>
  <c r="J193" i="1"/>
  <c r="I193" i="1"/>
  <c r="H193" i="1"/>
  <c r="L192" i="1"/>
  <c r="K192" i="1"/>
  <c r="J192" i="1"/>
  <c r="I192" i="1"/>
  <c r="H192" i="1"/>
  <c r="L191" i="1"/>
  <c r="K191" i="1"/>
  <c r="J191" i="1"/>
  <c r="I191" i="1"/>
  <c r="H191" i="1"/>
  <c r="L190" i="1"/>
  <c r="K190" i="1"/>
  <c r="J190" i="1"/>
  <c r="I190" i="1"/>
  <c r="H190" i="1"/>
  <c r="L189" i="1"/>
  <c r="K189" i="1"/>
  <c r="J189" i="1"/>
  <c r="I189" i="1"/>
  <c r="H189" i="1"/>
  <c r="L188" i="1"/>
  <c r="K188" i="1"/>
  <c r="J188" i="1"/>
  <c r="I188" i="1"/>
  <c r="H188" i="1"/>
  <c r="L187" i="1"/>
  <c r="K187" i="1"/>
  <c r="J187" i="1"/>
  <c r="I187" i="1"/>
  <c r="H187" i="1"/>
  <c r="L186" i="1"/>
  <c r="K186" i="1"/>
  <c r="J186" i="1"/>
  <c r="I186" i="1"/>
  <c r="H186" i="1"/>
  <c r="L185" i="1"/>
  <c r="K185" i="1"/>
  <c r="J185" i="1"/>
  <c r="I185" i="1"/>
  <c r="H185" i="1"/>
  <c r="L184" i="1"/>
  <c r="K184" i="1"/>
  <c r="J184" i="1"/>
  <c r="I184" i="1"/>
  <c r="H184" i="1"/>
  <c r="L183" i="1"/>
  <c r="K183" i="1"/>
  <c r="J183" i="1"/>
  <c r="I183" i="1"/>
  <c r="H183" i="1"/>
  <c r="L182" i="1"/>
  <c r="K182" i="1"/>
  <c r="J182" i="1"/>
  <c r="I182" i="1"/>
  <c r="H182" i="1"/>
  <c r="L181" i="1"/>
  <c r="K181" i="1"/>
  <c r="J181" i="1"/>
  <c r="I181" i="1"/>
  <c r="H181" i="1"/>
  <c r="L180" i="1"/>
  <c r="K180" i="1"/>
  <c r="J180" i="1"/>
  <c r="I180" i="1"/>
  <c r="H180" i="1"/>
  <c r="L179" i="1"/>
  <c r="K179" i="1"/>
  <c r="J179" i="1"/>
  <c r="I179" i="1"/>
  <c r="H179" i="1"/>
  <c r="L178" i="1"/>
  <c r="K178" i="1"/>
  <c r="J178" i="1"/>
  <c r="I178" i="1"/>
  <c r="H178" i="1"/>
  <c r="L177" i="1"/>
  <c r="K177" i="1"/>
  <c r="J177" i="1"/>
  <c r="I177" i="1"/>
  <c r="H177" i="1"/>
  <c r="L176" i="1"/>
  <c r="K176" i="1"/>
  <c r="J176" i="1"/>
  <c r="I176" i="1"/>
  <c r="H176" i="1"/>
  <c r="L175" i="1"/>
  <c r="K175" i="1"/>
  <c r="J175" i="1"/>
  <c r="I175" i="1"/>
  <c r="H175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H172" i="1"/>
  <c r="L171" i="1"/>
  <c r="K171" i="1"/>
  <c r="J171" i="1"/>
  <c r="I171" i="1"/>
  <c r="H171" i="1"/>
  <c r="L170" i="1"/>
  <c r="K170" i="1"/>
  <c r="J170" i="1"/>
  <c r="I170" i="1"/>
  <c r="H170" i="1"/>
  <c r="L169" i="1"/>
  <c r="K169" i="1"/>
  <c r="J169" i="1"/>
  <c r="I169" i="1"/>
  <c r="H169" i="1"/>
  <c r="L168" i="1"/>
  <c r="K168" i="1"/>
  <c r="J168" i="1"/>
  <c r="I168" i="1"/>
  <c r="H168" i="1"/>
  <c r="L167" i="1"/>
  <c r="K167" i="1"/>
  <c r="J167" i="1"/>
  <c r="I167" i="1"/>
  <c r="H167" i="1"/>
  <c r="L166" i="1"/>
  <c r="K166" i="1"/>
  <c r="J166" i="1"/>
  <c r="I166" i="1"/>
  <c r="H166" i="1"/>
  <c r="L165" i="1"/>
  <c r="K165" i="1"/>
  <c r="J165" i="1"/>
  <c r="I165" i="1"/>
  <c r="H165" i="1"/>
  <c r="L164" i="1"/>
  <c r="K164" i="1"/>
  <c r="J164" i="1"/>
  <c r="I164" i="1"/>
  <c r="H164" i="1"/>
  <c r="L163" i="1"/>
  <c r="K163" i="1"/>
  <c r="J163" i="1"/>
  <c r="I163" i="1"/>
  <c r="H163" i="1"/>
  <c r="L162" i="1"/>
  <c r="K162" i="1"/>
  <c r="J162" i="1"/>
  <c r="I162" i="1"/>
  <c r="H162" i="1"/>
  <c r="L161" i="1"/>
  <c r="K161" i="1"/>
  <c r="J161" i="1"/>
  <c r="I161" i="1"/>
  <c r="H161" i="1"/>
  <c r="L160" i="1"/>
  <c r="K160" i="1"/>
  <c r="J160" i="1"/>
  <c r="I160" i="1"/>
  <c r="H160" i="1"/>
  <c r="L159" i="1"/>
  <c r="K159" i="1"/>
  <c r="J159" i="1"/>
  <c r="I159" i="1"/>
  <c r="H159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H156" i="1"/>
  <c r="L155" i="1"/>
  <c r="K155" i="1"/>
  <c r="J155" i="1"/>
  <c r="I155" i="1"/>
  <c r="H155" i="1"/>
  <c r="L154" i="1"/>
  <c r="K154" i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L151" i="1"/>
  <c r="K151" i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L147" i="1"/>
  <c r="K147" i="1"/>
  <c r="J147" i="1"/>
  <c r="I147" i="1"/>
  <c r="H147" i="1"/>
  <c r="L146" i="1"/>
  <c r="K146" i="1"/>
  <c r="J146" i="1"/>
  <c r="I146" i="1"/>
  <c r="H146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91" i="1"/>
  <c r="K91" i="1"/>
  <c r="J91" i="1"/>
  <c r="I91" i="1"/>
  <c r="H91" i="1"/>
  <c r="L90" i="1"/>
  <c r="K90" i="1"/>
  <c r="J90" i="1"/>
  <c r="I90" i="1"/>
  <c r="H90" i="1"/>
  <c r="L89" i="1"/>
  <c r="K89" i="1"/>
  <c r="J89" i="1"/>
  <c r="I89" i="1"/>
  <c r="H89" i="1"/>
  <c r="L88" i="1"/>
  <c r="K88" i="1"/>
  <c r="J88" i="1"/>
  <c r="I88" i="1"/>
  <c r="H88" i="1"/>
  <c r="L87" i="1"/>
  <c r="K87" i="1"/>
  <c r="J87" i="1"/>
  <c r="I87" i="1"/>
  <c r="H87" i="1"/>
  <c r="L86" i="1"/>
  <c r="K86" i="1"/>
  <c r="J86" i="1"/>
  <c r="I86" i="1"/>
  <c r="H86" i="1"/>
  <c r="L85" i="1"/>
  <c r="K85" i="1"/>
  <c r="J85" i="1"/>
  <c r="I85" i="1"/>
  <c r="H85" i="1"/>
  <c r="L84" i="1"/>
  <c r="K84" i="1"/>
  <c r="J84" i="1"/>
  <c r="I84" i="1"/>
  <c r="H84" i="1"/>
  <c r="L83" i="1"/>
  <c r="K83" i="1"/>
  <c r="J83" i="1"/>
  <c r="I83" i="1"/>
  <c r="H83" i="1"/>
  <c r="L82" i="1"/>
  <c r="K82" i="1"/>
  <c r="J82" i="1"/>
  <c r="I82" i="1"/>
  <c r="H82" i="1"/>
  <c r="L81" i="1"/>
  <c r="K81" i="1"/>
  <c r="J81" i="1"/>
  <c r="I81" i="1"/>
  <c r="H81" i="1"/>
  <c r="L80" i="1"/>
  <c r="K80" i="1"/>
  <c r="J80" i="1"/>
  <c r="I80" i="1"/>
  <c r="H80" i="1"/>
  <c r="L79" i="1"/>
  <c r="K79" i="1"/>
  <c r="J79" i="1"/>
  <c r="I79" i="1"/>
  <c r="H79" i="1"/>
  <c r="L78" i="1"/>
  <c r="K78" i="1"/>
  <c r="J78" i="1"/>
  <c r="I78" i="1"/>
  <c r="H78" i="1"/>
  <c r="L77" i="1"/>
  <c r="K77" i="1"/>
  <c r="J77" i="1"/>
  <c r="I77" i="1"/>
  <c r="H77" i="1"/>
  <c r="L76" i="1"/>
  <c r="K76" i="1"/>
  <c r="J76" i="1"/>
  <c r="I76" i="1"/>
  <c r="H76" i="1"/>
  <c r="L75" i="1"/>
  <c r="K75" i="1"/>
  <c r="J75" i="1"/>
  <c r="I75" i="1"/>
  <c r="H75" i="1"/>
  <c r="L74" i="1"/>
  <c r="K74" i="1"/>
  <c r="J74" i="1"/>
  <c r="I74" i="1"/>
  <c r="H74" i="1"/>
  <c r="L73" i="1"/>
  <c r="K73" i="1"/>
  <c r="J73" i="1"/>
  <c r="I73" i="1"/>
  <c r="H73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M4" i="2"/>
  <c r="M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2" i="2"/>
  <c r="L6" i="2"/>
  <c r="L4" i="2"/>
  <c r="L5" i="2"/>
  <c r="L3" i="2"/>
  <c r="L7" i="2"/>
  <c r="L8" i="2"/>
  <c r="L11" i="2"/>
  <c r="L9" i="2"/>
  <c r="L10" i="2"/>
  <c r="L12" i="2"/>
  <c r="L13" i="2"/>
  <c r="L14" i="2"/>
  <c r="L17" i="2"/>
  <c r="L16" i="2"/>
  <c r="L18" i="2"/>
  <c r="L15" i="2"/>
  <c r="L22" i="2"/>
  <c r="L19" i="2"/>
  <c r="L21" i="2"/>
  <c r="L20" i="2"/>
  <c r="L24" i="2"/>
  <c r="L23" i="2"/>
  <c r="L25" i="2"/>
  <c r="L26" i="2"/>
  <c r="L28" i="2"/>
  <c r="L29" i="2"/>
  <c r="L27" i="2"/>
  <c r="L30" i="2"/>
  <c r="L32" i="2"/>
  <c r="L31" i="2"/>
  <c r="L34" i="2"/>
  <c r="L33" i="2"/>
  <c r="L35" i="2"/>
  <c r="L36" i="2"/>
  <c r="L37" i="2"/>
  <c r="L38" i="2"/>
  <c r="L40" i="2"/>
  <c r="L39" i="2"/>
  <c r="L41" i="2"/>
  <c r="L43" i="2"/>
  <c r="L44" i="2"/>
  <c r="L42" i="2"/>
  <c r="L47" i="2"/>
  <c r="L45" i="2"/>
  <c r="L46" i="2"/>
  <c r="L50" i="2"/>
  <c r="L48" i="2"/>
  <c r="L49" i="2"/>
  <c r="L51" i="2"/>
  <c r="L53" i="2"/>
  <c r="L55" i="2"/>
  <c r="L56" i="2"/>
  <c r="L57" i="2"/>
  <c r="L54" i="2"/>
  <c r="L52" i="2"/>
  <c r="L60" i="2"/>
  <c r="L58" i="2"/>
  <c r="L59" i="2"/>
  <c r="L62" i="2"/>
  <c r="L61" i="2"/>
  <c r="L63" i="2"/>
  <c r="L65" i="2"/>
  <c r="L64" i="2"/>
  <c r="L68" i="2"/>
  <c r="L67" i="2"/>
  <c r="L70" i="2"/>
  <c r="L69" i="2"/>
  <c r="L66" i="2"/>
  <c r="L71" i="2"/>
  <c r="L72" i="2"/>
  <c r="L73" i="2"/>
  <c r="L75" i="2"/>
  <c r="L74" i="2"/>
  <c r="L76" i="2"/>
  <c r="L78" i="2"/>
  <c r="L77" i="2"/>
  <c r="L79" i="2"/>
  <c r="L82" i="2"/>
  <c r="L81" i="2"/>
  <c r="L80" i="2"/>
  <c r="L84" i="2"/>
  <c r="L83" i="2"/>
  <c r="L85" i="2"/>
  <c r="L87" i="2"/>
  <c r="L86" i="2"/>
  <c r="L89" i="2"/>
  <c r="L90" i="2"/>
  <c r="L88" i="2"/>
  <c r="L91" i="2"/>
  <c r="L92" i="2"/>
  <c r="L93" i="2"/>
  <c r="L100" i="2"/>
  <c r="L96" i="2"/>
  <c r="L95" i="2"/>
  <c r="L97" i="2"/>
  <c r="L94" i="2"/>
  <c r="L99" i="2"/>
  <c r="L101" i="2"/>
  <c r="L98" i="2"/>
  <c r="L102" i="2"/>
  <c r="L103" i="2"/>
  <c r="L104" i="2"/>
  <c r="L105" i="2"/>
  <c r="L106" i="2"/>
  <c r="L110" i="2"/>
  <c r="L111" i="2"/>
  <c r="L107" i="2"/>
  <c r="L109" i="2"/>
  <c r="L112" i="2"/>
  <c r="L108" i="2"/>
  <c r="L113" i="2"/>
  <c r="L114" i="2"/>
  <c r="L115" i="2"/>
  <c r="L123" i="2"/>
  <c r="L120" i="2"/>
  <c r="L118" i="2"/>
  <c r="L121" i="2"/>
  <c r="L119" i="2"/>
  <c r="L116" i="2"/>
  <c r="L122" i="2"/>
  <c r="L117" i="2"/>
  <c r="L124" i="2"/>
  <c r="L125" i="2"/>
  <c r="L126" i="2"/>
  <c r="L129" i="2"/>
  <c r="L127" i="2"/>
  <c r="L128" i="2"/>
  <c r="L131" i="2"/>
  <c r="L130" i="2"/>
  <c r="L132" i="2"/>
  <c r="L133" i="2"/>
  <c r="L134" i="2"/>
  <c r="L139" i="2"/>
  <c r="L137" i="2"/>
  <c r="L138" i="2"/>
  <c r="L136" i="2"/>
  <c r="L135" i="2"/>
  <c r="L140" i="2"/>
  <c r="L142" i="2"/>
  <c r="L141" i="2"/>
  <c r="L143" i="2"/>
  <c r="L145" i="2"/>
  <c r="L144" i="2"/>
  <c r="L149" i="2"/>
  <c r="L147" i="2"/>
  <c r="L146" i="2"/>
  <c r="L148" i="2"/>
  <c r="L150" i="2"/>
  <c r="L151" i="2"/>
  <c r="L155" i="2"/>
  <c r="L157" i="2"/>
  <c r="L154" i="2"/>
  <c r="L153" i="2"/>
  <c r="L156" i="2"/>
  <c r="L152" i="2"/>
  <c r="L159" i="2"/>
  <c r="L158" i="2"/>
  <c r="L160" i="2"/>
  <c r="L161" i="2"/>
  <c r="L163" i="2"/>
  <c r="L162" i="2"/>
  <c r="L165" i="2"/>
  <c r="L164" i="2"/>
  <c r="L168" i="2"/>
  <c r="L169" i="2"/>
  <c r="L166" i="2"/>
  <c r="L167" i="2"/>
  <c r="L170" i="2"/>
  <c r="L172" i="2"/>
  <c r="L171" i="2"/>
  <c r="L173" i="2"/>
  <c r="L176" i="2"/>
  <c r="L177" i="2"/>
  <c r="L174" i="2"/>
  <c r="L175" i="2"/>
  <c r="L178" i="2"/>
  <c r="L180" i="2"/>
  <c r="L181" i="2"/>
  <c r="L179" i="2"/>
  <c r="L184" i="2"/>
  <c r="L183" i="2"/>
  <c r="L186" i="2"/>
  <c r="L182" i="2"/>
  <c r="L185" i="2"/>
  <c r="L187" i="2"/>
  <c r="L188" i="2"/>
  <c r="L189" i="2"/>
  <c r="L194" i="2"/>
  <c r="L192" i="2"/>
  <c r="L193" i="2"/>
  <c r="L191" i="2"/>
  <c r="L195" i="2"/>
  <c r="L190" i="2"/>
  <c r="L197" i="2"/>
  <c r="L196" i="2"/>
  <c r="L199" i="2"/>
  <c r="L198" i="2"/>
  <c r="L200" i="2"/>
  <c r="L203" i="2"/>
  <c r="L202" i="2"/>
  <c r="L201" i="2"/>
  <c r="L204" i="2"/>
  <c r="L208" i="2"/>
  <c r="L206" i="2"/>
  <c r="L205" i="2"/>
  <c r="L207" i="2"/>
  <c r="L209" i="2"/>
  <c r="L210" i="2"/>
  <c r="L214" i="2"/>
  <c r="L211" i="2"/>
  <c r="L213" i="2"/>
  <c r="L215" i="2"/>
  <c r="L212" i="2"/>
  <c r="L217" i="2"/>
  <c r="L216" i="2"/>
  <c r="L218" i="2"/>
  <c r="L219" i="2"/>
  <c r="L220" i="2"/>
  <c r="L222" i="2"/>
  <c r="L221" i="2"/>
  <c r="L223" i="2"/>
  <c r="L225" i="2"/>
  <c r="L224" i="2"/>
  <c r="L226" i="2"/>
  <c r="L227" i="2"/>
  <c r="L228" i="2"/>
  <c r="L230" i="2"/>
  <c r="L229" i="2"/>
  <c r="L231" i="2"/>
  <c r="L233" i="2"/>
  <c r="L234" i="2"/>
  <c r="L235" i="2"/>
  <c r="L232" i="2"/>
  <c r="L236" i="2"/>
  <c r="L239" i="2"/>
  <c r="L238" i="2"/>
  <c r="L237" i="2"/>
  <c r="L240" i="2"/>
  <c r="L242" i="2"/>
  <c r="L241" i="2"/>
  <c r="L244" i="2"/>
  <c r="L243" i="2"/>
  <c r="L245" i="2"/>
  <c r="L246" i="2"/>
  <c r="L247" i="2"/>
  <c r="L248" i="2"/>
  <c r="L252" i="2"/>
  <c r="L249" i="2"/>
  <c r="L250" i="2"/>
  <c r="L251" i="2"/>
  <c r="L254" i="2"/>
  <c r="L253" i="2"/>
  <c r="L255" i="2"/>
  <c r="L256" i="2"/>
  <c r="L257" i="2"/>
  <c r="L258" i="2"/>
  <c r="L260" i="2"/>
  <c r="L259" i="2"/>
  <c r="L261" i="2"/>
  <c r="L262" i="2"/>
  <c r="L263" i="2"/>
  <c r="L264" i="2"/>
  <c r="L269" i="2"/>
  <c r="L265" i="2"/>
  <c r="L266" i="2"/>
  <c r="L267" i="2"/>
  <c r="L268" i="2"/>
  <c r="L270" i="2"/>
  <c r="L272" i="2"/>
  <c r="L271" i="2"/>
  <c r="L275" i="2"/>
  <c r="L273" i="2"/>
  <c r="L274" i="2"/>
  <c r="L276" i="2"/>
  <c r="L277" i="2"/>
  <c r="L279" i="2"/>
  <c r="L280" i="2"/>
  <c r="L278" i="2"/>
  <c r="L281" i="2"/>
  <c r="L284" i="2"/>
  <c r="L283" i="2"/>
  <c r="L282" i="2"/>
  <c r="L285" i="2"/>
  <c r="L288" i="2"/>
  <c r="L287" i="2"/>
  <c r="L286" i="2"/>
  <c r="L291" i="2"/>
  <c r="L289" i="2"/>
  <c r="L290" i="2"/>
  <c r="L295" i="2"/>
  <c r="L298" i="2"/>
  <c r="L292" i="2"/>
  <c r="L293" i="2"/>
  <c r="L297" i="2"/>
  <c r="L296" i="2"/>
  <c r="L294" i="2"/>
  <c r="L299" i="2"/>
  <c r="L300" i="2"/>
  <c r="L301" i="2"/>
  <c r="L302" i="2"/>
  <c r="L303" i="2"/>
  <c r="L305" i="2"/>
  <c r="L304" i="2"/>
  <c r="L306" i="2"/>
  <c r="L310" i="2"/>
  <c r="L314" i="2"/>
  <c r="L309" i="2"/>
  <c r="L313" i="2"/>
  <c r="L312" i="2"/>
  <c r="L308" i="2"/>
  <c r="L307" i="2"/>
  <c r="L315" i="2"/>
  <c r="L311" i="2"/>
  <c r="L317" i="2"/>
  <c r="L318" i="2"/>
  <c r="L316" i="2"/>
  <c r="L319" i="2"/>
  <c r="L320" i="2"/>
  <c r="L322" i="2"/>
  <c r="L321" i="2"/>
  <c r="L323" i="2"/>
  <c r="L328" i="2"/>
  <c r="L325" i="2"/>
  <c r="L324" i="2"/>
  <c r="L327" i="2"/>
  <c r="L326" i="2"/>
  <c r="L330" i="2"/>
  <c r="L329" i="2"/>
  <c r="L331" i="2"/>
  <c r="L332" i="2"/>
  <c r="L337" i="2"/>
  <c r="L335" i="2"/>
  <c r="L333" i="2"/>
  <c r="L334" i="2"/>
  <c r="L336" i="2"/>
  <c r="L340" i="2"/>
  <c r="L339" i="2"/>
  <c r="L338" i="2"/>
  <c r="L342" i="2"/>
  <c r="L344" i="2"/>
  <c r="L341" i="2"/>
  <c r="L343" i="2"/>
  <c r="L345" i="2"/>
  <c r="L347" i="2"/>
  <c r="L346" i="2"/>
  <c r="L348" i="2"/>
  <c r="L349" i="2"/>
  <c r="L350" i="2"/>
  <c r="L352" i="2"/>
  <c r="L351" i="2"/>
  <c r="L353" i="2"/>
  <c r="L355" i="2"/>
  <c r="L356" i="2"/>
  <c r="L354" i="2"/>
  <c r="L357" i="2"/>
  <c r="L362" i="2"/>
  <c r="L361" i="2"/>
  <c r="L358" i="2"/>
  <c r="L360" i="2"/>
  <c r="L359" i="2"/>
  <c r="L364" i="2"/>
  <c r="L363" i="2"/>
  <c r="L365" i="2"/>
  <c r="L366" i="2"/>
  <c r="L367" i="2"/>
  <c r="L368" i="2"/>
  <c r="L372" i="2"/>
  <c r="L369" i="2"/>
  <c r="L370" i="2"/>
  <c r="L373" i="2"/>
  <c r="L374" i="2"/>
  <c r="L371" i="2"/>
  <c r="L381" i="2"/>
  <c r="L379" i="2"/>
  <c r="L378" i="2"/>
  <c r="L376" i="2"/>
  <c r="L380" i="2"/>
  <c r="L377" i="2"/>
  <c r="L375" i="2"/>
  <c r="L384" i="2"/>
  <c r="L382" i="2"/>
  <c r="L383" i="2"/>
  <c r="L385" i="2"/>
  <c r="L386" i="2"/>
  <c r="L388" i="2"/>
  <c r="L387" i="2"/>
  <c r="L389" i="2"/>
  <c r="L391" i="2"/>
  <c r="L390" i="2"/>
  <c r="L392" i="2"/>
  <c r="L393" i="2"/>
  <c r="L396" i="2"/>
  <c r="L395" i="2"/>
  <c r="L394" i="2"/>
  <c r="L397" i="2"/>
  <c r="L398" i="2"/>
  <c r="L400" i="2"/>
  <c r="L401" i="2"/>
  <c r="L402" i="2"/>
  <c r="L399" i="2"/>
  <c r="L403" i="2"/>
  <c r="L409" i="2"/>
  <c r="L404" i="2"/>
  <c r="L408" i="2"/>
  <c r="L410" i="2"/>
  <c r="L405" i="2"/>
  <c r="L406" i="2"/>
  <c r="L407" i="2"/>
  <c r="L413" i="2"/>
  <c r="L411" i="2"/>
  <c r="L412" i="2"/>
  <c r="L416" i="2"/>
  <c r="L415" i="2"/>
  <c r="L414" i="2"/>
  <c r="L418" i="2"/>
  <c r="L417" i="2"/>
  <c r="L419" i="2"/>
  <c r="L420" i="2"/>
  <c r="L422" i="2"/>
  <c r="L421" i="2"/>
  <c r="L424" i="2"/>
  <c r="L425" i="2"/>
  <c r="L423" i="2"/>
  <c r="L428" i="2"/>
  <c r="L427" i="2"/>
  <c r="L426" i="2"/>
  <c r="L431" i="2"/>
  <c r="L436" i="2"/>
  <c r="L432" i="2"/>
  <c r="L433" i="2"/>
  <c r="L435" i="2"/>
  <c r="L434" i="2"/>
  <c r="L430" i="2"/>
  <c r="L429" i="2"/>
  <c r="L441" i="2"/>
  <c r="L439" i="2"/>
  <c r="L440" i="2"/>
  <c r="L437" i="2"/>
  <c r="L438" i="2"/>
  <c r="L444" i="2"/>
  <c r="L442" i="2"/>
  <c r="L443" i="2"/>
  <c r="L445" i="2"/>
  <c r="L447" i="2"/>
  <c r="L446" i="2"/>
  <c r="L450" i="2"/>
  <c r="L448" i="2"/>
  <c r="L449" i="2"/>
  <c r="L452" i="2"/>
  <c r="L453" i="2"/>
  <c r="L451" i="2"/>
  <c r="L457" i="2"/>
  <c r="L456" i="2"/>
  <c r="L458" i="2"/>
  <c r="L454" i="2"/>
  <c r="L455" i="2"/>
  <c r="L460" i="2"/>
  <c r="L462" i="2"/>
  <c r="L459" i="2"/>
  <c r="L461" i="2"/>
  <c r="L464" i="2"/>
  <c r="L463" i="2"/>
  <c r="L465" i="2"/>
  <c r="L466" i="2"/>
  <c r="L470" i="2"/>
  <c r="L467" i="2"/>
  <c r="L469" i="2"/>
  <c r="L468" i="2"/>
  <c r="L471" i="2"/>
  <c r="L472" i="2"/>
  <c r="L473" i="2"/>
  <c r="L475" i="2"/>
  <c r="L476" i="2"/>
  <c r="L474" i="2"/>
  <c r="L477" i="2"/>
  <c r="L478" i="2"/>
  <c r="L480" i="2"/>
  <c r="L479" i="2"/>
  <c r="L483" i="2"/>
  <c r="L484" i="2"/>
  <c r="L481" i="2"/>
  <c r="L485" i="2"/>
  <c r="L482" i="2"/>
  <c r="L489" i="2"/>
  <c r="L487" i="2"/>
  <c r="L488" i="2"/>
  <c r="L486" i="2"/>
  <c r="L491" i="2"/>
  <c r="L490" i="2"/>
  <c r="L494" i="2"/>
  <c r="L493" i="2"/>
  <c r="L492" i="2"/>
  <c r="L500" i="2"/>
  <c r="L497" i="2"/>
  <c r="L499" i="2"/>
  <c r="L498" i="2"/>
  <c r="L495" i="2"/>
  <c r="L496" i="2"/>
  <c r="L502" i="2"/>
  <c r="L501" i="2"/>
  <c r="L503" i="2"/>
  <c r="L504" i="2"/>
  <c r="L505" i="2"/>
  <c r="L506" i="2"/>
  <c r="L507" i="2"/>
  <c r="L510" i="2"/>
  <c r="L508" i="2"/>
  <c r="L511" i="2"/>
  <c r="L509" i="2"/>
  <c r="L512" i="2"/>
  <c r="L515" i="2"/>
  <c r="L513" i="2"/>
  <c r="L516" i="2"/>
  <c r="L514" i="2"/>
  <c r="L518" i="2"/>
  <c r="L517" i="2"/>
  <c r="L519" i="2"/>
  <c r="L521" i="2"/>
  <c r="L522" i="2"/>
  <c r="L525" i="2"/>
  <c r="L520" i="2"/>
  <c r="L524" i="2"/>
  <c r="L523" i="2"/>
  <c r="L528" i="2"/>
  <c r="L531" i="2"/>
  <c r="L529" i="2"/>
  <c r="L526" i="2"/>
  <c r="L530" i="2"/>
  <c r="L527" i="2"/>
  <c r="L533" i="2"/>
  <c r="L534" i="2"/>
  <c r="L535" i="2"/>
  <c r="L532" i="2"/>
  <c r="L537" i="2"/>
  <c r="L536" i="2"/>
  <c r="L540" i="2"/>
  <c r="L539" i="2"/>
  <c r="L538" i="2"/>
  <c r="L541" i="2"/>
  <c r="L542" i="2"/>
  <c r="L546" i="2"/>
  <c r="L543" i="2"/>
  <c r="L545" i="2"/>
  <c r="L544" i="2"/>
  <c r="L548" i="2"/>
  <c r="L547" i="2"/>
  <c r="L551" i="2"/>
  <c r="L550" i="2"/>
  <c r="L549" i="2"/>
  <c r="L552" i="2"/>
  <c r="L553" i="2"/>
  <c r="L554" i="2"/>
  <c r="L555" i="2"/>
  <c r="L558" i="2"/>
  <c r="L560" i="2"/>
  <c r="L559" i="2"/>
  <c r="L557" i="2"/>
  <c r="L556" i="2"/>
  <c r="L564" i="2"/>
  <c r="L563" i="2"/>
  <c r="L561" i="2"/>
  <c r="L562" i="2"/>
  <c r="L565" i="2"/>
  <c r="L566" i="2"/>
  <c r="L570" i="2"/>
  <c r="L569" i="2"/>
  <c r="L571" i="2"/>
  <c r="L568" i="2"/>
  <c r="L567" i="2"/>
  <c r="L573" i="2"/>
  <c r="L574" i="2"/>
  <c r="L572" i="2"/>
  <c r="L576" i="2"/>
  <c r="L577" i="2"/>
  <c r="L575" i="2"/>
  <c r="L578" i="2"/>
  <c r="L580" i="2"/>
  <c r="L583" i="2"/>
  <c r="L581" i="2"/>
  <c r="L579" i="2"/>
  <c r="L582" i="2"/>
  <c r="L586" i="2"/>
  <c r="L587" i="2"/>
  <c r="L584" i="2"/>
  <c r="L585" i="2"/>
  <c r="L590" i="2"/>
  <c r="L588" i="2"/>
  <c r="L589" i="2"/>
  <c r="L593" i="2"/>
  <c r="L591" i="2"/>
  <c r="L592" i="2"/>
  <c r="L597" i="2"/>
  <c r="L599" i="2"/>
  <c r="L596" i="2"/>
  <c r="L594" i="2"/>
  <c r="L598" i="2"/>
  <c r="L595" i="2"/>
  <c r="L600" i="2"/>
  <c r="L601" i="2"/>
  <c r="L602" i="2"/>
  <c r="L603" i="2"/>
  <c r="L606" i="2"/>
  <c r="L605" i="2"/>
  <c r="L604" i="2"/>
  <c r="L607" i="2"/>
  <c r="L609" i="2"/>
  <c r="L608" i="2"/>
  <c r="L611" i="2"/>
  <c r="L613" i="2"/>
  <c r="L610" i="2"/>
  <c r="L612" i="2"/>
  <c r="L615" i="2"/>
  <c r="L614" i="2"/>
  <c r="L617" i="2"/>
  <c r="L618" i="2"/>
  <c r="L616" i="2"/>
  <c r="L619" i="2"/>
  <c r="L620" i="2"/>
  <c r="L625" i="2"/>
  <c r="L626" i="2"/>
  <c r="L624" i="2"/>
  <c r="L622" i="2"/>
  <c r="L623" i="2"/>
  <c r="L621" i="2"/>
  <c r="L627" i="2"/>
  <c r="L628" i="2"/>
  <c r="L629" i="2"/>
  <c r="L631" i="2"/>
  <c r="L630" i="2"/>
  <c r="L634" i="2"/>
  <c r="L633" i="2"/>
  <c r="L632" i="2"/>
  <c r="L635" i="2"/>
  <c r="L636" i="2"/>
  <c r="L638" i="2"/>
  <c r="L637" i="2"/>
  <c r="L639" i="2"/>
  <c r="L641" i="2"/>
  <c r="L640" i="2"/>
  <c r="L642" i="2"/>
  <c r="L644" i="2"/>
  <c r="L643" i="2"/>
  <c r="L646" i="2"/>
  <c r="L647" i="2"/>
  <c r="L645" i="2"/>
  <c r="L648" i="2"/>
  <c r="L649" i="2"/>
  <c r="L652" i="2"/>
  <c r="L651" i="2"/>
  <c r="L650" i="2"/>
  <c r="L657" i="2"/>
  <c r="L654" i="2"/>
  <c r="L655" i="2"/>
  <c r="L656" i="2"/>
  <c r="L653" i="2"/>
  <c r="L658" i="2"/>
  <c r="L659" i="2"/>
  <c r="L660" i="2"/>
  <c r="L661" i="2"/>
  <c r="L662" i="2"/>
  <c r="L663" i="2"/>
  <c r="L664" i="2"/>
  <c r="L665" i="2"/>
  <c r="L667" i="2"/>
  <c r="L666" i="2"/>
  <c r="L669" i="2"/>
  <c r="L670" i="2"/>
  <c r="L668" i="2"/>
  <c r="L676" i="2"/>
  <c r="L674" i="2"/>
  <c r="L673" i="2"/>
  <c r="L671" i="2"/>
  <c r="L677" i="2"/>
  <c r="L672" i="2"/>
  <c r="L675" i="2"/>
  <c r="L680" i="2"/>
  <c r="L678" i="2"/>
  <c r="L681" i="2"/>
  <c r="L679" i="2"/>
  <c r="L682" i="2"/>
  <c r="L683" i="2"/>
  <c r="L684" i="2"/>
  <c r="L686" i="2"/>
  <c r="L685" i="2"/>
  <c r="L687" i="2"/>
  <c r="L689" i="2"/>
  <c r="L688" i="2"/>
  <c r="L691" i="2"/>
  <c r="L690" i="2"/>
  <c r="L692" i="2"/>
  <c r="L694" i="2"/>
  <c r="L693" i="2"/>
  <c r="L695" i="2"/>
  <c r="L696" i="2"/>
  <c r="L697" i="2"/>
  <c r="L701" i="2"/>
  <c r="L699" i="2"/>
  <c r="L700" i="2"/>
  <c r="L702" i="2"/>
  <c r="L698" i="2"/>
  <c r="L703" i="2"/>
  <c r="L705" i="2"/>
  <c r="L704" i="2"/>
  <c r="L706" i="2"/>
  <c r="L707" i="2"/>
  <c r="L708" i="2"/>
  <c r="L711" i="2"/>
  <c r="L710" i="2"/>
  <c r="L709" i="2"/>
  <c r="L714" i="2"/>
  <c r="L715" i="2"/>
  <c r="L713" i="2"/>
  <c r="L712" i="2"/>
  <c r="L716" i="2"/>
  <c r="L721" i="2"/>
  <c r="L720" i="2"/>
  <c r="L717" i="2"/>
  <c r="L718" i="2"/>
  <c r="L719" i="2"/>
  <c r="L723" i="2"/>
  <c r="L722" i="2"/>
  <c r="L724" i="2"/>
  <c r="L725" i="2"/>
  <c r="L726" i="2"/>
  <c r="L727" i="2"/>
  <c r="L728" i="2"/>
  <c r="L729" i="2"/>
  <c r="L730" i="2"/>
  <c r="L733" i="2"/>
  <c r="L732" i="2"/>
  <c r="L731" i="2"/>
  <c r="L734" i="2"/>
  <c r="L735" i="2"/>
  <c r="L738" i="2"/>
  <c r="L736" i="2"/>
  <c r="L737" i="2"/>
  <c r="L739" i="2"/>
  <c r="L740" i="2"/>
  <c r="L741" i="2"/>
  <c r="L742" i="2"/>
  <c r="L743" i="2"/>
  <c r="L745" i="2"/>
  <c r="L744" i="2"/>
  <c r="L746" i="2"/>
  <c r="L749" i="2"/>
  <c r="L747" i="2"/>
  <c r="L748" i="2"/>
  <c r="L752" i="2"/>
  <c r="L751" i="2"/>
  <c r="L750" i="2"/>
  <c r="L753" i="2"/>
  <c r="L754" i="2"/>
  <c r="L755" i="2"/>
  <c r="L756" i="2"/>
  <c r="L761" i="2"/>
  <c r="L762" i="2"/>
  <c r="L760" i="2"/>
  <c r="L758" i="2"/>
  <c r="L757" i="2"/>
  <c r="L759" i="2"/>
  <c r="L764" i="2"/>
  <c r="L763" i="2"/>
  <c r="L765" i="2"/>
  <c r="L767" i="2"/>
  <c r="L768" i="2"/>
  <c r="L766" i="2"/>
  <c r="L769" i="2"/>
  <c r="L773" i="2"/>
  <c r="L772" i="2"/>
  <c r="L770" i="2"/>
  <c r="L771" i="2"/>
  <c r="L776" i="2"/>
  <c r="L778" i="2"/>
  <c r="L774" i="2"/>
  <c r="L777" i="2"/>
  <c r="L775" i="2"/>
  <c r="L779" i="2"/>
  <c r="L783" i="2"/>
  <c r="L782" i="2"/>
  <c r="L780" i="2"/>
  <c r="L781" i="2"/>
  <c r="L784" i="2"/>
  <c r="L785" i="2"/>
  <c r="L786" i="2"/>
  <c r="L788" i="2"/>
  <c r="L791" i="2"/>
  <c r="L790" i="2"/>
  <c r="L789" i="2"/>
  <c r="L787" i="2"/>
  <c r="L793" i="2"/>
  <c r="L792" i="2"/>
  <c r="L794" i="2"/>
  <c r="L795" i="2"/>
  <c r="L796" i="2"/>
  <c r="L798" i="2"/>
  <c r="L799" i="2"/>
  <c r="L797" i="2"/>
  <c r="L800" i="2"/>
  <c r="L801" i="2"/>
  <c r="L802" i="2"/>
  <c r="L803" i="2"/>
  <c r="L804" i="2"/>
  <c r="L805" i="2"/>
  <c r="L807" i="2"/>
  <c r="L806" i="2"/>
  <c r="L811" i="2"/>
  <c r="L808" i="2"/>
  <c r="L809" i="2"/>
  <c r="L810" i="2"/>
  <c r="L812" i="2"/>
  <c r="L813" i="2"/>
  <c r="L814" i="2"/>
  <c r="L816" i="2"/>
  <c r="L817" i="2"/>
  <c r="L815" i="2"/>
  <c r="L819" i="2"/>
  <c r="L820" i="2"/>
  <c r="L818" i="2"/>
  <c r="L823" i="2"/>
  <c r="L821" i="2"/>
  <c r="L822" i="2"/>
  <c r="L825" i="2"/>
  <c r="L824" i="2"/>
  <c r="L826" i="2"/>
  <c r="L828" i="2"/>
  <c r="L827" i="2"/>
  <c r="L829" i="2"/>
  <c r="L830" i="2"/>
  <c r="L832" i="2"/>
  <c r="L833" i="2"/>
  <c r="L835" i="2"/>
  <c r="L831" i="2"/>
  <c r="L834" i="2"/>
  <c r="L837" i="2"/>
  <c r="L836" i="2"/>
  <c r="L838" i="2"/>
  <c r="L839" i="2"/>
  <c r="L840" i="2"/>
  <c r="L842" i="2"/>
  <c r="L841" i="2"/>
  <c r="L847" i="2"/>
  <c r="L843" i="2"/>
  <c r="L845" i="2"/>
  <c r="L844" i="2"/>
  <c r="L846" i="2"/>
  <c r="L849" i="2"/>
  <c r="L852" i="2"/>
  <c r="L851" i="2"/>
  <c r="L848" i="2"/>
  <c r="L850" i="2"/>
  <c r="L853" i="2"/>
  <c r="L855" i="2"/>
  <c r="L854" i="2"/>
  <c r="L856" i="2"/>
  <c r="L858" i="2"/>
  <c r="L859" i="2"/>
  <c r="L857" i="2"/>
  <c r="L861" i="2"/>
  <c r="L862" i="2"/>
  <c r="L860" i="2"/>
  <c r="L864" i="2"/>
  <c r="L866" i="2"/>
  <c r="L863" i="2"/>
  <c r="L867" i="2"/>
  <c r="L865" i="2"/>
  <c r="L869" i="2"/>
  <c r="L871" i="2"/>
  <c r="L870" i="2"/>
  <c r="L868" i="2"/>
  <c r="L872" i="2"/>
  <c r="L875" i="2"/>
  <c r="L876" i="2"/>
  <c r="L874" i="2"/>
  <c r="L877" i="2"/>
  <c r="L873" i="2"/>
  <c r="L880" i="2"/>
  <c r="L878" i="2"/>
  <c r="L879" i="2"/>
  <c r="L883" i="2"/>
  <c r="L882" i="2"/>
  <c r="L881" i="2"/>
  <c r="L884" i="2"/>
  <c r="L886" i="2"/>
  <c r="L885" i="2"/>
  <c r="L889" i="2"/>
  <c r="L887" i="2"/>
  <c r="L888" i="2"/>
  <c r="L890" i="2"/>
  <c r="L891" i="2"/>
  <c r="L892" i="2"/>
  <c r="L895" i="2"/>
  <c r="L894" i="2"/>
  <c r="L893" i="2"/>
  <c r="L896" i="2"/>
  <c r="L901" i="2"/>
  <c r="L897" i="2"/>
  <c r="L899" i="2"/>
  <c r="L900" i="2"/>
  <c r="L898" i="2"/>
  <c r="L905" i="2"/>
  <c r="L903" i="2"/>
  <c r="L904" i="2"/>
  <c r="L902" i="2"/>
  <c r="L906" i="2"/>
  <c r="L907" i="2"/>
  <c r="L908" i="2"/>
  <c r="L909" i="2"/>
  <c r="L912" i="2"/>
  <c r="L911" i="2"/>
  <c r="L910" i="2"/>
  <c r="L913" i="2"/>
  <c r="L914" i="2"/>
  <c r="L916" i="2"/>
  <c r="L917" i="2"/>
  <c r="L915" i="2"/>
  <c r="L918" i="2"/>
  <c r="L919" i="2"/>
  <c r="L920" i="2"/>
  <c r="L921" i="2"/>
  <c r="L923" i="2"/>
  <c r="L922" i="2"/>
  <c r="L924" i="2"/>
  <c r="L925" i="2"/>
  <c r="L926" i="2"/>
  <c r="L927" i="2"/>
  <c r="L928" i="2"/>
  <c r="L930" i="2"/>
  <c r="L929" i="2"/>
  <c r="L932" i="2"/>
  <c r="L933" i="2"/>
  <c r="L931" i="2"/>
  <c r="L935" i="2"/>
  <c r="L937" i="2"/>
  <c r="L936" i="2"/>
  <c r="L934" i="2"/>
  <c r="L940" i="2"/>
  <c r="L939" i="2"/>
  <c r="L938" i="2"/>
  <c r="L943" i="2"/>
  <c r="L942" i="2"/>
  <c r="L946" i="2"/>
  <c r="L941" i="2"/>
  <c r="L945" i="2"/>
  <c r="L944" i="2"/>
  <c r="L947" i="2"/>
  <c r="L952" i="2"/>
  <c r="L949" i="2"/>
  <c r="L950" i="2"/>
  <c r="L948" i="2"/>
  <c r="L951" i="2"/>
  <c r="L958" i="2"/>
  <c r="L956" i="2"/>
  <c r="L957" i="2"/>
  <c r="L953" i="2"/>
  <c r="L954" i="2"/>
  <c r="L955" i="2"/>
  <c r="L960" i="2"/>
  <c r="L959" i="2"/>
  <c r="L961" i="2"/>
  <c r="L962" i="2"/>
  <c r="L964" i="2"/>
  <c r="L967" i="2"/>
  <c r="L963" i="2"/>
  <c r="L966" i="2"/>
  <c r="L965" i="2"/>
  <c r="L968" i="2"/>
  <c r="L969" i="2"/>
  <c r="L972" i="2"/>
  <c r="L970" i="2"/>
  <c r="L971" i="2"/>
  <c r="L973" i="2"/>
  <c r="L974" i="2"/>
  <c r="L976" i="2"/>
  <c r="L975" i="2"/>
  <c r="L978" i="2"/>
  <c r="L979" i="2"/>
  <c r="L977" i="2"/>
  <c r="L981" i="2"/>
  <c r="L980" i="2"/>
  <c r="L982" i="2"/>
  <c r="L984" i="2"/>
  <c r="L985" i="2"/>
  <c r="L986" i="2"/>
  <c r="L987" i="2"/>
  <c r="L983" i="2"/>
  <c r="L992" i="2"/>
  <c r="L991" i="2"/>
  <c r="L989" i="2"/>
  <c r="L990" i="2"/>
  <c r="L988" i="2"/>
  <c r="L994" i="2"/>
  <c r="L993" i="2"/>
  <c r="L995" i="2"/>
  <c r="L996" i="2"/>
  <c r="L1001" i="2"/>
  <c r="L997" i="2"/>
  <c r="L1000" i="2"/>
  <c r="L999" i="2"/>
  <c r="L998" i="2"/>
  <c r="L1005" i="2"/>
  <c r="L1004" i="2"/>
  <c r="L1006" i="2"/>
  <c r="L1002" i="2"/>
  <c r="L1003" i="2"/>
  <c r="L1007" i="2"/>
  <c r="L1009" i="2"/>
  <c r="L1008" i="2"/>
  <c r="L1012" i="2"/>
  <c r="L1010" i="2"/>
  <c r="L1011" i="2"/>
  <c r="L1013" i="2"/>
  <c r="L1015" i="2"/>
  <c r="L1016" i="2"/>
  <c r="L1014" i="2"/>
  <c r="L1017" i="2"/>
  <c r="L1019" i="2"/>
  <c r="L1020" i="2"/>
  <c r="L1018" i="2"/>
  <c r="L1021" i="2"/>
  <c r="L1023" i="2"/>
  <c r="L1022" i="2"/>
  <c r="L1024" i="2"/>
  <c r="L1026" i="2"/>
  <c r="L1031" i="2"/>
  <c r="L1030" i="2"/>
  <c r="L1032" i="2"/>
  <c r="L1029" i="2"/>
  <c r="L1028" i="2"/>
  <c r="L1027" i="2"/>
  <c r="L1033" i="2"/>
  <c r="L1025" i="2"/>
  <c r="L1034" i="2"/>
  <c r="L1035" i="2"/>
  <c r="L1036" i="2"/>
  <c r="L1039" i="2"/>
  <c r="L1037" i="2"/>
  <c r="L1038" i="2"/>
  <c r="L1041" i="2"/>
  <c r="L1040" i="2"/>
  <c r="L1042" i="2"/>
  <c r="L1043" i="2"/>
  <c r="L1044" i="2"/>
  <c r="L1045" i="2"/>
  <c r="L1046" i="2"/>
  <c r="L1049" i="2"/>
  <c r="L1048" i="2"/>
  <c r="L1047" i="2"/>
  <c r="L1050" i="2"/>
  <c r="L1051" i="2"/>
  <c r="L1052" i="2"/>
  <c r="L1057" i="2"/>
  <c r="L1056" i="2"/>
  <c r="L1053" i="2"/>
  <c r="L1055" i="2"/>
  <c r="L1054" i="2"/>
  <c r="L1060" i="2"/>
  <c r="L1061" i="2"/>
  <c r="L1058" i="2"/>
  <c r="L1059" i="2"/>
  <c r="L1064" i="2"/>
  <c r="L1062" i="2"/>
  <c r="L1063" i="2"/>
  <c r="L1065" i="2"/>
  <c r="L1069" i="2"/>
  <c r="L1068" i="2"/>
  <c r="L1067" i="2"/>
  <c r="L1066" i="2"/>
  <c r="L1070" i="2"/>
  <c r="L1072" i="2"/>
  <c r="L1071" i="2"/>
  <c r="L1073" i="2"/>
  <c r="L1074" i="2"/>
  <c r="L1076" i="2"/>
  <c r="L1075" i="2"/>
  <c r="L1077" i="2"/>
  <c r="L1078" i="2"/>
  <c r="L1080" i="2"/>
  <c r="L1081" i="2"/>
  <c r="L1079" i="2"/>
  <c r="L1082" i="2"/>
  <c r="L1083" i="2"/>
  <c r="L1085" i="2"/>
  <c r="L1086" i="2"/>
  <c r="L1084" i="2"/>
  <c r="L1087" i="2"/>
  <c r="L1088" i="2"/>
  <c r="L1090" i="2"/>
  <c r="L1089" i="2"/>
  <c r="L1091" i="2"/>
  <c r="L1092" i="2"/>
  <c r="L1094" i="2"/>
  <c r="L1093" i="2"/>
  <c r="L1096" i="2"/>
  <c r="L1095" i="2"/>
  <c r="L1099" i="2"/>
  <c r="L1097" i="2"/>
  <c r="L1098" i="2"/>
  <c r="L1102" i="2"/>
  <c r="L1101" i="2"/>
  <c r="L1103" i="2"/>
  <c r="L1100" i="2"/>
  <c r="L1105" i="2"/>
  <c r="L1104" i="2"/>
  <c r="L1106" i="2"/>
  <c r="L1107" i="2"/>
  <c r="L1109" i="2"/>
  <c r="L1108" i="2"/>
  <c r="L1111" i="2"/>
  <c r="L1110" i="2"/>
  <c r="L1114" i="2"/>
  <c r="L1113" i="2"/>
  <c r="L1112" i="2"/>
  <c r="L1118" i="2"/>
  <c r="L1117" i="2"/>
  <c r="L1115" i="2"/>
  <c r="L1116" i="2"/>
  <c r="L1121" i="2"/>
  <c r="L1120" i="2"/>
  <c r="L1119" i="2"/>
  <c r="L1124" i="2"/>
  <c r="L1122" i="2"/>
  <c r="L1127" i="2"/>
  <c r="L1125" i="2"/>
  <c r="L1123" i="2"/>
  <c r="L1126" i="2"/>
  <c r="L1128" i="2"/>
  <c r="L1130" i="2"/>
  <c r="L1129" i="2"/>
  <c r="L1134" i="2"/>
  <c r="L1133" i="2"/>
  <c r="L1131" i="2"/>
  <c r="L1132" i="2"/>
  <c r="L1135" i="2"/>
  <c r="L1136" i="2"/>
  <c r="L1137" i="2"/>
  <c r="L1138" i="2"/>
  <c r="L1141" i="2"/>
  <c r="L1140" i="2"/>
  <c r="L1142" i="2"/>
  <c r="L1139" i="2"/>
  <c r="L1143" i="2"/>
  <c r="L1144" i="2"/>
  <c r="L1145" i="2"/>
  <c r="L1146" i="2"/>
  <c r="L1147" i="2"/>
  <c r="L1148" i="2"/>
  <c r="L1149" i="2"/>
  <c r="L1150" i="2"/>
  <c r="L1156" i="2"/>
  <c r="L1154" i="2"/>
  <c r="L1152" i="2"/>
  <c r="L1155" i="2"/>
  <c r="L1153" i="2"/>
  <c r="L1151" i="2"/>
  <c r="L1157" i="2"/>
  <c r="L1158" i="2"/>
  <c r="L1160" i="2"/>
  <c r="L1159" i="2"/>
  <c r="L1161" i="2"/>
  <c r="L1162" i="2"/>
  <c r="L1164" i="2"/>
  <c r="L1169" i="2"/>
  <c r="L1167" i="2"/>
  <c r="L1163" i="2"/>
  <c r="L1170" i="2"/>
  <c r="L1168" i="2"/>
  <c r="L1166" i="2"/>
  <c r="L1171" i="2"/>
  <c r="L1165" i="2"/>
  <c r="L1174" i="2"/>
  <c r="L1175" i="2"/>
  <c r="L1173" i="2"/>
  <c r="L1172" i="2"/>
  <c r="L1176" i="2"/>
  <c r="L1178" i="2"/>
  <c r="L1177" i="2"/>
  <c r="L1179" i="2"/>
  <c r="L1180" i="2"/>
  <c r="L1181" i="2"/>
  <c r="L1184" i="2"/>
  <c r="L1183" i="2"/>
  <c r="L1182" i="2"/>
  <c r="L1185" i="2"/>
  <c r="L1186" i="2"/>
  <c r="L1190" i="2"/>
  <c r="L1189" i="2"/>
  <c r="L1187" i="2"/>
  <c r="L1191" i="2"/>
  <c r="L1188" i="2"/>
  <c r="L1192" i="2"/>
  <c r="L1194" i="2"/>
  <c r="L1195" i="2"/>
  <c r="L1193" i="2"/>
  <c r="L1197" i="2"/>
  <c r="L1196" i="2"/>
  <c r="L1198" i="2"/>
  <c r="L1199" i="2"/>
  <c r="L1200" i="2"/>
  <c r="L1202" i="2"/>
  <c r="L1203" i="2"/>
  <c r="L1205" i="2"/>
  <c r="L1204" i="2"/>
  <c r="L1206" i="2"/>
  <c r="L1201" i="2"/>
  <c r="L1207" i="2"/>
  <c r="L1209" i="2"/>
  <c r="L1208" i="2"/>
  <c r="L1210" i="2"/>
  <c r="L1213" i="2"/>
  <c r="L1211" i="2"/>
  <c r="L1212" i="2"/>
  <c r="L1214" i="2"/>
  <c r="L1215" i="2"/>
  <c r="L1217" i="2"/>
  <c r="L1216" i="2"/>
  <c r="L1218" i="2"/>
  <c r="L1219" i="2"/>
  <c r="L1220" i="2"/>
  <c r="L1222" i="2"/>
  <c r="L1223" i="2"/>
  <c r="L1221" i="2"/>
  <c r="L1224" i="2"/>
  <c r="L1226" i="2"/>
  <c r="L1225" i="2"/>
  <c r="L1227" i="2"/>
  <c r="L1229" i="2"/>
  <c r="L1231" i="2"/>
  <c r="L1230" i="2"/>
  <c r="L1228" i="2"/>
  <c r="L1232" i="2"/>
  <c r="L1233" i="2"/>
  <c r="L1234" i="2"/>
  <c r="L1235" i="2"/>
  <c r="L1236" i="2"/>
  <c r="L1237" i="2"/>
  <c r="L1238" i="2"/>
  <c r="L1239" i="2"/>
  <c r="L1241" i="2"/>
  <c r="L1240" i="2"/>
  <c r="L1242" i="2"/>
  <c r="L1243" i="2"/>
  <c r="L1244" i="2"/>
  <c r="L1245" i="2"/>
  <c r="L1246" i="2"/>
  <c r="L1248" i="2"/>
  <c r="L1247" i="2"/>
  <c r="L1249" i="2"/>
  <c r="L1250" i="2"/>
  <c r="L1251" i="2"/>
  <c r="L1252" i="2"/>
  <c r="L1253" i="2"/>
  <c r="L1254" i="2"/>
  <c r="L1260" i="2"/>
  <c r="L1256" i="2"/>
  <c r="L1258" i="2"/>
  <c r="L1257" i="2"/>
  <c r="L1259" i="2"/>
  <c r="L1255" i="2"/>
  <c r="L1261" i="2"/>
  <c r="L1262" i="2"/>
  <c r="L1263" i="2"/>
  <c r="L1264" i="2"/>
  <c r="L1265" i="2"/>
  <c r="L1268" i="2"/>
  <c r="L1269" i="2"/>
  <c r="L1267" i="2"/>
  <c r="L1266" i="2"/>
  <c r="L1271" i="2"/>
  <c r="L1270" i="2"/>
  <c r="L1272" i="2"/>
  <c r="L1274" i="2"/>
  <c r="L1273" i="2"/>
  <c r="L1275" i="2"/>
  <c r="L1276" i="2"/>
  <c r="L1277" i="2"/>
  <c r="L1278" i="2"/>
  <c r="L1279" i="2"/>
  <c r="L1285" i="2"/>
  <c r="L1282" i="2"/>
  <c r="L1280" i="2"/>
  <c r="L1281" i="2"/>
  <c r="L1283" i="2"/>
  <c r="L1284" i="2"/>
  <c r="L1286" i="2"/>
  <c r="L1289" i="2"/>
  <c r="L1290" i="2"/>
  <c r="L1287" i="2"/>
  <c r="L1288" i="2"/>
  <c r="L1291" i="2"/>
  <c r="L1292" i="2"/>
  <c r="L1293" i="2"/>
  <c r="L1295" i="2"/>
  <c r="L1297" i="2"/>
  <c r="L1294" i="2"/>
  <c r="L1298" i="2"/>
  <c r="L1296" i="2"/>
  <c r="L1301" i="2"/>
  <c r="L1299" i="2"/>
  <c r="L1300" i="2"/>
  <c r="L1302" i="2"/>
  <c r="L1305" i="2"/>
  <c r="L1304" i="2"/>
  <c r="L1306" i="2"/>
  <c r="L1303" i="2"/>
  <c r="L1308" i="2"/>
  <c r="L1309" i="2"/>
  <c r="L1307" i="2"/>
  <c r="L1313" i="2"/>
  <c r="L1314" i="2"/>
  <c r="L1311" i="2"/>
  <c r="L1310" i="2"/>
  <c r="L1312" i="2"/>
  <c r="L1315" i="2"/>
  <c r="L1316" i="2"/>
  <c r="L1317" i="2"/>
  <c r="L1319" i="2"/>
  <c r="L1318" i="2"/>
  <c r="L1322" i="2"/>
  <c r="L1321" i="2"/>
  <c r="L1320" i="2"/>
  <c r="L1325" i="2"/>
  <c r="L1326" i="2"/>
  <c r="L1324" i="2"/>
  <c r="L1323" i="2"/>
  <c r="L1328" i="2"/>
  <c r="L1329" i="2"/>
  <c r="L1327" i="2"/>
  <c r="L1332" i="2"/>
  <c r="L1330" i="2"/>
  <c r="L1331" i="2"/>
  <c r="L1334" i="2"/>
  <c r="L1333" i="2"/>
  <c r="L1335" i="2"/>
  <c r="L1336" i="2"/>
  <c r="L1337" i="2"/>
  <c r="L1338" i="2"/>
  <c r="L1339" i="2"/>
  <c r="L1341" i="2"/>
  <c r="L1340" i="2"/>
  <c r="L1342" i="2"/>
  <c r="L1343" i="2"/>
  <c r="L1344" i="2"/>
  <c r="L1345" i="2"/>
  <c r="L1346" i="2"/>
  <c r="L1348" i="2"/>
  <c r="L1347" i="2"/>
  <c r="L1349" i="2"/>
  <c r="L1353" i="2"/>
  <c r="L1350" i="2"/>
  <c r="L1351" i="2"/>
  <c r="L1352" i="2"/>
  <c r="L1354" i="2"/>
  <c r="L1355" i="2"/>
  <c r="L1356" i="2"/>
  <c r="L1357" i="2"/>
  <c r="L1359" i="2"/>
  <c r="L1361" i="2"/>
  <c r="L1360" i="2"/>
  <c r="L1358" i="2"/>
  <c r="L1366" i="2"/>
  <c r="L1363" i="2"/>
  <c r="L1364" i="2"/>
  <c r="L1362" i="2"/>
  <c r="L1365" i="2"/>
  <c r="L1367" i="2"/>
  <c r="L1368" i="2"/>
  <c r="L1371" i="2"/>
  <c r="L1370" i="2"/>
  <c r="L1372" i="2"/>
  <c r="L1369" i="2"/>
  <c r="L1374" i="2"/>
  <c r="L1378" i="2"/>
  <c r="L1379" i="2"/>
  <c r="L1380" i="2"/>
  <c r="L1377" i="2"/>
  <c r="L1376" i="2"/>
  <c r="L1375" i="2"/>
  <c r="L1373" i="2"/>
  <c r="L1381" i="2"/>
  <c r="L1382" i="2"/>
  <c r="L1383" i="2"/>
  <c r="L1384" i="2"/>
  <c r="L1385" i="2"/>
  <c r="L1386" i="2"/>
  <c r="L1387" i="2"/>
  <c r="L1389" i="2"/>
  <c r="L1388" i="2"/>
  <c r="L1391" i="2"/>
  <c r="L1390" i="2"/>
  <c r="L1394" i="2"/>
  <c r="L1393" i="2"/>
  <c r="L1392" i="2"/>
  <c r="L1396" i="2"/>
  <c r="L1395" i="2"/>
  <c r="L1397" i="2"/>
  <c r="L1398" i="2"/>
  <c r="L1401" i="2"/>
  <c r="L1399" i="2"/>
  <c r="L1400" i="2"/>
  <c r="L1406" i="2"/>
  <c r="L1405" i="2"/>
  <c r="L1407" i="2"/>
  <c r="L1404" i="2"/>
  <c r="L1402" i="2"/>
  <c r="L1403" i="2"/>
  <c r="L1408" i="2"/>
  <c r="L1409" i="2"/>
  <c r="L1410" i="2"/>
  <c r="L1411" i="2"/>
  <c r="L1412" i="2"/>
  <c r="L1413" i="2"/>
  <c r="L1415" i="2"/>
  <c r="L1416" i="2"/>
  <c r="L1414" i="2"/>
  <c r="L1422" i="2"/>
  <c r="L1421" i="2"/>
  <c r="L1420" i="2"/>
  <c r="L1417" i="2"/>
  <c r="L1418" i="2"/>
  <c r="L1419" i="2"/>
  <c r="L1423" i="2"/>
  <c r="L1426" i="2"/>
  <c r="L1424" i="2"/>
  <c r="L1425" i="2"/>
  <c r="L1427" i="2"/>
  <c r="L1428" i="2"/>
  <c r="L1429" i="2"/>
  <c r="L1430" i="2"/>
  <c r="L1431" i="2"/>
  <c r="L1434" i="2"/>
  <c r="L1433" i="2"/>
  <c r="L1432" i="2"/>
  <c r="L1435" i="2"/>
  <c r="L1438" i="2"/>
  <c r="L1439" i="2"/>
  <c r="L1437" i="2"/>
  <c r="L1436" i="2"/>
  <c r="L1441" i="2"/>
  <c r="L1443" i="2"/>
  <c r="L1442" i="2"/>
  <c r="L1440" i="2"/>
  <c r="L1444" i="2"/>
  <c r="L1445" i="2"/>
  <c r="L1449" i="2"/>
  <c r="L1452" i="2"/>
  <c r="L1448" i="2"/>
  <c r="L1450" i="2"/>
  <c r="L1446" i="2"/>
  <c r="L1451" i="2"/>
  <c r="L1447" i="2"/>
  <c r="L1453" i="2"/>
  <c r="L1454" i="2"/>
  <c r="L1456" i="2"/>
  <c r="L1455" i="2"/>
  <c r="L1457" i="2"/>
  <c r="L1458" i="2"/>
  <c r="L1460" i="2"/>
  <c r="L1459" i="2"/>
  <c r="L1461" i="2"/>
  <c r="L1462" i="2"/>
  <c r="L1463" i="2"/>
  <c r="L1464" i="2"/>
  <c r="L1465" i="2"/>
  <c r="L1467" i="2"/>
  <c r="L1468" i="2"/>
  <c r="L1466" i="2"/>
  <c r="L1469" i="2"/>
  <c r="L1470" i="2"/>
  <c r="L1471" i="2"/>
  <c r="L1473" i="2"/>
  <c r="L1472" i="2"/>
  <c r="L1475" i="2"/>
  <c r="L1474" i="2"/>
  <c r="L1478" i="2"/>
  <c r="L1476" i="2"/>
  <c r="L1477" i="2"/>
  <c r="L1480" i="2"/>
  <c r="L1482" i="2"/>
  <c r="L1481" i="2"/>
  <c r="L1479" i="2"/>
  <c r="L1487" i="2"/>
  <c r="L1485" i="2"/>
  <c r="L1486" i="2"/>
  <c r="L1483" i="2"/>
  <c r="L1484" i="2"/>
  <c r="L1488" i="2"/>
  <c r="L1489" i="2"/>
  <c r="L1490" i="2"/>
  <c r="L1491" i="2"/>
  <c r="L1493" i="2"/>
  <c r="L1494" i="2"/>
  <c r="L1492" i="2"/>
  <c r="L1495" i="2"/>
  <c r="L1496" i="2"/>
  <c r="L1498" i="2"/>
  <c r="L1499" i="2"/>
  <c r="L1497" i="2"/>
  <c r="L1501" i="2"/>
  <c r="L1500" i="2"/>
  <c r="L1502" i="2"/>
  <c r="L1503" i="2"/>
  <c r="L1504" i="2"/>
  <c r="L1506" i="2"/>
  <c r="L1505" i="2"/>
  <c r="L1507" i="2"/>
  <c r="L1508" i="2"/>
  <c r="L1510" i="2"/>
  <c r="L1511" i="2"/>
  <c r="L1512" i="2"/>
  <c r="L1509" i="2"/>
  <c r="L1514" i="2"/>
  <c r="L1513" i="2"/>
  <c r="L1517" i="2"/>
  <c r="L1516" i="2"/>
  <c r="L1521" i="2"/>
  <c r="L1515" i="2"/>
  <c r="L1520" i="2"/>
  <c r="L1518" i="2"/>
  <c r="L1519" i="2"/>
  <c r="L1523" i="2"/>
  <c r="L1522" i="2"/>
  <c r="L1524" i="2"/>
  <c r="L1525" i="2"/>
  <c r="L1526" i="2"/>
  <c r="L1527" i="2"/>
  <c r="L1528" i="2"/>
  <c r="L1529" i="2"/>
  <c r="L1531" i="2"/>
  <c r="L1533" i="2"/>
  <c r="L1530" i="2"/>
  <c r="L1532" i="2"/>
  <c r="L1535" i="2"/>
  <c r="L1538" i="2"/>
  <c r="L1537" i="2"/>
  <c r="L1536" i="2"/>
  <c r="L1534" i="2"/>
  <c r="L1541" i="2"/>
  <c r="L1540" i="2"/>
  <c r="L1542" i="2"/>
  <c r="L1543" i="2"/>
  <c r="L1539" i="2"/>
  <c r="L1546" i="2"/>
  <c r="L1545" i="2"/>
  <c r="L1544" i="2"/>
  <c r="L1550" i="2"/>
  <c r="L1547" i="2"/>
  <c r="L1549" i="2"/>
  <c r="L1548" i="2"/>
  <c r="L1551" i="2"/>
  <c r="L1555" i="2"/>
  <c r="L1552" i="2"/>
  <c r="L1553" i="2"/>
  <c r="L1554" i="2"/>
  <c r="L1557" i="2"/>
  <c r="L1556" i="2"/>
  <c r="L1560" i="2"/>
  <c r="L1563" i="2"/>
  <c r="L1562" i="2"/>
  <c r="L1558" i="2"/>
  <c r="L1561" i="2"/>
  <c r="L1559" i="2"/>
  <c r="L1568" i="2"/>
  <c r="L1566" i="2"/>
  <c r="L1567" i="2"/>
  <c r="L1564" i="2"/>
  <c r="L1565" i="2"/>
  <c r="L1569" i="2"/>
  <c r="L1571" i="2"/>
  <c r="L1570" i="2"/>
  <c r="L1572" i="2"/>
  <c r="L1574" i="2"/>
  <c r="L1575" i="2"/>
  <c r="L1576" i="2"/>
  <c r="L1573" i="2"/>
  <c r="L1577" i="2"/>
  <c r="L1578" i="2"/>
  <c r="L1579" i="2"/>
  <c r="L1582" i="2"/>
  <c r="L1580" i="2"/>
  <c r="L1581" i="2"/>
  <c r="L1585" i="2"/>
  <c r="L1586" i="2"/>
  <c r="L1584" i="2"/>
  <c r="L1583" i="2"/>
  <c r="L1587" i="2"/>
  <c r="L1589" i="2"/>
  <c r="L1588" i="2"/>
  <c r="L1592" i="2"/>
  <c r="L1591" i="2"/>
  <c r="L1590" i="2"/>
  <c r="L1594" i="2"/>
  <c r="L1595" i="2"/>
  <c r="L1593" i="2"/>
  <c r="L1596" i="2"/>
  <c r="L1597" i="2"/>
  <c r="L1598" i="2"/>
  <c r="L1599" i="2"/>
  <c r="L1601" i="2"/>
  <c r="L1600" i="2"/>
  <c r="L1602" i="2"/>
  <c r="L1603" i="2"/>
  <c r="L1604" i="2"/>
  <c r="L1605" i="2"/>
  <c r="L1606" i="2"/>
  <c r="L1607" i="2"/>
  <c r="L1608" i="2"/>
  <c r="L1610" i="2"/>
  <c r="L1609" i="2"/>
  <c r="L1612" i="2"/>
  <c r="L1611" i="2"/>
  <c r="L1614" i="2"/>
  <c r="L1613" i="2"/>
  <c r="L1615" i="2"/>
  <c r="L1616" i="2"/>
  <c r="L1617" i="2"/>
  <c r="L1620" i="2"/>
  <c r="L1618" i="2"/>
  <c r="L1619" i="2"/>
  <c r="L1622" i="2"/>
  <c r="L1623" i="2"/>
  <c r="L1621" i="2"/>
  <c r="L1629" i="2"/>
  <c r="L1628" i="2"/>
  <c r="L1624" i="2"/>
  <c r="L1626" i="2"/>
  <c r="L1627" i="2"/>
  <c r="L1630" i="2"/>
  <c r="L1625" i="2"/>
  <c r="L1632" i="2"/>
  <c r="L1631" i="2"/>
  <c r="L1636" i="2"/>
  <c r="L1635" i="2"/>
  <c r="L1638" i="2"/>
  <c r="L1634" i="2"/>
  <c r="L1633" i="2"/>
  <c r="L1637" i="2"/>
  <c r="L1641" i="2"/>
  <c r="L1640" i="2"/>
  <c r="L1639" i="2"/>
  <c r="L1642" i="2"/>
  <c r="L1644" i="2"/>
  <c r="L1643" i="2"/>
  <c r="L1645" i="2"/>
  <c r="L1648" i="2"/>
  <c r="L1650" i="2"/>
  <c r="L1647" i="2"/>
  <c r="L1646" i="2"/>
  <c r="L1649" i="2"/>
  <c r="L1653" i="2"/>
  <c r="L1651" i="2"/>
  <c r="L1652" i="2"/>
  <c r="L1654" i="2"/>
  <c r="L1655" i="2"/>
  <c r="L1656" i="2"/>
  <c r="L1657" i="2"/>
  <c r="L1658" i="2"/>
  <c r="L1659" i="2"/>
  <c r="L1660" i="2"/>
  <c r="L1661" i="2"/>
  <c r="L1664" i="2"/>
  <c r="L1663" i="2"/>
  <c r="L1662" i="2"/>
  <c r="L1665" i="2"/>
  <c r="L1666" i="2"/>
  <c r="L1667" i="2"/>
  <c r="L1668" i="2"/>
  <c r="L1669" i="2"/>
  <c r="L1670" i="2"/>
  <c r="L1671" i="2"/>
  <c r="L1672" i="2"/>
  <c r="L1674" i="2"/>
  <c r="L1673" i="2"/>
  <c r="L1679" i="2"/>
  <c r="L1675" i="2"/>
  <c r="L1676" i="2"/>
  <c r="L1678" i="2"/>
  <c r="L1677" i="2"/>
  <c r="L1680" i="2"/>
  <c r="L1683" i="2"/>
  <c r="L1682" i="2"/>
  <c r="L1681" i="2"/>
  <c r="L1684" i="2"/>
  <c r="L1687" i="2"/>
  <c r="L1685" i="2"/>
  <c r="L1686" i="2"/>
  <c r="L1689" i="2"/>
  <c r="L1688" i="2"/>
  <c r="L1691" i="2"/>
  <c r="L1696" i="2"/>
  <c r="L1693" i="2"/>
  <c r="L1695" i="2"/>
  <c r="L1692" i="2"/>
  <c r="L1690" i="2"/>
  <c r="L1697" i="2"/>
  <c r="L1694" i="2"/>
  <c r="L1700" i="2"/>
  <c r="L1698" i="2"/>
  <c r="L1699" i="2"/>
  <c r="L1701" i="2"/>
  <c r="L1702" i="2"/>
  <c r="L1705" i="2"/>
  <c r="L1703" i="2"/>
  <c r="L1704" i="2"/>
  <c r="L1709" i="2"/>
  <c r="L1707" i="2"/>
  <c r="L1706" i="2"/>
  <c r="L1708" i="2"/>
  <c r="L1711" i="2"/>
  <c r="L1710" i="2"/>
  <c r="L1712" i="2"/>
  <c r="L1714" i="2"/>
  <c r="L1713" i="2"/>
  <c r="L1715" i="2"/>
  <c r="L1718" i="2"/>
  <c r="L1716" i="2"/>
  <c r="L1717" i="2"/>
  <c r="L1719" i="2"/>
  <c r="L1721" i="2"/>
  <c r="L1720" i="2"/>
  <c r="L1726" i="2"/>
  <c r="L1724" i="2"/>
  <c r="L1723" i="2"/>
  <c r="L1725" i="2"/>
  <c r="L1722" i="2"/>
  <c r="L1727" i="2"/>
  <c r="L1729" i="2"/>
  <c r="L1731" i="2"/>
  <c r="L1728" i="2"/>
  <c r="L1730" i="2"/>
  <c r="L1732" i="2"/>
  <c r="L1733" i="2"/>
  <c r="L1734" i="2"/>
  <c r="L1738" i="2"/>
  <c r="L1737" i="2"/>
  <c r="L1736" i="2"/>
  <c r="L1735" i="2"/>
  <c r="L1741" i="2"/>
  <c r="L1740" i="2"/>
  <c r="L1739" i="2"/>
  <c r="L1742" i="2"/>
  <c r="L1743" i="2"/>
  <c r="L1744" i="2"/>
  <c r="L1746" i="2"/>
  <c r="L1745" i="2"/>
  <c r="L1750" i="2"/>
  <c r="L1748" i="2"/>
  <c r="L1747" i="2"/>
  <c r="L1749" i="2"/>
  <c r="L1751" i="2"/>
  <c r="L1752" i="2"/>
  <c r="L1753" i="2"/>
  <c r="L1756" i="2"/>
  <c r="L1757" i="2"/>
  <c r="L1759" i="2"/>
  <c r="L1754" i="2"/>
  <c r="L1758" i="2"/>
  <c r="L1755" i="2"/>
  <c r="L1760" i="2"/>
  <c r="L1762" i="2"/>
  <c r="L1763" i="2"/>
  <c r="L1761" i="2"/>
  <c r="L1769" i="2"/>
  <c r="L1768" i="2"/>
  <c r="L1766" i="2"/>
  <c r="L1767" i="2"/>
  <c r="L1765" i="2"/>
  <c r="L1764" i="2"/>
  <c r="L1772" i="2"/>
  <c r="L1770" i="2"/>
  <c r="L1771" i="2"/>
  <c r="L1774" i="2"/>
  <c r="L1773" i="2"/>
  <c r="L1777" i="2"/>
  <c r="L1780" i="2"/>
  <c r="L1776" i="2"/>
  <c r="L1778" i="2"/>
  <c r="L1779" i="2"/>
  <c r="L1775" i="2"/>
  <c r="L1781" i="2"/>
  <c r="L1782" i="2"/>
  <c r="L1783" i="2"/>
  <c r="L1784" i="2"/>
  <c r="L1785" i="2"/>
  <c r="L1787" i="2"/>
  <c r="L1786" i="2"/>
  <c r="L1788" i="2"/>
  <c r="L1789" i="2"/>
  <c r="L1791" i="2"/>
  <c r="L1793" i="2"/>
  <c r="L1790" i="2"/>
  <c r="L1792" i="2"/>
  <c r="L1794" i="2"/>
  <c r="L1795" i="2"/>
  <c r="L1798" i="2"/>
  <c r="L1797" i="2"/>
  <c r="L1799" i="2"/>
  <c r="L1796" i="2"/>
  <c r="L1801" i="2"/>
  <c r="L1800" i="2"/>
  <c r="L1803" i="2"/>
  <c r="L1802" i="2"/>
  <c r="L1808" i="2"/>
  <c r="L1804" i="2"/>
  <c r="L1809" i="2"/>
  <c r="L1805" i="2"/>
  <c r="L1806" i="2"/>
  <c r="L1810" i="2"/>
  <c r="L1807" i="2"/>
  <c r="L1813" i="2"/>
  <c r="L1812" i="2"/>
  <c r="L1811" i="2"/>
  <c r="L1814" i="2"/>
  <c r="L1816" i="2"/>
  <c r="L1817" i="2"/>
  <c r="L1815" i="2"/>
  <c r="L1819" i="2"/>
  <c r="L1818" i="2"/>
  <c r="L1820" i="2"/>
  <c r="L1822" i="2"/>
  <c r="L1823" i="2"/>
  <c r="L1821" i="2"/>
  <c r="L1824" i="2"/>
  <c r="L1825" i="2"/>
  <c r="L1826" i="2"/>
  <c r="L1827" i="2"/>
  <c r="L1829" i="2"/>
  <c r="L1830" i="2"/>
  <c r="L1828" i="2"/>
  <c r="L1831" i="2"/>
  <c r="L1832" i="2"/>
  <c r="L1835" i="2"/>
  <c r="L1833" i="2"/>
  <c r="L1837" i="2"/>
  <c r="L1834" i="2"/>
  <c r="L1836" i="2"/>
  <c r="L1838" i="2"/>
  <c r="L1839" i="2"/>
  <c r="L1840" i="2"/>
  <c r="L1841" i="2"/>
  <c r="L1843" i="2"/>
  <c r="L1842" i="2"/>
  <c r="L1848" i="2"/>
  <c r="L1845" i="2"/>
  <c r="L1844" i="2"/>
  <c r="L1849" i="2"/>
  <c r="L1846" i="2"/>
  <c r="L1847" i="2"/>
  <c r="L1850" i="2"/>
  <c r="L1852" i="2"/>
  <c r="L1851" i="2"/>
  <c r="L1855" i="2"/>
  <c r="L1854" i="2"/>
  <c r="L1857" i="2"/>
  <c r="L1853" i="2"/>
  <c r="L1856" i="2"/>
  <c r="L1858" i="2"/>
  <c r="L1859" i="2"/>
  <c r="L1860" i="2"/>
  <c r="L1862" i="2"/>
  <c r="L1864" i="2"/>
  <c r="L1861" i="2"/>
  <c r="L1863" i="2"/>
  <c r="L1867" i="2"/>
  <c r="L1866" i="2"/>
  <c r="L1865" i="2"/>
  <c r="L1868" i="2"/>
  <c r="L1869" i="2"/>
  <c r="L1870" i="2"/>
  <c r="L1871" i="2"/>
  <c r="L1874" i="2"/>
  <c r="L1872" i="2"/>
  <c r="L1873" i="2"/>
  <c r="L1876" i="2"/>
  <c r="L1875" i="2"/>
  <c r="L1878" i="2"/>
  <c r="L1877" i="2"/>
  <c r="L1881" i="2"/>
  <c r="L1879" i="2"/>
  <c r="L1880" i="2"/>
  <c r="L1884" i="2"/>
  <c r="L1882" i="2"/>
  <c r="L1883" i="2"/>
  <c r="L1888" i="2"/>
  <c r="L1887" i="2"/>
  <c r="L1886" i="2"/>
  <c r="L1885" i="2"/>
  <c r="L1889" i="2"/>
  <c r="L1891" i="2"/>
  <c r="L1890" i="2"/>
  <c r="L1894" i="2"/>
  <c r="L1892" i="2"/>
  <c r="L1893" i="2"/>
  <c r="L1896" i="2"/>
  <c r="L1895" i="2"/>
  <c r="L1897" i="2"/>
  <c r="L1898" i="2"/>
  <c r="L1902" i="2"/>
  <c r="L1899" i="2"/>
  <c r="L1900" i="2"/>
  <c r="L1901" i="2"/>
  <c r="L1903" i="2"/>
  <c r="L1905" i="2"/>
  <c r="L1904" i="2"/>
  <c r="L1906" i="2"/>
  <c r="L1909" i="2"/>
  <c r="L1908" i="2"/>
  <c r="L1907" i="2"/>
  <c r="L1910" i="2"/>
  <c r="L1911" i="2"/>
  <c r="L1912" i="2"/>
  <c r="L1913" i="2"/>
  <c r="L1914" i="2"/>
  <c r="L1915" i="2"/>
  <c r="L1917" i="2"/>
  <c r="L1916" i="2"/>
  <c r="L1920" i="2"/>
  <c r="L1919" i="2"/>
  <c r="L1918" i="2"/>
  <c r="L1921" i="2"/>
  <c r="L1922" i="2"/>
  <c r="L1923" i="2"/>
  <c r="L1925" i="2"/>
  <c r="L1926" i="2"/>
  <c r="L1924" i="2"/>
  <c r="L1931" i="2"/>
  <c r="L1929" i="2"/>
  <c r="L1928" i="2"/>
  <c r="L1930" i="2"/>
  <c r="L1927" i="2"/>
  <c r="L1933" i="2"/>
  <c r="L1932" i="2"/>
  <c r="L1938" i="2"/>
  <c r="L1936" i="2"/>
  <c r="L1939" i="2"/>
  <c r="L1935" i="2"/>
  <c r="L1937" i="2"/>
  <c r="L1934" i="2"/>
  <c r="L1941" i="2"/>
  <c r="L1940" i="2"/>
  <c r="L1942" i="2"/>
  <c r="L1944" i="2"/>
  <c r="L1945" i="2"/>
  <c r="L1943" i="2"/>
  <c r="L1947" i="2"/>
  <c r="L1948" i="2"/>
  <c r="L1946" i="2"/>
  <c r="L1949" i="2"/>
  <c r="L1950" i="2"/>
  <c r="L1951" i="2"/>
  <c r="L1954" i="2"/>
  <c r="L1953" i="2"/>
  <c r="L1955" i="2"/>
  <c r="L1952" i="2"/>
  <c r="L1956" i="2"/>
  <c r="L1957" i="2"/>
  <c r="L1961" i="2"/>
  <c r="L1958" i="2"/>
  <c r="L1962" i="2"/>
  <c r="L1959" i="2"/>
  <c r="L1960" i="2"/>
  <c r="L1967" i="2"/>
  <c r="L1963" i="2"/>
  <c r="L1965" i="2"/>
  <c r="L1966" i="2"/>
  <c r="L1964" i="2"/>
  <c r="L1973" i="2"/>
  <c r="L1968" i="2"/>
  <c r="L1971" i="2"/>
  <c r="L1969" i="2"/>
  <c r="L1970" i="2"/>
  <c r="L1972" i="2"/>
  <c r="L1976" i="2"/>
  <c r="L1974" i="2"/>
  <c r="L1975" i="2"/>
  <c r="L1978" i="2"/>
  <c r="L1977" i="2"/>
  <c r="L1979" i="2"/>
  <c r="L1980" i="2"/>
  <c r="L1984" i="2"/>
  <c r="L1981" i="2"/>
  <c r="L1983" i="2"/>
  <c r="L1982" i="2"/>
  <c r="L1985" i="2"/>
  <c r="L1986" i="2"/>
  <c r="L1987" i="2"/>
  <c r="L1989" i="2"/>
  <c r="L1990" i="2"/>
  <c r="L1988" i="2"/>
  <c r="L1991" i="2"/>
  <c r="L1992" i="2"/>
  <c r="L1993" i="2"/>
  <c r="L1994" i="2"/>
  <c r="L1995" i="2"/>
  <c r="L1996" i="2"/>
  <c r="L1998" i="2"/>
  <c r="L1997" i="2"/>
  <c r="L2000" i="2"/>
  <c r="L1999" i="2"/>
  <c r="L2002" i="2"/>
  <c r="L2001" i="2"/>
  <c r="L2003" i="2"/>
  <c r="L2004" i="2"/>
  <c r="L2005" i="2"/>
  <c r="L2006" i="2"/>
  <c r="L2008" i="2"/>
  <c r="L2007" i="2"/>
  <c r="L2014" i="2"/>
  <c r="L2012" i="2"/>
  <c r="L2010" i="2"/>
  <c r="L2009" i="2"/>
  <c r="L2011" i="2"/>
  <c r="L2013" i="2"/>
  <c r="L2019" i="2"/>
  <c r="L2016" i="2"/>
  <c r="L2017" i="2"/>
  <c r="L2015" i="2"/>
  <c r="L2022" i="2"/>
  <c r="L2018" i="2"/>
  <c r="L2020" i="2"/>
  <c r="L2021" i="2"/>
  <c r="L2023" i="2"/>
  <c r="L2024" i="2"/>
  <c r="L2025" i="2"/>
  <c r="L2031" i="2"/>
  <c r="L2027" i="2"/>
  <c r="L2029" i="2"/>
  <c r="L2030" i="2"/>
  <c r="L2026" i="2"/>
  <c r="L2028" i="2"/>
  <c r="L2033" i="2"/>
  <c r="L2032" i="2"/>
  <c r="L2037" i="2"/>
  <c r="L2034" i="2"/>
  <c r="L2035" i="2"/>
  <c r="L2036" i="2"/>
  <c r="L2038" i="2"/>
  <c r="L2039" i="2"/>
  <c r="L2042" i="2"/>
  <c r="L2040" i="2"/>
  <c r="L2041" i="2"/>
  <c r="L2043" i="2"/>
  <c r="L2044" i="2"/>
  <c r="L2045" i="2"/>
  <c r="L2046" i="2"/>
  <c r="L2048" i="2"/>
  <c r="L2049" i="2"/>
  <c r="L2050" i="2"/>
  <c r="L2047" i="2"/>
  <c r="L2053" i="2"/>
  <c r="L2051" i="2"/>
  <c r="L2052" i="2"/>
  <c r="L2055" i="2"/>
  <c r="L2054" i="2"/>
  <c r="L2057" i="2"/>
  <c r="L2058" i="2"/>
  <c r="L2056" i="2"/>
  <c r="L2060" i="2"/>
  <c r="L2062" i="2"/>
  <c r="L2061" i="2"/>
  <c r="L2059" i="2"/>
  <c r="L2063" i="2"/>
  <c r="L2064" i="2"/>
  <c r="L2065" i="2"/>
  <c r="L2067" i="2"/>
  <c r="L2068" i="2"/>
  <c r="L2066" i="2"/>
  <c r="L2069" i="2"/>
  <c r="L2074" i="2"/>
  <c r="L2075" i="2"/>
  <c r="L2072" i="2"/>
  <c r="L2073" i="2"/>
  <c r="L2071" i="2"/>
  <c r="L2070" i="2"/>
  <c r="L2078" i="2"/>
  <c r="L2077" i="2"/>
  <c r="L2076" i="2"/>
  <c r="L2081" i="2"/>
  <c r="L2080" i="2"/>
  <c r="L2082" i="2"/>
  <c r="L2079" i="2"/>
  <c r="L2084" i="2"/>
  <c r="L2083" i="2"/>
  <c r="L2085" i="2"/>
  <c r="L2089" i="2"/>
  <c r="L2088" i="2"/>
  <c r="L2086" i="2"/>
  <c r="L2087" i="2"/>
  <c r="L2090" i="2"/>
  <c r="L2097" i="2"/>
  <c r="L2096" i="2"/>
  <c r="L2091" i="2"/>
  <c r="L2094" i="2"/>
  <c r="L2095" i="2"/>
  <c r="L2093" i="2"/>
  <c r="L2092" i="2"/>
  <c r="L2100" i="2"/>
  <c r="L2099" i="2"/>
  <c r="L2098" i="2"/>
  <c r="L2101" i="2"/>
  <c r="L2102" i="2"/>
  <c r="L2103" i="2"/>
  <c r="L2106" i="2"/>
  <c r="L2105" i="2"/>
  <c r="L2104" i="2"/>
  <c r="L2108" i="2"/>
  <c r="L2107" i="2"/>
  <c r="L2110" i="2"/>
  <c r="L2109" i="2"/>
  <c r="L2111" i="2"/>
  <c r="L2114" i="2"/>
  <c r="L2112" i="2"/>
  <c r="L2113" i="2"/>
  <c r="L2115" i="2"/>
  <c r="L2122" i="2"/>
  <c r="L2120" i="2"/>
  <c r="L2119" i="2"/>
  <c r="L2118" i="2"/>
  <c r="L2117" i="2"/>
  <c r="L2116" i="2"/>
  <c r="L2121" i="2"/>
  <c r="L2124" i="2"/>
  <c r="L2123" i="2"/>
  <c r="L2125" i="2"/>
  <c r="L2126" i="2"/>
  <c r="L2127" i="2"/>
  <c r="L2128" i="2"/>
  <c r="L2129" i="2"/>
  <c r="L2131" i="2"/>
  <c r="L2130" i="2"/>
  <c r="L2132" i="2"/>
  <c r="L2134" i="2"/>
  <c r="L2133" i="2"/>
  <c r="L2136" i="2"/>
  <c r="L2137" i="2"/>
  <c r="L2135" i="2"/>
  <c r="L2138" i="2"/>
  <c r="L2139" i="2"/>
  <c r="L2140" i="2"/>
  <c r="L2143" i="2"/>
  <c r="L2141" i="2"/>
  <c r="L2144" i="2"/>
  <c r="L2142" i="2"/>
  <c r="L2147" i="2"/>
  <c r="L2146" i="2"/>
  <c r="L2148" i="2"/>
  <c r="L2149" i="2"/>
  <c r="L2145" i="2"/>
  <c r="L2150" i="2"/>
  <c r="L2151" i="2"/>
  <c r="L2152" i="2"/>
  <c r="L2155" i="2"/>
  <c r="L2153" i="2"/>
  <c r="L2154" i="2"/>
  <c r="L2156" i="2"/>
  <c r="L2159" i="2"/>
  <c r="L2158" i="2"/>
  <c r="L2157" i="2"/>
  <c r="L2161" i="2"/>
  <c r="L2160" i="2"/>
  <c r="L2162" i="2"/>
  <c r="L2163" i="2"/>
  <c r="L2165" i="2"/>
  <c r="L2164" i="2"/>
  <c r="L2167" i="2"/>
  <c r="L2166" i="2"/>
  <c r="L2169" i="2"/>
  <c r="L2168" i="2"/>
  <c r="L2171" i="2"/>
  <c r="L2170" i="2"/>
  <c r="L2172" i="2"/>
  <c r="L2173" i="2"/>
  <c r="L2174" i="2"/>
  <c r="L2176" i="2"/>
  <c r="L2177" i="2"/>
  <c r="L2175" i="2"/>
  <c r="L2178" i="2"/>
  <c r="L2180" i="2"/>
  <c r="L2179" i="2"/>
  <c r="L2182" i="2"/>
  <c r="L2183" i="2"/>
  <c r="L2181" i="2"/>
  <c r="L2184" i="2"/>
  <c r="L2185" i="2"/>
  <c r="L2189" i="2"/>
  <c r="L2190" i="2"/>
  <c r="L2187" i="2"/>
  <c r="L2186" i="2"/>
  <c r="L2188" i="2"/>
  <c r="L2191" i="2"/>
  <c r="L2192" i="2"/>
  <c r="L2195" i="2"/>
  <c r="L2193" i="2"/>
  <c r="L2194" i="2"/>
  <c r="L2196" i="2"/>
  <c r="L2198" i="2"/>
  <c r="L2197" i="2"/>
  <c r="L2200" i="2"/>
  <c r="L2199" i="2"/>
  <c r="L2201" i="2"/>
  <c r="L2203" i="2"/>
  <c r="L2204" i="2"/>
  <c r="L2202" i="2"/>
  <c r="L2205" i="2"/>
  <c r="L2206" i="2"/>
  <c r="L2207" i="2"/>
  <c r="L2209" i="2"/>
  <c r="L2208" i="2"/>
  <c r="L2211" i="2"/>
  <c r="L2210" i="2"/>
  <c r="L2212" i="2"/>
  <c r="L2214" i="2"/>
  <c r="L2213" i="2"/>
  <c r="L2218" i="2"/>
  <c r="L2217" i="2"/>
  <c r="L2215" i="2"/>
  <c r="L2216" i="2"/>
  <c r="L2219" i="2"/>
  <c r="L2220" i="2"/>
  <c r="L2222" i="2"/>
  <c r="L2221" i="2"/>
  <c r="L2223" i="2"/>
  <c r="L2227" i="2"/>
  <c r="L2224" i="2"/>
  <c r="L2226" i="2"/>
  <c r="L2225" i="2"/>
  <c r="L2229" i="2"/>
  <c r="L2228" i="2"/>
  <c r="L2232" i="2"/>
  <c r="L2230" i="2"/>
  <c r="L2233" i="2"/>
  <c r="L2231" i="2"/>
  <c r="L2236" i="2"/>
  <c r="L2237" i="2"/>
  <c r="L2234" i="2"/>
  <c r="L2235" i="2"/>
  <c r="L2241" i="2"/>
  <c r="L2240" i="2"/>
  <c r="L2239" i="2"/>
  <c r="L2238" i="2"/>
  <c r="L2242" i="2"/>
  <c r="L2245" i="2"/>
  <c r="L2247" i="2"/>
  <c r="L2243" i="2"/>
  <c r="L2244" i="2"/>
  <c r="L2246" i="2"/>
  <c r="L2249" i="2"/>
  <c r="L2251" i="2"/>
  <c r="L2248" i="2"/>
  <c r="L2250" i="2"/>
  <c r="L2252" i="2"/>
  <c r="L2253" i="2"/>
  <c r="L2254" i="2"/>
  <c r="L2255" i="2"/>
  <c r="L2256" i="2"/>
  <c r="L2258" i="2"/>
  <c r="L2257" i="2"/>
  <c r="L2259" i="2"/>
  <c r="L2261" i="2"/>
  <c r="L2262" i="2"/>
  <c r="L2260" i="2"/>
  <c r="L2264" i="2"/>
  <c r="L2263" i="2"/>
  <c r="L2265" i="2"/>
  <c r="L2266" i="2"/>
  <c r="L2267" i="2"/>
  <c r="L2268" i="2"/>
  <c r="L2270" i="2"/>
  <c r="L2272" i="2"/>
  <c r="L2271" i="2"/>
  <c r="L2269" i="2"/>
  <c r="L2274" i="2"/>
  <c r="L2273" i="2"/>
  <c r="L2275" i="2"/>
  <c r="L2276" i="2"/>
  <c r="L2277" i="2"/>
  <c r="L2279" i="2"/>
  <c r="L2278" i="2"/>
  <c r="L2281" i="2"/>
  <c r="L2280" i="2"/>
  <c r="L2282" i="2"/>
  <c r="L2284" i="2"/>
  <c r="L2283" i="2"/>
  <c r="L2285" i="2"/>
  <c r="L2287" i="2"/>
  <c r="L2286" i="2"/>
  <c r="L2290" i="2"/>
  <c r="L2289" i="2"/>
  <c r="L2288" i="2"/>
  <c r="L2291" i="2"/>
  <c r="L2292" i="2"/>
  <c r="L2294" i="2"/>
  <c r="L2293" i="2"/>
  <c r="L2295" i="2"/>
  <c r="L2297" i="2"/>
  <c r="L2298" i="2"/>
  <c r="L2296" i="2"/>
  <c r="L2299" i="2"/>
  <c r="L2303" i="2"/>
  <c r="L2300" i="2"/>
  <c r="L2301" i="2"/>
  <c r="L2302" i="2"/>
  <c r="L2307" i="2"/>
  <c r="L2308" i="2"/>
  <c r="L2305" i="2"/>
  <c r="L2304" i="2"/>
  <c r="L2306" i="2"/>
  <c r="L2311" i="2"/>
  <c r="L2310" i="2"/>
  <c r="L2309" i="2"/>
  <c r="L2314" i="2"/>
  <c r="L2313" i="2"/>
  <c r="L2312" i="2"/>
  <c r="L2315" i="2"/>
  <c r="L2316" i="2"/>
  <c r="L2319" i="2"/>
  <c r="L2317" i="2"/>
  <c r="L2318" i="2"/>
  <c r="L2321" i="2"/>
  <c r="L2325" i="2"/>
  <c r="L2320" i="2"/>
  <c r="L2323" i="2"/>
  <c r="L2322" i="2"/>
  <c r="L2324" i="2"/>
  <c r="L2326" i="2"/>
  <c r="L2330" i="2"/>
  <c r="L2327" i="2"/>
  <c r="L2328" i="2"/>
  <c r="L2329" i="2"/>
  <c r="L2331" i="2"/>
  <c r="L2332" i="2"/>
  <c r="L2333" i="2"/>
  <c r="L2334" i="2"/>
  <c r="L2335" i="2"/>
  <c r="L2338" i="2"/>
  <c r="L2337" i="2"/>
  <c r="L2336" i="2"/>
  <c r="L2339" i="2"/>
  <c r="L2340" i="2"/>
  <c r="L2343" i="2"/>
  <c r="L2341" i="2"/>
  <c r="L2342" i="2"/>
  <c r="L2346" i="2"/>
  <c r="L2345" i="2"/>
  <c r="L2344" i="2"/>
  <c r="L2347" i="2"/>
  <c r="L2349" i="2"/>
  <c r="L2348" i="2"/>
  <c r="L2350" i="2"/>
  <c r="L2351" i="2"/>
  <c r="L2352" i="2"/>
  <c r="L2355" i="2"/>
  <c r="L2353" i="2"/>
  <c r="L2354" i="2"/>
  <c r="L2359" i="2"/>
  <c r="L2360" i="2"/>
  <c r="L2357" i="2"/>
  <c r="L2358" i="2"/>
  <c r="L2356" i="2"/>
  <c r="L2364" i="2"/>
  <c r="L2362" i="2"/>
  <c r="L2361" i="2"/>
  <c r="L2363" i="2"/>
  <c r="L2366" i="2"/>
  <c r="L2365" i="2"/>
  <c r="L2367" i="2"/>
  <c r="L2368" i="2"/>
  <c r="L2369" i="2"/>
  <c r="L2371" i="2"/>
  <c r="L2370" i="2"/>
  <c r="L2374" i="2"/>
  <c r="L2375" i="2"/>
  <c r="L2373" i="2"/>
  <c r="L2372" i="2"/>
  <c r="L2376" i="2"/>
  <c r="L2377" i="2"/>
  <c r="L2379" i="2"/>
  <c r="L2378" i="2"/>
  <c r="L2380" i="2"/>
  <c r="L2381" i="2"/>
  <c r="L2382" i="2"/>
  <c r="L2384" i="2"/>
  <c r="L2385" i="2"/>
  <c r="L2383" i="2"/>
  <c r="L2386" i="2"/>
  <c r="L2387" i="2"/>
  <c r="L2388" i="2"/>
  <c r="L2389" i="2"/>
  <c r="L2390" i="2"/>
  <c r="L2391" i="2"/>
  <c r="L2393" i="2"/>
  <c r="L2394" i="2"/>
  <c r="L2392" i="2"/>
  <c r="L2396" i="2"/>
  <c r="L2395" i="2"/>
  <c r="L2397" i="2"/>
  <c r="L2399" i="2"/>
  <c r="L2398" i="2"/>
  <c r="L2400" i="2"/>
  <c r="L2401" i="2"/>
  <c r="L2403" i="2"/>
  <c r="L2404" i="2"/>
  <c r="L2402" i="2"/>
  <c r="L2406" i="2"/>
  <c r="L2407" i="2"/>
  <c r="L2408" i="2"/>
  <c r="L2405" i="2"/>
  <c r="L2409" i="2"/>
  <c r="L2410" i="2"/>
  <c r="L2411" i="2"/>
  <c r="L2412" i="2"/>
  <c r="L2414" i="2"/>
  <c r="L2413" i="2"/>
  <c r="L2416" i="2"/>
  <c r="L2415" i="2"/>
  <c r="L2417" i="2"/>
  <c r="L2418" i="2"/>
  <c r="L2419" i="2"/>
  <c r="L2423" i="2"/>
  <c r="L2421" i="2"/>
  <c r="L2420" i="2"/>
  <c r="L2422" i="2"/>
  <c r="L2427" i="2"/>
  <c r="L2426" i="2"/>
  <c r="L2424" i="2"/>
  <c r="L2425" i="2"/>
  <c r="L2431" i="2"/>
  <c r="L2430" i="2"/>
  <c r="L2429" i="2"/>
  <c r="L2428" i="2"/>
  <c r="L2432" i="2"/>
  <c r="L2433" i="2"/>
  <c r="L2434" i="2"/>
  <c r="L2435" i="2"/>
  <c r="L2436" i="2"/>
  <c r="L2438" i="2"/>
  <c r="L2437" i="2"/>
  <c r="L2439" i="2"/>
  <c r="L2441" i="2"/>
  <c r="L2440" i="2"/>
  <c r="L2445" i="2"/>
  <c r="L2442" i="2"/>
  <c r="L2443" i="2"/>
  <c r="L2446" i="2"/>
  <c r="L2444" i="2"/>
  <c r="L2447" i="2"/>
  <c r="L2448" i="2"/>
  <c r="L2450" i="2"/>
  <c r="L2449" i="2"/>
  <c r="L2451" i="2"/>
  <c r="L2454" i="2"/>
  <c r="L2453" i="2"/>
  <c r="L2456" i="2"/>
  <c r="L2452" i="2"/>
  <c r="L2458" i="2"/>
  <c r="L2455" i="2"/>
  <c r="L2457" i="2"/>
  <c r="L2460" i="2"/>
  <c r="L2459" i="2"/>
  <c r="L2462" i="2"/>
  <c r="L2461" i="2"/>
  <c r="L2463" i="2"/>
  <c r="L2464" i="2"/>
  <c r="L2465" i="2"/>
  <c r="L2467" i="2"/>
  <c r="L2466" i="2"/>
  <c r="L2468" i="2"/>
  <c r="L2469" i="2"/>
  <c r="L2470" i="2"/>
  <c r="L2471" i="2"/>
  <c r="L2473" i="2"/>
  <c r="L2472" i="2"/>
  <c r="L2474" i="2"/>
  <c r="L2475" i="2"/>
  <c r="L2478" i="2"/>
  <c r="L2477" i="2"/>
  <c r="L2479" i="2"/>
  <c r="L2476" i="2"/>
  <c r="L2481" i="2"/>
  <c r="L2480" i="2"/>
  <c r="L2484" i="2"/>
  <c r="L2482" i="2"/>
  <c r="L2483" i="2"/>
  <c r="L2485" i="2"/>
  <c r="L2486" i="2"/>
  <c r="L2487" i="2"/>
  <c r="L2490" i="2"/>
  <c r="L2488" i="2"/>
  <c r="L2489" i="2"/>
  <c r="L2491" i="2"/>
  <c r="L2492" i="2"/>
  <c r="L2493" i="2"/>
  <c r="L2494" i="2"/>
  <c r="L2497" i="2"/>
  <c r="L2495" i="2"/>
  <c r="L2496" i="2"/>
  <c r="L2498" i="2"/>
  <c r="L2502" i="2"/>
  <c r="L2499" i="2"/>
  <c r="L2500" i="2"/>
  <c r="L2501" i="2"/>
  <c r="L2505" i="2"/>
  <c r="L2506" i="2"/>
  <c r="L2503" i="2"/>
  <c r="L2504" i="2"/>
  <c r="L2510" i="2"/>
  <c r="L2508" i="2"/>
  <c r="L2509" i="2"/>
  <c r="L2507" i="2"/>
  <c r="L2513" i="2"/>
  <c r="L2512" i="2"/>
  <c r="L2511" i="2"/>
  <c r="L2514" i="2"/>
  <c r="L2516" i="2"/>
  <c r="L2515" i="2"/>
  <c r="L2517" i="2"/>
  <c r="L2519" i="2"/>
  <c r="L2518" i="2"/>
  <c r="L2520" i="2"/>
  <c r="L2521" i="2"/>
  <c r="L2522" i="2"/>
  <c r="L2524" i="2"/>
  <c r="L2525" i="2"/>
  <c r="L2530" i="2"/>
  <c r="L2526" i="2"/>
  <c r="L2529" i="2"/>
  <c r="L2523" i="2"/>
  <c r="L2528" i="2"/>
  <c r="L2527" i="2"/>
  <c r="L2531" i="2"/>
  <c r="L2532" i="2"/>
  <c r="L2533" i="2"/>
  <c r="L2534" i="2"/>
  <c r="L2535" i="2"/>
  <c r="L2536" i="2"/>
  <c r="L2537" i="2"/>
  <c r="L2538" i="2"/>
  <c r="L2540" i="2"/>
  <c r="L2539" i="2"/>
  <c r="L2542" i="2"/>
  <c r="L2541" i="2"/>
  <c r="L2545" i="2"/>
  <c r="L2543" i="2"/>
  <c r="L2544" i="2"/>
  <c r="L2546" i="2"/>
  <c r="L2548" i="2"/>
  <c r="L2549" i="2"/>
  <c r="L2550" i="2"/>
  <c r="L2547" i="2"/>
  <c r="L2551" i="2"/>
  <c r="L2554" i="2"/>
  <c r="L2556" i="2"/>
  <c r="L2552" i="2"/>
  <c r="L2557" i="2"/>
  <c r="L2555" i="2"/>
  <c r="L2553" i="2"/>
  <c r="L2559" i="2"/>
  <c r="L2561" i="2"/>
  <c r="L2558" i="2"/>
  <c r="L2560" i="2"/>
  <c r="L2563" i="2"/>
  <c r="L2562" i="2"/>
  <c r="L2569" i="2"/>
  <c r="L2568" i="2"/>
  <c r="L2565" i="2"/>
  <c r="L2567" i="2"/>
  <c r="L2566" i="2"/>
  <c r="L2564" i="2"/>
  <c r="L2571" i="2"/>
  <c r="L2572" i="2"/>
  <c r="L2570" i="2"/>
  <c r="L2573" i="2"/>
  <c r="L2574" i="2"/>
  <c r="L2577" i="2"/>
  <c r="L2575" i="2"/>
  <c r="L2578" i="2"/>
  <c r="L2576" i="2"/>
  <c r="L2580" i="2"/>
  <c r="L2582" i="2"/>
  <c r="L2584" i="2"/>
  <c r="L2585" i="2"/>
  <c r="L2581" i="2"/>
  <c r="L2586" i="2"/>
  <c r="L2579" i="2"/>
  <c r="L2583" i="2"/>
  <c r="L2588" i="2"/>
  <c r="L2587" i="2"/>
  <c r="L2589" i="2"/>
  <c r="L2590" i="2"/>
  <c r="L2591" i="2"/>
  <c r="L2592" i="2"/>
  <c r="L2594" i="2"/>
  <c r="L2593" i="2"/>
  <c r="L2597" i="2"/>
  <c r="L2595" i="2"/>
  <c r="L2596" i="2"/>
  <c r="L2599" i="2"/>
  <c r="L2598" i="2"/>
  <c r="L2600" i="2"/>
  <c r="L2601" i="2"/>
  <c r="L2602" i="2"/>
  <c r="L2603" i="2"/>
  <c r="L2605" i="2"/>
  <c r="L2604" i="2"/>
  <c r="L2607" i="2"/>
  <c r="L2606" i="2"/>
  <c r="L2608" i="2"/>
  <c r="L2610" i="2"/>
  <c r="L2612" i="2"/>
  <c r="L2611" i="2"/>
  <c r="L2609" i="2"/>
  <c r="L2614" i="2"/>
  <c r="L2615" i="2"/>
  <c r="L2613" i="2"/>
  <c r="L2617" i="2"/>
  <c r="L2616" i="2"/>
  <c r="L2623" i="2"/>
  <c r="L2619" i="2"/>
  <c r="L2618" i="2"/>
  <c r="L2622" i="2"/>
  <c r="L2621" i="2"/>
  <c r="L2620" i="2"/>
  <c r="L2629" i="2"/>
  <c r="L2624" i="2"/>
  <c r="L2627" i="2"/>
  <c r="L2628" i="2"/>
  <c r="L2626" i="2"/>
  <c r="L2625" i="2"/>
  <c r="L2630" i="2"/>
  <c r="L2632" i="2"/>
  <c r="L2633" i="2"/>
  <c r="L2631" i="2"/>
  <c r="L2634" i="2"/>
  <c r="L2639" i="2"/>
  <c r="L2636" i="2"/>
  <c r="L2638" i="2"/>
  <c r="L2637" i="2"/>
  <c r="L2635" i="2"/>
  <c r="L2641" i="2"/>
  <c r="L2640" i="2"/>
  <c r="L2642" i="2"/>
  <c r="L2645" i="2"/>
  <c r="L2646" i="2"/>
  <c r="L2643" i="2"/>
  <c r="L2644" i="2"/>
  <c r="L2648" i="2"/>
  <c r="L2647" i="2"/>
  <c r="L2649" i="2"/>
  <c r="L2650" i="2"/>
  <c r="L2651" i="2"/>
  <c r="L2652" i="2"/>
  <c r="L2654" i="2"/>
  <c r="L2653" i="2"/>
  <c r="L2655" i="2"/>
  <c r="L2656" i="2"/>
  <c r="L2657" i="2"/>
  <c r="L2661" i="2"/>
  <c r="L2660" i="2"/>
  <c r="L2659" i="2"/>
  <c r="L2658" i="2"/>
  <c r="L2663" i="2"/>
  <c r="L2662" i="2"/>
  <c r="L2664" i="2"/>
  <c r="L2667" i="2"/>
  <c r="L2665" i="2"/>
  <c r="L2666" i="2"/>
  <c r="L2668" i="2"/>
  <c r="L2669" i="2"/>
  <c r="L2670" i="2"/>
  <c r="L2671" i="2"/>
  <c r="L2672" i="2"/>
  <c r="L2673" i="2"/>
  <c r="L2676" i="2"/>
  <c r="L2675" i="2"/>
  <c r="L2674" i="2"/>
  <c r="L2677" i="2"/>
  <c r="L2679" i="2"/>
  <c r="L2682" i="2"/>
  <c r="L2678" i="2"/>
  <c r="L2681" i="2"/>
  <c r="L2680" i="2"/>
  <c r="L2683" i="2"/>
  <c r="L2688" i="2"/>
  <c r="L2685" i="2"/>
  <c r="L2686" i="2"/>
  <c r="L2687" i="2"/>
  <c r="L2684" i="2"/>
  <c r="L2690" i="2"/>
  <c r="L2689" i="2"/>
  <c r="L2691" i="2"/>
  <c r="L2693" i="2"/>
  <c r="L2692" i="2"/>
  <c r="L2695" i="2"/>
  <c r="L2694" i="2"/>
  <c r="L2696" i="2"/>
  <c r="L2700" i="2"/>
  <c r="L2699" i="2"/>
  <c r="L2698" i="2"/>
  <c r="L2697" i="2"/>
  <c r="L2701" i="2"/>
  <c r="L2704" i="2"/>
  <c r="L2702" i="2"/>
  <c r="L2703" i="2"/>
  <c r="L2705" i="2"/>
  <c r="L2709" i="2"/>
  <c r="L2708" i="2"/>
  <c r="L2706" i="2"/>
  <c r="L2707" i="2"/>
  <c r="L2711" i="2"/>
  <c r="L2710" i="2"/>
  <c r="L2718" i="2"/>
  <c r="L2712" i="2"/>
  <c r="L2715" i="2"/>
  <c r="L2717" i="2"/>
  <c r="L2713" i="2"/>
  <c r="L2714" i="2"/>
  <c r="L2716" i="2"/>
  <c r="L2719" i="2"/>
  <c r="L2722" i="2"/>
  <c r="L2721" i="2"/>
  <c r="L2720" i="2"/>
  <c r="L2726" i="2"/>
  <c r="L2725" i="2"/>
  <c r="L2723" i="2"/>
  <c r="L2724" i="2"/>
  <c r="L2728" i="2"/>
  <c r="L2730" i="2"/>
  <c r="L2729" i="2"/>
  <c r="L2727" i="2"/>
  <c r="L2731" i="2"/>
  <c r="L2732" i="2"/>
  <c r="L2733" i="2"/>
  <c r="L2734" i="2"/>
  <c r="L2735" i="2"/>
  <c r="L2738" i="2"/>
  <c r="L2736" i="2"/>
  <c r="L2737" i="2"/>
  <c r="L2739" i="2"/>
  <c r="L2740" i="2"/>
  <c r="L2741" i="2"/>
  <c r="L2743" i="2"/>
  <c r="L2742" i="2"/>
  <c r="L2746" i="2"/>
  <c r="L2745" i="2"/>
  <c r="L2744" i="2"/>
  <c r="L2751" i="2"/>
  <c r="L2749" i="2"/>
  <c r="L2747" i="2"/>
  <c r="L2750" i="2"/>
  <c r="L2748" i="2"/>
  <c r="L2753" i="2"/>
  <c r="L2752" i="2"/>
  <c r="L2758" i="2"/>
  <c r="L2755" i="2"/>
  <c r="L2756" i="2"/>
  <c r="L2754" i="2"/>
  <c r="L2757" i="2"/>
  <c r="L2760" i="2"/>
  <c r="L2759" i="2"/>
  <c r="L2761" i="2"/>
  <c r="L2762" i="2"/>
  <c r="L2763" i="2"/>
  <c r="L2765" i="2"/>
  <c r="L2764" i="2"/>
  <c r="L2766" i="2"/>
  <c r="L2767" i="2"/>
  <c r="L2769" i="2"/>
  <c r="L2771" i="2"/>
  <c r="L2768" i="2"/>
  <c r="L2770" i="2"/>
  <c r="L2773" i="2"/>
  <c r="L2777" i="2"/>
  <c r="L2775" i="2"/>
  <c r="L2772" i="2"/>
  <c r="L2776" i="2"/>
  <c r="L2774" i="2"/>
  <c r="L2779" i="2"/>
  <c r="L2778" i="2"/>
  <c r="L2780" i="2"/>
  <c r="L2782" i="2"/>
  <c r="L2781" i="2"/>
  <c r="L2786" i="2"/>
  <c r="L2787" i="2"/>
  <c r="L2788" i="2"/>
  <c r="L2789" i="2"/>
  <c r="L2785" i="2"/>
  <c r="L2783" i="2"/>
  <c r="L2784" i="2"/>
  <c r="L2790" i="2"/>
  <c r="L2792" i="2"/>
  <c r="L2793" i="2"/>
  <c r="L2791" i="2"/>
  <c r="L2796" i="2"/>
  <c r="L2795" i="2"/>
  <c r="L2794" i="2"/>
  <c r="L2798" i="2"/>
  <c r="L2797" i="2"/>
  <c r="L2803" i="2"/>
  <c r="L2799" i="2"/>
  <c r="L2801" i="2"/>
  <c r="L2804" i="2"/>
  <c r="L2800" i="2"/>
  <c r="L2802" i="2"/>
  <c r="L2805" i="2"/>
  <c r="L2806" i="2"/>
  <c r="L2807" i="2"/>
  <c r="L2809" i="2"/>
  <c r="L2808" i="2"/>
  <c r="L2810" i="2"/>
  <c r="L2812" i="2"/>
  <c r="L2814" i="2"/>
  <c r="L2813" i="2"/>
  <c r="L2811" i="2"/>
  <c r="L2817" i="2"/>
  <c r="L2815" i="2"/>
  <c r="L2818" i="2"/>
  <c r="L2819" i="2"/>
  <c r="L2816" i="2"/>
  <c r="L2820" i="2"/>
  <c r="L2822" i="2"/>
  <c r="L2824" i="2"/>
  <c r="L2823" i="2"/>
  <c r="L2821" i="2"/>
  <c r="L2827" i="2"/>
  <c r="L2825" i="2"/>
  <c r="L2826" i="2"/>
  <c r="L2829" i="2"/>
  <c r="L2828" i="2"/>
  <c r="L2830" i="2"/>
  <c r="L2832" i="2"/>
  <c r="L2833" i="2"/>
  <c r="L2831" i="2"/>
  <c r="L2835" i="2"/>
  <c r="L2836" i="2"/>
  <c r="L2834" i="2"/>
  <c r="L2838" i="2"/>
  <c r="L2839" i="2"/>
  <c r="L2837" i="2"/>
  <c r="L2840" i="2"/>
  <c r="L2841" i="2"/>
  <c r="L2842" i="2"/>
  <c r="L2843" i="2"/>
  <c r="L2845" i="2"/>
  <c r="L2844" i="2"/>
  <c r="L2847" i="2"/>
  <c r="L2846" i="2"/>
  <c r="L2849" i="2"/>
  <c r="L2850" i="2"/>
  <c r="L2848" i="2"/>
  <c r="L2854" i="2"/>
  <c r="L2852" i="2"/>
  <c r="L2851" i="2"/>
  <c r="L2853" i="2"/>
  <c r="L2860" i="2"/>
  <c r="L2855" i="2"/>
  <c r="L2856" i="2"/>
  <c r="L2859" i="2"/>
  <c r="L2857" i="2"/>
  <c r="L2858" i="2"/>
  <c r="L2861" i="2"/>
  <c r="L2865" i="2"/>
  <c r="L2866" i="2"/>
  <c r="L2867" i="2"/>
  <c r="L2863" i="2"/>
  <c r="L2868" i="2"/>
  <c r="L2862" i="2"/>
  <c r="L2864" i="2"/>
  <c r="L2869" i="2"/>
  <c r="L2872" i="2"/>
  <c r="L2873" i="2"/>
  <c r="L2870" i="2"/>
  <c r="L2871" i="2"/>
  <c r="L2875" i="2"/>
  <c r="L2874" i="2"/>
  <c r="L2877" i="2"/>
  <c r="L2878" i="2"/>
  <c r="L2876" i="2"/>
  <c r="L2879" i="2"/>
  <c r="L2880" i="2"/>
  <c r="L2881" i="2"/>
  <c r="L2882" i="2"/>
  <c r="L2883" i="2"/>
  <c r="L2884" i="2"/>
  <c r="L2887" i="2"/>
  <c r="L2885" i="2"/>
  <c r="L2886" i="2"/>
  <c r="L2888" i="2"/>
  <c r="L2890" i="2"/>
  <c r="L2891" i="2"/>
  <c r="L2889" i="2"/>
  <c r="L2892" i="2"/>
  <c r="L2894" i="2"/>
  <c r="L2893" i="2"/>
  <c r="L2898" i="2"/>
  <c r="L2896" i="2"/>
  <c r="L2897" i="2"/>
  <c r="L2895" i="2"/>
  <c r="L2900" i="2"/>
  <c r="L2899" i="2"/>
  <c r="L2901" i="2"/>
  <c r="L2902" i="2"/>
  <c r="L2903" i="2"/>
  <c r="L2906" i="2"/>
  <c r="L2905" i="2"/>
  <c r="L2907" i="2"/>
  <c r="L2904" i="2"/>
  <c r="L2909" i="2"/>
  <c r="L2908" i="2"/>
  <c r="L2910" i="2"/>
  <c r="L2913" i="2"/>
  <c r="L2914" i="2"/>
  <c r="L2912" i="2"/>
  <c r="L2911" i="2"/>
  <c r="L2916" i="2"/>
  <c r="L2915" i="2"/>
  <c r="L2919" i="2"/>
  <c r="L2917" i="2"/>
  <c r="L2918" i="2"/>
  <c r="L2923" i="2"/>
  <c r="L2920" i="2"/>
  <c r="L2922" i="2"/>
  <c r="L2921" i="2"/>
  <c r="L2927" i="2"/>
  <c r="L2926" i="2"/>
  <c r="L2924" i="2"/>
  <c r="L2925" i="2"/>
  <c r="L2929" i="2"/>
  <c r="L2930" i="2"/>
  <c r="L2928" i="2"/>
  <c r="L2931" i="2"/>
  <c r="L2932" i="2"/>
  <c r="L2933" i="2"/>
  <c r="L2934" i="2"/>
  <c r="L2935" i="2"/>
  <c r="L2936" i="2"/>
  <c r="L2938" i="2"/>
  <c r="L2939" i="2"/>
  <c r="L2937" i="2"/>
  <c r="L2941" i="2"/>
  <c r="L2940" i="2"/>
  <c r="L2942" i="2"/>
  <c r="L2944" i="2"/>
  <c r="L2943" i="2"/>
  <c r="L2948" i="2"/>
  <c r="L2945" i="2"/>
  <c r="L2946" i="2"/>
  <c r="L2947" i="2"/>
  <c r="L2949" i="2"/>
  <c r="L2951" i="2"/>
  <c r="L2950" i="2"/>
  <c r="L2953" i="2"/>
  <c r="L2952" i="2"/>
  <c r="L2957" i="2"/>
  <c r="L2956" i="2"/>
  <c r="L2955" i="2"/>
  <c r="L2958" i="2"/>
  <c r="L2954" i="2"/>
  <c r="L2960" i="2"/>
  <c r="L2962" i="2"/>
  <c r="L2961" i="2"/>
  <c r="L2963" i="2"/>
  <c r="L2959" i="2"/>
  <c r="L2964" i="2"/>
  <c r="L2966" i="2"/>
  <c r="L2965" i="2"/>
  <c r="L2967" i="2"/>
  <c r="L2969" i="2"/>
  <c r="L2968" i="2"/>
  <c r="L2970" i="2"/>
  <c r="L2971" i="2"/>
  <c r="L2976" i="2"/>
  <c r="L2972" i="2"/>
  <c r="L2974" i="2"/>
  <c r="L2973" i="2"/>
  <c r="L2975" i="2"/>
  <c r="L2978" i="2"/>
  <c r="L2977" i="2"/>
  <c r="L2980" i="2"/>
  <c r="L2981" i="2"/>
  <c r="L2979" i="2"/>
  <c r="L2982" i="2"/>
  <c r="L2984" i="2"/>
  <c r="L2986" i="2"/>
  <c r="L2985" i="2"/>
  <c r="L2983" i="2"/>
  <c r="L2987" i="2"/>
  <c r="L2988" i="2"/>
  <c r="L2989" i="2"/>
  <c r="L2990" i="2"/>
  <c r="L2991" i="2"/>
  <c r="L2994" i="2"/>
  <c r="L2993" i="2"/>
  <c r="L2995" i="2"/>
  <c r="L2992" i="2"/>
  <c r="L2997" i="2"/>
  <c r="L2996" i="2"/>
  <c r="L2999" i="2"/>
  <c r="L3000" i="2"/>
  <c r="L2998" i="2"/>
  <c r="L3001" i="2"/>
  <c r="L2" i="2"/>
  <c r="D4" i="1"/>
  <c r="D33" i="1"/>
  <c r="D40" i="1"/>
  <c r="D48" i="1"/>
  <c r="D55" i="1"/>
  <c r="D114" i="1"/>
  <c r="D140" i="1"/>
  <c r="D156" i="1"/>
  <c r="D218" i="1"/>
  <c r="D318" i="1"/>
  <c r="D325" i="1"/>
  <c r="D353" i="1"/>
  <c r="D437" i="1"/>
  <c r="D526" i="1"/>
  <c r="D548" i="1"/>
  <c r="D562" i="1"/>
  <c r="D574" i="1"/>
  <c r="D576" i="1"/>
  <c r="D599" i="1"/>
  <c r="D617" i="1"/>
  <c r="D622" i="1"/>
  <c r="D637" i="1"/>
  <c r="D660" i="1"/>
  <c r="D673" i="1"/>
  <c r="D687" i="1"/>
  <c r="D696" i="1"/>
  <c r="D699" i="1"/>
  <c r="D734" i="1"/>
  <c r="D753" i="1"/>
  <c r="D775" i="1"/>
  <c r="D780" i="1"/>
  <c r="D873" i="1"/>
  <c r="D934" i="1"/>
  <c r="D957" i="1"/>
  <c r="D959" i="1"/>
  <c r="D969" i="1"/>
</calcChain>
</file>

<file path=xl/sharedStrings.xml><?xml version="1.0" encoding="utf-8"?>
<sst xmlns="http://schemas.openxmlformats.org/spreadsheetml/2006/main" count="16916" uniqueCount="2961">
  <si>
    <t>Customer ID</t>
  </si>
  <si>
    <t>Customer Name</t>
  </si>
  <si>
    <t>Customer Email</t>
  </si>
  <si>
    <t>Customer Number</t>
  </si>
  <si>
    <t>Age</t>
  </si>
  <si>
    <t>Gender</t>
  </si>
  <si>
    <t>Location</t>
  </si>
  <si>
    <t>Jeremy Horne MD</t>
  </si>
  <si>
    <t>max41@example.com</t>
  </si>
  <si>
    <t>Female</t>
  </si>
  <si>
    <t>Mumbai</t>
  </si>
  <si>
    <t>Sharon Coffey</t>
  </si>
  <si>
    <t>wellsdavid@example.org</t>
  </si>
  <si>
    <t>+1-034-944-6657x437</t>
  </si>
  <si>
    <t>Male</t>
  </si>
  <si>
    <t>Joseph Hanson</t>
  </si>
  <si>
    <t>smithyvonne@example.com</t>
  </si>
  <si>
    <t>Chennai</t>
  </si>
  <si>
    <t>Debbie Dawson</t>
  </si>
  <si>
    <t>jacob83@example.org</t>
  </si>
  <si>
    <t>+1-652-074-4666x099</t>
  </si>
  <si>
    <t>Grace Reeves</t>
  </si>
  <si>
    <t>qknox@example.com</t>
  </si>
  <si>
    <t>428.241.7248x25135</t>
  </si>
  <si>
    <t>Other</t>
  </si>
  <si>
    <t>Pune</t>
  </si>
  <si>
    <t>Seth Fisher</t>
  </si>
  <si>
    <t>nathan94@example.com</t>
  </si>
  <si>
    <t>709-991-7381</t>
  </si>
  <si>
    <t>Jane Evans</t>
  </si>
  <si>
    <t>pittsedward@example.org</t>
  </si>
  <si>
    <t>697-252-1752x50074</t>
  </si>
  <si>
    <t>Ahmedabad</t>
  </si>
  <si>
    <t>Raymond Johnston</t>
  </si>
  <si>
    <t>tracygallagher@example.org</t>
  </si>
  <si>
    <t>(966)667-6008</t>
  </si>
  <si>
    <t>Jake Smith</t>
  </si>
  <si>
    <t>katherine83@example.org</t>
  </si>
  <si>
    <t>+1-033-542-1689x42104</t>
  </si>
  <si>
    <t>Joy Meyer</t>
  </si>
  <si>
    <t>ryan25@example.com</t>
  </si>
  <si>
    <t>(326)033-2309x821</t>
  </si>
  <si>
    <t>Matthew Johnson</t>
  </si>
  <si>
    <t>kelsey90@example.net</t>
  </si>
  <si>
    <t>Delhi</t>
  </si>
  <si>
    <t>Christian Neal</t>
  </si>
  <si>
    <t>turnerdorothy@example.net</t>
  </si>
  <si>
    <t>499.261.8914x11739</t>
  </si>
  <si>
    <t>Jaipur</t>
  </si>
  <si>
    <t>Dennis Mills</t>
  </si>
  <si>
    <t>michaelortiz@example.org</t>
  </si>
  <si>
    <t>Maureen Hernandez</t>
  </si>
  <si>
    <t>chancharles@example.net</t>
  </si>
  <si>
    <t>437-447-0120</t>
  </si>
  <si>
    <t>Hyderabad</t>
  </si>
  <si>
    <t>Heather Rhodes</t>
  </si>
  <si>
    <t>grodgers@example.org</t>
  </si>
  <si>
    <t>James Rivers</t>
  </si>
  <si>
    <t>mary76@example.net</t>
  </si>
  <si>
    <t>(120)216-9797</t>
  </si>
  <si>
    <t>Bangalore</t>
  </si>
  <si>
    <t>James Howard</t>
  </si>
  <si>
    <t>huffmannichole@example.net</t>
  </si>
  <si>
    <t>(771)670-1450</t>
  </si>
  <si>
    <t>Megan Saunders</t>
  </si>
  <si>
    <t>tiffanysantiago@example.com</t>
  </si>
  <si>
    <t>891.637.5628x90028</t>
  </si>
  <si>
    <t>Sarah Booth</t>
  </si>
  <si>
    <t>waltonmalik@example.com</t>
  </si>
  <si>
    <t>083-866-3177x971</t>
  </si>
  <si>
    <t>Jillian Wilson</t>
  </si>
  <si>
    <t>bmcgee@example.org</t>
  </si>
  <si>
    <t>(608)801-9948x8375</t>
  </si>
  <si>
    <t>Anthony Walker</t>
  </si>
  <si>
    <t>xrivera@example.net</t>
  </si>
  <si>
    <t>+1-757-113-0554x885</t>
  </si>
  <si>
    <t>Kolkata</t>
  </si>
  <si>
    <t>Amber Martin</t>
  </si>
  <si>
    <t>lydianewton@example.com</t>
  </si>
  <si>
    <t>493-316-3735</t>
  </si>
  <si>
    <t>Jason House</t>
  </si>
  <si>
    <t>bartonshannon@example.net</t>
  </si>
  <si>
    <t>001-827-080-8697</t>
  </si>
  <si>
    <t>Surat</t>
  </si>
  <si>
    <t>Priscilla Kent</t>
  </si>
  <si>
    <t>jessicaanderson@example.com</t>
  </si>
  <si>
    <t>+1-995-866-9346x54722</t>
  </si>
  <si>
    <t>Michael Goodman</t>
  </si>
  <si>
    <t>megan85@example.net</t>
  </si>
  <si>
    <t>001-833-394-5228x8515</t>
  </si>
  <si>
    <t>Lauren Bender</t>
  </si>
  <si>
    <t>icraig@example.com</t>
  </si>
  <si>
    <t>(081)062-0034x24420</t>
  </si>
  <si>
    <t>Elizabeth Molina</t>
  </si>
  <si>
    <t>howardshaun@example.net</t>
  </si>
  <si>
    <t>+1-838-638-4066x65800</t>
  </si>
  <si>
    <t>Christina Melton</t>
  </si>
  <si>
    <t>ogreer@example.net</t>
  </si>
  <si>
    <t>001-598-933-4721x228</t>
  </si>
  <si>
    <t>Andrew Ramirez</t>
  </si>
  <si>
    <t>david94@example.org</t>
  </si>
  <si>
    <t>720-259-0947x98515</t>
  </si>
  <si>
    <t>Tina Meyer</t>
  </si>
  <si>
    <t>robertherrera@example.org</t>
  </si>
  <si>
    <t>(335)554-3987x801</t>
  </si>
  <si>
    <t>Jill Conway</t>
  </si>
  <si>
    <t>susanfleming@example.com</t>
  </si>
  <si>
    <t>(164)840-8588x7704</t>
  </si>
  <si>
    <t>Cheryl Palmer</t>
  </si>
  <si>
    <t>jacksonstephanie@example.net</t>
  </si>
  <si>
    <t>Brittany Stevens</t>
  </si>
  <si>
    <t>benjamin10@example.org</t>
  </si>
  <si>
    <t>819-346-6766x506</t>
  </si>
  <si>
    <t>Kimberly May</t>
  </si>
  <si>
    <t>avilabrenda@example.net</t>
  </si>
  <si>
    <t>581-449-1476</t>
  </si>
  <si>
    <t>Matthew Wells</t>
  </si>
  <si>
    <t>derekmyers@example.net</t>
  </si>
  <si>
    <t>245-088-2100x9968</t>
  </si>
  <si>
    <t>Angela Clark</t>
  </si>
  <si>
    <t>jason82@example.org</t>
  </si>
  <si>
    <t>(394)312-9087</t>
  </si>
  <si>
    <t>Angel Powers</t>
  </si>
  <si>
    <t>corey97@example.com</t>
  </si>
  <si>
    <t>(231)491-3577x594</t>
  </si>
  <si>
    <t>Brittany Knight</t>
  </si>
  <si>
    <t>susan20@example.com</t>
  </si>
  <si>
    <t>364.525.7775</t>
  </si>
  <si>
    <t>Katelyn Rodriguez</t>
  </si>
  <si>
    <t>wilkinsonmichele@example.org</t>
  </si>
  <si>
    <t>Christy Johnson</t>
  </si>
  <si>
    <t>amy87@example.net</t>
  </si>
  <si>
    <t>001-256-394-2788x16580</t>
  </si>
  <si>
    <t>Sarah Drake</t>
  </si>
  <si>
    <t>katherinetaylor@example.org</t>
  </si>
  <si>
    <t>(992)750-3731</t>
  </si>
  <si>
    <t>David Barnett</t>
  </si>
  <si>
    <t>paul70@example.org</t>
  </si>
  <si>
    <t>+1-518-449-8926x6591</t>
  </si>
  <si>
    <t>Jamie Solomon</t>
  </si>
  <si>
    <t>wgomez@example.com</t>
  </si>
  <si>
    <t>908.272.3184x3222</t>
  </si>
  <si>
    <t>Mitchell Wilson</t>
  </si>
  <si>
    <t>robertrivera@example.org</t>
  </si>
  <si>
    <t>773.926.0302x9922</t>
  </si>
  <si>
    <t>Amanda Armstrong</t>
  </si>
  <si>
    <t>jacksonsandra@example.net</t>
  </si>
  <si>
    <t>(990)413-7977x2369</t>
  </si>
  <si>
    <t>Kevin Saunders</t>
  </si>
  <si>
    <t>gary57@example.net</t>
  </si>
  <si>
    <t>001-136-621-0388</t>
  </si>
  <si>
    <t>Samantha Jacobs</t>
  </si>
  <si>
    <t>thomasmendez@example.org</t>
  </si>
  <si>
    <t>Shaun Wolfe</t>
  </si>
  <si>
    <t>zperez@example.com</t>
  </si>
  <si>
    <t>001-659-916-2473x14986</t>
  </si>
  <si>
    <t>Aaron Manning</t>
  </si>
  <si>
    <t>lanedavid@example.org</t>
  </si>
  <si>
    <t>(356)512-6944x8695</t>
  </si>
  <si>
    <t>Wendy Sanders</t>
  </si>
  <si>
    <t>robertbowers@example.com</t>
  </si>
  <si>
    <t>(588)744-9562</t>
  </si>
  <si>
    <t>Mary Adkins</t>
  </si>
  <si>
    <t>klogan@example.org</t>
  </si>
  <si>
    <t>865.890.2601</t>
  </si>
  <si>
    <t>Kaitlyn Burke</t>
  </si>
  <si>
    <t>brownjeffrey@example.org</t>
  </si>
  <si>
    <t>+1-066-984-9027x703</t>
  </si>
  <si>
    <t>Tara Holmes</t>
  </si>
  <si>
    <t>arthurgreene@example.net</t>
  </si>
  <si>
    <t>001-392-053-0214x656</t>
  </si>
  <si>
    <t>Curtis Smith</t>
  </si>
  <si>
    <t>calhounandrea@example.net</t>
  </si>
  <si>
    <t>Christopher Hunter</t>
  </si>
  <si>
    <t>gordonmatthew@example.org</t>
  </si>
  <si>
    <t>489.476.9735x77907</t>
  </si>
  <si>
    <t>Austin Schultz</t>
  </si>
  <si>
    <t>ericahall@example.com</t>
  </si>
  <si>
    <t>(588)043-4165x18275</t>
  </si>
  <si>
    <t>Steven Adams</t>
  </si>
  <si>
    <t>victorgonzalez@example.net</t>
  </si>
  <si>
    <t>433.339.5211</t>
  </si>
  <si>
    <t>Megan Alvarado</t>
  </si>
  <si>
    <t>duranamber@example.org</t>
  </si>
  <si>
    <t>595.794.7284x6392</t>
  </si>
  <si>
    <t>Robert Mendoza</t>
  </si>
  <si>
    <t>shawphillip@example.net</t>
  </si>
  <si>
    <t>001-271-875-0036x91559</t>
  </si>
  <si>
    <t>Chelsea Baker</t>
  </si>
  <si>
    <t>thomas95@example.com</t>
  </si>
  <si>
    <t>(763)655-6472</t>
  </si>
  <si>
    <t>Veronica Parks</t>
  </si>
  <si>
    <t>lelinda@example.net</t>
  </si>
  <si>
    <t>(632)270-2672x88574</t>
  </si>
  <si>
    <t>Scott Williams</t>
  </si>
  <si>
    <t>vaughnbrian@example.com</t>
  </si>
  <si>
    <t>175.455.8845x0615</t>
  </si>
  <si>
    <t>Tracey Gonzalez</t>
  </si>
  <si>
    <t>tiffanymitchell@example.com</t>
  </si>
  <si>
    <t>+1-877-169-4722x56996</t>
  </si>
  <si>
    <t>Andrea Martin</t>
  </si>
  <si>
    <t>lawrencedelgado@example.net</t>
  </si>
  <si>
    <t>964-759-8762x202</t>
  </si>
  <si>
    <t>Mary Shepard</t>
  </si>
  <si>
    <t>clarkrandy@example.org</t>
  </si>
  <si>
    <t>780-068-1149</t>
  </si>
  <si>
    <t>Matthew Mcclure</t>
  </si>
  <si>
    <t>jerome47@example.net</t>
  </si>
  <si>
    <t>(282)005-5778</t>
  </si>
  <si>
    <t>Kimberly Taylor</t>
  </si>
  <si>
    <t>brittanybryant@example.net</t>
  </si>
  <si>
    <t>+1-968-845-7831x7456</t>
  </si>
  <si>
    <t>Eric Smith</t>
  </si>
  <si>
    <t>mauriceharrison@example.org</t>
  </si>
  <si>
    <t>001-774-064-9308x536</t>
  </si>
  <si>
    <t>Jessica Wright</t>
  </si>
  <si>
    <t>oclayton@example.com</t>
  </si>
  <si>
    <t>638-944-8463</t>
  </si>
  <si>
    <t>Catherine Roberts</t>
  </si>
  <si>
    <t>rwilliamson@example.net</t>
  </si>
  <si>
    <t>+1-735-020-8021x442</t>
  </si>
  <si>
    <t>Monica Hall</t>
  </si>
  <si>
    <t>alexisrobinson@example.com</t>
  </si>
  <si>
    <t>757-051-2046x1872</t>
  </si>
  <si>
    <t>Ryan Roth</t>
  </si>
  <si>
    <t>martinezkayla@example.org</t>
  </si>
  <si>
    <t>(730)371-8376x4520</t>
  </si>
  <si>
    <t>Krista Martinez</t>
  </si>
  <si>
    <t>mlittle@example.com</t>
  </si>
  <si>
    <t>David Novak</t>
  </si>
  <si>
    <t>jbarker@example.com</t>
  </si>
  <si>
    <t>001-132-719-5005x28127</t>
  </si>
  <si>
    <t>William Kramer</t>
  </si>
  <si>
    <t>linda73@example.org</t>
  </si>
  <si>
    <t>001-652-407-7848x739</t>
  </si>
  <si>
    <t>Gregory Oconnor</t>
  </si>
  <si>
    <t>mikayla98@example.org</t>
  </si>
  <si>
    <t>827-448-5708</t>
  </si>
  <si>
    <t>Cody Smith</t>
  </si>
  <si>
    <t>kimberly35@example.net</t>
  </si>
  <si>
    <t>863-878-2945</t>
  </si>
  <si>
    <t>Frank Davis</t>
  </si>
  <si>
    <t>williamssharon@example.org</t>
  </si>
  <si>
    <t>Leslie Williams</t>
  </si>
  <si>
    <t>catherinejones@example.org</t>
  </si>
  <si>
    <t>+1-717-058-6509x4801</t>
  </si>
  <si>
    <t>Angela Lewis</t>
  </si>
  <si>
    <t>garciajerry@example.com</t>
  </si>
  <si>
    <t>383.928.8619</t>
  </si>
  <si>
    <t>Jimmy Ortega</t>
  </si>
  <si>
    <t>jacksonhenry@example.com</t>
  </si>
  <si>
    <t>528.975.5855x66593</t>
  </si>
  <si>
    <t>Cindy Cannon</t>
  </si>
  <si>
    <t>michael77@example.com</t>
  </si>
  <si>
    <t>Ethan Ingram</t>
  </si>
  <si>
    <t>samantha88@example.net</t>
  </si>
  <si>
    <t>001-210-752-2459</t>
  </si>
  <si>
    <t>David Evans</t>
  </si>
  <si>
    <t>ncarroll@example.net</t>
  </si>
  <si>
    <t>572-791-9409</t>
  </si>
  <si>
    <t>Richard Weeks</t>
  </si>
  <si>
    <t>michael66@example.org</t>
  </si>
  <si>
    <t>001-390-604-8058x92583</t>
  </si>
  <si>
    <t>Michael Osborn</t>
  </si>
  <si>
    <t>kmullins@example.net</t>
  </si>
  <si>
    <t>364-622-5179</t>
  </si>
  <si>
    <t>Kimberly Baker</t>
  </si>
  <si>
    <t>xshaw@example.net</t>
  </si>
  <si>
    <t>(278)376-9389</t>
  </si>
  <si>
    <t>Kelly Allen MD</t>
  </si>
  <si>
    <t>kmorris@example.org</t>
  </si>
  <si>
    <t>665-535-5904</t>
  </si>
  <si>
    <t>Gregory Underwood</t>
  </si>
  <si>
    <t>chanson@example.org</t>
  </si>
  <si>
    <t>352.110.3924</t>
  </si>
  <si>
    <t>Michael Rodriguez</t>
  </si>
  <si>
    <t>vruiz@example.org</t>
  </si>
  <si>
    <t>001-833-884-8792x0698</t>
  </si>
  <si>
    <t>Christopher Campbell</t>
  </si>
  <si>
    <t>brian01@example.com</t>
  </si>
  <si>
    <t>+1-451-046-3681x57981</t>
  </si>
  <si>
    <t>Jonathan Ellis</t>
  </si>
  <si>
    <t>williamssandra@example.com</t>
  </si>
  <si>
    <t>762-055-5438x40460</t>
  </si>
  <si>
    <t>Tiffany Perez</t>
  </si>
  <si>
    <t>penny21@example.net</t>
  </si>
  <si>
    <t>(893)639-2649x5782</t>
  </si>
  <si>
    <t>Charles Weaver</t>
  </si>
  <si>
    <t>michelleparker@example.net</t>
  </si>
  <si>
    <t>262.925.1881x25205</t>
  </si>
  <si>
    <t>Jennifer Jenkins</t>
  </si>
  <si>
    <t>oreese@example.net</t>
  </si>
  <si>
    <t>231-220-9949x993</t>
  </si>
  <si>
    <t>Crystal Johnson</t>
  </si>
  <si>
    <t>wattsthomas@example.net</t>
  </si>
  <si>
    <t>+1-752-677-2233x060</t>
  </si>
  <si>
    <t>Tiffany Walker</t>
  </si>
  <si>
    <t>katherinejones@example.com</t>
  </si>
  <si>
    <t>+1-757-366-0965x699</t>
  </si>
  <si>
    <t>Kelly Liu</t>
  </si>
  <si>
    <t>meyershannon@example.org</t>
  </si>
  <si>
    <t>886.086.8034</t>
  </si>
  <si>
    <t>Stephen Ayala</t>
  </si>
  <si>
    <t>steven64@example.net</t>
  </si>
  <si>
    <t>Jason Hayes</t>
  </si>
  <si>
    <t>shawnmosley@example.org</t>
  </si>
  <si>
    <t>145.211.1751x868</t>
  </si>
  <si>
    <t>Caitlin Pierce</t>
  </si>
  <si>
    <t>taterhonda@example.net</t>
  </si>
  <si>
    <t>+1-222-206-4474x21230</t>
  </si>
  <si>
    <t>Dawn Ellis</t>
  </si>
  <si>
    <t>astephens@example.net</t>
  </si>
  <si>
    <t>339.776.7199x0384</t>
  </si>
  <si>
    <t>Kristin Bryan</t>
  </si>
  <si>
    <t>lopezbrian@example.com</t>
  </si>
  <si>
    <t>Candace Mitchell DDS</t>
  </si>
  <si>
    <t>tammycurry@example.com</t>
  </si>
  <si>
    <t>Bryan Villarreal</t>
  </si>
  <si>
    <t>alison83@example.net</t>
  </si>
  <si>
    <t>901.981.7946</t>
  </si>
  <si>
    <t>Emily Fox</t>
  </si>
  <si>
    <t>sara99@example.com</t>
  </si>
  <si>
    <t>772.934.3010x71396</t>
  </si>
  <si>
    <t>Gene Castro</t>
  </si>
  <si>
    <t>alexharris@example.com</t>
  </si>
  <si>
    <t>144-885-0155x699</t>
  </si>
  <si>
    <t>Sandra Lee</t>
  </si>
  <si>
    <t>sandra77@example.org</t>
  </si>
  <si>
    <t>+1-272-785-7608x4958</t>
  </si>
  <si>
    <t>Christine Jennings</t>
  </si>
  <si>
    <t>carl24@example.org</t>
  </si>
  <si>
    <t>682-996-2914x50461</t>
  </si>
  <si>
    <t>David Hayes DVM</t>
  </si>
  <si>
    <t>aliciathompson@example.com</t>
  </si>
  <si>
    <t>Morgan Mills</t>
  </si>
  <si>
    <t>douglas18@example.net</t>
  </si>
  <si>
    <t>(307)681-0409</t>
  </si>
  <si>
    <t>Felicia Small</t>
  </si>
  <si>
    <t>meyerdonna@example.com</t>
  </si>
  <si>
    <t>Megan Nelson</t>
  </si>
  <si>
    <t>joshuasmith@example.net</t>
  </si>
  <si>
    <t>Carolyn Collins</t>
  </si>
  <si>
    <t>amber02@example.org</t>
  </si>
  <si>
    <t>016.016.6299x7954</t>
  </si>
  <si>
    <t>Craig Chang</t>
  </si>
  <si>
    <t>beltrankatelyn@example.com</t>
  </si>
  <si>
    <t>001-217-174-7733</t>
  </si>
  <si>
    <t>Steven Scott</t>
  </si>
  <si>
    <t>philip55@example.com</t>
  </si>
  <si>
    <t>017.157.7245x9928</t>
  </si>
  <si>
    <t>Robert Robles</t>
  </si>
  <si>
    <t>angela14@example.net</t>
  </si>
  <si>
    <t>696.393.8276x153</t>
  </si>
  <si>
    <t>Leslie Mueller</t>
  </si>
  <si>
    <t>vbradley@example.net</t>
  </si>
  <si>
    <t>001-321-971-9975x817</t>
  </si>
  <si>
    <t>Tyler Jones</t>
  </si>
  <si>
    <t>jenningscandace@example.com</t>
  </si>
  <si>
    <t>701-329-0227x84699</t>
  </si>
  <si>
    <t>Daniel Rich</t>
  </si>
  <si>
    <t>ashley46@example.net</t>
  </si>
  <si>
    <t>(190)986-2405x800</t>
  </si>
  <si>
    <t>Samantha Howard</t>
  </si>
  <si>
    <t>michelle36@example.net</t>
  </si>
  <si>
    <t>001-656-666-8327</t>
  </si>
  <si>
    <t>Justin Bridges</t>
  </si>
  <si>
    <t>mary24@example.net</t>
  </si>
  <si>
    <t>(201)027-6212</t>
  </si>
  <si>
    <t>Jennifer Bryant</t>
  </si>
  <si>
    <t>dhanson@example.net</t>
  </si>
  <si>
    <t>(876)532-6909x73846</t>
  </si>
  <si>
    <t>Laura Johnson</t>
  </si>
  <si>
    <t>carrolljanet@example.org</t>
  </si>
  <si>
    <t>001-712-847-8189</t>
  </si>
  <si>
    <t>John Harmon</t>
  </si>
  <si>
    <t>suttonamber@example.net</t>
  </si>
  <si>
    <t>905-807-7879x5654</t>
  </si>
  <si>
    <t>Andrew Livingston</t>
  </si>
  <si>
    <t>jessica94@example.org</t>
  </si>
  <si>
    <t>+1-792-904-9047x1281</t>
  </si>
  <si>
    <t>Diana Anderson</t>
  </si>
  <si>
    <t>joshua40@example.net</t>
  </si>
  <si>
    <t>929-275-2437</t>
  </si>
  <si>
    <t>Joseph Johnson</t>
  </si>
  <si>
    <t>coffeycaitlin@example.org</t>
  </si>
  <si>
    <t>663.723.9504x1027</t>
  </si>
  <si>
    <t>Eric Reese</t>
  </si>
  <si>
    <t>noahthornton@example.com</t>
  </si>
  <si>
    <t>286-047-6580x185</t>
  </si>
  <si>
    <t>Jessica Hull</t>
  </si>
  <si>
    <t>matthew41@example.com</t>
  </si>
  <si>
    <t>+1-967-393-8525x8001</t>
  </si>
  <si>
    <t>Brent Garcia</t>
  </si>
  <si>
    <t>ubell@example.com</t>
  </si>
  <si>
    <t>300-910-9391x119</t>
  </si>
  <si>
    <t>Matthew Yoder</t>
  </si>
  <si>
    <t>pauladominguez@example.com</t>
  </si>
  <si>
    <t>717-465-4214x0665</t>
  </si>
  <si>
    <t>Deanna Hess MD</t>
  </si>
  <si>
    <t>vasquezsarah@example.net</t>
  </si>
  <si>
    <t>(271)286-3917x4101</t>
  </si>
  <si>
    <t>Nicholas Waters</t>
  </si>
  <si>
    <t>mosleyeduardo@example.net</t>
  </si>
  <si>
    <t>Jared Luna</t>
  </si>
  <si>
    <t>fernandezaaron@example.net</t>
  </si>
  <si>
    <t>001-719-855-4601x58517</t>
  </si>
  <si>
    <t>Donna Harris</t>
  </si>
  <si>
    <t>poncedonna@example.com</t>
  </si>
  <si>
    <t>001-615-717-3203x093</t>
  </si>
  <si>
    <t>Arthur Fernandez MD</t>
  </si>
  <si>
    <t>blevy@example.org</t>
  </si>
  <si>
    <t>050-613-8782x93102</t>
  </si>
  <si>
    <t>Alec Meadows DDS</t>
  </si>
  <si>
    <t>jacquelineanderson@example.org</t>
  </si>
  <si>
    <t>+1-041-792-9111x7993</t>
  </si>
  <si>
    <t>Dale Rogers</t>
  </si>
  <si>
    <t>rnguyen@example.net</t>
  </si>
  <si>
    <t>Jason Horton</t>
  </si>
  <si>
    <t>samuelfrost@example.org</t>
  </si>
  <si>
    <t>(196)207-1002</t>
  </si>
  <si>
    <t>Michelle Wheeler</t>
  </si>
  <si>
    <t>robert72@example.org</t>
  </si>
  <si>
    <t>(487)632-9092</t>
  </si>
  <si>
    <t>Lisa Miller</t>
  </si>
  <si>
    <t>michael08@example.org</t>
  </si>
  <si>
    <t>181.958.8373</t>
  </si>
  <si>
    <t>Cory Hogan</t>
  </si>
  <si>
    <t>kjimenez@example.net</t>
  </si>
  <si>
    <t>Anthony Medina</t>
  </si>
  <si>
    <t>kristenwashington@example.org</t>
  </si>
  <si>
    <t>379-956-3531</t>
  </si>
  <si>
    <t>Brent Rojas</t>
  </si>
  <si>
    <t>nicholaswalker@example.com</t>
  </si>
  <si>
    <t>001-706-239-7265</t>
  </si>
  <si>
    <t>Nathan Chen</t>
  </si>
  <si>
    <t>james20@example.net</t>
  </si>
  <si>
    <t>001-042-177-6253</t>
  </si>
  <si>
    <t>Lindsey Clarke</t>
  </si>
  <si>
    <t>belindatran@example.org</t>
  </si>
  <si>
    <t>687-397-7406</t>
  </si>
  <si>
    <t>Danielle Murphy</t>
  </si>
  <si>
    <t>patriciavargas@example.org</t>
  </si>
  <si>
    <t>001-060-078-0686</t>
  </si>
  <si>
    <t>Robert Nicholson</t>
  </si>
  <si>
    <t>fsimpson@example.net</t>
  </si>
  <si>
    <t>001-063-254-3107x42799</t>
  </si>
  <si>
    <t>Jesse Ingram</t>
  </si>
  <si>
    <t>xlopez@example.net</t>
  </si>
  <si>
    <t>016.580.4649x893</t>
  </si>
  <si>
    <t>Angela Gilmore</t>
  </si>
  <si>
    <t>robertsonrenee@example.com</t>
  </si>
  <si>
    <t>Kristina Ayala</t>
  </si>
  <si>
    <t>tinaallen@example.org</t>
  </si>
  <si>
    <t>+1-793-355-4864x0155</t>
  </si>
  <si>
    <t>Jonathan Gallegos</t>
  </si>
  <si>
    <t>rmckinney@example.net</t>
  </si>
  <si>
    <t>795-137-1162x4112</t>
  </si>
  <si>
    <t>Michael Crawford</t>
  </si>
  <si>
    <t>abigailburton@example.com</t>
  </si>
  <si>
    <t>(827)567-0431x03856</t>
  </si>
  <si>
    <t>Mary Buchanan</t>
  </si>
  <si>
    <t>swatkins@example.net</t>
  </si>
  <si>
    <t>Dwayne Bruce</t>
  </si>
  <si>
    <t>michaelbryant@example.org</t>
  </si>
  <si>
    <t>+1-284-222-2310x592</t>
  </si>
  <si>
    <t>Jacob Harris</t>
  </si>
  <si>
    <t>wadetiffany@example.org</t>
  </si>
  <si>
    <t>(782)841-0672x752</t>
  </si>
  <si>
    <t>Oscar Cantrell</t>
  </si>
  <si>
    <t>deborah47@example.com</t>
  </si>
  <si>
    <t>001-929-751-7028x14069</t>
  </si>
  <si>
    <t>Jill Davis</t>
  </si>
  <si>
    <t>franklinjames@example.net</t>
  </si>
  <si>
    <t>430.187.1863</t>
  </si>
  <si>
    <t>Larry Hunt Jr.</t>
  </si>
  <si>
    <t>raymond65@example.com</t>
  </si>
  <si>
    <t>(045)547-8137x674</t>
  </si>
  <si>
    <t>Nicholas Hurst</t>
  </si>
  <si>
    <t>ltaylor@example.net</t>
  </si>
  <si>
    <t>234-785-1961</t>
  </si>
  <si>
    <t>Mark Nelson</t>
  </si>
  <si>
    <t>angelapage@example.org</t>
  </si>
  <si>
    <t>264.870.4947</t>
  </si>
  <si>
    <t>Julie Johnson</t>
  </si>
  <si>
    <t>moorekevin@example.net</t>
  </si>
  <si>
    <t>+1-714-627-3014x7195</t>
  </si>
  <si>
    <t>Krystal Oneill</t>
  </si>
  <si>
    <t>hmccann@example.com</t>
  </si>
  <si>
    <t>904.290.2572x52045</t>
  </si>
  <si>
    <t>Thomas Kelly</t>
  </si>
  <si>
    <t>kelly18@example.org</t>
  </si>
  <si>
    <t>001-219-285-5445x18952</t>
  </si>
  <si>
    <t>Joseph Watson</t>
  </si>
  <si>
    <t>kjenkins@example.org</t>
  </si>
  <si>
    <t>283.389.8881</t>
  </si>
  <si>
    <t>Thomas Wilson</t>
  </si>
  <si>
    <t>sandramendoza@example.com</t>
  </si>
  <si>
    <t>001-527-985-2401x322</t>
  </si>
  <si>
    <t>Elizabeth Clark</t>
  </si>
  <si>
    <t>colemankathryn@example.org</t>
  </si>
  <si>
    <t>076-031-0890</t>
  </si>
  <si>
    <t>Terry Williams</t>
  </si>
  <si>
    <t>elizabeth11@example.net</t>
  </si>
  <si>
    <t>932.501.2495</t>
  </si>
  <si>
    <t>Scott Norman</t>
  </si>
  <si>
    <t>williamjones@example.net</t>
  </si>
  <si>
    <t>001-083-342-8013x87592</t>
  </si>
  <si>
    <t>Tyler White</t>
  </si>
  <si>
    <t>tina63@example.net</t>
  </si>
  <si>
    <t>615.171.8275</t>
  </si>
  <si>
    <t>Kristin Williams</t>
  </si>
  <si>
    <t>tristan64@example.com</t>
  </si>
  <si>
    <t>+1-473-864-6317x520</t>
  </si>
  <si>
    <t>Mrs. Ashley Kim DDS</t>
  </si>
  <si>
    <t>wilsonralph@example.net</t>
  </si>
  <si>
    <t>001-121-535-3961</t>
  </si>
  <si>
    <t>Jeff Porter</t>
  </si>
  <si>
    <t>katelyn65@example.com</t>
  </si>
  <si>
    <t>+1-967-842-7114x77320</t>
  </si>
  <si>
    <t>Anthony Jones</t>
  </si>
  <si>
    <t>stantonpatrick@example.net</t>
  </si>
  <si>
    <t>249-911-8773x47784</t>
  </si>
  <si>
    <t>Rhonda Fernandez</t>
  </si>
  <si>
    <t>cisnerosanthony@example.com</t>
  </si>
  <si>
    <t>675-677-0028</t>
  </si>
  <si>
    <t>Peggy Dyer</t>
  </si>
  <si>
    <t>travistaylor@example.net</t>
  </si>
  <si>
    <t>(719)788-9778x2806</t>
  </si>
  <si>
    <t>Kevin Gray</t>
  </si>
  <si>
    <t>katie45@example.org</t>
  </si>
  <si>
    <t>William Jenkins</t>
  </si>
  <si>
    <t>stanleyjohn@example.net</t>
  </si>
  <si>
    <t>911-415-2085x0769</t>
  </si>
  <si>
    <t>Jennifer Smith</t>
  </si>
  <si>
    <t>uchapman@example.com</t>
  </si>
  <si>
    <t>001-659-171-3578</t>
  </si>
  <si>
    <t>Mary Jackson</t>
  </si>
  <si>
    <t>michael63@example.com</t>
  </si>
  <si>
    <t>+1-183-440-4963x9191</t>
  </si>
  <si>
    <t>Denise Knight</t>
  </si>
  <si>
    <t>wsimmons@example.org</t>
  </si>
  <si>
    <t>+1-484-685-3664x9878</t>
  </si>
  <si>
    <t>Albert Warner</t>
  </si>
  <si>
    <t>barbaralewis@example.net</t>
  </si>
  <si>
    <t>489.690.8357x232</t>
  </si>
  <si>
    <t>Pamela Richard</t>
  </si>
  <si>
    <t>eflores@example.net</t>
  </si>
  <si>
    <t>644.249.3631</t>
  </si>
  <si>
    <t>Alexis Robles</t>
  </si>
  <si>
    <t>steven86@example.com</t>
  </si>
  <si>
    <t>+1-032-420-4482x0700</t>
  </si>
  <si>
    <t>Angela Guzman</t>
  </si>
  <si>
    <t>lesterrichard@example.com</t>
  </si>
  <si>
    <t>+1-162-319-8189x84713</t>
  </si>
  <si>
    <t>Patricia Edwards</t>
  </si>
  <si>
    <t>vshaffer@example.org</t>
  </si>
  <si>
    <t>(321)234-7649x07851</t>
  </si>
  <si>
    <t>Jeff Vega</t>
  </si>
  <si>
    <t>natasha25@example.com</t>
  </si>
  <si>
    <t>001-540-900-3486x451</t>
  </si>
  <si>
    <t>Cynthia Ramos</t>
  </si>
  <si>
    <t>browningphillip@example.com</t>
  </si>
  <si>
    <t>134-327-5604x1776</t>
  </si>
  <si>
    <t>Faith Henderson</t>
  </si>
  <si>
    <t>hollowayholly@example.net</t>
  </si>
  <si>
    <t>569-857-0027</t>
  </si>
  <si>
    <t>Brandy Morales</t>
  </si>
  <si>
    <t>lee11@example.org</t>
  </si>
  <si>
    <t>829.657.7242</t>
  </si>
  <si>
    <t>Samantha Marsh</t>
  </si>
  <si>
    <t>christopherrichardson@example.com</t>
  </si>
  <si>
    <t>(930)089-3173x4206</t>
  </si>
  <si>
    <t>Lindsay Hernandez</t>
  </si>
  <si>
    <t>george91@example.org</t>
  </si>
  <si>
    <t>001-867-713-3344x762</t>
  </si>
  <si>
    <t>Daniel Lewis</t>
  </si>
  <si>
    <t>jessica36@example.org</t>
  </si>
  <si>
    <t>(204)439-7359x71072</t>
  </si>
  <si>
    <t>Valerie Sanders</t>
  </si>
  <si>
    <t>jennifererickson@example.net</t>
  </si>
  <si>
    <t>+1-411-800-5375x990</t>
  </si>
  <si>
    <t>Jonathan James</t>
  </si>
  <si>
    <t>ilambert@example.net</t>
  </si>
  <si>
    <t>Joseph Thomas</t>
  </si>
  <si>
    <t>edwardstiffany@example.com</t>
  </si>
  <si>
    <t>564-494-8562x572</t>
  </si>
  <si>
    <t>Tammy Fields</t>
  </si>
  <si>
    <t>jbrown@example.org</t>
  </si>
  <si>
    <t>207.427.6170</t>
  </si>
  <si>
    <t>William Hoffman</t>
  </si>
  <si>
    <t>uvasquez@example.org</t>
  </si>
  <si>
    <t>513-422-8499</t>
  </si>
  <si>
    <t>Zachary Smith</t>
  </si>
  <si>
    <t>robertjones@example.com</t>
  </si>
  <si>
    <t>+1-150-416-5915x20177</t>
  </si>
  <si>
    <t>Tyler Wheeler</t>
  </si>
  <si>
    <t>riverabradley@example.net</t>
  </si>
  <si>
    <t>592.304.5018x961</t>
  </si>
  <si>
    <t>Christopher Hanna</t>
  </si>
  <si>
    <t>ndavis@example.org</t>
  </si>
  <si>
    <t>(642)147-6492x5158</t>
  </si>
  <si>
    <t>Jeremy Hughes</t>
  </si>
  <si>
    <t>anna61@example.com</t>
  </si>
  <si>
    <t>(926)610-8573x278</t>
  </si>
  <si>
    <t>Kelly Roberts</t>
  </si>
  <si>
    <t>zmiller@example.com</t>
  </si>
  <si>
    <t>224-386-4908x1081</t>
  </si>
  <si>
    <t>Jennifer Marshall</t>
  </si>
  <si>
    <t>michael91@example.net</t>
  </si>
  <si>
    <t>Jordan Santiago</t>
  </si>
  <si>
    <t>matthew23@example.org</t>
  </si>
  <si>
    <t>941-680-0610</t>
  </si>
  <si>
    <t>John Holt</t>
  </si>
  <si>
    <t>nturner@example.com</t>
  </si>
  <si>
    <t>001-641-220-3103x037</t>
  </si>
  <si>
    <t>Marie Graham</t>
  </si>
  <si>
    <t>christophercarrillo@example.org</t>
  </si>
  <si>
    <t>601.227.7707x9334</t>
  </si>
  <si>
    <t>Sandra Williams</t>
  </si>
  <si>
    <t>garciamelanie@example.com</t>
  </si>
  <si>
    <t>(799)840-7678x99730</t>
  </si>
  <si>
    <t>Jennifer Stewart</t>
  </si>
  <si>
    <t>adamsdeborah@example.com</t>
  </si>
  <si>
    <t>795-760-2437</t>
  </si>
  <si>
    <t>David Robinson</t>
  </si>
  <si>
    <t>sandra72@example.com</t>
  </si>
  <si>
    <t>001-665-729-3417x2232</t>
  </si>
  <si>
    <t>Ashlee Perry</t>
  </si>
  <si>
    <t>ntorres@example.net</t>
  </si>
  <si>
    <t>Luke Martinez</t>
  </si>
  <si>
    <t>tomchaney@example.com</t>
  </si>
  <si>
    <t>001-084-289-1077x11991</t>
  </si>
  <si>
    <t>Amanda Garcia</t>
  </si>
  <si>
    <t>pittsrhonda@example.org</t>
  </si>
  <si>
    <t>001-478-712-5521x3760</t>
  </si>
  <si>
    <t>Robert Peterson</t>
  </si>
  <si>
    <t>christopherwatson@example.com</t>
  </si>
  <si>
    <t>(328)632-6667x850</t>
  </si>
  <si>
    <t>Randy Robbins</t>
  </si>
  <si>
    <t>millerleroy@example.org</t>
  </si>
  <si>
    <t>(060)290-8466x84550</t>
  </si>
  <si>
    <t>Stephanie Bishop</t>
  </si>
  <si>
    <t>isabellagriffin@example.org</t>
  </si>
  <si>
    <t>Neil Singh</t>
  </si>
  <si>
    <t>abigailfernandez@example.org</t>
  </si>
  <si>
    <t>884-852-0089</t>
  </si>
  <si>
    <t>Ronnie Torres</t>
  </si>
  <si>
    <t>hbenitez@example.net</t>
  </si>
  <si>
    <t>Jody Bird</t>
  </si>
  <si>
    <t>michaelmitchell@example.net</t>
  </si>
  <si>
    <t>001-268-315-8935</t>
  </si>
  <si>
    <t>Charles Simmons</t>
  </si>
  <si>
    <t>dmiller@example.com</t>
  </si>
  <si>
    <t>(737)158-6988</t>
  </si>
  <si>
    <t>Shelby Silva</t>
  </si>
  <si>
    <t>sbarajas@example.com</t>
  </si>
  <si>
    <t>001-622-827-7288x1377</t>
  </si>
  <si>
    <t>Christopher Hansen</t>
  </si>
  <si>
    <t>guzmanricky@example.org</t>
  </si>
  <si>
    <t>(940)821-5454x470</t>
  </si>
  <si>
    <t>Brenda Lawrence</t>
  </si>
  <si>
    <t>zunigakevin@example.com</t>
  </si>
  <si>
    <t>270.185.1067</t>
  </si>
  <si>
    <t>Krystal Mccullough</t>
  </si>
  <si>
    <t>ualvarez@example.net</t>
  </si>
  <si>
    <t>(287)772-5199</t>
  </si>
  <si>
    <t>David Foster</t>
  </si>
  <si>
    <t>rubiopamela@example.net</t>
  </si>
  <si>
    <t>120-948-1813x989</t>
  </si>
  <si>
    <t>Tina Boyd</t>
  </si>
  <si>
    <t>bshaw@example.org</t>
  </si>
  <si>
    <t>+1-820-433-9718x95690</t>
  </si>
  <si>
    <t>Timothy Morgan Jr.</t>
  </si>
  <si>
    <t>heathlogan@example.com</t>
  </si>
  <si>
    <t>118-242-2412</t>
  </si>
  <si>
    <t>Jason Jackson</t>
  </si>
  <si>
    <t>howard04@example.com</t>
  </si>
  <si>
    <t>526-546-1033</t>
  </si>
  <si>
    <t>Laurie Vasquez</t>
  </si>
  <si>
    <t>ravery@example.org</t>
  </si>
  <si>
    <t>786-170-6304x89138</t>
  </si>
  <si>
    <t>Beth Carroll</t>
  </si>
  <si>
    <t>omiller@example.net</t>
  </si>
  <si>
    <t>258.238.6870</t>
  </si>
  <si>
    <t>John Calderon</t>
  </si>
  <si>
    <t>denise20@example.org</t>
  </si>
  <si>
    <t>494.653.9840x2891</t>
  </si>
  <si>
    <t>James Martinez</t>
  </si>
  <si>
    <t>jessicalutz@example.com</t>
  </si>
  <si>
    <t>985.547.4355</t>
  </si>
  <si>
    <t>Tyler Murphy</t>
  </si>
  <si>
    <t>deborahsmith@example.com</t>
  </si>
  <si>
    <t>Ronnie Powers</t>
  </si>
  <si>
    <t>gomezlisa@example.net</t>
  </si>
  <si>
    <t>(620)175-3703x045</t>
  </si>
  <si>
    <t>Robert Garrett</t>
  </si>
  <si>
    <t>jimsnyder@example.com</t>
  </si>
  <si>
    <t>Carolyn Lee</t>
  </si>
  <si>
    <t>cameronanderson@example.org</t>
  </si>
  <si>
    <t>(493)843-0894</t>
  </si>
  <si>
    <t>Sonya Smith</t>
  </si>
  <si>
    <t>pdavidson@example.org</t>
  </si>
  <si>
    <t>664-187-7580x30468</t>
  </si>
  <si>
    <t>Aaron Lee</t>
  </si>
  <si>
    <t>beardlindsey@example.net</t>
  </si>
  <si>
    <t>613.325.4110</t>
  </si>
  <si>
    <t>Robert Watkins</t>
  </si>
  <si>
    <t>mary31@example.com</t>
  </si>
  <si>
    <t>505.831.9971</t>
  </si>
  <si>
    <t>Lauren Miller</t>
  </si>
  <si>
    <t>rangelnicholas@example.net</t>
  </si>
  <si>
    <t>207-049-6110</t>
  </si>
  <si>
    <t>Elizabeth James</t>
  </si>
  <si>
    <t>williamsonrobert@example.net</t>
  </si>
  <si>
    <t>+1-907-676-9915x07859</t>
  </si>
  <si>
    <t>Brian Larson</t>
  </si>
  <si>
    <t>watkinsmary@example.net</t>
  </si>
  <si>
    <t>(845)679-7232</t>
  </si>
  <si>
    <t>Amy Collins</t>
  </si>
  <si>
    <t>ppalmer@example.com</t>
  </si>
  <si>
    <t>982-274-9545x0892</t>
  </si>
  <si>
    <t>Jonathon Conley</t>
  </si>
  <si>
    <t>hendersonjames@example.org</t>
  </si>
  <si>
    <t>+1-315-377-9599x5946</t>
  </si>
  <si>
    <t>Brian Walter</t>
  </si>
  <si>
    <t>crawfordsamantha@example.net</t>
  </si>
  <si>
    <t>379.337.5636</t>
  </si>
  <si>
    <t>William Cox</t>
  </si>
  <si>
    <t>howardangela@example.org</t>
  </si>
  <si>
    <t>739-500-3342x3425</t>
  </si>
  <si>
    <t>Danielle Gonzalez</t>
  </si>
  <si>
    <t>meganlozano@example.org</t>
  </si>
  <si>
    <t>+1-261-534-7355x28961</t>
  </si>
  <si>
    <t>Stephen Anderson</t>
  </si>
  <si>
    <t>jamesgray@example.com</t>
  </si>
  <si>
    <t>963-099-3842x53042</t>
  </si>
  <si>
    <t>Tracy Blackwell</t>
  </si>
  <si>
    <t>jessicamueller@example.net</t>
  </si>
  <si>
    <t>+1-128-685-7872x558</t>
  </si>
  <si>
    <t>Michelle Simpson</t>
  </si>
  <si>
    <t>bianca90@example.org</t>
  </si>
  <si>
    <t>373.634.6692</t>
  </si>
  <si>
    <t>Jacqueline Pierce</t>
  </si>
  <si>
    <t>karenphillips@example.net</t>
  </si>
  <si>
    <t>(390)789-5677x665</t>
  </si>
  <si>
    <t>Emily Reyes</t>
  </si>
  <si>
    <t>scottbaker@example.org</t>
  </si>
  <si>
    <t>(148)881-4311x150</t>
  </si>
  <si>
    <t>Felicia Leonard</t>
  </si>
  <si>
    <t>kevin43@example.net</t>
  </si>
  <si>
    <t>+1-284-044-5669x078</t>
  </si>
  <si>
    <t>Tiffany Grimes MD</t>
  </si>
  <si>
    <t>thomasblack@example.net</t>
  </si>
  <si>
    <t>001-775-153-6637x78052</t>
  </si>
  <si>
    <t>Bethany Harding</t>
  </si>
  <si>
    <t>porterdonna@example.com</t>
  </si>
  <si>
    <t>366-684-5909x02259</t>
  </si>
  <si>
    <t>Lindsey Franklin</t>
  </si>
  <si>
    <t>nbaird@example.com</t>
  </si>
  <si>
    <t>863-715-9741</t>
  </si>
  <si>
    <t>Michael Thompson</t>
  </si>
  <si>
    <t>mjohnson@example.org</t>
  </si>
  <si>
    <t>(433)481-7058x0256</t>
  </si>
  <si>
    <t>William Anderson</t>
  </si>
  <si>
    <t>emendoza@example.com</t>
  </si>
  <si>
    <t>234.672.9949</t>
  </si>
  <si>
    <t>Mitchell Stevens</t>
  </si>
  <si>
    <t>adrianthomas@example.org</t>
  </si>
  <si>
    <t>(938)597-7790x1475</t>
  </si>
  <si>
    <t>Michelle Evans</t>
  </si>
  <si>
    <t>robertwhite@example.net</t>
  </si>
  <si>
    <t>001-676-291-6032x4841</t>
  </si>
  <si>
    <t>Miranda Robinson</t>
  </si>
  <si>
    <t>wjenkins@example.net</t>
  </si>
  <si>
    <t>511-856-7243</t>
  </si>
  <si>
    <t>Julia Jones</t>
  </si>
  <si>
    <t>vjames@example.com</t>
  </si>
  <si>
    <t>600.412.5777</t>
  </si>
  <si>
    <t>Joshua Allen</t>
  </si>
  <si>
    <t>rtaylor@example.org</t>
  </si>
  <si>
    <t>(091)241-8621</t>
  </si>
  <si>
    <t>Alexandra Nelson</t>
  </si>
  <si>
    <t>nhoward@example.net</t>
  </si>
  <si>
    <t>Amber Bennett</t>
  </si>
  <si>
    <t>sarahbrooks@example.org</t>
  </si>
  <si>
    <t>106.005.3131</t>
  </si>
  <si>
    <t>Sandra Jackson</t>
  </si>
  <si>
    <t>bradleyhunt@example.com</t>
  </si>
  <si>
    <t>839-386-6133x15520</t>
  </si>
  <si>
    <t>Eugene Price</t>
  </si>
  <si>
    <t>qrobinson@example.com</t>
  </si>
  <si>
    <t>+1-950-136-4971x8924</t>
  </si>
  <si>
    <t>Lindsay Jarvis</t>
  </si>
  <si>
    <t>xgregory@example.net</t>
  </si>
  <si>
    <t>(525)715-0997</t>
  </si>
  <si>
    <t>Martin Hall</t>
  </si>
  <si>
    <t>hallchristina@example.org</t>
  </si>
  <si>
    <t>363-910-2574x3263</t>
  </si>
  <si>
    <t>Cynthia Swanson</t>
  </si>
  <si>
    <t>vstevenson@example.org</t>
  </si>
  <si>
    <t>508-640-3553x380</t>
  </si>
  <si>
    <t>Mary Wright</t>
  </si>
  <si>
    <t>cathyjames@example.com</t>
  </si>
  <si>
    <t>(701)713-0232</t>
  </si>
  <si>
    <t>Kevin Guerra</t>
  </si>
  <si>
    <t>joelmiller@example.net</t>
  </si>
  <si>
    <t>423.362.9344x973</t>
  </si>
  <si>
    <t>Richard Miller</t>
  </si>
  <si>
    <t>raymond27@example.com</t>
  </si>
  <si>
    <t>(896)270-6614x98282</t>
  </si>
  <si>
    <t>John Chavez</t>
  </si>
  <si>
    <t>ehart@example.org</t>
  </si>
  <si>
    <t>273-230-0857x66656</t>
  </si>
  <si>
    <t>Martin Chapman MD</t>
  </si>
  <si>
    <t>riddledavid@example.net</t>
  </si>
  <si>
    <t>(364)587-5066</t>
  </si>
  <si>
    <t>Dana Johnson</t>
  </si>
  <si>
    <t>crystal02@example.com</t>
  </si>
  <si>
    <t>+1-724-399-2011x669</t>
  </si>
  <si>
    <t>Angela Kent</t>
  </si>
  <si>
    <t>bmartin@example.com</t>
  </si>
  <si>
    <t>001-488-694-6119x524</t>
  </si>
  <si>
    <t>Tara Sanders</t>
  </si>
  <si>
    <t>adam27@example.org</t>
  </si>
  <si>
    <t>168-646-2252</t>
  </si>
  <si>
    <t>Christina White</t>
  </si>
  <si>
    <t>hayeslisa@example.org</t>
  </si>
  <si>
    <t>023.467.9121</t>
  </si>
  <si>
    <t>James Hill</t>
  </si>
  <si>
    <t>anthony37@example.com</t>
  </si>
  <si>
    <t>+1-100-409-0138x06984</t>
  </si>
  <si>
    <t>Kara Rogers</t>
  </si>
  <si>
    <t>rrogers@example.com</t>
  </si>
  <si>
    <t>356-690-5510x76209</t>
  </si>
  <si>
    <t>Joseph Tapia</t>
  </si>
  <si>
    <t>miguelmontgomery@example.net</t>
  </si>
  <si>
    <t>863.050.5057x3976</t>
  </si>
  <si>
    <t>Rebecca Bailey</t>
  </si>
  <si>
    <t>shatfield@example.org</t>
  </si>
  <si>
    <t>001-649-328-9802x7148</t>
  </si>
  <si>
    <t>Mrs. Stephanie Friedman</t>
  </si>
  <si>
    <t>pbates@example.org</t>
  </si>
  <si>
    <t>211.602.5643</t>
  </si>
  <si>
    <t>Mary Lynn</t>
  </si>
  <si>
    <t>wadesandra@example.net</t>
  </si>
  <si>
    <t>001-715-399-1566x8633</t>
  </si>
  <si>
    <t>Earl Rodriguez</t>
  </si>
  <si>
    <t>joy31@example.net</t>
  </si>
  <si>
    <t>(256)904-0983x665</t>
  </si>
  <si>
    <t>Rebecca Peck</t>
  </si>
  <si>
    <t>aprilguzman@example.org</t>
  </si>
  <si>
    <t>608-752-4377</t>
  </si>
  <si>
    <t>Drew Burgess</t>
  </si>
  <si>
    <t>georgekyle@example.net</t>
  </si>
  <si>
    <t>497-374-6052</t>
  </si>
  <si>
    <t>Christine Oconnor</t>
  </si>
  <si>
    <t>isabellawilliams@example.org</t>
  </si>
  <si>
    <t>642.086.5675x6618</t>
  </si>
  <si>
    <t>Diane Leblanc</t>
  </si>
  <si>
    <t>udavis@example.net</t>
  </si>
  <si>
    <t>Paul Moss</t>
  </si>
  <si>
    <t>coxmelissa@example.org</t>
  </si>
  <si>
    <t>+1-266-201-5720x18596</t>
  </si>
  <si>
    <t>Lori Powell</t>
  </si>
  <si>
    <t>wilsonrandy@example.com</t>
  </si>
  <si>
    <t>001-926-176-4750x111</t>
  </si>
  <si>
    <t>Martin Kerr</t>
  </si>
  <si>
    <t>andrewberry@example.net</t>
  </si>
  <si>
    <t>419.267.6492x1518</t>
  </si>
  <si>
    <t>Robert Smith</t>
  </si>
  <si>
    <t>lbrown@example.net</t>
  </si>
  <si>
    <t>001-131-292-0875x102</t>
  </si>
  <si>
    <t>Marissa Miller</t>
  </si>
  <si>
    <t>melissa01@example.org</t>
  </si>
  <si>
    <t>458.260.3408x48729</t>
  </si>
  <si>
    <t>Erik Bartlett DVM</t>
  </si>
  <si>
    <t>haileybates@example.org</t>
  </si>
  <si>
    <t>032.432.9839</t>
  </si>
  <si>
    <t>Carl Dean</t>
  </si>
  <si>
    <t>piercejorge@example.net</t>
  </si>
  <si>
    <t>(671)462-8314</t>
  </si>
  <si>
    <t>Melissa Lee MD</t>
  </si>
  <si>
    <t>roberthernandez@example.com</t>
  </si>
  <si>
    <t>(093)141-8186x1515</t>
  </si>
  <si>
    <t>Paula Thomas</t>
  </si>
  <si>
    <t>joshuagarcia@example.org</t>
  </si>
  <si>
    <t>(112)849-7185x9484</t>
  </si>
  <si>
    <t>Stephanie Jackson</t>
  </si>
  <si>
    <t>zwhite@example.net</t>
  </si>
  <si>
    <t>+1-889-679-2408x22269</t>
  </si>
  <si>
    <t>Amy Swanson</t>
  </si>
  <si>
    <t>jasmine39@example.com</t>
  </si>
  <si>
    <t>001-727-578-4468x341</t>
  </si>
  <si>
    <t>Jennifer Edwards</t>
  </si>
  <si>
    <t>walterschase@example.org</t>
  </si>
  <si>
    <t>290-148-7068</t>
  </si>
  <si>
    <t>Breanna Jimenez</t>
  </si>
  <si>
    <t>sullivanchristina@example.net</t>
  </si>
  <si>
    <t>Sierra Mills</t>
  </si>
  <si>
    <t>gregoryrichardson@example.org</t>
  </si>
  <si>
    <t>506.762.5153x81447</t>
  </si>
  <si>
    <t>Daniel Rojas</t>
  </si>
  <si>
    <t>trobinson@example.net</t>
  </si>
  <si>
    <t>079.705.0975x45105</t>
  </si>
  <si>
    <t>Charlotte Gomez</t>
  </si>
  <si>
    <t>jordanjames@example.net</t>
  </si>
  <si>
    <t>261.702.4376x54562</t>
  </si>
  <si>
    <t>Debra Mayo</t>
  </si>
  <si>
    <t>wmartin@example.net</t>
  </si>
  <si>
    <t>(053)134-0266x50237</t>
  </si>
  <si>
    <t>Victoria Wilson</t>
  </si>
  <si>
    <t>zpierce@example.net</t>
  </si>
  <si>
    <t>001-256-862-1102x258</t>
  </si>
  <si>
    <t>Michael Williams</t>
  </si>
  <si>
    <t>russell90@example.com</t>
  </si>
  <si>
    <t>447.163.9282x3414</t>
  </si>
  <si>
    <t>Danielle Hoover MD</t>
  </si>
  <si>
    <t>hayneswayne@example.org</t>
  </si>
  <si>
    <t>923.126.0432</t>
  </si>
  <si>
    <t>Luis Davis</t>
  </si>
  <si>
    <t>jamesalicia@example.net</t>
  </si>
  <si>
    <t>+1-335-670-8604x1454</t>
  </si>
  <si>
    <t>Michelle Wright</t>
  </si>
  <si>
    <t>whiteaaron@example.net</t>
  </si>
  <si>
    <t>001-534-749-1624x7554</t>
  </si>
  <si>
    <t>Michael Vega</t>
  </si>
  <si>
    <t>markfigueroa@example.com</t>
  </si>
  <si>
    <t>001-989-534-3961x1291</t>
  </si>
  <si>
    <t>Warren Henson</t>
  </si>
  <si>
    <t>jamesgriffin@example.org</t>
  </si>
  <si>
    <t>895-473-8202</t>
  </si>
  <si>
    <t>Joshua King</t>
  </si>
  <si>
    <t>patricia71@example.com</t>
  </si>
  <si>
    <t>768-802-9424</t>
  </si>
  <si>
    <t>Keith Bauer</t>
  </si>
  <si>
    <t>joysanders@example.net</t>
  </si>
  <si>
    <t>Clinton Moore</t>
  </si>
  <si>
    <t>brittanysmith@example.net</t>
  </si>
  <si>
    <t>884.434.4812x308</t>
  </si>
  <si>
    <t>Andrew Hernandez</t>
  </si>
  <si>
    <t>sara40@example.net</t>
  </si>
  <si>
    <t>381.059.5518</t>
  </si>
  <si>
    <t>Casey Villanueva</t>
  </si>
  <si>
    <t>mark00@example.com</t>
  </si>
  <si>
    <t>424.089.1649</t>
  </si>
  <si>
    <t>Ruth Walker</t>
  </si>
  <si>
    <t>james62@example.com</t>
  </si>
  <si>
    <t>652.717.2722</t>
  </si>
  <si>
    <t>John Blair</t>
  </si>
  <si>
    <t>andrew22@example.com</t>
  </si>
  <si>
    <t>+1-931-216-3761x82091</t>
  </si>
  <si>
    <t>Alex Serrano</t>
  </si>
  <si>
    <t>andersonkayla@example.com</t>
  </si>
  <si>
    <t>(900)185-1327</t>
  </si>
  <si>
    <t>Stephanie Ochoa</t>
  </si>
  <si>
    <t>martin23@example.org</t>
  </si>
  <si>
    <t>andrewsimmons@example.org</t>
  </si>
  <si>
    <t>(436)172-1314x519</t>
  </si>
  <si>
    <t>Isaac Middleton</t>
  </si>
  <si>
    <t>huangcassandra@example.org</t>
  </si>
  <si>
    <t>(859)262-4945x14754</t>
  </si>
  <si>
    <t>Michelle Jones</t>
  </si>
  <si>
    <t>hensleytiffany@example.net</t>
  </si>
  <si>
    <t>(526)771-1964</t>
  </si>
  <si>
    <t>Frank Anderson</t>
  </si>
  <si>
    <t>fgomez@example.com</t>
  </si>
  <si>
    <t>695.236.6878x8788</t>
  </si>
  <si>
    <t>Janice Carpenter</t>
  </si>
  <si>
    <t>xrose@example.net</t>
  </si>
  <si>
    <t>001-313-503-0587x2105</t>
  </si>
  <si>
    <t>Samuel Osborne</t>
  </si>
  <si>
    <t>kenneththomas@example.net</t>
  </si>
  <si>
    <t>(333)021-2606x50191</t>
  </si>
  <si>
    <t>Kirk Moore</t>
  </si>
  <si>
    <t>michaelmiller@example.org</t>
  </si>
  <si>
    <t>Jill Newman</t>
  </si>
  <si>
    <t>mitchelleric@example.net</t>
  </si>
  <si>
    <t>Kathryn Fletcher</t>
  </si>
  <si>
    <t>rhuynh@example.org</t>
  </si>
  <si>
    <t>623.690.3628x91775</t>
  </si>
  <si>
    <t>Jennifer James</t>
  </si>
  <si>
    <t>prattdeborah@example.org</t>
  </si>
  <si>
    <t>111-595-0342x811</t>
  </si>
  <si>
    <t>Adam Browning</t>
  </si>
  <si>
    <t>andrealittle@example.org</t>
  </si>
  <si>
    <t>419.909.7005</t>
  </si>
  <si>
    <t>Eric Hooper</t>
  </si>
  <si>
    <t>susan83@example.com</t>
  </si>
  <si>
    <t>001-652-156-8182x09679</t>
  </si>
  <si>
    <t>Amanda Martin</t>
  </si>
  <si>
    <t>omiller@example.org</t>
  </si>
  <si>
    <t>001-332-288-9857x254</t>
  </si>
  <si>
    <t>Scott Jordan</t>
  </si>
  <si>
    <t>nallen@example.net</t>
  </si>
  <si>
    <t>297-102-4817</t>
  </si>
  <si>
    <t>Erik Villa</t>
  </si>
  <si>
    <t>carlosray@example.com</t>
  </si>
  <si>
    <t>127-474-7219</t>
  </si>
  <si>
    <t>Jack Mitchell MD</t>
  </si>
  <si>
    <t>scotthunt@example.net</t>
  </si>
  <si>
    <t>516-874-0903x80214</t>
  </si>
  <si>
    <t>Kelly Nash</t>
  </si>
  <si>
    <t>paulford@example.org</t>
  </si>
  <si>
    <t>(778)711-2166x365</t>
  </si>
  <si>
    <t>Grant Munoz</t>
  </si>
  <si>
    <t>jacquelinealvarez@example.com</t>
  </si>
  <si>
    <t>082.723.5909x605</t>
  </si>
  <si>
    <t>Veronica Lewis</t>
  </si>
  <si>
    <t>mirandacisneros@example.net</t>
  </si>
  <si>
    <t>(442)121-4614x76834</t>
  </si>
  <si>
    <t>Anthony Jacobson</t>
  </si>
  <si>
    <t>wpeterson@example.com</t>
  </si>
  <si>
    <t>(356)778-2659</t>
  </si>
  <si>
    <t>Adam Logan</t>
  </si>
  <si>
    <t>christiancontreras@example.net</t>
  </si>
  <si>
    <t>(550)272-7516</t>
  </si>
  <si>
    <t>Nathan Mcneil</t>
  </si>
  <si>
    <t>cynthiafowler@example.net</t>
  </si>
  <si>
    <t>033-682-9635</t>
  </si>
  <si>
    <t>Corey Frazier</t>
  </si>
  <si>
    <t>woodmichael@example.com</t>
  </si>
  <si>
    <t>817-766-5586x8512</t>
  </si>
  <si>
    <t>Jake Tran</t>
  </si>
  <si>
    <t>amyjames@example.net</t>
  </si>
  <si>
    <t>001-649-111-1096x179</t>
  </si>
  <si>
    <t>Ariana Wallace</t>
  </si>
  <si>
    <t>contrerasmelissa@example.org</t>
  </si>
  <si>
    <t>786.137.1576</t>
  </si>
  <si>
    <t>Maria Mueller</t>
  </si>
  <si>
    <t>xsmith@example.org</t>
  </si>
  <si>
    <t>444.463.0600x02589</t>
  </si>
  <si>
    <t>Christopher Armstrong</t>
  </si>
  <si>
    <t>zallen@example.org</t>
  </si>
  <si>
    <t>+1-609-626-2658x263</t>
  </si>
  <si>
    <t>Robert Gordon</t>
  </si>
  <si>
    <t>ocameron@example.com</t>
  </si>
  <si>
    <t>Michael Knapp</t>
  </si>
  <si>
    <t>armstronganthony@example.net</t>
  </si>
  <si>
    <t>(752)334-3836</t>
  </si>
  <si>
    <t>Mary Hill</t>
  </si>
  <si>
    <t>courtneylittle@example.net</t>
  </si>
  <si>
    <t>179-112-4421</t>
  </si>
  <si>
    <t>Ryan Durham</t>
  </si>
  <si>
    <t>peterhenry@example.org</t>
  </si>
  <si>
    <t>(171)366-5722x40299</t>
  </si>
  <si>
    <t>Autumn Cooper</t>
  </si>
  <si>
    <t>timothy99@example.net</t>
  </si>
  <si>
    <t>Brittany Camacho</t>
  </si>
  <si>
    <t>roachanthony@example.org</t>
  </si>
  <si>
    <t>124.473.1584</t>
  </si>
  <si>
    <t>Robert Graham</t>
  </si>
  <si>
    <t>qnielsen@example.org</t>
  </si>
  <si>
    <t>461.994.2376</t>
  </si>
  <si>
    <t>Jessica Burgess</t>
  </si>
  <si>
    <t>cindy96@example.com</t>
  </si>
  <si>
    <t>955.172.0849</t>
  </si>
  <si>
    <t>Larry Wiley</t>
  </si>
  <si>
    <t>raymond12@example.com</t>
  </si>
  <si>
    <t>(253)135-5251x05053</t>
  </si>
  <si>
    <t>Robert Roach</t>
  </si>
  <si>
    <t>cruzcarolyn@example.net</t>
  </si>
  <si>
    <t>184.919.6655</t>
  </si>
  <si>
    <t>Anthony Snyder</t>
  </si>
  <si>
    <t>mooneyrobert@example.org</t>
  </si>
  <si>
    <t>295.963.9040x907</t>
  </si>
  <si>
    <t>Ryan Powell</t>
  </si>
  <si>
    <t>rogersallen@example.com</t>
  </si>
  <si>
    <t>644-556-1857</t>
  </si>
  <si>
    <t>Jennifer Horton</t>
  </si>
  <si>
    <t>psnyder@example.org</t>
  </si>
  <si>
    <t>(910)300-2156x321</t>
  </si>
  <si>
    <t>Steven Wood</t>
  </si>
  <si>
    <t>villamiranda@example.com</t>
  </si>
  <si>
    <t>Lauren Wilson</t>
  </si>
  <si>
    <t>michelle96@example.net</t>
  </si>
  <si>
    <t>188.397.7457x314</t>
  </si>
  <si>
    <t>Michelle Gomez</t>
  </si>
  <si>
    <t>donnamoss@example.org</t>
  </si>
  <si>
    <t>001-117-030-3763x715</t>
  </si>
  <si>
    <t>Kevin Rose</t>
  </si>
  <si>
    <t>kathleen47@example.net</t>
  </si>
  <si>
    <t>(812)356-7983</t>
  </si>
  <si>
    <t>Chelsea Ramirez</t>
  </si>
  <si>
    <t>ginalynn@example.net</t>
  </si>
  <si>
    <t>+1-127-113-0724x0787</t>
  </si>
  <si>
    <t>Bryan Pierce</t>
  </si>
  <si>
    <t>ryan26@example.net</t>
  </si>
  <si>
    <t>(850)745-1066x34362</t>
  </si>
  <si>
    <t>Kendra Snyder</t>
  </si>
  <si>
    <t>drodriguez@example.net</t>
  </si>
  <si>
    <t>131.009.4318</t>
  </si>
  <si>
    <t>Darrell Oliver</t>
  </si>
  <si>
    <t>gmyers@example.org</t>
  </si>
  <si>
    <t>001-473-235-4940x1289</t>
  </si>
  <si>
    <t>Eric Knox</t>
  </si>
  <si>
    <t>georgemaldonado@example.org</t>
  </si>
  <si>
    <t>(572)076-5024</t>
  </si>
  <si>
    <t>Carolyn Wolf</t>
  </si>
  <si>
    <t>wheelertara@example.net</t>
  </si>
  <si>
    <t>Nicole Rowe</t>
  </si>
  <si>
    <t>torresjill@example.com</t>
  </si>
  <si>
    <t>584.745.7054x5897</t>
  </si>
  <si>
    <t>Michael Chandler</t>
  </si>
  <si>
    <t>hernandezrobert@example.org</t>
  </si>
  <si>
    <t>+1-257-039-6531x36148</t>
  </si>
  <si>
    <t>Joann Mullen</t>
  </si>
  <si>
    <t>josephshelton@example.com</t>
  </si>
  <si>
    <t>(964)430-9859x1679</t>
  </si>
  <si>
    <t>Rebecca Roberts</t>
  </si>
  <si>
    <t>portergina@example.com</t>
  </si>
  <si>
    <t>+1-284-982-4741x40703</t>
  </si>
  <si>
    <t>Kevin Brown</t>
  </si>
  <si>
    <t>adam50@example.org</t>
  </si>
  <si>
    <t>254-882-1423x691</t>
  </si>
  <si>
    <t>Andrew Fitzpatrick</t>
  </si>
  <si>
    <t>lisawalsh@example.com</t>
  </si>
  <si>
    <t>(144)942-9659x2342</t>
  </si>
  <si>
    <t>Curtis Torres</t>
  </si>
  <si>
    <t>ashley78@example.org</t>
  </si>
  <si>
    <t>(612)875-8575x6766</t>
  </si>
  <si>
    <t>Thomas Johnson</t>
  </si>
  <si>
    <t>idavis@example.net</t>
  </si>
  <si>
    <t>398-529-8940x6260</t>
  </si>
  <si>
    <t>Phillip Holmes</t>
  </si>
  <si>
    <t>millerjoseph@example.net</t>
  </si>
  <si>
    <t>591-497-5019</t>
  </si>
  <si>
    <t>Nancy Brown</t>
  </si>
  <si>
    <t>zacharyhart@example.com</t>
  </si>
  <si>
    <t>(324)407-9311</t>
  </si>
  <si>
    <t>Larry Martinez</t>
  </si>
  <si>
    <t>wrightdale@example.org</t>
  </si>
  <si>
    <t>760.146.7238x49791</t>
  </si>
  <si>
    <t>Mark Lopez</t>
  </si>
  <si>
    <t>georgeharmon@example.net</t>
  </si>
  <si>
    <t>774.419.7546</t>
  </si>
  <si>
    <t>Robert Marshall</t>
  </si>
  <si>
    <t>shernandez@example.com</t>
  </si>
  <si>
    <t>960-940-9705</t>
  </si>
  <si>
    <t>Julie Sharp</t>
  </si>
  <si>
    <t>albert25@example.net</t>
  </si>
  <si>
    <t>358.681.2259x57244</t>
  </si>
  <si>
    <t>Andrea Franco</t>
  </si>
  <si>
    <t>ebennett@example.net</t>
  </si>
  <si>
    <t>+1-298-842-5995x99610</t>
  </si>
  <si>
    <t>Nicholas Hall</t>
  </si>
  <si>
    <t>portererin@example.com</t>
  </si>
  <si>
    <t>001-331-266-1094x10175</t>
  </si>
  <si>
    <t>Sara Mclean</t>
  </si>
  <si>
    <t>daniel76@example.org</t>
  </si>
  <si>
    <t>+1-983-347-7433x2683</t>
  </si>
  <si>
    <t>Alexander Moyer</t>
  </si>
  <si>
    <t>harrislisa@example.org</t>
  </si>
  <si>
    <t>(698)152-8733x978</t>
  </si>
  <si>
    <t>Luke Hansen</t>
  </si>
  <si>
    <t>lauriegonzales@example.net</t>
  </si>
  <si>
    <t>(191)284-1173x0985</t>
  </si>
  <si>
    <t>Roberto Roberts</t>
  </si>
  <si>
    <t>peter51@example.org</t>
  </si>
  <si>
    <t>189-389-8469x0819</t>
  </si>
  <si>
    <t>Thomas Baker</t>
  </si>
  <si>
    <t>johnsonrobert@example.org</t>
  </si>
  <si>
    <t>023-850-3719x90516</t>
  </si>
  <si>
    <t>rpotts@example.net</t>
  </si>
  <si>
    <t>Anthony Ayala</t>
  </si>
  <si>
    <t>amandadalton@example.net</t>
  </si>
  <si>
    <t>+1-087-066-2668x21719</t>
  </si>
  <si>
    <t>Mrs. Cheryl Kim</t>
  </si>
  <si>
    <t>allenchristopher@example.org</t>
  </si>
  <si>
    <t>689.003.0102</t>
  </si>
  <si>
    <t>Douglas Edwards</t>
  </si>
  <si>
    <t>whitneyanderson@example.com</t>
  </si>
  <si>
    <t>111.483.7537x4584</t>
  </si>
  <si>
    <t>Dana Orozco</t>
  </si>
  <si>
    <t>heidi81@example.org</t>
  </si>
  <si>
    <t>(697)413-2834x831</t>
  </si>
  <si>
    <t>Robert Thomas</t>
  </si>
  <si>
    <t>hollysantos@example.com</t>
  </si>
  <si>
    <t>070-449-6410</t>
  </si>
  <si>
    <t>Leonard Simpson</t>
  </si>
  <si>
    <t>ccruz@example.org</t>
  </si>
  <si>
    <t>626.804.0850</t>
  </si>
  <si>
    <t>Nicole Rogers</t>
  </si>
  <si>
    <t>lisa93@example.org</t>
  </si>
  <si>
    <t>966-018-6487x69984</t>
  </si>
  <si>
    <t>James Reese</t>
  </si>
  <si>
    <t>davidsmith@example.net</t>
  </si>
  <si>
    <t>138-459-6094x544</t>
  </si>
  <si>
    <t>Rhonda Franklin</t>
  </si>
  <si>
    <t>parkerdonna@example.com</t>
  </si>
  <si>
    <t>(770)707-0578</t>
  </si>
  <si>
    <t>Anthony Mcmillan</t>
  </si>
  <si>
    <t>penny85@example.org</t>
  </si>
  <si>
    <t>244.472.3229x031</t>
  </si>
  <si>
    <t>Cathy Hunter</t>
  </si>
  <si>
    <t>criley@example.net</t>
  </si>
  <si>
    <t>001-304-405-8093x511</t>
  </si>
  <si>
    <t>Ashley Jones</t>
  </si>
  <si>
    <t>markwatson@example.net</t>
  </si>
  <si>
    <t>(164)205-9556x57490</t>
  </si>
  <si>
    <t>Andrew Conrad</t>
  </si>
  <si>
    <t>rodriguezjason@example.com</t>
  </si>
  <si>
    <t>895.369.0261x13989</t>
  </si>
  <si>
    <t>Morgan Ryan</t>
  </si>
  <si>
    <t>abbottallison@example.org</t>
  </si>
  <si>
    <t>+1-788-754-3943x535</t>
  </si>
  <si>
    <t>Ethan Compton</t>
  </si>
  <si>
    <t>seanrosario@example.com</t>
  </si>
  <si>
    <t>(158)815-7937x639</t>
  </si>
  <si>
    <t>Victoria Frost</t>
  </si>
  <si>
    <t>kimberlyrussell@example.net</t>
  </si>
  <si>
    <t>+1-294-455-1166x82973</t>
  </si>
  <si>
    <t>Sherri Smith</t>
  </si>
  <si>
    <t>barneskathy@example.net</t>
  </si>
  <si>
    <t>120.602.1288x6652</t>
  </si>
  <si>
    <t>Justin Joseph</t>
  </si>
  <si>
    <t>rogersmallory@example.com</t>
  </si>
  <si>
    <t>001-991-015-7676</t>
  </si>
  <si>
    <t>John Taylor</t>
  </si>
  <si>
    <t>jenniferlawrence@example.net</t>
  </si>
  <si>
    <t>209-957-6572</t>
  </si>
  <si>
    <t>Leah Duffy</t>
  </si>
  <si>
    <t>halltrevor@example.org</t>
  </si>
  <si>
    <t>001-889-864-5652</t>
  </si>
  <si>
    <t>Amanda Landry</t>
  </si>
  <si>
    <t>russellramirez@example.net</t>
  </si>
  <si>
    <t>154-214-4773x24491</t>
  </si>
  <si>
    <t>Mary Thomas</t>
  </si>
  <si>
    <t>andrearomero@example.org</t>
  </si>
  <si>
    <t>Travis Simmons</t>
  </si>
  <si>
    <t>dmeyer@example.com</t>
  </si>
  <si>
    <t>176-741-2415</t>
  </si>
  <si>
    <t>Natasha Walker</t>
  </si>
  <si>
    <t>murphywilliam@example.com</t>
  </si>
  <si>
    <t>815.061.8538x003</t>
  </si>
  <si>
    <t>James Hahn</t>
  </si>
  <si>
    <t>josephhernandez@example.org</t>
  </si>
  <si>
    <t>001-742-318-3061x7893</t>
  </si>
  <si>
    <t>Amanda Watts</t>
  </si>
  <si>
    <t>pwelch@example.net</t>
  </si>
  <si>
    <t>(782)434-7769x587</t>
  </si>
  <si>
    <t>Daniel Mccarty</t>
  </si>
  <si>
    <t>robert75@example.org</t>
  </si>
  <si>
    <t>+1-612-751-5627x79630</t>
  </si>
  <si>
    <t>Jordan Wu</t>
  </si>
  <si>
    <t>xbrown@example.com</t>
  </si>
  <si>
    <t>566-766-4047x350</t>
  </si>
  <si>
    <t>Jason Armstrong</t>
  </si>
  <si>
    <t>amandachan@example.org</t>
  </si>
  <si>
    <t>+1-952-980-0615x581</t>
  </si>
  <si>
    <t>Kelly Cox</t>
  </si>
  <si>
    <t>traciemassey@example.com</t>
  </si>
  <si>
    <t>001-342-556-3830x008</t>
  </si>
  <si>
    <t>James Washington</t>
  </si>
  <si>
    <t>justinjohnson@example.net</t>
  </si>
  <si>
    <t>001-304-166-2411x18600</t>
  </si>
  <si>
    <t>Kimberly Ellison</t>
  </si>
  <si>
    <t>fitzgeraldlaura@example.org</t>
  </si>
  <si>
    <t>+1-456-804-4731x497</t>
  </si>
  <si>
    <t>Jeffrey Walker</t>
  </si>
  <si>
    <t>ehoffman@example.com</t>
  </si>
  <si>
    <t>001-883-607-6581x739</t>
  </si>
  <si>
    <t>Jennifer Hall</t>
  </si>
  <si>
    <t>thomas14@example.com</t>
  </si>
  <si>
    <t>(118)237-9312</t>
  </si>
  <si>
    <t>Ryan Mills</t>
  </si>
  <si>
    <t>briansnyder@example.com</t>
  </si>
  <si>
    <t>520-599-6043x8787</t>
  </si>
  <si>
    <t>Matthew Morris</t>
  </si>
  <si>
    <t>vrobertson@example.net</t>
  </si>
  <si>
    <t>161-620-2812</t>
  </si>
  <si>
    <t>Sergio Wilson</t>
  </si>
  <si>
    <t>osimpson@example.net</t>
  </si>
  <si>
    <t>286.604.1644x8595</t>
  </si>
  <si>
    <t>Carol Roberts</t>
  </si>
  <si>
    <t>leahcrane@example.com</t>
  </si>
  <si>
    <t>947.735.2287x05622</t>
  </si>
  <si>
    <t>Willie Smith</t>
  </si>
  <si>
    <t>jamesdavis@example.com</t>
  </si>
  <si>
    <t>109-792-1583x50344</t>
  </si>
  <si>
    <t>Shawna Silva</t>
  </si>
  <si>
    <t>michael64@example.net</t>
  </si>
  <si>
    <t>Robert Matthews</t>
  </si>
  <si>
    <t>+1-497-320-3319x222</t>
  </si>
  <si>
    <t>Aaron Miller</t>
  </si>
  <si>
    <t>taylorlindsay@example.com</t>
  </si>
  <si>
    <t>+1-754-813-8666x75485</t>
  </si>
  <si>
    <t>Sophia Wilkinson</t>
  </si>
  <si>
    <t>soniabass@example.net</t>
  </si>
  <si>
    <t>(687)741-8652</t>
  </si>
  <si>
    <t>Jacob Owens</t>
  </si>
  <si>
    <t>jessica39@example.net</t>
  </si>
  <si>
    <t>652.037.5830</t>
  </si>
  <si>
    <t>Erin Bartlett</t>
  </si>
  <si>
    <t>wesley09@example.com</t>
  </si>
  <si>
    <t>Lynn Henry DDS</t>
  </si>
  <si>
    <t>johnsonanthony@example.net</t>
  </si>
  <si>
    <t>(221)610-7051</t>
  </si>
  <si>
    <t>Diamond Phelps</t>
  </si>
  <si>
    <t>cookemily@example.com</t>
  </si>
  <si>
    <t>001-295-806-6013x824</t>
  </si>
  <si>
    <t>Jeremy Hill</t>
  </si>
  <si>
    <t>haleyortiz@example.net</t>
  </si>
  <si>
    <t>001-044-851-5791x9711</t>
  </si>
  <si>
    <t>Catherine Miller</t>
  </si>
  <si>
    <t>brittany02@example.org</t>
  </si>
  <si>
    <t>571.343.2406</t>
  </si>
  <si>
    <t>Cassandra Taylor</t>
  </si>
  <si>
    <t>robert34@example.org</t>
  </si>
  <si>
    <t>(447)417-5955</t>
  </si>
  <si>
    <t>Kelly Gallegos</t>
  </si>
  <si>
    <t>benjamindavenport@example.com</t>
  </si>
  <si>
    <t>(893)654-3588</t>
  </si>
  <si>
    <t>Rebecca Davis</t>
  </si>
  <si>
    <t>jonathanmcdonald@example.org</t>
  </si>
  <si>
    <t>827-279-5596</t>
  </si>
  <si>
    <t>Stephanie Morris</t>
  </si>
  <si>
    <t>sotomisty@example.org</t>
  </si>
  <si>
    <t>(675)512-5427</t>
  </si>
  <si>
    <t>Nicole Gonzales</t>
  </si>
  <si>
    <t>swatkins@example.com</t>
  </si>
  <si>
    <t>001-673-459-5764x0381</t>
  </si>
  <si>
    <t>Raymond Finley</t>
  </si>
  <si>
    <t>kwatkins@example.net</t>
  </si>
  <si>
    <t>(498)392-2501</t>
  </si>
  <si>
    <t>Ralph Solis</t>
  </si>
  <si>
    <t>dfoster@example.org</t>
  </si>
  <si>
    <t>+1-232-441-2336x13285</t>
  </si>
  <si>
    <t>Christopher Garcia</t>
  </si>
  <si>
    <t>ehale@example.net</t>
  </si>
  <si>
    <t>(731)625-2654x6968</t>
  </si>
  <si>
    <t>John Yang</t>
  </si>
  <si>
    <t>walkercharlotte@example.org</t>
  </si>
  <si>
    <t>(558)099-6132x730</t>
  </si>
  <si>
    <t>Jeffrey Morgan</t>
  </si>
  <si>
    <t>ronaldmitchell@example.com</t>
  </si>
  <si>
    <t>+1-704-622-6817x15160</t>
  </si>
  <si>
    <t>Carl Hunter</t>
  </si>
  <si>
    <t>psmith@example.net</t>
  </si>
  <si>
    <t>(604)641-9785x7585</t>
  </si>
  <si>
    <t>Christopher Coleman</t>
  </si>
  <si>
    <t>fberg@example.org</t>
  </si>
  <si>
    <t>Bryan Burns</t>
  </si>
  <si>
    <t>brendan95@example.com</t>
  </si>
  <si>
    <t>(540)842-4560x75409</t>
  </si>
  <si>
    <t>Nicholas Schmidt</t>
  </si>
  <si>
    <t>fwright@example.net</t>
  </si>
  <si>
    <t>227-645-7938</t>
  </si>
  <si>
    <t>Amanda Nguyen</t>
  </si>
  <si>
    <t>thomastiffany@example.net</t>
  </si>
  <si>
    <t>681-546-6024</t>
  </si>
  <si>
    <t>Natalie Miller</t>
  </si>
  <si>
    <t>ysanford@example.org</t>
  </si>
  <si>
    <t>001-449-883-0597</t>
  </si>
  <si>
    <t>Timothy Hill</t>
  </si>
  <si>
    <t>joshuapowers@example.net</t>
  </si>
  <si>
    <t>(244)063-0624x4795</t>
  </si>
  <si>
    <t>Danny Fletcher</t>
  </si>
  <si>
    <t>bryceroberts@example.net</t>
  </si>
  <si>
    <t>+1-796-958-6780x555</t>
  </si>
  <si>
    <t>Jeremy Murray</t>
  </si>
  <si>
    <t>sclark@example.org</t>
  </si>
  <si>
    <t>+1-646-091-7851x38544</t>
  </si>
  <si>
    <t>Jocelyn Mcdonald</t>
  </si>
  <si>
    <t>colleenjackson@example.com</t>
  </si>
  <si>
    <t>001-660-487-3682</t>
  </si>
  <si>
    <t>Travis Martinez</t>
  </si>
  <si>
    <t>hrobinson@example.net</t>
  </si>
  <si>
    <t>226-865-3694x5515</t>
  </si>
  <si>
    <t>Kim Perez</t>
  </si>
  <si>
    <t>dsimpson@example.com</t>
  </si>
  <si>
    <t>226.408.5721x696</t>
  </si>
  <si>
    <t>Jennifer Fields</t>
  </si>
  <si>
    <t>dillonharvey@example.org</t>
  </si>
  <si>
    <t>+1-960-593-2971x509</t>
  </si>
  <si>
    <t>Martha Arnold</t>
  </si>
  <si>
    <t>melissamartin@example.com</t>
  </si>
  <si>
    <t>001-327-352-4103x9773</t>
  </si>
  <si>
    <t>Jill Allen</t>
  </si>
  <si>
    <t>teresaporter@example.org</t>
  </si>
  <si>
    <t>+1-523-710-0687x616</t>
  </si>
  <si>
    <t>Sophia Medina</t>
  </si>
  <si>
    <t>gonzalesmaria@example.org</t>
  </si>
  <si>
    <t>605-687-6112x4912</t>
  </si>
  <si>
    <t>Matthew Thomas</t>
  </si>
  <si>
    <t>lauraclark@example.org</t>
  </si>
  <si>
    <t>177-345-4757x49490</t>
  </si>
  <si>
    <t>Brittany Roberts</t>
  </si>
  <si>
    <t>nicoleelliott@example.net</t>
  </si>
  <si>
    <t>429-477-4222x9464</t>
  </si>
  <si>
    <t>Alyssa Lewis</t>
  </si>
  <si>
    <t>eddie04@example.com</t>
  </si>
  <si>
    <t>001-886-792-5298x5856</t>
  </si>
  <si>
    <t>Karina Jackson</t>
  </si>
  <si>
    <t>ythompson@example.org</t>
  </si>
  <si>
    <t>+1-153-433-2491x35779</t>
  </si>
  <si>
    <t>Susan Larsen</t>
  </si>
  <si>
    <t>judithcox@example.org</t>
  </si>
  <si>
    <t>(158)148-8810x7983</t>
  </si>
  <si>
    <t>Robert White</t>
  </si>
  <si>
    <t>jeremylove@example.org</t>
  </si>
  <si>
    <t>Darren Willis</t>
  </si>
  <si>
    <t>imarshall@example.org</t>
  </si>
  <si>
    <t>137-171-7318x93974</t>
  </si>
  <si>
    <t>Lauren Callahan</t>
  </si>
  <si>
    <t>cortezscott@example.net</t>
  </si>
  <si>
    <t>997.046.9472</t>
  </si>
  <si>
    <t>John Campbell</t>
  </si>
  <si>
    <t>joseph83@example.com</t>
  </si>
  <si>
    <t>884-712-7058x772</t>
  </si>
  <si>
    <t>Philip Chambers</t>
  </si>
  <si>
    <t>schaeferscott@example.net</t>
  </si>
  <si>
    <t>+1-823-133-4845x87149</t>
  </si>
  <si>
    <t>Michael Morris</t>
  </si>
  <si>
    <t>katiefloyd@example.org</t>
  </si>
  <si>
    <t>+1-258-796-4347x452</t>
  </si>
  <si>
    <t>Nicholas Calderon</t>
  </si>
  <si>
    <t>shannon69@example.com</t>
  </si>
  <si>
    <t>001-606-065-2740x33445</t>
  </si>
  <si>
    <t>Jeffrey Reyes</t>
  </si>
  <si>
    <t>laurenwilliamson@example.com</t>
  </si>
  <si>
    <t>113-257-9706x734</t>
  </si>
  <si>
    <t>Ms. Amy Brown</t>
  </si>
  <si>
    <t>joshua57@example.com</t>
  </si>
  <si>
    <t>721-562-2949</t>
  </si>
  <si>
    <t>Brandon Sanchez</t>
  </si>
  <si>
    <t>angela40@example.org</t>
  </si>
  <si>
    <t>001-155-732-5737x55344</t>
  </si>
  <si>
    <t>Tasha Taylor</t>
  </si>
  <si>
    <t>zsimmons@example.com</t>
  </si>
  <si>
    <t>Katherine Andrews</t>
  </si>
  <si>
    <t>navarroannette@example.net</t>
  </si>
  <si>
    <t>001-182-819-7931x64772</t>
  </si>
  <si>
    <t>Angel Holland</t>
  </si>
  <si>
    <t>shawn60@example.com</t>
  </si>
  <si>
    <t>001-409-600-3562</t>
  </si>
  <si>
    <t>Daniel Craig</t>
  </si>
  <si>
    <t>amanda39@example.com</t>
  </si>
  <si>
    <t>001-923-234-2108x902</t>
  </si>
  <si>
    <t>Tina Murphy</t>
  </si>
  <si>
    <t>sarah33@example.com</t>
  </si>
  <si>
    <t>(643)350-2716</t>
  </si>
  <si>
    <t>Sean Dickerson</t>
  </si>
  <si>
    <t>omargriffin@example.com</t>
  </si>
  <si>
    <t>369.112.8981</t>
  </si>
  <si>
    <t>Daniel Shepard</t>
  </si>
  <si>
    <t>kara56@example.org</t>
  </si>
  <si>
    <t>185.748.1700</t>
  </si>
  <si>
    <t>Jason Nixon</t>
  </si>
  <si>
    <t>gomezsonya@example.org</t>
  </si>
  <si>
    <t>(431)670-4502x32902</t>
  </si>
  <si>
    <t>Brenda Harrison</t>
  </si>
  <si>
    <t>brownleah@example.net</t>
  </si>
  <si>
    <t>+1-459-626-2282x25120</t>
  </si>
  <si>
    <t>Mr. Mario Stout III</t>
  </si>
  <si>
    <t>anthony05@example.org</t>
  </si>
  <si>
    <t>026.086.9822x1053</t>
  </si>
  <si>
    <t>William Rodriguez</t>
  </si>
  <si>
    <t>amarshall@example.net</t>
  </si>
  <si>
    <t>290.477.4258x591</t>
  </si>
  <si>
    <t>Paul Christian</t>
  </si>
  <si>
    <t>davidrobertson@example.org</t>
  </si>
  <si>
    <t>116.491.3342</t>
  </si>
  <si>
    <t>Elizabeth Page</t>
  </si>
  <si>
    <t>hbarnett@example.net</t>
  </si>
  <si>
    <t>001-425-652-9060</t>
  </si>
  <si>
    <t>Veronica Smith</t>
  </si>
  <si>
    <t>conleyjohn@example.com</t>
  </si>
  <si>
    <t>097-753-9673x79487</t>
  </si>
  <si>
    <t>Douglas Mack</t>
  </si>
  <si>
    <t>matthew24@example.com</t>
  </si>
  <si>
    <t>871.584.1560x8213</t>
  </si>
  <si>
    <t>Sandra Martinez</t>
  </si>
  <si>
    <t>david54@example.com</t>
  </si>
  <si>
    <t>(818)268-3230x35892</t>
  </si>
  <si>
    <t>Kerry Williams</t>
  </si>
  <si>
    <t>amber82@example.com</t>
  </si>
  <si>
    <t>(129)328-9634</t>
  </si>
  <si>
    <t>Wayne Morales</t>
  </si>
  <si>
    <t>asantana@example.com</t>
  </si>
  <si>
    <t>524.014.8439x910</t>
  </si>
  <si>
    <t>Brenda Castillo</t>
  </si>
  <si>
    <t>kathyroman@example.org</t>
  </si>
  <si>
    <t>(266)933-5134x2619</t>
  </si>
  <si>
    <t>Brittany Ramos</t>
  </si>
  <si>
    <t>kathleen01@example.net</t>
  </si>
  <si>
    <t>819-737-4189x7215</t>
  </si>
  <si>
    <t>Tiffany Williams</t>
  </si>
  <si>
    <t>daniel76@example.net</t>
  </si>
  <si>
    <t>(743)811-9953</t>
  </si>
  <si>
    <t>Mary Copeland</t>
  </si>
  <si>
    <t>ofisher@example.org</t>
  </si>
  <si>
    <t>001-444-856-4510x17397</t>
  </si>
  <si>
    <t>Jeffrey Baker</t>
  </si>
  <si>
    <t>kcastro@example.com</t>
  </si>
  <si>
    <t>+1-860-919-1911x359</t>
  </si>
  <si>
    <t>Stephanie Fisher</t>
  </si>
  <si>
    <t>chiggins@example.com</t>
  </si>
  <si>
    <t>+1-779-806-6039x2051</t>
  </si>
  <si>
    <t>Jason Johnson</t>
  </si>
  <si>
    <t>qatkinson@example.com</t>
  </si>
  <si>
    <t>+1-553-470-5742x38856</t>
  </si>
  <si>
    <t>Priscilla Jackson</t>
  </si>
  <si>
    <t>vgates@example.com</t>
  </si>
  <si>
    <t>+1-835-411-6597x263</t>
  </si>
  <si>
    <t>Michael Bell</t>
  </si>
  <si>
    <t>whuang@example.org</t>
  </si>
  <si>
    <t>(501)394-8848</t>
  </si>
  <si>
    <t>Jennifer Dominguez</t>
  </si>
  <si>
    <t>clarencedawson@example.net</t>
  </si>
  <si>
    <t>(425)856-2614x9915</t>
  </si>
  <si>
    <t>Mrs. Amanda Kelley DDS</t>
  </si>
  <si>
    <t>anthony33@example.org</t>
  </si>
  <si>
    <t>732.043.0977</t>
  </si>
  <si>
    <t>Juan Carroll</t>
  </si>
  <si>
    <t>hlopez@example.net</t>
  </si>
  <si>
    <t>(964)546-5535x8512</t>
  </si>
  <si>
    <t>Ronald Park</t>
  </si>
  <si>
    <t>colinlowery@example.net</t>
  </si>
  <si>
    <t>001-785-193-5837x490</t>
  </si>
  <si>
    <t>Jeffrey Garza</t>
  </si>
  <si>
    <t>bentongeorge@example.net</t>
  </si>
  <si>
    <t>805.721.5149x409</t>
  </si>
  <si>
    <t>Michael Bender DVM</t>
  </si>
  <si>
    <t>dorothycollins@example.net</t>
  </si>
  <si>
    <t>+1-453-986-2895x09059</t>
  </si>
  <si>
    <t>William Austin</t>
  </si>
  <si>
    <t>ucross@example.org</t>
  </si>
  <si>
    <t>922.071.5116</t>
  </si>
  <si>
    <t>Tiffany Hughes</t>
  </si>
  <si>
    <t>ejames@example.org</t>
  </si>
  <si>
    <t>214-526-4712x46335</t>
  </si>
  <si>
    <t>Miss Gina Walton</t>
  </si>
  <si>
    <t>andrew90@example.net</t>
  </si>
  <si>
    <t>Taylor Elliott</t>
  </si>
  <si>
    <t>sosajacob@example.net</t>
  </si>
  <si>
    <t>283.512.9592x7282</t>
  </si>
  <si>
    <t>Jill Howell</t>
  </si>
  <si>
    <t>aguirrelarry@example.com</t>
  </si>
  <si>
    <t>529-821-7392</t>
  </si>
  <si>
    <t>Tamara Pace DVM</t>
  </si>
  <si>
    <t>hbowers@example.net</t>
  </si>
  <si>
    <t>Thomas Morse</t>
  </si>
  <si>
    <t>abbottchristopher@example.net</t>
  </si>
  <si>
    <t>899-886-8345x27346</t>
  </si>
  <si>
    <t>James Henry</t>
  </si>
  <si>
    <t>jgarcia@example.com</t>
  </si>
  <si>
    <t>+1-647-408-0314x998</t>
  </si>
  <si>
    <t>Erik Williams</t>
  </si>
  <si>
    <t>williamskevin@example.org</t>
  </si>
  <si>
    <t>(806)882-8503x172</t>
  </si>
  <si>
    <t>tylerduncan@example.net</t>
  </si>
  <si>
    <t>Jacqueline Monroe</t>
  </si>
  <si>
    <t>moorecarol@example.net</t>
  </si>
  <si>
    <t>+1-469-434-6066x64374</t>
  </si>
  <si>
    <t>Lori Foster</t>
  </si>
  <si>
    <t>sanderson@example.org</t>
  </si>
  <si>
    <t>112-712-8524</t>
  </si>
  <si>
    <t>Michelle Neal</t>
  </si>
  <si>
    <t>amanda49@example.com</t>
  </si>
  <si>
    <t>163-187-3280</t>
  </si>
  <si>
    <t>Brian Perez</t>
  </si>
  <si>
    <t>wlopez@example.net</t>
  </si>
  <si>
    <t>369-572-7908</t>
  </si>
  <si>
    <t>Chelsea Clark</t>
  </si>
  <si>
    <t>bradley02@example.com</t>
  </si>
  <si>
    <t>257-306-6248x132</t>
  </si>
  <si>
    <t>Gabriella Griffith</t>
  </si>
  <si>
    <t>savagechad@example.org</t>
  </si>
  <si>
    <t>+1-848-228-5011x688</t>
  </si>
  <si>
    <t>Nathan Ramsey</t>
  </si>
  <si>
    <t>mitchell21@example.net</t>
  </si>
  <si>
    <t>060.906.9130</t>
  </si>
  <si>
    <t>Angela Banks</t>
  </si>
  <si>
    <t>ppineda@example.com</t>
  </si>
  <si>
    <t>967-379-4577x2785</t>
  </si>
  <si>
    <t>Dustin Simon</t>
  </si>
  <si>
    <t>kkidd@example.com</t>
  </si>
  <si>
    <t>001-064-207-6836x2536</t>
  </si>
  <si>
    <t>Jason Quinn</t>
  </si>
  <si>
    <t>dfarley@example.com</t>
  </si>
  <si>
    <t>562-833-3393x95786</t>
  </si>
  <si>
    <t>Eric Long</t>
  </si>
  <si>
    <t>prodriguez@example.com</t>
  </si>
  <si>
    <t>960-335-8268x6270</t>
  </si>
  <si>
    <t>Jasmin Estrada</t>
  </si>
  <si>
    <t>tonya92@example.net</t>
  </si>
  <si>
    <t>(932)657-3275x9980</t>
  </si>
  <si>
    <t>Rachel Miller</t>
  </si>
  <si>
    <t>moramolly@example.com</t>
  </si>
  <si>
    <t>553-234-1595</t>
  </si>
  <si>
    <t>Sandra Alvarez</t>
  </si>
  <si>
    <t>keithgarcia@example.net</t>
  </si>
  <si>
    <t>(226)189-6288</t>
  </si>
  <si>
    <t>Melissa Campbell</t>
  </si>
  <si>
    <t>theresabeck@example.org</t>
  </si>
  <si>
    <t>102.676.7209x579</t>
  </si>
  <si>
    <t>Jillian Smith</t>
  </si>
  <si>
    <t>kpotts@example.com</t>
  </si>
  <si>
    <t>151-229-4621x35415</t>
  </si>
  <si>
    <t>Rebecca Smith</t>
  </si>
  <si>
    <t>xfrey@example.com</t>
  </si>
  <si>
    <t>848.075.2034</t>
  </si>
  <si>
    <t>Zachary Morgan</t>
  </si>
  <si>
    <t>karen71@example.com</t>
  </si>
  <si>
    <t>Andrew Powers</t>
  </si>
  <si>
    <t>zrogers@example.net</t>
  </si>
  <si>
    <t>(652)548-3744x17158</t>
  </si>
  <si>
    <t>Allison Anderson</t>
  </si>
  <si>
    <t>sanchezgregory@example.org</t>
  </si>
  <si>
    <t>(931)100-5912</t>
  </si>
  <si>
    <t>Tracie Costa</t>
  </si>
  <si>
    <t>kristi19@example.org</t>
  </si>
  <si>
    <t>Bobby Flores</t>
  </si>
  <si>
    <t>thomasgonzalez@example.com</t>
  </si>
  <si>
    <t>+1-274-907-2801x234</t>
  </si>
  <si>
    <t>Joshua Kaufman</t>
  </si>
  <si>
    <t>warnercharles@example.org</t>
  </si>
  <si>
    <t>326-949-6843x64538</t>
  </si>
  <si>
    <t>Steve Sutton</t>
  </si>
  <si>
    <t>karen10@example.org</t>
  </si>
  <si>
    <t>509.617.0159x5919</t>
  </si>
  <si>
    <t>Ryan Hayes</t>
  </si>
  <si>
    <t>twood@example.com</t>
  </si>
  <si>
    <t>833-920-5677x56777</t>
  </si>
  <si>
    <t>Oscar Cruz</t>
  </si>
  <si>
    <t>markskristina@example.com</t>
  </si>
  <si>
    <t>+1-265-062-2923x1067</t>
  </si>
  <si>
    <t>George Smith</t>
  </si>
  <si>
    <t>jmoore@example.com</t>
  </si>
  <si>
    <t>379.766.2705</t>
  </si>
  <si>
    <t>Andrea Morris</t>
  </si>
  <si>
    <t>jfranklin@example.org</t>
  </si>
  <si>
    <t>736.704.2549x69192</t>
  </si>
  <si>
    <t>Glenda Brooks</t>
  </si>
  <si>
    <t>mikewaller@example.org</t>
  </si>
  <si>
    <t>Laura Rivera</t>
  </si>
  <si>
    <t>rachelsheppard@example.net</t>
  </si>
  <si>
    <t>001-399-337-9705</t>
  </si>
  <si>
    <t>Anna Christensen</t>
  </si>
  <si>
    <t>christopher77@example.net</t>
  </si>
  <si>
    <t>001-417-634-2507x3305</t>
  </si>
  <si>
    <t>Marc Hoffman</t>
  </si>
  <si>
    <t>sue75@example.net</t>
  </si>
  <si>
    <t>Richard Henderson</t>
  </si>
  <si>
    <t>evansjames@example.com</t>
  </si>
  <si>
    <t>Olivia Rodriguez</t>
  </si>
  <si>
    <t>stephen39@example.com</t>
  </si>
  <si>
    <t>292-501-0587x5256</t>
  </si>
  <si>
    <t>Lori Lucas</t>
  </si>
  <si>
    <t>nthompson@example.org</t>
  </si>
  <si>
    <t>+1-459-908-0271x1221</t>
  </si>
  <si>
    <t>Teresa Young</t>
  </si>
  <si>
    <t>teresa51@example.com</t>
  </si>
  <si>
    <t>176-808-6628x13721</t>
  </si>
  <si>
    <t>Sheila Perez</t>
  </si>
  <si>
    <t>newmanangela@example.org</t>
  </si>
  <si>
    <t>+1-370-033-2285x5660</t>
  </si>
  <si>
    <t>Donna Johnson</t>
  </si>
  <si>
    <t>cpierce@example.org</t>
  </si>
  <si>
    <t>001-033-970-5195</t>
  </si>
  <si>
    <t>Sandra Sanders</t>
  </si>
  <si>
    <t>amandaherman@example.net</t>
  </si>
  <si>
    <t>+1-448-586-2394x535</t>
  </si>
  <si>
    <t>Jenna Santos</t>
  </si>
  <si>
    <t>mjohnson@example.net</t>
  </si>
  <si>
    <t>+1-863-210-6133x94394</t>
  </si>
  <si>
    <t>Anthony Sims</t>
  </si>
  <si>
    <t>jay04@example.org</t>
  </si>
  <si>
    <t>253.765.7692</t>
  </si>
  <si>
    <t>Karen Carlson</t>
  </si>
  <si>
    <t>chrisrodriguez@example.org</t>
  </si>
  <si>
    <t>Jacob Brewer</t>
  </si>
  <si>
    <t>xharmon@example.org</t>
  </si>
  <si>
    <t>604-014-2473x107</t>
  </si>
  <si>
    <t>Brian Hardy</t>
  </si>
  <si>
    <t>lkane@example.net</t>
  </si>
  <si>
    <t>Amanda Jimenez</t>
  </si>
  <si>
    <t>agutierrez@example.net</t>
  </si>
  <si>
    <t>Rita Forbes</t>
  </si>
  <si>
    <t>russomary@example.com</t>
  </si>
  <si>
    <t>Jacqueline Winters</t>
  </si>
  <si>
    <t>malikfowler@example.com</t>
  </si>
  <si>
    <t>(965)754-2786</t>
  </si>
  <si>
    <t>Jeffrey Guzman</t>
  </si>
  <si>
    <t>marvinhoward@example.com</t>
  </si>
  <si>
    <t>820.582.9582x923</t>
  </si>
  <si>
    <t>Jennifer Colon</t>
  </si>
  <si>
    <t>mooneyamy@example.net</t>
  </si>
  <si>
    <t>904-823-5715</t>
  </si>
  <si>
    <t>Rebecca Kelley</t>
  </si>
  <si>
    <t>zmills@example.org</t>
  </si>
  <si>
    <t>001-561-372-3081</t>
  </si>
  <si>
    <t>Thomas Neal MD</t>
  </si>
  <si>
    <t>nturner@example.net</t>
  </si>
  <si>
    <t>+1-130-004-1321x1471</t>
  </si>
  <si>
    <t>Hunter Powell</t>
  </si>
  <si>
    <t>matthew53@example.com</t>
  </si>
  <si>
    <t>(997)990-7075x50476</t>
  </si>
  <si>
    <t>Patricia Henderson</t>
  </si>
  <si>
    <t>stacy70@example.com</t>
  </si>
  <si>
    <t>George Munoz</t>
  </si>
  <si>
    <t>tjohnson@example.net</t>
  </si>
  <si>
    <t>001-739-610-2908x71827</t>
  </si>
  <si>
    <t>Karl Solis</t>
  </si>
  <si>
    <t>kingdavid@example.net</t>
  </si>
  <si>
    <t>274.204.9561x2137</t>
  </si>
  <si>
    <t>Mr. Reginald Roman</t>
  </si>
  <si>
    <t>kelseywilliams@example.org</t>
  </si>
  <si>
    <t>597.371.1222</t>
  </si>
  <si>
    <t>Theresa Hart</t>
  </si>
  <si>
    <t>ycrawford@example.net</t>
  </si>
  <si>
    <t>(085)816-7046x86111</t>
  </si>
  <si>
    <t>Travis Howard</t>
  </si>
  <si>
    <t>phunter@example.org</t>
  </si>
  <si>
    <t>021-923-7858</t>
  </si>
  <si>
    <t>Austin Tyler</t>
  </si>
  <si>
    <t>brandiwilson@example.org</t>
  </si>
  <si>
    <t>324.260.5080</t>
  </si>
  <si>
    <t>Maxwell Richards</t>
  </si>
  <si>
    <t>turnerlisa@example.com</t>
  </si>
  <si>
    <t>733.777.3126</t>
  </si>
  <si>
    <t>Lori Trevino</t>
  </si>
  <si>
    <t>thomasdavid@example.net</t>
  </si>
  <si>
    <t>(178)192-3653</t>
  </si>
  <si>
    <t>Jennifer Goodwin</t>
  </si>
  <si>
    <t>harrellkimberly@example.org</t>
  </si>
  <si>
    <t>567.932.7986</t>
  </si>
  <si>
    <t>Nicole Moore</t>
  </si>
  <si>
    <t>tyler16@example.net</t>
  </si>
  <si>
    <t>Robert Stark</t>
  </si>
  <si>
    <t>mary95@example.com</t>
  </si>
  <si>
    <t>876.989.9927x5175</t>
  </si>
  <si>
    <t>Lisa Brown</t>
  </si>
  <si>
    <t>sarah49@example.net</t>
  </si>
  <si>
    <t>553.935.4358</t>
  </si>
  <si>
    <t>Diana Harper</t>
  </si>
  <si>
    <t>kaylazamora@example.org</t>
  </si>
  <si>
    <t>001-435-885-3798x21433</t>
  </si>
  <si>
    <t>Madeline Rogers</t>
  </si>
  <si>
    <t>zbrooks@example.com</t>
  </si>
  <si>
    <t>001-497-852-4914x168</t>
  </si>
  <si>
    <t>Mrs. Chelsea Villa</t>
  </si>
  <si>
    <t>jgibson@example.net</t>
  </si>
  <si>
    <t>896-340-6791x766</t>
  </si>
  <si>
    <t>Charles Martinez</t>
  </si>
  <si>
    <t>williamschad@example.org</t>
  </si>
  <si>
    <t>William Ball</t>
  </si>
  <si>
    <t>russell33@example.net</t>
  </si>
  <si>
    <t>+1-948-532-0895x326</t>
  </si>
  <si>
    <t>Luis Best</t>
  </si>
  <si>
    <t>duncanchristina@example.com</t>
  </si>
  <si>
    <t>113.633.7922x3410</t>
  </si>
  <si>
    <t>Eric Riley</t>
  </si>
  <si>
    <t>ogriffin@example.org</t>
  </si>
  <si>
    <t>677-269-6084</t>
  </si>
  <si>
    <t>Michael Kim</t>
  </si>
  <si>
    <t>marc78@example.net</t>
  </si>
  <si>
    <t>(793)521-9626x3355</t>
  </si>
  <si>
    <t>David Roberts</t>
  </si>
  <si>
    <t>nicolasrich@example.org</t>
  </si>
  <si>
    <t>+1-931-706-9556x07676</t>
  </si>
  <si>
    <t>David Perez</t>
  </si>
  <si>
    <t>rhonda47@example.org</t>
  </si>
  <si>
    <t>(398)983-0650</t>
  </si>
  <si>
    <t>Ann Moon</t>
  </si>
  <si>
    <t>gilbertangela@example.com</t>
  </si>
  <si>
    <t>847-242-6423</t>
  </si>
  <si>
    <t>Christopher Jones</t>
  </si>
  <si>
    <t>oliverashley@example.net</t>
  </si>
  <si>
    <t>(487)623-0391</t>
  </si>
  <si>
    <t>Brian Roth</t>
  </si>
  <si>
    <t>amandamaxwell@example.net</t>
  </si>
  <si>
    <t>001-522-823-0524x80880</t>
  </si>
  <si>
    <t>Christopher Harrison</t>
  </si>
  <si>
    <t>johnlynch@example.com</t>
  </si>
  <si>
    <t>001-473-721-3290</t>
  </si>
  <si>
    <t>James Smith</t>
  </si>
  <si>
    <t>frice@example.net</t>
  </si>
  <si>
    <t>001-688-687-8599x64862</t>
  </si>
  <si>
    <t>Kathryn Ballard</t>
  </si>
  <si>
    <t>charlesvang@example.com</t>
  </si>
  <si>
    <t>966-645-0573</t>
  </si>
  <si>
    <t>Cindy Hampton</t>
  </si>
  <si>
    <t>shannongarza@example.net</t>
  </si>
  <si>
    <t>(463)203-7476</t>
  </si>
  <si>
    <t>John Khan</t>
  </si>
  <si>
    <t>danderson@example.org</t>
  </si>
  <si>
    <t>(145)057-6619</t>
  </si>
  <si>
    <t>Roberto Arnold</t>
  </si>
  <si>
    <t>villamisty@example.com</t>
  </si>
  <si>
    <t>553-482-0128</t>
  </si>
  <si>
    <t>Alexander Robinson</t>
  </si>
  <si>
    <t>andrew65@example.net</t>
  </si>
  <si>
    <t>595.450.8917x768</t>
  </si>
  <si>
    <t>Richard Chandler</t>
  </si>
  <si>
    <t>lutzeric@example.com</t>
  </si>
  <si>
    <t>742-231-9646x30040</t>
  </si>
  <si>
    <t>Cheyenne Hudson</t>
  </si>
  <si>
    <t>jlloyd@example.com</t>
  </si>
  <si>
    <t>Thomas Martin</t>
  </si>
  <si>
    <t>qwilson@example.com</t>
  </si>
  <si>
    <t>957-498-8558x29849</t>
  </si>
  <si>
    <t>Danielle Briggs</t>
  </si>
  <si>
    <t>vwebb@example.net</t>
  </si>
  <si>
    <t>760-944-1283x3372</t>
  </si>
  <si>
    <t>Melissa Wagner</t>
  </si>
  <si>
    <t>anewton@example.net</t>
  </si>
  <si>
    <t>413-297-1506x66267</t>
  </si>
  <si>
    <t>Felicia Wood</t>
  </si>
  <si>
    <t>joe76@example.net</t>
  </si>
  <si>
    <t>663.439.2529</t>
  </si>
  <si>
    <t>James Miller</t>
  </si>
  <si>
    <t>millerjoan@example.org</t>
  </si>
  <si>
    <t>Ryan Shelton</t>
  </si>
  <si>
    <t>elizabeth10@example.org</t>
  </si>
  <si>
    <t>510-910-9032x6714</t>
  </si>
  <si>
    <t>Lisa Fox</t>
  </si>
  <si>
    <t>dillon79@example.com</t>
  </si>
  <si>
    <t>(817)934-0652</t>
  </si>
  <si>
    <t>Rhonda Howard</t>
  </si>
  <si>
    <t>kelly66@example.org</t>
  </si>
  <si>
    <t>533-722-0109x1217</t>
  </si>
  <si>
    <t>Nathan Campbell</t>
  </si>
  <si>
    <t>gwendolyn93@example.net</t>
  </si>
  <si>
    <t>661.894.3705x2635</t>
  </si>
  <si>
    <t>Andre Farrell</t>
  </si>
  <si>
    <t>perry77@example.net</t>
  </si>
  <si>
    <t>(572)565-9202x4617</t>
  </si>
  <si>
    <t>Felicia Williams</t>
  </si>
  <si>
    <t>johnmunoz@example.com</t>
  </si>
  <si>
    <t>260.055.9550</t>
  </si>
  <si>
    <t>Raymond Costa</t>
  </si>
  <si>
    <t>jasoncook@example.net</t>
  </si>
  <si>
    <t>001-848-689-9936x0798</t>
  </si>
  <si>
    <t>Zachary Bryant</t>
  </si>
  <si>
    <t>marvin69@example.net</t>
  </si>
  <si>
    <t>767-993-5937</t>
  </si>
  <si>
    <t>Steven Phelps</t>
  </si>
  <si>
    <t>elizabethriley@example.com</t>
  </si>
  <si>
    <t>083-037-3606x014</t>
  </si>
  <si>
    <t>Stephanie Case</t>
  </si>
  <si>
    <t>shawstephanie@example.net</t>
  </si>
  <si>
    <t>907-938-8413x6852</t>
  </si>
  <si>
    <t>Christina Cohen</t>
  </si>
  <si>
    <t>murphyjohn@example.com</t>
  </si>
  <si>
    <t>Heather Hubbard</t>
  </si>
  <si>
    <t>kyle88@example.net</t>
  </si>
  <si>
    <t>121-031-4217</t>
  </si>
  <si>
    <t>Jonathan Conley</t>
  </si>
  <si>
    <t>edixon@example.net</t>
  </si>
  <si>
    <t>+1-415-152-6384x091</t>
  </si>
  <si>
    <t>Carla Peterson DDS</t>
  </si>
  <si>
    <t>timothymiddleton@example.net</t>
  </si>
  <si>
    <t>(056)618-6323x979</t>
  </si>
  <si>
    <t>Andrea Kaiser</t>
  </si>
  <si>
    <t>marypeck@example.com</t>
  </si>
  <si>
    <t>Alicia Beck</t>
  </si>
  <si>
    <t>deborah60@example.com</t>
  </si>
  <si>
    <t>121.988.1927x788</t>
  </si>
  <si>
    <t>Gina Weber</t>
  </si>
  <si>
    <t>hartmandanielle@example.org</t>
  </si>
  <si>
    <t>864-010-4246x2456</t>
  </si>
  <si>
    <t>Dr. Helen Jimenez</t>
  </si>
  <si>
    <t>richard04@example.com</t>
  </si>
  <si>
    <t>(128)991-5114</t>
  </si>
  <si>
    <t>Emily Martinez</t>
  </si>
  <si>
    <t>brandimiller@example.org</t>
  </si>
  <si>
    <t>488-189-8484x160</t>
  </si>
  <si>
    <t>Shawn Davis</t>
  </si>
  <si>
    <t>joseph02@example.org</t>
  </si>
  <si>
    <t>901-707-5681</t>
  </si>
  <si>
    <t>Kevin Hoffman</t>
  </si>
  <si>
    <t>christopherjackson@example.net</t>
  </si>
  <si>
    <t>001-107-322-8360</t>
  </si>
  <si>
    <t>Sheri Ray</t>
  </si>
  <si>
    <t>travisyoung@example.com</t>
  </si>
  <si>
    <t>963.845.2696</t>
  </si>
  <si>
    <t>Donna Wright</t>
  </si>
  <si>
    <t>mannjonathan@example.net</t>
  </si>
  <si>
    <t>016.934.2929x1320</t>
  </si>
  <si>
    <t>David Williams</t>
  </si>
  <si>
    <t>suttondean@example.org</t>
  </si>
  <si>
    <t>190-310-6153x722</t>
  </si>
  <si>
    <t>Rachel Melton</t>
  </si>
  <si>
    <t>tiffany68@example.net</t>
  </si>
  <si>
    <t>732-365-3377x460</t>
  </si>
  <si>
    <t>Jeffrey Moore</t>
  </si>
  <si>
    <t>goodmanalice@example.org</t>
  </si>
  <si>
    <t>(142)442-6078x19754</t>
  </si>
  <si>
    <t>Joann Barker</t>
  </si>
  <si>
    <t>mary64@example.org</t>
  </si>
  <si>
    <t>372.037.6388x2145</t>
  </si>
  <si>
    <t>Melissa Nelson</t>
  </si>
  <si>
    <t>julie01@example.net</t>
  </si>
  <si>
    <t>344-389-9827</t>
  </si>
  <si>
    <t>April Benjamin</t>
  </si>
  <si>
    <t>kayla86@example.net</t>
  </si>
  <si>
    <t>073-214-6449x36999</t>
  </si>
  <si>
    <t>James Weber</t>
  </si>
  <si>
    <t>markhodge@example.com</t>
  </si>
  <si>
    <t>385.736.8011x9236</t>
  </si>
  <si>
    <t>Christine Gutierrez</t>
  </si>
  <si>
    <t>garciaveronica@example.net</t>
  </si>
  <si>
    <t>233.351.0409x614</t>
  </si>
  <si>
    <t>Stacy Orozco</t>
  </si>
  <si>
    <t>petersonjoel@example.org</t>
  </si>
  <si>
    <t>498-307-4820</t>
  </si>
  <si>
    <t>Katherine Gay</t>
  </si>
  <si>
    <t>gclay@example.org</t>
  </si>
  <si>
    <t>939.406.5578x20190</t>
  </si>
  <si>
    <t>Cheryl Short</t>
  </si>
  <si>
    <t>joanoconnor@example.org</t>
  </si>
  <si>
    <t>324.707.3920</t>
  </si>
  <si>
    <t>Thomas Harris</t>
  </si>
  <si>
    <t>mary62@example.net</t>
  </si>
  <si>
    <t>276-025-0826</t>
  </si>
  <si>
    <t>Phillip Lewis</t>
  </si>
  <si>
    <t>roberthamilton@example.net</t>
  </si>
  <si>
    <t>(488)899-5729</t>
  </si>
  <si>
    <t>Latoya Mckay</t>
  </si>
  <si>
    <t>yjackson@example.com</t>
  </si>
  <si>
    <t>549-303-6468x719</t>
  </si>
  <si>
    <t>Michael Lester</t>
  </si>
  <si>
    <t>jillianferguson@example.org</t>
  </si>
  <si>
    <t>Anthony Garrison</t>
  </si>
  <si>
    <t>allenandrea@example.com</t>
  </si>
  <si>
    <t>814.458.2206x73231</t>
  </si>
  <si>
    <t>Lori Jones</t>
  </si>
  <si>
    <t>rojasmarc@example.org</t>
  </si>
  <si>
    <t>+1-450-000-0015x29113</t>
  </si>
  <si>
    <t>Dr. Jeffrey Shannon</t>
  </si>
  <si>
    <t>brian90@example.net</t>
  </si>
  <si>
    <t>(556)184-4421</t>
  </si>
  <si>
    <t>Brittany Barnett</t>
  </si>
  <si>
    <t>hmitchell@example.org</t>
  </si>
  <si>
    <t>(248)905-6708</t>
  </si>
  <si>
    <t>Alexander Greene</t>
  </si>
  <si>
    <t>stanleynina@example.com</t>
  </si>
  <si>
    <t>(515)848-2669x136</t>
  </si>
  <si>
    <t>Derrick Perez</t>
  </si>
  <si>
    <t>mike05@example.com</t>
  </si>
  <si>
    <t>(960)807-0633</t>
  </si>
  <si>
    <t>Scott Grant</t>
  </si>
  <si>
    <t>kristin09@example.net</t>
  </si>
  <si>
    <t>221.040.1648x18804</t>
  </si>
  <si>
    <t>Deanna Vincent</t>
  </si>
  <si>
    <t>amywells@example.org</t>
  </si>
  <si>
    <t>363.816.4321x26942</t>
  </si>
  <si>
    <t>Maria Estrada</t>
  </si>
  <si>
    <t>rickey20@example.org</t>
  </si>
  <si>
    <t>(258)631-4417x06462</t>
  </si>
  <si>
    <t>Paul Todd</t>
  </si>
  <si>
    <t>lopezkristina@example.net</t>
  </si>
  <si>
    <t>+1-558-243-0176x46448</t>
  </si>
  <si>
    <t>Robin Wagner</t>
  </si>
  <si>
    <t>ingramjessica@example.com</t>
  </si>
  <si>
    <t>888.245.2790</t>
  </si>
  <si>
    <t>Gina Roberts</t>
  </si>
  <si>
    <t>kaiserkelly@example.org</t>
  </si>
  <si>
    <t>353.849.5163</t>
  </si>
  <si>
    <t>Renee Davis</t>
  </si>
  <si>
    <t>ufox@example.org</t>
  </si>
  <si>
    <t>Frank Perez</t>
  </si>
  <si>
    <t>ubond@example.org</t>
  </si>
  <si>
    <t>987-561-7868</t>
  </si>
  <si>
    <t>Kelly Smith</t>
  </si>
  <si>
    <t>jasonjohnson@example.org</t>
  </si>
  <si>
    <t>001-156-182-9803</t>
  </si>
  <si>
    <t>Felicia Walsh</t>
  </si>
  <si>
    <t>sbaker@example.net</t>
  </si>
  <si>
    <t>609-365-9520</t>
  </si>
  <si>
    <t>Larry Stokes</t>
  </si>
  <si>
    <t>daniel43@example.org</t>
  </si>
  <si>
    <t>(875)092-6322x3998</t>
  </si>
  <si>
    <t>David Hill</t>
  </si>
  <si>
    <t>robert14@example.org</t>
  </si>
  <si>
    <t>001-428-860-5053x766</t>
  </si>
  <si>
    <t>Richard Williams</t>
  </si>
  <si>
    <t>wilsondavid@example.org</t>
  </si>
  <si>
    <t>Michael Jones</t>
  </si>
  <si>
    <t>corythompson@example.org</t>
  </si>
  <si>
    <t>550-688-2691x776</t>
  </si>
  <si>
    <t>Maria Thomas</t>
  </si>
  <si>
    <t>traceyguerra@example.com</t>
  </si>
  <si>
    <t>001-013-480-8735x4378</t>
  </si>
  <si>
    <t>Kelsey Russell</t>
  </si>
  <si>
    <t>jesusbrooks@example.net</t>
  </si>
  <si>
    <t>015-709-0859</t>
  </si>
  <si>
    <t>Amy Roberts</t>
  </si>
  <si>
    <t>savannahespinoza@example.com</t>
  </si>
  <si>
    <t>926-999-6996x489</t>
  </si>
  <si>
    <t>Nichole Lowe</t>
  </si>
  <si>
    <t>hdavis@example.com</t>
  </si>
  <si>
    <t>(859)693-2591</t>
  </si>
  <si>
    <t>Raymond Clay</t>
  </si>
  <si>
    <t>stephaniezamora@example.org</t>
  </si>
  <si>
    <t>(342)669-8069</t>
  </si>
  <si>
    <t>Wanda Kennedy</t>
  </si>
  <si>
    <t>dbowman@example.com</t>
  </si>
  <si>
    <t>Lindsey Cox</t>
  </si>
  <si>
    <t>rachelmeyer@example.net</t>
  </si>
  <si>
    <t>Joshua Sweeney</t>
  </si>
  <si>
    <t>richardhines@example.net</t>
  </si>
  <si>
    <t>+1-264-186-9656x13087</t>
  </si>
  <si>
    <t>Annette Rivas</t>
  </si>
  <si>
    <t>katieaguirre@example.com</t>
  </si>
  <si>
    <t>001-514-346-8239</t>
  </si>
  <si>
    <t>Emily Hicks</t>
  </si>
  <si>
    <t>bondmarissa@example.org</t>
  </si>
  <si>
    <t>300.869.6610x1683</t>
  </si>
  <si>
    <t>Michael Olsen</t>
  </si>
  <si>
    <t>madison00@example.org</t>
  </si>
  <si>
    <t>(809)414-9150x7628</t>
  </si>
  <si>
    <t>Kevin Ramos</t>
  </si>
  <si>
    <t>dsims@example.net</t>
  </si>
  <si>
    <t>(344)077-7946x207</t>
  </si>
  <si>
    <t>Molly Hines</t>
  </si>
  <si>
    <t>mpowers@example.org</t>
  </si>
  <si>
    <t>(081)776-0299x140</t>
  </si>
  <si>
    <t>Joseph Ferguson</t>
  </si>
  <si>
    <t>wallerjames@example.com</t>
  </si>
  <si>
    <t>125.523.5617</t>
  </si>
  <si>
    <t>Angela Smith</t>
  </si>
  <si>
    <t>erikamiller@example.org</t>
  </si>
  <si>
    <t>Vanessa Bennett</t>
  </si>
  <si>
    <t>jefferyjones@example.net</t>
  </si>
  <si>
    <t>Elizabeth Williams</t>
  </si>
  <si>
    <t>reynoldsjustin@example.org</t>
  </si>
  <si>
    <t>734.167.8127</t>
  </si>
  <si>
    <t>Kathryn Palmer</t>
  </si>
  <si>
    <t>charlesflowers@example.net</t>
  </si>
  <si>
    <t>798-213-4862</t>
  </si>
  <si>
    <t>Gina Gallegos</t>
  </si>
  <si>
    <t>bhall@example.org</t>
  </si>
  <si>
    <t>Joanna Rodgers</t>
  </si>
  <si>
    <t>lfloyd@example.net</t>
  </si>
  <si>
    <t>001-661-770-6736x8205</t>
  </si>
  <si>
    <t>Jamie Thomas</t>
  </si>
  <si>
    <t>henrysoto@example.com</t>
  </si>
  <si>
    <t>+1-216-505-8714x69218</t>
  </si>
  <si>
    <t>Teresa Jones</t>
  </si>
  <si>
    <t>marksanders@example.com</t>
  </si>
  <si>
    <t>001-908-984-3699x84802</t>
  </si>
  <si>
    <t>Thomas Rosales</t>
  </si>
  <si>
    <t>beanheather@example.org</t>
  </si>
  <si>
    <t>+1-869-484-2495x98811</t>
  </si>
  <si>
    <t>Jesse Gardner</t>
  </si>
  <si>
    <t>wrivers@example.org</t>
  </si>
  <si>
    <t>001-715-238-6767x382</t>
  </si>
  <si>
    <t>Luis Hill</t>
  </si>
  <si>
    <t>stuartbryan@example.net</t>
  </si>
  <si>
    <t>+1-779-876-8299x68722</t>
  </si>
  <si>
    <t>Kenneth Snyder</t>
  </si>
  <si>
    <t>gibbsamanda@example.net</t>
  </si>
  <si>
    <t>062.350.4056x69579</t>
  </si>
  <si>
    <t>Michael Jackson</t>
  </si>
  <si>
    <t>kimberlycooper@example.com</t>
  </si>
  <si>
    <t>428-679-6325x942</t>
  </si>
  <si>
    <t>Madison Anderson</t>
  </si>
  <si>
    <t>kristine33@example.net</t>
  </si>
  <si>
    <t>001-156-241-5285</t>
  </si>
  <si>
    <t>Tara Thompson</t>
  </si>
  <si>
    <t>paul92@example.com</t>
  </si>
  <si>
    <t>001-335-895-1381</t>
  </si>
  <si>
    <t>Jeanne Diaz</t>
  </si>
  <si>
    <t>ystone@example.net</t>
  </si>
  <si>
    <t>095-744-3034x91891</t>
  </si>
  <si>
    <t>Ashley Olson</t>
  </si>
  <si>
    <t>mmartin@example.net</t>
  </si>
  <si>
    <t>001-593-401-5364x154</t>
  </si>
  <si>
    <t>Gabriel Murphy</t>
  </si>
  <si>
    <t>robinsonglenn@example.net</t>
  </si>
  <si>
    <t>678.136.7500</t>
  </si>
  <si>
    <t>Deborah Bradford</t>
  </si>
  <si>
    <t>campbellkayla@example.org</t>
  </si>
  <si>
    <t>Lisa Conley</t>
  </si>
  <si>
    <t>888.562.2586</t>
  </si>
  <si>
    <t>Tyler Shields</t>
  </si>
  <si>
    <t>csparks@example.net</t>
  </si>
  <si>
    <t>442.275.8548x596</t>
  </si>
  <si>
    <t>Rebecca Stewart</t>
  </si>
  <si>
    <t>gregory24@example.net</t>
  </si>
  <si>
    <t>165-020-0024</t>
  </si>
  <si>
    <t>David Holland</t>
  </si>
  <si>
    <t>charlesyoung@example.net</t>
  </si>
  <si>
    <t>551-305-5708</t>
  </si>
  <si>
    <t>Mark Peters</t>
  </si>
  <si>
    <t>evelyncampbell@example.com</t>
  </si>
  <si>
    <t>896.699.7273x67746</t>
  </si>
  <si>
    <t>Aaron Diaz</t>
  </si>
  <si>
    <t>samantharoberts@example.org</t>
  </si>
  <si>
    <t>328.123.1239x20491</t>
  </si>
  <si>
    <t>Oscar Mcclure</t>
  </si>
  <si>
    <t>robertburns@example.org</t>
  </si>
  <si>
    <t>001-875-082-7681x722</t>
  </si>
  <si>
    <t>Karen Flores</t>
  </si>
  <si>
    <t>anna47@example.org</t>
  </si>
  <si>
    <t>(290)529-1876x8316</t>
  </si>
  <si>
    <t>Sean Higgins</t>
  </si>
  <si>
    <t>brewergregory@example.com</t>
  </si>
  <si>
    <t>+1-337-399-2052x22999</t>
  </si>
  <si>
    <t>oconnorlauren@example.net</t>
  </si>
  <si>
    <t>001-143-882-3255</t>
  </si>
  <si>
    <t>Dana Lane</t>
  </si>
  <si>
    <t>lukecase@example.com</t>
  </si>
  <si>
    <t>(177)732-6430x95449</t>
  </si>
  <si>
    <t>Patricia Carr</t>
  </si>
  <si>
    <t>whitesean@example.net</t>
  </si>
  <si>
    <t>029.271.2053x978</t>
  </si>
  <si>
    <t>Michelle Lewis</t>
  </si>
  <si>
    <t>devon88@example.org</t>
  </si>
  <si>
    <t>(201)256-0832</t>
  </si>
  <si>
    <t>Andrew Juarez</t>
  </si>
  <si>
    <t>robrien@example.com</t>
  </si>
  <si>
    <t>889.753.5852x38600</t>
  </si>
  <si>
    <t>Donald Turner</t>
  </si>
  <si>
    <t>kbrewer@example.net</t>
  </si>
  <si>
    <t>171-523-9102x92950</t>
  </si>
  <si>
    <t>Cristian Ramirez</t>
  </si>
  <si>
    <t>brianmorrow@example.org</t>
  </si>
  <si>
    <t>001-671-397-1912</t>
  </si>
  <si>
    <t>Mark Dennis</t>
  </si>
  <si>
    <t>clarkdavid@example.net</t>
  </si>
  <si>
    <t>001-767-201-9111x661</t>
  </si>
  <si>
    <t>Christopher Martinez</t>
  </si>
  <si>
    <t>griffinjennifer@example.net</t>
  </si>
  <si>
    <t>001-873-393-0493x6653</t>
  </si>
  <si>
    <t>Mary Gibson</t>
  </si>
  <si>
    <t>kimberly12@example.com</t>
  </si>
  <si>
    <t>(114)086-8250</t>
  </si>
  <si>
    <t>Erin Taylor</t>
  </si>
  <si>
    <t>nicholas09@example.org</t>
  </si>
  <si>
    <t>001-556-103-9952x970</t>
  </si>
  <si>
    <t>Crystal Chavez</t>
  </si>
  <si>
    <t>joshuacoleman@example.com</t>
  </si>
  <si>
    <t>Paula Johnson</t>
  </si>
  <si>
    <t>bconrad@example.org</t>
  </si>
  <si>
    <t>(927)387-4029x907</t>
  </si>
  <si>
    <t>Tracey Reynolds</t>
  </si>
  <si>
    <t>gutierrezdavid@example.com</t>
  </si>
  <si>
    <t>155.420.3403x01095</t>
  </si>
  <si>
    <t>Jennifer Crawford</t>
  </si>
  <si>
    <t>yrichardson@example.com</t>
  </si>
  <si>
    <t>+1-157-955-4623x471</t>
  </si>
  <si>
    <t>Robert Murray</t>
  </si>
  <si>
    <t>rodriguezangela@example.org</t>
  </si>
  <si>
    <t>103.068.3176x41726</t>
  </si>
  <si>
    <t>Kimberly Black</t>
  </si>
  <si>
    <t>seth29@example.org</t>
  </si>
  <si>
    <t>001-150-713-8067x1307</t>
  </si>
  <si>
    <t>Evelyn Novak</t>
  </si>
  <si>
    <t>michael84@example.com</t>
  </si>
  <si>
    <t>362-130-0962x5885</t>
  </si>
  <si>
    <t>Michael Carlson</t>
  </si>
  <si>
    <t>hjohnson@example.net</t>
  </si>
  <si>
    <t>Chase Gomez</t>
  </si>
  <si>
    <t>warrenmariah@example.net</t>
  </si>
  <si>
    <t>000.466.6145x9011</t>
  </si>
  <si>
    <t>Kevin Estrada</t>
  </si>
  <si>
    <t>sloanbenjamin@example.net</t>
  </si>
  <si>
    <t>+1-493-881-9490x5315</t>
  </si>
  <si>
    <t>Amanda Bishop</t>
  </si>
  <si>
    <t>mortonkenneth@example.net</t>
  </si>
  <si>
    <t>698.731.3797x1669</t>
  </si>
  <si>
    <t>Eileen Jenkins</t>
  </si>
  <si>
    <t>jmoses@example.org</t>
  </si>
  <si>
    <t>407.794.3325x6238</t>
  </si>
  <si>
    <t>Linda Aguilar</t>
  </si>
  <si>
    <t>forbessean@example.org</t>
  </si>
  <si>
    <t>426-203-7087</t>
  </si>
  <si>
    <t>Kimberly Jackson</t>
  </si>
  <si>
    <t>jenkinsmary@example.net</t>
  </si>
  <si>
    <t>+1-041-813-5998x98972</t>
  </si>
  <si>
    <t>Angela Wallace</t>
  </si>
  <si>
    <t>simonamanda@example.net</t>
  </si>
  <si>
    <t>001-480-186-4482</t>
  </si>
  <si>
    <t>Bryan Arroyo</t>
  </si>
  <si>
    <t>alejandra39@example.com</t>
  </si>
  <si>
    <t>570.820.0480x67571</t>
  </si>
  <si>
    <t>Catherine Lopez</t>
  </si>
  <si>
    <t>evansrichard@example.net</t>
  </si>
  <si>
    <t>+1-128-794-2968x82769</t>
  </si>
  <si>
    <t>Meagan Charles</t>
  </si>
  <si>
    <t>adamsbrianna@example.org</t>
  </si>
  <si>
    <t>001-141-961-5607x832</t>
  </si>
  <si>
    <t>Mr. Robert Tran</t>
  </si>
  <si>
    <t>mathewbennett@example.org</t>
  </si>
  <si>
    <t>001-796-240-9649x66834</t>
  </si>
  <si>
    <t>Jessica Baker</t>
  </si>
  <si>
    <t>edward70@example.org</t>
  </si>
  <si>
    <t>Beth Shaw</t>
  </si>
  <si>
    <t>josephross@example.net</t>
  </si>
  <si>
    <t>390.624.6728x79916</t>
  </si>
  <si>
    <t>Roy Davis</t>
  </si>
  <si>
    <t>lewismaria@example.net</t>
  </si>
  <si>
    <t>001-359-236-1337x60523</t>
  </si>
  <si>
    <t>David Hawkins</t>
  </si>
  <si>
    <t>moraleskimberly@example.net</t>
  </si>
  <si>
    <t>Matthew Marks</t>
  </si>
  <si>
    <t>joshua96@example.com</t>
  </si>
  <si>
    <t>771-824-9898</t>
  </si>
  <si>
    <t>Kimberly Huber</t>
  </si>
  <si>
    <t>clinesteven@example.net</t>
  </si>
  <si>
    <t>(141)746-8135</t>
  </si>
  <si>
    <t>Tamara Sims</t>
  </si>
  <si>
    <t>amy98@example.net</t>
  </si>
  <si>
    <t>969.874.8694</t>
  </si>
  <si>
    <t>Sharon Murphy</t>
  </si>
  <si>
    <t>tiffany01@example.org</t>
  </si>
  <si>
    <t>+1-292-075-3605x117</t>
  </si>
  <si>
    <t>Michael Brown</t>
  </si>
  <si>
    <t>uclark@example.org</t>
  </si>
  <si>
    <t>(218)945-5906x70009</t>
  </si>
  <si>
    <t>Laura Roman</t>
  </si>
  <si>
    <t>alyssa94@example.org</t>
  </si>
  <si>
    <t>Richard Baker</t>
  </si>
  <si>
    <t>wilkinssarah@example.com</t>
  </si>
  <si>
    <t>(577)580-9745x33890</t>
  </si>
  <si>
    <t>David Casey</t>
  </si>
  <si>
    <t>lauren62@example.net</t>
  </si>
  <si>
    <t>(654)016-5995</t>
  </si>
  <si>
    <t>Anthony Neal</t>
  </si>
  <si>
    <t>lmartin@example.org</t>
  </si>
  <si>
    <t>(242)767-7462</t>
  </si>
  <si>
    <t>Lisa Price</t>
  </si>
  <si>
    <t>millerjuan@example.org</t>
  </si>
  <si>
    <t>584-886-0080</t>
  </si>
  <si>
    <t>Kevin Hendrix</t>
  </si>
  <si>
    <t>jdawson@example.org</t>
  </si>
  <si>
    <t>129.957.0472</t>
  </si>
  <si>
    <t>Jennifer Baker MD</t>
  </si>
  <si>
    <t>ujones@example.org</t>
  </si>
  <si>
    <t>(038)437-5365</t>
  </si>
  <si>
    <t>Monica Delacruz</t>
  </si>
  <si>
    <t>murraymichael@example.net</t>
  </si>
  <si>
    <t>(548)242-1838</t>
  </si>
  <si>
    <t>David Robles</t>
  </si>
  <si>
    <t>brandon64@example.com</t>
  </si>
  <si>
    <t>+1-547-523-1123x2748</t>
  </si>
  <si>
    <t>Nancy Rowland</t>
  </si>
  <si>
    <t>hayesrachel@example.com</t>
  </si>
  <si>
    <t>001-334-272-0388x62175</t>
  </si>
  <si>
    <t>Mary Brown</t>
  </si>
  <si>
    <t>lawsonpaul@example.org</t>
  </si>
  <si>
    <t>Debra English</t>
  </si>
  <si>
    <t>melanie40@example.org</t>
  </si>
  <si>
    <t>001-181-677-8481x652</t>
  </si>
  <si>
    <t>David Santiago</t>
  </si>
  <si>
    <t>jose60@example.net</t>
  </si>
  <si>
    <t>851.799.3781</t>
  </si>
  <si>
    <t>Michael Campos</t>
  </si>
  <si>
    <t>john91@example.org</t>
  </si>
  <si>
    <t>Kelsey Frank DVM</t>
  </si>
  <si>
    <t>torrestricia@example.com</t>
  </si>
  <si>
    <t>001-271-472-4630</t>
  </si>
  <si>
    <t>Shannon Downs</t>
  </si>
  <si>
    <t>lpage@example.com</t>
  </si>
  <si>
    <t>(383)972-8339</t>
  </si>
  <si>
    <t>Brittany Rodriguez</t>
  </si>
  <si>
    <t>kjohnson@example.net</t>
  </si>
  <si>
    <t>288.098.3221</t>
  </si>
  <si>
    <t>Bruce Lopez</t>
  </si>
  <si>
    <t>pamelasmith@example.net</t>
  </si>
  <si>
    <t>676.610.0898x76108</t>
  </si>
  <si>
    <t>Edward Watson</t>
  </si>
  <si>
    <t>robertssamantha@example.org</t>
  </si>
  <si>
    <t>Pamela Pierce</t>
  </si>
  <si>
    <t>jamesparker@example.net</t>
  </si>
  <si>
    <t>100-307-6205x45967</t>
  </si>
  <si>
    <t>Erin Leach</t>
  </si>
  <si>
    <t>grahamteresa@example.net</t>
  </si>
  <si>
    <t>(641)106-5411x3407</t>
  </si>
  <si>
    <t>Ashlee Mendez</t>
  </si>
  <si>
    <t>kelsey70@example.net</t>
  </si>
  <si>
    <t>+1-058-366-8348x268</t>
  </si>
  <si>
    <t>Krystal Sullivan</t>
  </si>
  <si>
    <t>ylawson@example.org</t>
  </si>
  <si>
    <t>386.888.9178x79150</t>
  </si>
  <si>
    <t>Kevin White</t>
  </si>
  <si>
    <t>kanthony@example.com</t>
  </si>
  <si>
    <t>(093)201-2657x8982</t>
  </si>
  <si>
    <t>Eric Miller</t>
  </si>
  <si>
    <t>juareztina@example.net</t>
  </si>
  <si>
    <t>(217)558-5177x741</t>
  </si>
  <si>
    <t>Brenda Phillips</t>
  </si>
  <si>
    <t>kristendavis@example.net</t>
  </si>
  <si>
    <t>+1-824-199-6264x2229</t>
  </si>
  <si>
    <t>Felicia Matthews</t>
  </si>
  <si>
    <t>tbrown@example.com</t>
  </si>
  <si>
    <t>001-542-185-4570x5682</t>
  </si>
  <si>
    <t>Kenneth Martinez</t>
  </si>
  <si>
    <t>tyler09@example.org</t>
  </si>
  <si>
    <t>001-016-356-4072x3247</t>
  </si>
  <si>
    <t>Kathy Calhoun DDS</t>
  </si>
  <si>
    <t>adam17@example.net</t>
  </si>
  <si>
    <t>+1-822-473-1261x6850</t>
  </si>
  <si>
    <t>Mr. Gregory Hart</t>
  </si>
  <si>
    <t>davisautumn@example.org</t>
  </si>
  <si>
    <t>+1-271-152-6105x370</t>
  </si>
  <si>
    <t>Brandy Williams</t>
  </si>
  <si>
    <t>bjones@example.net</t>
  </si>
  <si>
    <t>007-418-9485x43298</t>
  </si>
  <si>
    <t>Kevin Berry</t>
  </si>
  <si>
    <t>mcooper@example.com</t>
  </si>
  <si>
    <t>716-198-2734x813</t>
  </si>
  <si>
    <t>Molly Jones</t>
  </si>
  <si>
    <t>martin25@example.net</t>
  </si>
  <si>
    <t>+1-963-217-4357x48352</t>
  </si>
  <si>
    <t>Antonio Atkins</t>
  </si>
  <si>
    <t>bwilliams@example.com</t>
  </si>
  <si>
    <t>983.448.8384</t>
  </si>
  <si>
    <t>Emily Perez</t>
  </si>
  <si>
    <t>richard28@example.org</t>
  </si>
  <si>
    <t>507-740-6579x55156</t>
  </si>
  <si>
    <t>Justin Daniel</t>
  </si>
  <si>
    <t>wheeleramber@example.com</t>
  </si>
  <si>
    <t>001-510-740-9131x11786</t>
  </si>
  <si>
    <t>William Smith</t>
  </si>
  <si>
    <t>linda76@example.org</t>
  </si>
  <si>
    <t>+1-220-695-3541x20122</t>
  </si>
  <si>
    <t>Erik Leon</t>
  </si>
  <si>
    <t>monica00@example.org</t>
  </si>
  <si>
    <t>(015)153-2594x79507</t>
  </si>
  <si>
    <t>Tyler Vasquez</t>
  </si>
  <si>
    <t>ipadilla@example.com</t>
  </si>
  <si>
    <t>+1-805-950-3100x649</t>
  </si>
  <si>
    <t>Eric Griffith</t>
  </si>
  <si>
    <t>hannahriley@example.org</t>
  </si>
  <si>
    <t>520-360-8941x184</t>
  </si>
  <si>
    <t>Susan Moses</t>
  </si>
  <si>
    <t>nicole92@example.net</t>
  </si>
  <si>
    <t>(535)952-0561x006</t>
  </si>
  <si>
    <t>Laura Lane</t>
  </si>
  <si>
    <t>sandersroy@example.net</t>
  </si>
  <si>
    <t>Michael Moran</t>
  </si>
  <si>
    <t>eileenhudson@example.com</t>
  </si>
  <si>
    <t>953-006-7762x5503</t>
  </si>
  <si>
    <t>Gregory Smith</t>
  </si>
  <si>
    <t>ylewis@example.com</t>
  </si>
  <si>
    <t>262-417-8429x029</t>
  </si>
  <si>
    <t>Brittany Mccormick</t>
  </si>
  <si>
    <t>mark11@example.org</t>
  </si>
  <si>
    <t>001-090-605-3088x6843</t>
  </si>
  <si>
    <t>Stephen Wilson</t>
  </si>
  <si>
    <t>olong@example.org</t>
  </si>
  <si>
    <t>+1-045-759-8875x921</t>
  </si>
  <si>
    <t>Norman Wise</t>
  </si>
  <si>
    <t>gary03@example.org</t>
  </si>
  <si>
    <t>(202)755-8214x77092</t>
  </si>
  <si>
    <t>Jeremy Davis</t>
  </si>
  <si>
    <t>meagan38@example.org</t>
  </si>
  <si>
    <t>(362)192-1581</t>
  </si>
  <si>
    <t>Susan Sharp</t>
  </si>
  <si>
    <t>ariana61@example.org</t>
  </si>
  <si>
    <t>638.558.8195x97721</t>
  </si>
  <si>
    <t>Jose Fletcher</t>
  </si>
  <si>
    <t>sally78@example.net</t>
  </si>
  <si>
    <t>+1-318-692-8972x845</t>
  </si>
  <si>
    <t>Emily Brown</t>
  </si>
  <si>
    <t>cowandevin@example.net</t>
  </si>
  <si>
    <t>001-720-028-3948x23220</t>
  </si>
  <si>
    <t>Donald Freeman</t>
  </si>
  <si>
    <t>diana28@example.net</t>
  </si>
  <si>
    <t>165-993-0202</t>
  </si>
  <si>
    <t>Daniel Williams</t>
  </si>
  <si>
    <t>jefferyanderson@example.net</t>
  </si>
  <si>
    <t>752.135.3028x165</t>
  </si>
  <si>
    <t>Jennifer Foster</t>
  </si>
  <si>
    <t>flemingmallory@example.com</t>
  </si>
  <si>
    <t>001-937-775-6919x832</t>
  </si>
  <si>
    <t>Melinda Pearson</t>
  </si>
  <si>
    <t>perrynicole@example.net</t>
  </si>
  <si>
    <t>001-174-690-2983x1043</t>
  </si>
  <si>
    <t>Natalie Nicholson</t>
  </si>
  <si>
    <t>harveyphilip@example.org</t>
  </si>
  <si>
    <t>001-131-670-8056</t>
  </si>
  <si>
    <t>Isabella Randall</t>
  </si>
  <si>
    <t>wstevens@example.org</t>
  </si>
  <si>
    <t>(362)198-6550x4944</t>
  </si>
  <si>
    <t>Andrew Sanford</t>
  </si>
  <si>
    <t>rpetty@example.com</t>
  </si>
  <si>
    <t>+1-339-650-4962x732</t>
  </si>
  <si>
    <t>Janice Hamilton</t>
  </si>
  <si>
    <t>davistanya@example.com</t>
  </si>
  <si>
    <t>625.854.2188</t>
  </si>
  <si>
    <t>Tina Ferguson</t>
  </si>
  <si>
    <t>mavery@example.net</t>
  </si>
  <si>
    <t>+1-196-234-1996x433</t>
  </si>
  <si>
    <t>Renee Clay</t>
  </si>
  <si>
    <t>stacey25@example.net</t>
  </si>
  <si>
    <t>Ruben Charles</t>
  </si>
  <si>
    <t>xsullivan@example.net</t>
  </si>
  <si>
    <t>576-947-5769x453</t>
  </si>
  <si>
    <t>David Wood</t>
  </si>
  <si>
    <t>rritter@example.com</t>
  </si>
  <si>
    <t>(986)163-4212x5450</t>
  </si>
  <si>
    <t>Susan Armstrong</t>
  </si>
  <si>
    <t>william52@example.com</t>
  </si>
  <si>
    <t>+1-255-966-4721x307</t>
  </si>
  <si>
    <t>Desiree Allen</t>
  </si>
  <si>
    <t>bakerpaul@example.com</t>
  </si>
  <si>
    <t>Cindy Pacheco</t>
  </si>
  <si>
    <t>oknight@example.net</t>
  </si>
  <si>
    <t>001-731-008-1785x22115</t>
  </si>
  <si>
    <t>Jillian Hendricks</t>
  </si>
  <si>
    <t>lucas35@example.net</t>
  </si>
  <si>
    <t>268-744-7017x320</t>
  </si>
  <si>
    <t>Jennifer Peterson</t>
  </si>
  <si>
    <t>jeffreywallace@example.com</t>
  </si>
  <si>
    <t>(966)563-3701</t>
  </si>
  <si>
    <t>Antonio Wilcox</t>
  </si>
  <si>
    <t>lisa78@example.org</t>
  </si>
  <si>
    <t>Cody Ford</t>
  </si>
  <si>
    <t>davidjohnson@example.com</t>
  </si>
  <si>
    <t>913.681.7203</t>
  </si>
  <si>
    <t>James Reed</t>
  </si>
  <si>
    <t>aprilmyers@example.net</t>
  </si>
  <si>
    <t>Shannon Vega</t>
  </si>
  <si>
    <t>eddiehernandez@example.net</t>
  </si>
  <si>
    <t>001-739-389-9204x57353</t>
  </si>
  <si>
    <t>Jay Miller</t>
  </si>
  <si>
    <t>teresa76@example.org</t>
  </si>
  <si>
    <t>Sandra Gonzalez</t>
  </si>
  <si>
    <t>garciatravis@example.org</t>
  </si>
  <si>
    <t>(158)388-2176x4846</t>
  </si>
  <si>
    <t>Frederick Molina</t>
  </si>
  <si>
    <t>dustinpetty@example.org</t>
  </si>
  <si>
    <t>001-222-801-9442x589</t>
  </si>
  <si>
    <t>Robert Ewing</t>
  </si>
  <si>
    <t>gregorymullen@example.com</t>
  </si>
  <si>
    <t>Dana Wyatt</t>
  </si>
  <si>
    <t>schmidtjoseph@example.net</t>
  </si>
  <si>
    <t>413.075.3841x8520</t>
  </si>
  <si>
    <t>Andrea Hampton</t>
  </si>
  <si>
    <t>richardbrown@example.com</t>
  </si>
  <si>
    <t>+1-639-756-1547x05549</t>
  </si>
  <si>
    <t>Christopher Sims</t>
  </si>
  <si>
    <t>richardsonronnie@example.net</t>
  </si>
  <si>
    <t>119-556-4091x969</t>
  </si>
  <si>
    <t>Ms. Joanne Crawford</t>
  </si>
  <si>
    <t>brianlara@example.org</t>
  </si>
  <si>
    <t>Ann Parker</t>
  </si>
  <si>
    <t>ashleywalton@example.com</t>
  </si>
  <si>
    <t>+1-678-976-0987x312</t>
  </si>
  <si>
    <t>Steven Hall</t>
  </si>
  <si>
    <t>davidpearson@example.net</t>
  </si>
  <si>
    <t>001-075-988-9786x53394</t>
  </si>
  <si>
    <t>Lance Soto</t>
  </si>
  <si>
    <t>mmurphy@example.org</t>
  </si>
  <si>
    <t>952.312.0219x15057</t>
  </si>
  <si>
    <t>Denise Campbell</t>
  </si>
  <si>
    <t>smarsh@example.com</t>
  </si>
  <si>
    <t>Jessica Morales</t>
  </si>
  <si>
    <t>twatkins@example.org</t>
  </si>
  <si>
    <t>(365)604-5006x35537</t>
  </si>
  <si>
    <t>Kevin Hughes</t>
  </si>
  <si>
    <t>annette92@example.com</t>
  </si>
  <si>
    <t>119.529.6353x059</t>
  </si>
  <si>
    <t>Adam Richardson</t>
  </si>
  <si>
    <t>martinevan@example.com</t>
  </si>
  <si>
    <t>+1-364-315-9489x89596</t>
  </si>
  <si>
    <t>Douglas Sandoval</t>
  </si>
  <si>
    <t>kennethrivera@example.com</t>
  </si>
  <si>
    <t>344-149-1699x9393</t>
  </si>
  <si>
    <t>Theresa Green</t>
  </si>
  <si>
    <t>kmitchell@example.com</t>
  </si>
  <si>
    <t>(408)822-3095x86297</t>
  </si>
  <si>
    <t>Colleen Johnston</t>
  </si>
  <si>
    <t>cory21@example.org</t>
  </si>
  <si>
    <t>001-972-021-7075x48534</t>
  </si>
  <si>
    <t>Rachel Wood</t>
  </si>
  <si>
    <t>imcbride@example.org</t>
  </si>
  <si>
    <t>Levi Knight</t>
  </si>
  <si>
    <t>thomasjo@example.com</t>
  </si>
  <si>
    <t>213-756-5896</t>
  </si>
  <si>
    <t>Kevin Burton</t>
  </si>
  <si>
    <t>jmaynard@example.com</t>
  </si>
  <si>
    <t>993-145-8434</t>
  </si>
  <si>
    <t>Jennifer Walker</t>
  </si>
  <si>
    <t>walkeramber@example.com</t>
  </si>
  <si>
    <t>Edward Baker</t>
  </si>
  <si>
    <t>dianasmith@example.org</t>
  </si>
  <si>
    <t>+1-796-868-0085x29469</t>
  </si>
  <si>
    <t>Brittany Ballard</t>
  </si>
  <si>
    <t>lucasteresa@example.com</t>
  </si>
  <si>
    <t>174-304-3502x3850</t>
  </si>
  <si>
    <t>Robert Lynch</t>
  </si>
  <si>
    <t>robert52@example.com</t>
  </si>
  <si>
    <t>001-523-328-2930x20256</t>
  </si>
  <si>
    <t>Ashley Harris</t>
  </si>
  <si>
    <t>halljeffrey@example.com</t>
  </si>
  <si>
    <t>(771)167-5076x27995</t>
  </si>
  <si>
    <t>Emily Roach</t>
  </si>
  <si>
    <t>thompsondarlene@example.org</t>
  </si>
  <si>
    <t>Mitchell Sampson</t>
  </si>
  <si>
    <t>brandonfernandez@example.com</t>
  </si>
  <si>
    <t>901-722-2405</t>
  </si>
  <si>
    <t>Robert Bowen</t>
  </si>
  <si>
    <t>donna87@example.net</t>
  </si>
  <si>
    <t>001-177-546-1992x40658</t>
  </si>
  <si>
    <t>Shane Alexander</t>
  </si>
  <si>
    <t>vfuller@example.net</t>
  </si>
  <si>
    <t>225-909-5668</t>
  </si>
  <si>
    <t>David Hunter</t>
  </si>
  <si>
    <t>staceywashington@example.net</t>
  </si>
  <si>
    <t>791.212.1101</t>
  </si>
  <si>
    <t>Tracy Williams</t>
  </si>
  <si>
    <t>toni86@example.net</t>
  </si>
  <si>
    <t>+1-017-074-0392x519</t>
  </si>
  <si>
    <t>Lisa Benson</t>
  </si>
  <si>
    <t>carlymoss@example.org</t>
  </si>
  <si>
    <t>122.276.4338x7220</t>
  </si>
  <si>
    <t>Dylan Thomas</t>
  </si>
  <si>
    <t>rthompson@example.com</t>
  </si>
  <si>
    <t>+1-496-330-8334x44704</t>
  </si>
  <si>
    <t>Kelly Romero</t>
  </si>
  <si>
    <t>alexander70@example.org</t>
  </si>
  <si>
    <t>Marcus Mckee MD</t>
  </si>
  <si>
    <t>ernestrich@example.net</t>
  </si>
  <si>
    <t>634-277-7522x59206</t>
  </si>
  <si>
    <t>James Daniels</t>
  </si>
  <si>
    <t>lisaanderson@example.net</t>
  </si>
  <si>
    <t>(922)941-1563x029</t>
  </si>
  <si>
    <t>Peter Haynes</t>
  </si>
  <si>
    <t>phall@example.com</t>
  </si>
  <si>
    <t>+1-262-942-0661x54980</t>
  </si>
  <si>
    <t>Kristen Davis</t>
  </si>
  <si>
    <t>jenniferwalker@example.net</t>
  </si>
  <si>
    <t>001-004-983-2112x21215</t>
  </si>
  <si>
    <t>Kayla Buck</t>
  </si>
  <si>
    <t>dawsonamanda@example.com</t>
  </si>
  <si>
    <t>Justin Brown</t>
  </si>
  <si>
    <t>vanessa20@example.org</t>
  </si>
  <si>
    <t>(298)778-7358x5664</t>
  </si>
  <si>
    <t>Jennifer Collins</t>
  </si>
  <si>
    <t>larsonjennifer@example.org</t>
  </si>
  <si>
    <t>219-262-2132x0410</t>
  </si>
  <si>
    <t>Logan Patel</t>
  </si>
  <si>
    <t>campbelltodd@example.net</t>
  </si>
  <si>
    <t>001-117-972-6999</t>
  </si>
  <si>
    <t>Diamond Vazquez</t>
  </si>
  <si>
    <t>pearsonwillie@example.org</t>
  </si>
  <si>
    <t>800-366-6020</t>
  </si>
  <si>
    <t>Gregory Gonzalez</t>
  </si>
  <si>
    <t>amberlee@example.com</t>
  </si>
  <si>
    <t>105.052.4383</t>
  </si>
  <si>
    <t>April Kelly</t>
  </si>
  <si>
    <t>sarakirby@example.net</t>
  </si>
  <si>
    <t>(990)076-8627</t>
  </si>
  <si>
    <t>Taylor Hodge</t>
  </si>
  <si>
    <t>meganhaney@example.org</t>
  </si>
  <si>
    <t>963.376.1851x86267</t>
  </si>
  <si>
    <t>Jeffrey Torres</t>
  </si>
  <si>
    <t>smithcharles@example.org</t>
  </si>
  <si>
    <t>+1-823-392-1883x52791</t>
  </si>
  <si>
    <t>Erika Pace</t>
  </si>
  <si>
    <t>sullivanpaula@example.com</t>
  </si>
  <si>
    <t>(106)592-0881x4319</t>
  </si>
  <si>
    <t>Lawrence Huber</t>
  </si>
  <si>
    <t>murraywesley@example.org</t>
  </si>
  <si>
    <t>(969)838-4572x026</t>
  </si>
  <si>
    <t>Michael Short</t>
  </si>
  <si>
    <t>ngallagher@example.com</t>
  </si>
  <si>
    <t>001-125-734-9899</t>
  </si>
  <si>
    <t>Carla Nguyen</t>
  </si>
  <si>
    <t>emily07@example.net</t>
  </si>
  <si>
    <t>299-074-7296x6941</t>
  </si>
  <si>
    <t>Laura Sanders</t>
  </si>
  <si>
    <t>hartangela@example.net</t>
  </si>
  <si>
    <t>474.859.9464x183</t>
  </si>
  <si>
    <t>Rebecca Boone</t>
  </si>
  <si>
    <t>jenkinsjohn@example.com</t>
  </si>
  <si>
    <t>536.988.1649x80445</t>
  </si>
  <si>
    <t>Larry Bates</t>
  </si>
  <si>
    <t>uliu@example.org</t>
  </si>
  <si>
    <t>026-270-6648</t>
  </si>
  <si>
    <t>Amy Larsen</t>
  </si>
  <si>
    <t>josephbass@example.com</t>
  </si>
  <si>
    <t>130.889.8305x74883</t>
  </si>
  <si>
    <t>Nancy Green</t>
  </si>
  <si>
    <t>tranrobert@example.org</t>
  </si>
  <si>
    <t>Jennifer Vargas</t>
  </si>
  <si>
    <t>deanna05@example.com</t>
  </si>
  <si>
    <t>184-937-8467x9087</t>
  </si>
  <si>
    <t>Susan Valdez</t>
  </si>
  <si>
    <t>pmartin@example.org</t>
  </si>
  <si>
    <t>Darlene Guzman</t>
  </si>
  <si>
    <t>longjoshua@example.com</t>
  </si>
  <si>
    <t>(865)240-6221x55996</t>
  </si>
  <si>
    <t>Breanna Randolph</t>
  </si>
  <si>
    <t>jackwyatt@example.org</t>
  </si>
  <si>
    <t>+1-053-347-0474x764</t>
  </si>
  <si>
    <t>Melinda Nguyen</t>
  </si>
  <si>
    <t>carolynnguyen@example.org</t>
  </si>
  <si>
    <t>835.071.2455</t>
  </si>
  <si>
    <t>Christopher Poole</t>
  </si>
  <si>
    <t>smithjohn@example.org</t>
  </si>
  <si>
    <t>+1-211-732-7726x48839</t>
  </si>
  <si>
    <t>Frank Leonard</t>
  </si>
  <si>
    <t>george94@example.org</t>
  </si>
  <si>
    <t>+1-525-161-8575x91710</t>
  </si>
  <si>
    <t>Anthony Christian</t>
  </si>
  <si>
    <t>coxcarol@example.com</t>
  </si>
  <si>
    <t>744.735.3524x784</t>
  </si>
  <si>
    <t>Richard Murray</t>
  </si>
  <si>
    <t>beverly97@example.org</t>
  </si>
  <si>
    <t>493-053-7880x331</t>
  </si>
  <si>
    <t>Jennifer Russo</t>
  </si>
  <si>
    <t>barkerjohn@example.net</t>
  </si>
  <si>
    <t>926.087.8828x15278</t>
  </si>
  <si>
    <t>Adam Wilcox</t>
  </si>
  <si>
    <t>rwhite@example.org</t>
  </si>
  <si>
    <t>217-465-3537x80189</t>
  </si>
  <si>
    <t>Heather Jennings</t>
  </si>
  <si>
    <t>kellybooth@example.com</t>
  </si>
  <si>
    <t>776-296-9143</t>
  </si>
  <si>
    <t>James Matthews</t>
  </si>
  <si>
    <t>pamela64@example.com</t>
  </si>
  <si>
    <t>Karen Ray</t>
  </si>
  <si>
    <t>marissasutton@example.com</t>
  </si>
  <si>
    <t>(118)968-4424</t>
  </si>
  <si>
    <t>Noah Robertson</t>
  </si>
  <si>
    <t>christine97@example.net</t>
  </si>
  <si>
    <t>(728)575-9582x819</t>
  </si>
  <si>
    <t>Charles Alexander</t>
  </si>
  <si>
    <t>msimon@example.net</t>
  </si>
  <si>
    <t>+1-124-883-9717x05984</t>
  </si>
  <si>
    <t>Deborah Murphy</t>
  </si>
  <si>
    <t>tylerlaura@example.org</t>
  </si>
  <si>
    <t>(728)681-1230x38856</t>
  </si>
  <si>
    <t>Ashley Miller</t>
  </si>
  <si>
    <t>chelseaodom@example.net</t>
  </si>
  <si>
    <t>459-009-9217</t>
  </si>
  <si>
    <t>Anthony Stewart</t>
  </si>
  <si>
    <t>lmiddleton@example.org</t>
  </si>
  <si>
    <t>515.880.7053</t>
  </si>
  <si>
    <t>martinezjohn@example.net</t>
  </si>
  <si>
    <t>038-297-4255</t>
  </si>
  <si>
    <t>Nathaniel Williams</t>
  </si>
  <si>
    <t>vaughnmark@example.net</t>
  </si>
  <si>
    <t>810-450-2437</t>
  </si>
  <si>
    <t>Benjamin Cooper</t>
  </si>
  <si>
    <t>wharris@example.com</t>
  </si>
  <si>
    <t>(713)589-6933</t>
  </si>
  <si>
    <t>Robert Brown</t>
  </si>
  <si>
    <t>simsamy@example.com</t>
  </si>
  <si>
    <t>547-315-6639</t>
  </si>
  <si>
    <t>Mr. Gregory Wiley</t>
  </si>
  <si>
    <t>jamesjohn@example.net</t>
  </si>
  <si>
    <t>+1-028-377-2702x896</t>
  </si>
  <si>
    <t>Marie Ortiz MD</t>
  </si>
  <si>
    <t>kennethboyd@example.com</t>
  </si>
  <si>
    <t>416-101-9753x584</t>
  </si>
  <si>
    <t>Derek Hester</t>
  </si>
  <si>
    <t>johnsonelizabeth@example.net</t>
  </si>
  <si>
    <t>Scott Brennan</t>
  </si>
  <si>
    <t>cynthia47@example.org</t>
  </si>
  <si>
    <t>939.530.9690x67649</t>
  </si>
  <si>
    <t>Melissa Smith</t>
  </si>
  <si>
    <t>glenherrera@example.com</t>
  </si>
  <si>
    <t>+1-874-551-3587x271</t>
  </si>
  <si>
    <t>Stephen Smith</t>
  </si>
  <si>
    <t>jshaffer@example.org</t>
  </si>
  <si>
    <t>640-343-9881</t>
  </si>
  <si>
    <t>Christine Harrison</t>
  </si>
  <si>
    <t>suzanne33@example.org</t>
  </si>
  <si>
    <t>(477)041-3090x9153</t>
  </si>
  <si>
    <t>Mallory Barnes</t>
  </si>
  <si>
    <t>lopezdavid@example.org</t>
  </si>
  <si>
    <t>(420)412-3190x577</t>
  </si>
  <si>
    <t>Derrick Ramirez</t>
  </si>
  <si>
    <t>brownhannah@example.net</t>
  </si>
  <si>
    <t>001-419-324-5381</t>
  </si>
  <si>
    <t>John Jensen</t>
  </si>
  <si>
    <t>blevinssandra@example.org</t>
  </si>
  <si>
    <t>001-487-098-7264x96322</t>
  </si>
  <si>
    <t>William Wilkinson</t>
  </si>
  <si>
    <t>jacobsmith@example.net</t>
  </si>
  <si>
    <t>+1-326-118-9003x4686</t>
  </si>
  <si>
    <t>James Williams</t>
  </si>
  <si>
    <t>hernandezreginald@example.net</t>
  </si>
  <si>
    <t>+1-202-009-5366x2195</t>
  </si>
  <si>
    <t>Tyler Silva</t>
  </si>
  <si>
    <t>morganthomas@example.com</t>
  </si>
  <si>
    <t>Joel Lopez</t>
  </si>
  <si>
    <t>penageorge@example.org</t>
  </si>
  <si>
    <t>386-908-7167</t>
  </si>
  <si>
    <t>Bryan Brock</t>
  </si>
  <si>
    <t>leslie46@example.org</t>
  </si>
  <si>
    <t>192.817.0744x3602</t>
  </si>
  <si>
    <t>Olivia Carter</t>
  </si>
  <si>
    <t>isaiahthomas@example.net</t>
  </si>
  <si>
    <t>(025)239-4120x9447</t>
  </si>
  <si>
    <t>Kara White</t>
  </si>
  <si>
    <t>clarkian@example.net</t>
  </si>
  <si>
    <t>+1-551-327-6179x4802</t>
  </si>
  <si>
    <t>Gregory Holt</t>
  </si>
  <si>
    <t>daniel02@example.org</t>
  </si>
  <si>
    <t>915-891-2686</t>
  </si>
  <si>
    <t>Michele Oconnor PhD</t>
  </si>
  <si>
    <t>jscott@example.com</t>
  </si>
  <si>
    <t>623.760.0884x47408</t>
  </si>
  <si>
    <t>Jessica Sandoval</t>
  </si>
  <si>
    <t>daviladaniel@example.org</t>
  </si>
  <si>
    <t>499.216.4006x9836</t>
  </si>
  <si>
    <t>Monica Anderson</t>
  </si>
  <si>
    <t>kristenpetty@example.com</t>
  </si>
  <si>
    <t>Kelsey Flores</t>
  </si>
  <si>
    <t>tlopez@example.org</t>
  </si>
  <si>
    <t>(123)720-5503</t>
  </si>
  <si>
    <t>April Smith</t>
  </si>
  <si>
    <t>swright@example.net</t>
  </si>
  <si>
    <t>001-673-919-0088x991</t>
  </si>
  <si>
    <t>Bryan Yates</t>
  </si>
  <si>
    <t>rileymelissa@example.org</t>
  </si>
  <si>
    <t>(923)273-7989x7906</t>
  </si>
  <si>
    <t>Robert Rogers</t>
  </si>
  <si>
    <t>bendermichelle@example.net</t>
  </si>
  <si>
    <t>(746)300-0998x43361</t>
  </si>
  <si>
    <t>Miranda Sanchez</t>
  </si>
  <si>
    <t>gmiller@example.net</t>
  </si>
  <si>
    <t>519-854-5829</t>
  </si>
  <si>
    <t>Ellen Kaufman</t>
  </si>
  <si>
    <t>cynthiaballard@example.net</t>
  </si>
  <si>
    <t>Tony Lawson</t>
  </si>
  <si>
    <t>justin46@example.com</t>
  </si>
  <si>
    <t>201.082.4028x182</t>
  </si>
  <si>
    <t>Marissa Palmer</t>
  </si>
  <si>
    <t>tammy26@example.org</t>
  </si>
  <si>
    <t>Heather Maddox</t>
  </si>
  <si>
    <t>ocollins@example.com</t>
  </si>
  <si>
    <t>004.129.1828x518</t>
  </si>
  <si>
    <t>Jason Jones</t>
  </si>
  <si>
    <t>kristievillegas@example.com</t>
  </si>
  <si>
    <t>001-046-100-7923</t>
  </si>
  <si>
    <t>Jeffery Johnson</t>
  </si>
  <si>
    <t>andersonjohn@example.org</t>
  </si>
  <si>
    <t>101.232.9615x120</t>
  </si>
  <si>
    <t>Deborah Patel</t>
  </si>
  <si>
    <t>alexander66@example.com</t>
  </si>
  <si>
    <t>446.042.2763</t>
  </si>
  <si>
    <t>Elizabeth Bryan</t>
  </si>
  <si>
    <t>rodriguezchristopher@example.org</t>
  </si>
  <si>
    <t>Angela Kidd</t>
  </si>
  <si>
    <t>frankstewart@example.org</t>
  </si>
  <si>
    <t>001-272-670-8666x5622</t>
  </si>
  <si>
    <t>Billy House</t>
  </si>
  <si>
    <t>ahenson@example.net</t>
  </si>
  <si>
    <t>849.477.1290x350</t>
  </si>
  <si>
    <t>vincent74@example.org</t>
  </si>
  <si>
    <t>(354)340-4668</t>
  </si>
  <si>
    <t>Brian Miller</t>
  </si>
  <si>
    <t>mbridges@example.net</t>
  </si>
  <si>
    <t>001-525-492-0644x11197</t>
  </si>
  <si>
    <t>Kimberly Miller</t>
  </si>
  <si>
    <t>stevensmith@example.net</t>
  </si>
  <si>
    <t>(343)594-8821x88496</t>
  </si>
  <si>
    <t>Wendy Sullivan</t>
  </si>
  <si>
    <t>reedcorey@example.org</t>
  </si>
  <si>
    <t>Bailey Morales</t>
  </si>
  <si>
    <t>cheryl86@example.org</t>
  </si>
  <si>
    <t>721.860.0320</t>
  </si>
  <si>
    <t>Mrs. Linda Pierce DDS</t>
  </si>
  <si>
    <t>millerlindsey@example.org</t>
  </si>
  <si>
    <t>Kristen Williams</t>
  </si>
  <si>
    <t>wilkersonkatherine@example.org</t>
  </si>
  <si>
    <t>001-590-841-9478x55011</t>
  </si>
  <si>
    <t>jasminjohnson@example.org</t>
  </si>
  <si>
    <t>Tony Rodriguez</t>
  </si>
  <si>
    <t>tranwilliam@example.net</t>
  </si>
  <si>
    <t>223.996.4771x8375</t>
  </si>
  <si>
    <t>Amanda Johns</t>
  </si>
  <si>
    <t>yoderadam@example.com</t>
  </si>
  <si>
    <t>Elaine Lindsey</t>
  </si>
  <si>
    <t>jasonfoster@example.org</t>
  </si>
  <si>
    <t>(169)069-6857</t>
  </si>
  <si>
    <t>Melvin Smith</t>
  </si>
  <si>
    <t>wfleming@example.org</t>
  </si>
  <si>
    <t>(913)952-1501x64261</t>
  </si>
  <si>
    <t>Timothy Robinson</t>
  </si>
  <si>
    <t>brandon84@example.org</t>
  </si>
  <si>
    <t>319-839-2484x8130</t>
  </si>
  <si>
    <t>Thomas Rodgers</t>
  </si>
  <si>
    <t>cervantesleslie@example.org</t>
  </si>
  <si>
    <t>Robert Hall</t>
  </si>
  <si>
    <t>jesse81@example.org</t>
  </si>
  <si>
    <t>Lauren Coleman</t>
  </si>
  <si>
    <t>floresjohn@example.com</t>
  </si>
  <si>
    <t>128-177-5123x95978</t>
  </si>
  <si>
    <t>Jack Moore</t>
  </si>
  <si>
    <t>farmerlisa@example.com</t>
  </si>
  <si>
    <t>(360)244-6546</t>
  </si>
  <si>
    <t>alexanderanthony@example.org</t>
  </si>
  <si>
    <t>Amy Davis</t>
  </si>
  <si>
    <t>kurt38@example.org</t>
  </si>
  <si>
    <t>001-274-148-5726x02925</t>
  </si>
  <si>
    <t>Paul Jennings</t>
  </si>
  <si>
    <t>czavala@example.org</t>
  </si>
  <si>
    <t>Jamie Clark</t>
  </si>
  <si>
    <t>tdougherty@example.org</t>
  </si>
  <si>
    <t>386-762-5923x86879</t>
  </si>
  <si>
    <t>Steven Benson</t>
  </si>
  <si>
    <t>zachary86@example.net</t>
  </si>
  <si>
    <t>+1-320-553-4050x89273</t>
  </si>
  <si>
    <t>Natalie Krueger</t>
  </si>
  <si>
    <t>caitlyn76@example.com</t>
  </si>
  <si>
    <t>001-053-567-0789x77554</t>
  </si>
  <si>
    <t>Samuel Willis</t>
  </si>
  <si>
    <t>allenkimberly@example.com</t>
  </si>
  <si>
    <t>(273)627-3202</t>
  </si>
  <si>
    <t>Mason Olson</t>
  </si>
  <si>
    <t>juarezmary@example.com</t>
  </si>
  <si>
    <t>+1-769-171-6204x2985</t>
  </si>
  <si>
    <t>Derrick Tran</t>
  </si>
  <si>
    <t>antoniothompson@example.org</t>
  </si>
  <si>
    <t>(903)922-0269x80142</t>
  </si>
  <si>
    <t>Debra Poole</t>
  </si>
  <si>
    <t>hendersonanthony@example.org</t>
  </si>
  <si>
    <t>703.163.7050x049</t>
  </si>
  <si>
    <t>Cody Conley</t>
  </si>
  <si>
    <t>jonramirez@example.net</t>
  </si>
  <si>
    <t>172.947.6380</t>
  </si>
  <si>
    <t>Tina Johnson</t>
  </si>
  <si>
    <t>uavila@example.com</t>
  </si>
  <si>
    <t>Joel Moore</t>
  </si>
  <si>
    <t>fwhite@example.org</t>
  </si>
  <si>
    <t>001-163-504-9602</t>
  </si>
  <si>
    <t>Michelle Chavez</t>
  </si>
  <si>
    <t>madison72@example.net</t>
  </si>
  <si>
    <t>+1-453-974-9950x7088</t>
  </si>
  <si>
    <t>Robert Barnes</t>
  </si>
  <si>
    <t>wchaney@example.com</t>
  </si>
  <si>
    <t>Blake Watson</t>
  </si>
  <si>
    <t>nicole39@example.org</t>
  </si>
  <si>
    <t>489-093-2253x332</t>
  </si>
  <si>
    <t>Christopher Howard</t>
  </si>
  <si>
    <t>moorenicholas@example.net</t>
  </si>
  <si>
    <t>501-935-4503x69888</t>
  </si>
  <si>
    <t>Richard Hanson</t>
  </si>
  <si>
    <t>jamesmartin@example.org</t>
  </si>
  <si>
    <t>(296)208-0598x3124</t>
  </si>
  <si>
    <t>Ann Hobbs</t>
  </si>
  <si>
    <t>wallacemathew@example.net</t>
  </si>
  <si>
    <t>(599)920-1237x6317</t>
  </si>
  <si>
    <t>Kevin Ramirez</t>
  </si>
  <si>
    <t>escobarpatrick@example.net</t>
  </si>
  <si>
    <t>001-419-375-9192x26713</t>
  </si>
  <si>
    <t>Jaime Sharp</t>
  </si>
  <si>
    <t>sherrywyatt@example.com</t>
  </si>
  <si>
    <t>528.646.1209x6173</t>
  </si>
  <si>
    <t>Kenneth Moore</t>
  </si>
  <si>
    <t>leslie24@example.org</t>
  </si>
  <si>
    <t>211.535.5051</t>
  </si>
  <si>
    <t>Nathan Taylor</t>
  </si>
  <si>
    <t>evanselizabeth@example.org</t>
  </si>
  <si>
    <t>779.724.7925x42218</t>
  </si>
  <si>
    <t>Michelle King</t>
  </si>
  <si>
    <t>isabella81@example.net</t>
  </si>
  <si>
    <t>(048)770-6769</t>
  </si>
  <si>
    <t>Daniel Young</t>
  </si>
  <si>
    <t>briannaandersen@example.com</t>
  </si>
  <si>
    <t>(159)025-7846x408</t>
  </si>
  <si>
    <t>Jonathan Mueller</t>
  </si>
  <si>
    <t>mariaweaver@example.com</t>
  </si>
  <si>
    <t>001-672-620-8467x292</t>
  </si>
  <si>
    <t>Thomas Atkins</t>
  </si>
  <si>
    <t>jillian19@example.com</t>
  </si>
  <si>
    <t>(822)250-1825</t>
  </si>
  <si>
    <t>Mary Reid</t>
  </si>
  <si>
    <t>katherinezhang@example.com</t>
  </si>
  <si>
    <t>(863)942-0122</t>
  </si>
  <si>
    <t>Donald Roberts</t>
  </si>
  <si>
    <t>brookefrench@example.net</t>
  </si>
  <si>
    <t>001-662-702-6604x509</t>
  </si>
  <si>
    <t>Cory Jones</t>
  </si>
  <si>
    <t>deborah03@example.net</t>
  </si>
  <si>
    <t>019-335-3892</t>
  </si>
  <si>
    <t>Edward Ford</t>
  </si>
  <si>
    <t>herringjeffrey@example.org</t>
  </si>
  <si>
    <t>001-060-827-7056x461</t>
  </si>
  <si>
    <t>Nicole Guerra</t>
  </si>
  <si>
    <t>wellsryan@example.org</t>
  </si>
  <si>
    <t>(438)500-9537x2346</t>
  </si>
  <si>
    <t>Ronald Hopkins</t>
  </si>
  <si>
    <t>emilyharris@example.org</t>
  </si>
  <si>
    <t>(109)441-6423x16544</t>
  </si>
  <si>
    <t>Paul Stevens</t>
  </si>
  <si>
    <t>yharrison@example.net</t>
  </si>
  <si>
    <t>(760)634-9429x046</t>
  </si>
  <si>
    <t>Kara Garrison</t>
  </si>
  <si>
    <t>huntscott@example.org</t>
  </si>
  <si>
    <t>999.324.2024x8374</t>
  </si>
  <si>
    <t>Transaction ID</t>
  </si>
  <si>
    <t>Date of Purchase</t>
  </si>
  <si>
    <t>Product Category</t>
  </si>
  <si>
    <t>Product Name</t>
  </si>
  <si>
    <t>Units</t>
  </si>
  <si>
    <t>Price</t>
  </si>
  <si>
    <t>Discounts</t>
  </si>
  <si>
    <t>Returned</t>
  </si>
  <si>
    <t>Mode of Payment</t>
  </si>
  <si>
    <t>Purchase Channel</t>
  </si>
  <si>
    <t>Automotive</t>
  </si>
  <si>
    <t>Car Charger</t>
  </si>
  <si>
    <t>Cash</t>
  </si>
  <si>
    <t>In-store</t>
  </si>
  <si>
    <t>Electronics</t>
  </si>
  <si>
    <t>Laptop</t>
  </si>
  <si>
    <t>Toys</t>
  </si>
  <si>
    <t>Puzzle</t>
  </si>
  <si>
    <t>Net Banking</t>
  </si>
  <si>
    <t>Home</t>
  </si>
  <si>
    <t>Bed Sheets</t>
  </si>
  <si>
    <t>Books</t>
  </si>
  <si>
    <t>Children's Book</t>
  </si>
  <si>
    <t>Car Seat Cover</t>
  </si>
  <si>
    <t>Debit Card</t>
  </si>
  <si>
    <t>Online</t>
  </si>
  <si>
    <t>Science Fiction</t>
  </si>
  <si>
    <t>Credit Card</t>
  </si>
  <si>
    <t>Fashion</t>
  </si>
  <si>
    <t>Shoes</t>
  </si>
  <si>
    <t>Headphones</t>
  </si>
  <si>
    <t>Air Freshener</t>
  </si>
  <si>
    <t>Cushion Covers</t>
  </si>
  <si>
    <t>Smartphone</t>
  </si>
  <si>
    <t>Mystery Novel</t>
  </si>
  <si>
    <t>Watch</t>
  </si>
  <si>
    <t>Board Game</t>
  </si>
  <si>
    <t>UPI</t>
  </si>
  <si>
    <t>T-Shirt</t>
  </si>
  <si>
    <t>Biography</t>
  </si>
  <si>
    <t>Action Figure</t>
  </si>
  <si>
    <t>Motor Oil</t>
  </si>
  <si>
    <t>Smartwatch</t>
  </si>
  <si>
    <t>Jeans</t>
  </si>
  <si>
    <t>Dress</t>
  </si>
  <si>
    <t>Remote Control Car</t>
  </si>
  <si>
    <t>Doll</t>
  </si>
  <si>
    <t>Motorcycle Helmet</t>
  </si>
  <si>
    <t>Textbook</t>
  </si>
  <si>
    <t>Camera</t>
  </si>
  <si>
    <t>Cookware Set</t>
  </si>
  <si>
    <t>Curtains</t>
  </si>
  <si>
    <t>Table Lamp</t>
  </si>
  <si>
    <t>Latest Purchase Date</t>
  </si>
  <si>
    <t>first Purchase date</t>
  </si>
  <si>
    <t>Times Purchased</t>
  </si>
  <si>
    <t>Total Revenue Generates</t>
  </si>
  <si>
    <t>TmesReturned</t>
  </si>
  <si>
    <t>Row Labels</t>
  </si>
  <si>
    <t>Grand Total</t>
  </si>
  <si>
    <t>Revnue</t>
  </si>
  <si>
    <t>Return Flags</t>
  </si>
  <si>
    <t>Max of Date of Purchase</t>
  </si>
  <si>
    <t>Min of Date of Purchase</t>
  </si>
  <si>
    <t>Count of Transaction ID</t>
  </si>
  <si>
    <t>Sum of Revnue</t>
  </si>
  <si>
    <t>Sum of Return Flags</t>
  </si>
  <si>
    <t>Return Percent</t>
  </si>
  <si>
    <t>All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</si>
</sst>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oma" refreshedDate="45011.703054513891" createdVersion="8" refreshedVersion="8" minRefreshableVersion="3" recordCount="3000" xr:uid="{B95A2764-3D26-405B-9A4D-CF0C03FFF82D}">
  <cacheSource type="worksheet">
    <worksheetSource ref="A1:K3001" sheet="transactions"/>
  </cacheSource>
  <cacheFields count="11">
    <cacheField name="Transaction ID" numFmtId="0">
      <sharedItems containsSemiMixedTypes="0" containsString="0" containsNumber="1" containsInteger="1" minValue="1" maxValue="9991"/>
    </cacheField>
    <cacheField name="Date of Purchase" numFmtId="14">
      <sharedItems containsSemiMixedTypes="0" containsNonDate="0" containsDate="1" containsString="0" minDate="2021-03-25T00:00:00" maxDate="2023-03-26T00:00:00"/>
    </cacheField>
    <cacheField name="Customer ID" numFmtId="0">
      <sharedItems containsSemiMixedTypes="0" containsString="0" containsNumber="1" containsInteger="1" minValue="1" maxValue="1000" count="954">
        <n v="1"/>
        <n v="2"/>
        <n v="3"/>
        <n v="4"/>
        <n v="5"/>
        <n v="6"/>
        <n v="7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7"/>
        <n v="38"/>
        <n v="39"/>
        <n v="41"/>
        <n v="42"/>
        <n v="43"/>
        <n v="44"/>
        <n v="45"/>
        <n v="46"/>
        <n v="47"/>
        <n v="48"/>
        <n v="49"/>
        <n v="50"/>
        <n v="51"/>
        <n v="52"/>
        <n v="53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1"/>
        <n v="152"/>
        <n v="153"/>
        <n v="154"/>
        <n v="155"/>
        <n v="156"/>
        <n v="157"/>
        <n v="158"/>
        <n v="159"/>
        <n v="160"/>
        <n v="161"/>
        <n v="162"/>
        <n v="164"/>
        <n v="165"/>
        <n v="166"/>
        <n v="167"/>
        <n v="168"/>
        <n v="170"/>
        <n v="171"/>
        <n v="172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70"/>
        <n v="271"/>
        <n v="272"/>
        <n v="273"/>
        <n v="274"/>
        <n v="275"/>
        <n v="276"/>
        <n v="277"/>
        <n v="278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7"/>
        <n v="318"/>
        <n v="319"/>
        <n v="320"/>
        <n v="321"/>
        <n v="322"/>
        <n v="324"/>
        <n v="325"/>
        <n v="326"/>
        <n v="327"/>
        <n v="328"/>
        <n v="329"/>
        <n v="330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7"/>
        <n v="368"/>
        <n v="370"/>
        <n v="371"/>
        <n v="372"/>
        <n v="373"/>
        <n v="374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1"/>
        <n v="403"/>
        <n v="404"/>
        <n v="405"/>
        <n v="406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2"/>
        <n v="433"/>
        <n v="434"/>
        <n v="435"/>
        <n v="436"/>
        <n v="437"/>
        <n v="438"/>
        <n v="439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500"/>
        <n v="503"/>
        <n v="504"/>
        <n v="505"/>
        <n v="506"/>
        <n v="507"/>
        <n v="508"/>
        <n v="510"/>
        <n v="511"/>
        <n v="512"/>
        <n v="513"/>
        <n v="514"/>
        <n v="515"/>
        <n v="516"/>
        <n v="517"/>
        <n v="518"/>
        <n v="519"/>
        <n v="520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3"/>
        <n v="864"/>
        <n v="865"/>
        <n v="866"/>
        <n v="867"/>
        <n v="868"/>
        <n v="869"/>
        <n v="870"/>
        <n v="872"/>
        <n v="873"/>
        <n v="874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Product Category" numFmtId="0">
      <sharedItems count="6">
        <s v="Toys"/>
        <s v="Home"/>
        <s v="Fashion"/>
        <s v="Books"/>
        <s v="Electronics"/>
        <s v="Automotive"/>
      </sharedItems>
    </cacheField>
    <cacheField name="Product Name" numFmtId="0">
      <sharedItems/>
    </cacheField>
    <cacheField name="Units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minValue="10.1" maxValue="499.86"/>
    </cacheField>
    <cacheField name="Discounts" numFmtId="0">
      <sharedItems containsSemiMixedTypes="0" containsString="0" containsNumber="1" minValue="0.04" maxValue="244.29"/>
    </cacheField>
    <cacheField name="Returned" numFmtId="0">
      <sharedItems/>
    </cacheField>
    <cacheField name="Mode of Payment" numFmtId="0">
      <sharedItems/>
    </cacheField>
    <cacheField name="Purchase Chann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oma" refreshedDate="45011.703400694445" createdVersion="8" refreshedVersion="8" minRefreshableVersion="3" recordCount="3000" xr:uid="{6E2D2942-BE92-4D2E-8D2E-15DB79F040E9}">
  <cacheSource type="worksheet">
    <worksheetSource name="Table1"/>
  </cacheSource>
  <cacheFields count="13">
    <cacheField name="Transaction ID" numFmtId="0">
      <sharedItems containsSemiMixedTypes="0" containsString="0" containsNumber="1" containsInteger="1" minValue="1" maxValue="9991"/>
    </cacheField>
    <cacheField name="Date of Purchase" numFmtId="14">
      <sharedItems containsSemiMixedTypes="0" containsNonDate="0" containsDate="1" containsString="0" minDate="2021-03-25T00:00:00" maxDate="2023-03-26T00:00:00"/>
    </cacheField>
    <cacheField name="Customer ID" numFmtId="0">
      <sharedItems containsSemiMixedTypes="0" containsString="0" containsNumber="1" containsInteger="1" minValue="1" maxValue="1000" count="954">
        <n v="1"/>
        <n v="2"/>
        <n v="3"/>
        <n v="4"/>
        <n v="5"/>
        <n v="6"/>
        <n v="7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7"/>
        <n v="38"/>
        <n v="39"/>
        <n v="41"/>
        <n v="42"/>
        <n v="43"/>
        <n v="44"/>
        <n v="45"/>
        <n v="46"/>
        <n v="47"/>
        <n v="48"/>
        <n v="49"/>
        <n v="50"/>
        <n v="51"/>
        <n v="52"/>
        <n v="53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1"/>
        <n v="152"/>
        <n v="153"/>
        <n v="154"/>
        <n v="155"/>
        <n v="156"/>
        <n v="157"/>
        <n v="158"/>
        <n v="159"/>
        <n v="160"/>
        <n v="161"/>
        <n v="162"/>
        <n v="164"/>
        <n v="165"/>
        <n v="166"/>
        <n v="167"/>
        <n v="168"/>
        <n v="170"/>
        <n v="171"/>
        <n v="172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70"/>
        <n v="271"/>
        <n v="272"/>
        <n v="273"/>
        <n v="274"/>
        <n v="275"/>
        <n v="276"/>
        <n v="277"/>
        <n v="278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7"/>
        <n v="318"/>
        <n v="319"/>
        <n v="320"/>
        <n v="321"/>
        <n v="322"/>
        <n v="324"/>
        <n v="325"/>
        <n v="326"/>
        <n v="327"/>
        <n v="328"/>
        <n v="329"/>
        <n v="330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7"/>
        <n v="368"/>
        <n v="370"/>
        <n v="371"/>
        <n v="372"/>
        <n v="373"/>
        <n v="374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1"/>
        <n v="403"/>
        <n v="404"/>
        <n v="405"/>
        <n v="406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2"/>
        <n v="433"/>
        <n v="434"/>
        <n v="435"/>
        <n v="436"/>
        <n v="437"/>
        <n v="438"/>
        <n v="439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500"/>
        <n v="503"/>
        <n v="504"/>
        <n v="505"/>
        <n v="506"/>
        <n v="507"/>
        <n v="508"/>
        <n v="510"/>
        <n v="511"/>
        <n v="512"/>
        <n v="513"/>
        <n v="514"/>
        <n v="515"/>
        <n v="516"/>
        <n v="517"/>
        <n v="518"/>
        <n v="519"/>
        <n v="520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3"/>
        <n v="864"/>
        <n v="865"/>
        <n v="866"/>
        <n v="867"/>
        <n v="868"/>
        <n v="869"/>
        <n v="870"/>
        <n v="872"/>
        <n v="873"/>
        <n v="874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Product Category" numFmtId="0">
      <sharedItems count="6">
        <s v="Toys"/>
        <s v="Home"/>
        <s v="Fashion"/>
        <s v="Books"/>
        <s v="Electronics"/>
        <s v="Automotive"/>
      </sharedItems>
    </cacheField>
    <cacheField name="Product Name" numFmtId="0">
      <sharedItems/>
    </cacheField>
    <cacheField name="Units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minValue="10.1" maxValue="499.86"/>
    </cacheField>
    <cacheField name="Discounts" numFmtId="0">
      <sharedItems containsSemiMixedTypes="0" containsString="0" containsNumber="1" minValue="0.04" maxValue="244.29"/>
    </cacheField>
    <cacheField name="Returned" numFmtId="0">
      <sharedItems/>
    </cacheField>
    <cacheField name="Mode of Payment" numFmtId="0">
      <sharedItems/>
    </cacheField>
    <cacheField name="Purchase Channel" numFmtId="0">
      <sharedItems/>
    </cacheField>
    <cacheField name="Revnue" numFmtId="0">
      <sharedItems containsSemiMixedTypes="0" containsString="0" containsNumber="1" minValue="11.37" maxValue="2497.8000000000002"/>
    </cacheField>
    <cacheField name="Return Flag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173"/>
    <d v="2023-02-14T00:00:00"/>
    <x v="0"/>
    <x v="0"/>
    <s v="Board Game"/>
    <n v="3"/>
    <n v="150.51"/>
    <n v="40.270000000000003"/>
    <b v="0"/>
    <s v="UPI"/>
    <s v="In-store"/>
  </r>
  <r>
    <n v="9383"/>
    <d v="2022-08-23T00:00:00"/>
    <x v="0"/>
    <x v="1"/>
    <s v="Cookware Set"/>
    <n v="2"/>
    <n v="478.78"/>
    <n v="15.82"/>
    <b v="0"/>
    <s v="Net Banking"/>
    <s v="In-store"/>
  </r>
  <r>
    <n v="6530"/>
    <d v="2022-06-02T00:00:00"/>
    <x v="0"/>
    <x v="1"/>
    <s v="Curtains"/>
    <n v="1"/>
    <n v="481.81"/>
    <n v="87.04"/>
    <b v="1"/>
    <s v="Debit Card"/>
    <s v="Online"/>
  </r>
  <r>
    <n v="7355"/>
    <d v="2021-08-12T00:00:00"/>
    <x v="0"/>
    <x v="2"/>
    <s v="Jeans"/>
    <n v="2"/>
    <n v="193.96"/>
    <n v="12.89"/>
    <b v="0"/>
    <s v="Credit Card"/>
    <s v="In-store"/>
  </r>
  <r>
    <n v="8592"/>
    <d v="2021-04-22T00:00:00"/>
    <x v="0"/>
    <x v="3"/>
    <s v="Biography"/>
    <n v="2"/>
    <n v="190.65"/>
    <n v="66.3"/>
    <b v="1"/>
    <s v="Net Banking"/>
    <s v="In-store"/>
  </r>
  <r>
    <n v="1560"/>
    <d v="2023-02-26T00:00:00"/>
    <x v="1"/>
    <x v="2"/>
    <s v="Dress"/>
    <n v="1"/>
    <n v="75.02"/>
    <n v="8.48"/>
    <b v="0"/>
    <s v="Credit Card"/>
    <s v="Online"/>
  </r>
  <r>
    <n v="8338"/>
    <d v="2023-02-25T00:00:00"/>
    <x v="1"/>
    <x v="1"/>
    <s v="Curtains"/>
    <n v="5"/>
    <n v="373.57"/>
    <n v="136.15"/>
    <b v="1"/>
    <s v="Net Banking"/>
    <s v="In-store"/>
  </r>
  <r>
    <n v="5927"/>
    <d v="2022-08-09T00:00:00"/>
    <x v="2"/>
    <x v="2"/>
    <s v="T-Shirt"/>
    <n v="3"/>
    <n v="283.60000000000002"/>
    <n v="135.79"/>
    <b v="1"/>
    <s v="Credit Card"/>
    <s v="In-store"/>
  </r>
  <r>
    <n v="3569"/>
    <d v="2022-07-31T00:00:00"/>
    <x v="2"/>
    <x v="4"/>
    <s v="Smartphone"/>
    <n v="1"/>
    <n v="278.79000000000002"/>
    <n v="52.54"/>
    <b v="0"/>
    <s v="UPI"/>
    <s v="In-store"/>
  </r>
  <r>
    <n v="3634"/>
    <d v="2022-06-21T00:00:00"/>
    <x v="2"/>
    <x v="1"/>
    <s v="Curtains"/>
    <n v="3"/>
    <n v="278.37"/>
    <n v="52.04"/>
    <b v="1"/>
    <s v="Credit Card"/>
    <s v="Online"/>
  </r>
  <r>
    <n v="4753"/>
    <d v="2022-01-03T00:00:00"/>
    <x v="2"/>
    <x v="4"/>
    <s v="Smartphone"/>
    <n v="2"/>
    <n v="20.190000000000001"/>
    <n v="3.95"/>
    <b v="1"/>
    <s v="Credit Card"/>
    <s v="In-store"/>
  </r>
  <r>
    <n v="4726"/>
    <d v="2021-10-22T00:00:00"/>
    <x v="3"/>
    <x v="0"/>
    <s v="Puzzle"/>
    <n v="4"/>
    <n v="331.53"/>
    <n v="113.28"/>
    <b v="1"/>
    <s v="UPI"/>
    <s v="In-store"/>
  </r>
  <r>
    <n v="7241"/>
    <d v="2021-04-06T00:00:00"/>
    <x v="3"/>
    <x v="1"/>
    <s v="Bed Sheets"/>
    <n v="2"/>
    <n v="449.8"/>
    <n v="17.3"/>
    <b v="1"/>
    <s v="UPI"/>
    <s v="Online"/>
  </r>
  <r>
    <n v="241"/>
    <d v="2022-08-15T00:00:00"/>
    <x v="4"/>
    <x v="3"/>
    <s v="Science Fiction"/>
    <n v="1"/>
    <n v="439.86"/>
    <n v="126.24"/>
    <b v="0"/>
    <s v="Cash"/>
    <s v="In-store"/>
  </r>
  <r>
    <n v="9434"/>
    <d v="2022-05-30T00:00:00"/>
    <x v="4"/>
    <x v="3"/>
    <s v="Science Fiction"/>
    <n v="2"/>
    <n v="422.41"/>
    <n v="85.08"/>
    <b v="1"/>
    <s v="Net Banking"/>
    <s v="Online"/>
  </r>
  <r>
    <n v="6371"/>
    <d v="2022-02-28T00:00:00"/>
    <x v="4"/>
    <x v="5"/>
    <s v="Motorcycle Helmet"/>
    <n v="2"/>
    <n v="146.38999999999999"/>
    <n v="51.51"/>
    <b v="1"/>
    <s v="Cash"/>
    <s v="Online"/>
  </r>
  <r>
    <n v="9429"/>
    <d v="2021-12-12T00:00:00"/>
    <x v="4"/>
    <x v="1"/>
    <s v="Table Lamp"/>
    <n v="2"/>
    <n v="372.46"/>
    <n v="127.38"/>
    <b v="0"/>
    <s v="UPI"/>
    <s v="Online"/>
  </r>
  <r>
    <n v="4468"/>
    <d v="2022-12-25T00:00:00"/>
    <x v="5"/>
    <x v="3"/>
    <s v="Biography"/>
    <n v="1"/>
    <n v="393.2"/>
    <n v="129.21"/>
    <b v="0"/>
    <s v="Net Banking"/>
    <s v="In-store"/>
  </r>
  <r>
    <n v="4500"/>
    <d v="2022-08-11T00:00:00"/>
    <x v="5"/>
    <x v="4"/>
    <s v="Smartphone"/>
    <n v="4"/>
    <n v="266.64999999999998"/>
    <n v="45.01"/>
    <b v="0"/>
    <s v="Cash"/>
    <s v="Online"/>
  </r>
  <r>
    <n v="9097"/>
    <d v="2022-07-28T00:00:00"/>
    <x v="5"/>
    <x v="0"/>
    <s v="Board Game"/>
    <n v="5"/>
    <n v="25.93"/>
    <n v="5.16"/>
    <b v="0"/>
    <s v="Net Banking"/>
    <s v="Online"/>
  </r>
  <r>
    <n v="1756"/>
    <d v="2022-07-08T00:00:00"/>
    <x v="5"/>
    <x v="1"/>
    <s v="Cushion Covers"/>
    <n v="4"/>
    <n v="183.72"/>
    <n v="9.31"/>
    <b v="0"/>
    <s v="Debit Card"/>
    <s v="Online"/>
  </r>
  <r>
    <n v="8317"/>
    <d v="2022-05-27T00:00:00"/>
    <x v="6"/>
    <x v="4"/>
    <s v="Laptop"/>
    <n v="2"/>
    <n v="139"/>
    <n v="61.03"/>
    <b v="1"/>
    <s v="Credit Card"/>
    <s v="Online"/>
  </r>
  <r>
    <n v="1450"/>
    <d v="2021-11-23T00:00:00"/>
    <x v="6"/>
    <x v="3"/>
    <s v="Science Fiction"/>
    <n v="4"/>
    <n v="95.7"/>
    <n v="22.11"/>
    <b v="1"/>
    <s v="Debit Card"/>
    <s v="Online"/>
  </r>
  <r>
    <n v="2840"/>
    <d v="2021-10-06T00:00:00"/>
    <x v="6"/>
    <x v="2"/>
    <s v="Shoes"/>
    <n v="3"/>
    <n v="42.95"/>
    <n v="3.31"/>
    <b v="0"/>
    <s v="Net Banking"/>
    <s v="In-store"/>
  </r>
  <r>
    <n v="4460"/>
    <d v="2022-09-27T00:00:00"/>
    <x v="7"/>
    <x v="0"/>
    <s v="Board Game"/>
    <n v="3"/>
    <n v="209.96"/>
    <n v="72.41"/>
    <b v="0"/>
    <s v="Net Banking"/>
    <s v="Online"/>
  </r>
  <r>
    <n v="6361"/>
    <d v="2022-07-25T00:00:00"/>
    <x v="8"/>
    <x v="0"/>
    <s v="Puzzle"/>
    <n v="3"/>
    <n v="276.23"/>
    <n v="116.38"/>
    <b v="1"/>
    <s v="Cash"/>
    <s v="In-store"/>
  </r>
  <r>
    <n v="4245"/>
    <d v="2022-03-27T00:00:00"/>
    <x v="8"/>
    <x v="5"/>
    <s v="Motor Oil"/>
    <n v="2"/>
    <n v="332.21"/>
    <n v="23.7"/>
    <b v="0"/>
    <s v="Credit Card"/>
    <s v="In-store"/>
  </r>
  <r>
    <n v="6544"/>
    <d v="2021-06-10T00:00:00"/>
    <x v="8"/>
    <x v="1"/>
    <s v="Bed Sheets"/>
    <n v="4"/>
    <n v="497.91"/>
    <n v="179.23"/>
    <b v="0"/>
    <s v="Cash"/>
    <s v="In-store"/>
  </r>
  <r>
    <n v="6866"/>
    <d v="2021-04-21T00:00:00"/>
    <x v="8"/>
    <x v="4"/>
    <s v="Smartwatch"/>
    <n v="1"/>
    <n v="75.930000000000007"/>
    <n v="13.24"/>
    <b v="1"/>
    <s v="Net Banking"/>
    <s v="In-store"/>
  </r>
  <r>
    <n v="5178"/>
    <d v="2022-06-01T00:00:00"/>
    <x v="9"/>
    <x v="0"/>
    <s v="Board Game"/>
    <n v="5"/>
    <n v="405.04"/>
    <n v="177.37"/>
    <b v="0"/>
    <s v="Debit Card"/>
    <s v="Online"/>
  </r>
  <r>
    <n v="1556"/>
    <d v="2022-05-13T00:00:00"/>
    <x v="9"/>
    <x v="5"/>
    <s v="Motorcycle Helmet"/>
    <n v="5"/>
    <n v="432.73"/>
    <n v="168.95"/>
    <b v="0"/>
    <s v="Credit Card"/>
    <s v="Online"/>
  </r>
  <r>
    <n v="2927"/>
    <d v="2022-01-11T00:00:00"/>
    <x v="10"/>
    <x v="5"/>
    <s v="Car Charger"/>
    <n v="2"/>
    <n v="156.15"/>
    <n v="51.34"/>
    <b v="0"/>
    <s v="Debit Card"/>
    <s v="In-store"/>
  </r>
  <r>
    <n v="7274"/>
    <d v="2021-07-05T00:00:00"/>
    <x v="10"/>
    <x v="2"/>
    <s v="Watch"/>
    <n v="3"/>
    <n v="60.08"/>
    <n v="4.28"/>
    <b v="0"/>
    <s v="Cash"/>
    <s v="Online"/>
  </r>
  <r>
    <n v="1957"/>
    <d v="2022-10-07T00:00:00"/>
    <x v="11"/>
    <x v="5"/>
    <s v="Motorcycle Helmet"/>
    <n v="1"/>
    <n v="90.28"/>
    <n v="43.02"/>
    <b v="0"/>
    <s v="Debit Card"/>
    <s v="In-store"/>
  </r>
  <r>
    <n v="4147"/>
    <d v="2022-08-25T00:00:00"/>
    <x v="11"/>
    <x v="3"/>
    <s v="Textbook"/>
    <n v="4"/>
    <n v="276.32"/>
    <n v="0.79"/>
    <b v="0"/>
    <s v="Debit Card"/>
    <s v="Online"/>
  </r>
  <r>
    <n v="45"/>
    <d v="2022-10-04T00:00:00"/>
    <x v="12"/>
    <x v="5"/>
    <s v="Car Seat Cover"/>
    <n v="1"/>
    <n v="419.26"/>
    <n v="140.25"/>
    <b v="1"/>
    <s v="Credit Card"/>
    <s v="Online"/>
  </r>
  <r>
    <n v="2433"/>
    <d v="2022-08-17T00:00:00"/>
    <x v="12"/>
    <x v="5"/>
    <s v="Car Seat Cover"/>
    <n v="2"/>
    <n v="389.64"/>
    <n v="34"/>
    <b v="1"/>
    <s v="Cash"/>
    <s v="In-store"/>
  </r>
  <r>
    <n v="7365"/>
    <d v="2022-10-10T00:00:00"/>
    <x v="13"/>
    <x v="1"/>
    <s v="Bed Sheets"/>
    <n v="2"/>
    <n v="361.56"/>
    <n v="109.38"/>
    <b v="1"/>
    <s v="Net Banking"/>
    <s v="Online"/>
  </r>
  <r>
    <n v="8460"/>
    <d v="2021-11-06T00:00:00"/>
    <x v="13"/>
    <x v="5"/>
    <s v="Air Freshener"/>
    <n v="4"/>
    <n v="420.48"/>
    <n v="140.79"/>
    <b v="1"/>
    <s v="Debit Card"/>
    <s v="Online"/>
  </r>
  <r>
    <n v="4746"/>
    <d v="2021-10-09T00:00:00"/>
    <x v="13"/>
    <x v="1"/>
    <s v="Cushion Covers"/>
    <n v="2"/>
    <n v="215.42"/>
    <n v="11.62"/>
    <b v="1"/>
    <s v="Credit Card"/>
    <s v="Online"/>
  </r>
  <r>
    <n v="8963"/>
    <d v="2022-08-13T00:00:00"/>
    <x v="14"/>
    <x v="5"/>
    <s v="Motor Oil"/>
    <n v="3"/>
    <n v="394.35"/>
    <n v="91.79"/>
    <b v="1"/>
    <s v="Credit Card"/>
    <s v="Online"/>
  </r>
  <r>
    <n v="8796"/>
    <d v="2022-04-20T00:00:00"/>
    <x v="14"/>
    <x v="4"/>
    <s v="Camera"/>
    <n v="5"/>
    <n v="262.97000000000003"/>
    <n v="52.08"/>
    <b v="0"/>
    <s v="Cash"/>
    <s v="Online"/>
  </r>
  <r>
    <n v="1917"/>
    <d v="2022-03-04T00:00:00"/>
    <x v="14"/>
    <x v="2"/>
    <s v="Shoes"/>
    <n v="2"/>
    <n v="445.59"/>
    <n v="3.63"/>
    <b v="0"/>
    <s v="UPI"/>
    <s v="In-store"/>
  </r>
  <r>
    <n v="7487"/>
    <d v="2022-09-14T00:00:00"/>
    <x v="15"/>
    <x v="4"/>
    <s v="Camera"/>
    <n v="4"/>
    <n v="206.15"/>
    <n v="88.39"/>
    <b v="0"/>
    <s v="Net Banking"/>
    <s v="In-store"/>
  </r>
  <r>
    <n v="5289"/>
    <d v="2022-02-28T00:00:00"/>
    <x v="15"/>
    <x v="4"/>
    <s v="Laptop"/>
    <n v="5"/>
    <n v="162.16"/>
    <n v="41.04"/>
    <b v="0"/>
    <s v="Cash"/>
    <s v="Online"/>
  </r>
  <r>
    <n v="2391"/>
    <d v="2021-09-28T00:00:00"/>
    <x v="15"/>
    <x v="1"/>
    <s v="Table Lamp"/>
    <n v="5"/>
    <n v="293.77999999999997"/>
    <n v="61.34"/>
    <b v="1"/>
    <s v="Debit Card"/>
    <s v="In-store"/>
  </r>
  <r>
    <n v="2043"/>
    <d v="2022-11-26T00:00:00"/>
    <x v="16"/>
    <x v="0"/>
    <s v="Puzzle"/>
    <n v="4"/>
    <n v="478.73"/>
    <n v="135.1"/>
    <b v="0"/>
    <s v="Net Banking"/>
    <s v="In-store"/>
  </r>
  <r>
    <n v="407"/>
    <d v="2022-11-09T00:00:00"/>
    <x v="16"/>
    <x v="0"/>
    <s v="Remote Control Car"/>
    <n v="2"/>
    <n v="180.98"/>
    <n v="77.77"/>
    <b v="0"/>
    <s v="UPI"/>
    <s v="In-store"/>
  </r>
  <r>
    <n v="3310"/>
    <d v="2022-08-07T00:00:00"/>
    <x v="16"/>
    <x v="1"/>
    <s v="Curtains"/>
    <n v="2"/>
    <n v="462.05"/>
    <n v="149.11000000000001"/>
    <b v="0"/>
    <s v="Credit Card"/>
    <s v="In-store"/>
  </r>
  <r>
    <n v="4451"/>
    <d v="2021-04-16T00:00:00"/>
    <x v="16"/>
    <x v="0"/>
    <s v="Action Figure"/>
    <n v="5"/>
    <n v="363.24"/>
    <n v="107.6"/>
    <b v="1"/>
    <s v="Cash"/>
    <s v="In-store"/>
  </r>
  <r>
    <n v="5450"/>
    <d v="2023-01-16T00:00:00"/>
    <x v="17"/>
    <x v="3"/>
    <s v="Children's Book"/>
    <n v="1"/>
    <n v="242.51"/>
    <n v="106.49"/>
    <b v="0"/>
    <s v="Cash"/>
    <s v="Online"/>
  </r>
  <r>
    <n v="2573"/>
    <d v="2023-01-02T00:00:00"/>
    <x v="17"/>
    <x v="1"/>
    <s v="Curtains"/>
    <n v="3"/>
    <n v="316.36"/>
    <n v="37.36"/>
    <b v="0"/>
    <s v="Credit Card"/>
    <s v="In-store"/>
  </r>
  <r>
    <n v="1035"/>
    <d v="2022-11-17T00:00:00"/>
    <x v="17"/>
    <x v="3"/>
    <s v="Science Fiction"/>
    <n v="4"/>
    <n v="130.59"/>
    <n v="61.68"/>
    <b v="1"/>
    <s v="Net Banking"/>
    <s v="In-store"/>
  </r>
  <r>
    <n v="8756"/>
    <d v="2022-08-16T00:00:00"/>
    <x v="17"/>
    <x v="4"/>
    <s v="Camera"/>
    <n v="1"/>
    <n v="16.52"/>
    <n v="5.42"/>
    <b v="0"/>
    <s v="UPI"/>
    <s v="In-store"/>
  </r>
  <r>
    <n v="5491"/>
    <d v="2021-04-16T00:00:00"/>
    <x v="17"/>
    <x v="0"/>
    <s v="Doll"/>
    <n v="4"/>
    <n v="197.36"/>
    <n v="63.21"/>
    <b v="1"/>
    <s v="Cash"/>
    <s v="Online"/>
  </r>
  <r>
    <n v="6985"/>
    <d v="2021-04-13T00:00:00"/>
    <x v="17"/>
    <x v="0"/>
    <s v="Board Game"/>
    <n v="1"/>
    <n v="433.53"/>
    <n v="82.45"/>
    <b v="0"/>
    <s v="Debit Card"/>
    <s v="Online"/>
  </r>
  <r>
    <n v="8656"/>
    <d v="2023-02-10T00:00:00"/>
    <x v="18"/>
    <x v="3"/>
    <s v="Children's Book"/>
    <n v="3"/>
    <n v="281.10000000000002"/>
    <n v="37.65"/>
    <b v="0"/>
    <s v="UPI"/>
    <s v="Online"/>
  </r>
  <r>
    <n v="5646"/>
    <d v="2022-01-07T00:00:00"/>
    <x v="18"/>
    <x v="0"/>
    <s v="Action Figure"/>
    <n v="4"/>
    <n v="365.24"/>
    <n v="150.85"/>
    <b v="0"/>
    <s v="Credit Card"/>
    <s v="Online"/>
  </r>
  <r>
    <n v="7306"/>
    <d v="2021-12-22T00:00:00"/>
    <x v="18"/>
    <x v="3"/>
    <s v="Biography"/>
    <n v="1"/>
    <n v="467.12"/>
    <n v="155.22999999999999"/>
    <b v="0"/>
    <s v="Debit Card"/>
    <s v="In-store"/>
  </r>
  <r>
    <n v="9776"/>
    <d v="2021-07-22T00:00:00"/>
    <x v="18"/>
    <x v="0"/>
    <s v="Action Figure"/>
    <n v="2"/>
    <n v="478.84"/>
    <n v="109.78"/>
    <b v="1"/>
    <s v="Credit Card"/>
    <s v="Online"/>
  </r>
  <r>
    <n v="6281"/>
    <d v="2021-05-29T00:00:00"/>
    <x v="18"/>
    <x v="2"/>
    <s v="Jeans"/>
    <n v="3"/>
    <n v="223.21"/>
    <n v="82.38"/>
    <b v="0"/>
    <s v="Net Banking"/>
    <s v="In-store"/>
  </r>
  <r>
    <n v="5639"/>
    <d v="2022-12-19T00:00:00"/>
    <x v="19"/>
    <x v="3"/>
    <s v="Mystery Novel"/>
    <n v="3"/>
    <n v="435.01"/>
    <n v="209.48"/>
    <b v="1"/>
    <s v="Cash"/>
    <s v="Online"/>
  </r>
  <r>
    <n v="3941"/>
    <d v="2022-12-14T00:00:00"/>
    <x v="19"/>
    <x v="2"/>
    <s v="Watch"/>
    <n v="5"/>
    <n v="174.65"/>
    <n v="6.44"/>
    <b v="0"/>
    <s v="Credit Card"/>
    <s v="In-store"/>
  </r>
  <r>
    <n v="7725"/>
    <d v="2022-10-29T00:00:00"/>
    <x v="19"/>
    <x v="3"/>
    <s v="Children's Book"/>
    <n v="2"/>
    <n v="108.66"/>
    <n v="30.94"/>
    <b v="0"/>
    <s v="Credit Card"/>
    <s v="In-store"/>
  </r>
  <r>
    <n v="7515"/>
    <d v="2022-11-21T00:00:00"/>
    <x v="20"/>
    <x v="1"/>
    <s v="Curtains"/>
    <n v="4"/>
    <n v="339.16"/>
    <n v="71.45"/>
    <b v="1"/>
    <s v="Net Banking"/>
    <s v="In-store"/>
  </r>
  <r>
    <n v="3812"/>
    <d v="2022-01-21T00:00:00"/>
    <x v="20"/>
    <x v="0"/>
    <s v="Action Figure"/>
    <n v="3"/>
    <n v="125.83"/>
    <n v="26.96"/>
    <b v="1"/>
    <s v="Cash"/>
    <s v="Online"/>
  </r>
  <r>
    <n v="6637"/>
    <d v="2021-09-06T00:00:00"/>
    <x v="20"/>
    <x v="1"/>
    <s v="Cushion Covers"/>
    <n v="5"/>
    <n v="235.45"/>
    <n v="81.180000000000007"/>
    <b v="0"/>
    <s v="Credit Card"/>
    <s v="In-store"/>
  </r>
  <r>
    <n v="6715"/>
    <d v="2021-08-30T00:00:00"/>
    <x v="20"/>
    <x v="5"/>
    <s v="Motorcycle Helmet"/>
    <n v="1"/>
    <n v="40.57"/>
    <n v="7.06"/>
    <b v="1"/>
    <s v="Debit Card"/>
    <s v="In-store"/>
  </r>
  <r>
    <n v="4824"/>
    <d v="2021-04-04T00:00:00"/>
    <x v="20"/>
    <x v="0"/>
    <s v="Puzzle"/>
    <n v="5"/>
    <n v="313.2"/>
    <n v="152.66"/>
    <b v="1"/>
    <s v="Debit Card"/>
    <s v="Online"/>
  </r>
  <r>
    <n v="1229"/>
    <d v="2023-01-24T00:00:00"/>
    <x v="21"/>
    <x v="4"/>
    <s v="Laptop"/>
    <n v="4"/>
    <n v="406.56"/>
    <n v="18.7"/>
    <b v="0"/>
    <s v="Credit Card"/>
    <s v="Online"/>
  </r>
  <r>
    <n v="1032"/>
    <d v="2022-09-09T00:00:00"/>
    <x v="21"/>
    <x v="2"/>
    <s v="Watch"/>
    <n v="3"/>
    <n v="211.73"/>
    <n v="36.29"/>
    <b v="0"/>
    <s v="UPI"/>
    <s v="In-store"/>
  </r>
  <r>
    <n v="6566"/>
    <d v="2021-11-18T00:00:00"/>
    <x v="21"/>
    <x v="2"/>
    <s v="Jeans"/>
    <n v="1"/>
    <n v="420.06"/>
    <n v="91.03"/>
    <b v="1"/>
    <s v="Debit Card"/>
    <s v="In-store"/>
  </r>
  <r>
    <n v="3764"/>
    <d v="2021-05-04T00:00:00"/>
    <x v="21"/>
    <x v="2"/>
    <s v="Shoes"/>
    <n v="3"/>
    <n v="210.06"/>
    <n v="46.32"/>
    <b v="1"/>
    <s v="UPI"/>
    <s v="In-store"/>
  </r>
  <r>
    <n v="9680"/>
    <d v="2021-04-10T00:00:00"/>
    <x v="21"/>
    <x v="3"/>
    <s v="Biography"/>
    <n v="2"/>
    <n v="71.98"/>
    <n v="10.130000000000001"/>
    <b v="1"/>
    <s v="Net Banking"/>
    <s v="In-store"/>
  </r>
  <r>
    <n v="6178"/>
    <d v="2022-05-24T00:00:00"/>
    <x v="22"/>
    <x v="5"/>
    <s v="Motor Oil"/>
    <n v="2"/>
    <n v="71.989999999999995"/>
    <n v="33.950000000000003"/>
    <b v="1"/>
    <s v="UPI"/>
    <s v="In-store"/>
  </r>
  <r>
    <n v="2217"/>
    <d v="2021-10-05T00:00:00"/>
    <x v="22"/>
    <x v="0"/>
    <s v="Puzzle"/>
    <n v="3"/>
    <n v="87.46"/>
    <n v="8.75"/>
    <b v="0"/>
    <s v="Net Banking"/>
    <s v="In-store"/>
  </r>
  <r>
    <n v="1956"/>
    <d v="2021-04-25T00:00:00"/>
    <x v="22"/>
    <x v="3"/>
    <s v="Biography"/>
    <n v="5"/>
    <n v="268.95999999999998"/>
    <n v="116.62"/>
    <b v="0"/>
    <s v="Cash"/>
    <s v="Online"/>
  </r>
  <r>
    <n v="6719"/>
    <d v="2022-12-12T00:00:00"/>
    <x v="23"/>
    <x v="2"/>
    <s v="Watch"/>
    <n v="3"/>
    <n v="321.61"/>
    <n v="111.51"/>
    <b v="1"/>
    <s v="Net Banking"/>
    <s v="Online"/>
  </r>
  <r>
    <n v="8842"/>
    <d v="2022-09-02T00:00:00"/>
    <x v="23"/>
    <x v="5"/>
    <s v="Motorcycle Helmet"/>
    <n v="5"/>
    <n v="197.48"/>
    <n v="75.930000000000007"/>
    <b v="1"/>
    <s v="Debit Card"/>
    <s v="In-store"/>
  </r>
  <r>
    <n v="3130"/>
    <d v="2022-08-11T00:00:00"/>
    <x v="23"/>
    <x v="4"/>
    <s v="Smartphone"/>
    <n v="3"/>
    <n v="69.33"/>
    <n v="6.44"/>
    <b v="1"/>
    <s v="Credit Card"/>
    <s v="In-store"/>
  </r>
  <r>
    <n v="8065"/>
    <d v="2022-04-19T00:00:00"/>
    <x v="23"/>
    <x v="5"/>
    <s v="Air Freshener"/>
    <n v="5"/>
    <n v="43.3"/>
    <n v="4.33"/>
    <b v="1"/>
    <s v="Debit Card"/>
    <s v="Online"/>
  </r>
  <r>
    <n v="982"/>
    <d v="2023-03-04T00:00:00"/>
    <x v="24"/>
    <x v="0"/>
    <s v="Board Game"/>
    <n v="5"/>
    <n v="191.92"/>
    <n v="43.02"/>
    <b v="0"/>
    <s v="Cash"/>
    <s v="In-store"/>
  </r>
  <r>
    <n v="1825"/>
    <d v="2022-08-03T00:00:00"/>
    <x v="24"/>
    <x v="5"/>
    <s v="Car Charger"/>
    <n v="2"/>
    <n v="119.37"/>
    <n v="43.96"/>
    <b v="1"/>
    <s v="Cash"/>
    <s v="In-store"/>
  </r>
  <r>
    <n v="596"/>
    <d v="2021-10-27T00:00:00"/>
    <x v="24"/>
    <x v="2"/>
    <s v="Dress"/>
    <n v="2"/>
    <n v="367.45"/>
    <n v="12.07"/>
    <b v="1"/>
    <s v="Net Banking"/>
    <s v="In-store"/>
  </r>
  <r>
    <n v="7657"/>
    <d v="2021-08-27T00:00:00"/>
    <x v="25"/>
    <x v="4"/>
    <s v="Smartwatch"/>
    <n v="1"/>
    <n v="11.37"/>
    <n v="1.49"/>
    <b v="1"/>
    <s v="UPI"/>
    <s v="In-store"/>
  </r>
  <r>
    <n v="2276"/>
    <d v="2021-05-03T00:00:00"/>
    <x v="25"/>
    <x v="0"/>
    <s v="Action Figure"/>
    <n v="5"/>
    <n v="146.94"/>
    <n v="51.37"/>
    <b v="1"/>
    <s v="Net Banking"/>
    <s v="In-store"/>
  </r>
  <r>
    <n v="5822"/>
    <d v="2023-01-20T00:00:00"/>
    <x v="26"/>
    <x v="2"/>
    <s v="Dress"/>
    <n v="1"/>
    <n v="418.74"/>
    <n v="78.540000000000006"/>
    <b v="0"/>
    <s v="Debit Card"/>
    <s v="In-store"/>
  </r>
  <r>
    <n v="3679"/>
    <d v="2023-01-12T00:00:00"/>
    <x v="26"/>
    <x v="4"/>
    <s v="Laptop"/>
    <n v="3"/>
    <n v="157.08000000000001"/>
    <n v="50.31"/>
    <b v="0"/>
    <s v="Credit Card"/>
    <s v="In-store"/>
  </r>
  <r>
    <n v="2974"/>
    <d v="2021-07-26T00:00:00"/>
    <x v="26"/>
    <x v="5"/>
    <s v="Car Seat Cover"/>
    <n v="3"/>
    <n v="201.07"/>
    <n v="32.18"/>
    <b v="0"/>
    <s v="Net Banking"/>
    <s v="In-store"/>
  </r>
  <r>
    <n v="7962"/>
    <d v="2022-12-18T00:00:00"/>
    <x v="27"/>
    <x v="2"/>
    <s v="Shoes"/>
    <n v="5"/>
    <n v="216.66"/>
    <n v="101.49"/>
    <b v="0"/>
    <s v="Net Banking"/>
    <s v="Online"/>
  </r>
  <r>
    <n v="3848"/>
    <d v="2022-07-08T00:00:00"/>
    <x v="28"/>
    <x v="1"/>
    <s v="Curtains"/>
    <n v="5"/>
    <n v="115.4"/>
    <n v="49.1"/>
    <b v="0"/>
    <s v="Credit Card"/>
    <s v="In-store"/>
  </r>
  <r>
    <n v="6692"/>
    <d v="2021-09-12T00:00:00"/>
    <x v="28"/>
    <x v="1"/>
    <s v="Cushion Covers"/>
    <n v="5"/>
    <n v="377.63"/>
    <n v="181.22"/>
    <b v="1"/>
    <s v="UPI"/>
    <s v="In-store"/>
  </r>
  <r>
    <n v="2661"/>
    <d v="2022-12-16T00:00:00"/>
    <x v="29"/>
    <x v="3"/>
    <s v="Biography"/>
    <n v="3"/>
    <n v="207.79"/>
    <n v="38.770000000000003"/>
    <b v="0"/>
    <s v="Cash"/>
    <s v="In-store"/>
  </r>
  <r>
    <n v="7988"/>
    <d v="2022-12-08T00:00:00"/>
    <x v="29"/>
    <x v="4"/>
    <s v="Camera"/>
    <n v="1"/>
    <n v="182.21"/>
    <n v="42.02"/>
    <b v="1"/>
    <s v="Net Banking"/>
    <s v="In-store"/>
  </r>
  <r>
    <n v="5348"/>
    <d v="2022-08-19T00:00:00"/>
    <x v="29"/>
    <x v="5"/>
    <s v="Car Charger"/>
    <n v="4"/>
    <n v="250.4"/>
    <n v="44.55"/>
    <b v="0"/>
    <s v="UPI"/>
    <s v="Online"/>
  </r>
  <r>
    <n v="9931"/>
    <d v="2022-04-07T00:00:00"/>
    <x v="29"/>
    <x v="0"/>
    <s v="Action Figure"/>
    <n v="5"/>
    <n v="260.75"/>
    <n v="19.86"/>
    <b v="0"/>
    <s v="Credit Card"/>
    <s v="Online"/>
  </r>
  <r>
    <n v="6736"/>
    <d v="2022-03-24T00:00:00"/>
    <x v="29"/>
    <x v="3"/>
    <s v="Science Fiction"/>
    <n v="4"/>
    <n v="472.29"/>
    <n v="143.38999999999999"/>
    <b v="0"/>
    <s v="Net Banking"/>
    <s v="In-store"/>
  </r>
  <r>
    <n v="5593"/>
    <d v="2022-01-05T00:00:00"/>
    <x v="29"/>
    <x v="0"/>
    <s v="Board Game"/>
    <n v="4"/>
    <n v="299.35000000000002"/>
    <n v="53.69"/>
    <b v="1"/>
    <s v="UPI"/>
    <s v="In-store"/>
  </r>
  <r>
    <n v="521"/>
    <d v="2021-06-19T00:00:00"/>
    <x v="29"/>
    <x v="4"/>
    <s v="Laptop"/>
    <n v="2"/>
    <n v="257.62"/>
    <n v="3.42"/>
    <b v="1"/>
    <s v="Cash"/>
    <s v="In-store"/>
  </r>
  <r>
    <n v="297"/>
    <d v="2021-06-17T00:00:00"/>
    <x v="29"/>
    <x v="0"/>
    <s v="Action Figure"/>
    <n v="4"/>
    <n v="470.67"/>
    <n v="193.43"/>
    <b v="1"/>
    <s v="Debit Card"/>
    <s v="Online"/>
  </r>
  <r>
    <n v="8157"/>
    <d v="2022-08-22T00:00:00"/>
    <x v="30"/>
    <x v="2"/>
    <s v="Watch"/>
    <n v="4"/>
    <n v="186.12"/>
    <n v="69.27"/>
    <b v="1"/>
    <s v="UPI"/>
    <s v="Online"/>
  </r>
  <r>
    <n v="3087"/>
    <d v="2021-12-22T00:00:00"/>
    <x v="30"/>
    <x v="0"/>
    <s v="Doll"/>
    <n v="3"/>
    <n v="99.03"/>
    <n v="6.17"/>
    <b v="1"/>
    <s v="Debit Card"/>
    <s v="Online"/>
  </r>
  <r>
    <n v="7035"/>
    <d v="2021-03-29T00:00:00"/>
    <x v="30"/>
    <x v="5"/>
    <s v="Car Charger"/>
    <n v="5"/>
    <n v="194.6"/>
    <n v="60.59"/>
    <b v="0"/>
    <s v="Debit Card"/>
    <s v="In-store"/>
  </r>
  <r>
    <n v="9033"/>
    <d v="2022-08-19T00:00:00"/>
    <x v="31"/>
    <x v="2"/>
    <s v="Watch"/>
    <n v="1"/>
    <n v="369.97"/>
    <n v="3.55"/>
    <b v="0"/>
    <s v="Debit Card"/>
    <s v="In-store"/>
  </r>
  <r>
    <n v="4649"/>
    <d v="2021-12-18T00:00:00"/>
    <x v="31"/>
    <x v="3"/>
    <s v="Science Fiction"/>
    <n v="2"/>
    <n v="350.51"/>
    <n v="142"/>
    <b v="0"/>
    <s v="Cash"/>
    <s v="In-store"/>
  </r>
  <r>
    <n v="9370"/>
    <d v="2022-09-05T00:00:00"/>
    <x v="32"/>
    <x v="3"/>
    <s v="Science Fiction"/>
    <n v="5"/>
    <n v="424.72"/>
    <n v="27.74"/>
    <b v="0"/>
    <s v="Net Banking"/>
    <s v="Online"/>
  </r>
  <r>
    <n v="5499"/>
    <d v="2022-09-05T00:00:00"/>
    <x v="32"/>
    <x v="5"/>
    <s v="Car Charger"/>
    <n v="5"/>
    <n v="412.54"/>
    <n v="111.36"/>
    <b v="1"/>
    <s v="UPI"/>
    <s v="In-store"/>
  </r>
  <r>
    <n v="4523"/>
    <d v="2022-05-29T00:00:00"/>
    <x v="32"/>
    <x v="4"/>
    <s v="Laptop"/>
    <n v="3"/>
    <n v="460.3"/>
    <n v="109.29"/>
    <b v="1"/>
    <s v="Debit Card"/>
    <s v="Online"/>
  </r>
  <r>
    <n v="7756"/>
    <d v="2022-03-03T00:00:00"/>
    <x v="32"/>
    <x v="5"/>
    <s v="Motorcycle Helmet"/>
    <n v="5"/>
    <n v="190.97"/>
    <n v="90.88"/>
    <b v="0"/>
    <s v="Credit Card"/>
    <s v="Online"/>
  </r>
  <r>
    <n v="491"/>
    <d v="2021-11-09T00:00:00"/>
    <x v="32"/>
    <x v="4"/>
    <s v="Smartphone"/>
    <n v="1"/>
    <n v="432.81"/>
    <n v="156.47999999999999"/>
    <b v="1"/>
    <s v="Net Banking"/>
    <s v="Online"/>
  </r>
  <r>
    <n v="2170"/>
    <d v="2021-09-25T00:00:00"/>
    <x v="32"/>
    <x v="0"/>
    <s v="Doll"/>
    <n v="5"/>
    <n v="223.04"/>
    <n v="36.49"/>
    <b v="0"/>
    <s v="Net Banking"/>
    <s v="Online"/>
  </r>
  <r>
    <n v="8585"/>
    <d v="2021-05-25T00:00:00"/>
    <x v="33"/>
    <x v="4"/>
    <s v="Smartphone"/>
    <n v="1"/>
    <n v="212.07"/>
    <n v="89.34"/>
    <b v="1"/>
    <s v="Credit Card"/>
    <s v="Online"/>
  </r>
  <r>
    <n v="8865"/>
    <d v="2021-10-18T00:00:00"/>
    <x v="34"/>
    <x v="0"/>
    <s v="Action Figure"/>
    <n v="2"/>
    <n v="319.27"/>
    <n v="147.01"/>
    <b v="1"/>
    <s v="Credit Card"/>
    <s v="In-store"/>
  </r>
  <r>
    <n v="2326"/>
    <d v="2021-04-29T00:00:00"/>
    <x v="34"/>
    <x v="2"/>
    <s v="Dress"/>
    <n v="4"/>
    <n v="476.99"/>
    <n v="5.08"/>
    <b v="1"/>
    <s v="Net Banking"/>
    <s v="In-store"/>
  </r>
  <r>
    <n v="3508"/>
    <d v="2023-01-12T00:00:00"/>
    <x v="35"/>
    <x v="1"/>
    <s v="Table Lamp"/>
    <n v="2"/>
    <n v="221.41"/>
    <n v="37.340000000000003"/>
    <b v="1"/>
    <s v="Debit Card"/>
    <s v="In-store"/>
  </r>
  <r>
    <n v="6652"/>
    <d v="2022-11-07T00:00:00"/>
    <x v="35"/>
    <x v="0"/>
    <s v="Doll"/>
    <n v="4"/>
    <n v="115.65"/>
    <n v="9.5399999999999991"/>
    <b v="0"/>
    <s v="UPI"/>
    <s v="Online"/>
  </r>
  <r>
    <n v="8908"/>
    <d v="2022-09-11T00:00:00"/>
    <x v="35"/>
    <x v="1"/>
    <s v="Table Lamp"/>
    <n v="5"/>
    <n v="322.70999999999998"/>
    <n v="13.71"/>
    <b v="1"/>
    <s v="Net Banking"/>
    <s v="Online"/>
  </r>
  <r>
    <n v="7643"/>
    <d v="2022-04-10T00:00:00"/>
    <x v="35"/>
    <x v="1"/>
    <s v="Cookware Set"/>
    <n v="5"/>
    <n v="116.74"/>
    <n v="3.42"/>
    <b v="1"/>
    <s v="Net Banking"/>
    <s v="In-store"/>
  </r>
  <r>
    <n v="4151"/>
    <d v="2021-07-21T00:00:00"/>
    <x v="35"/>
    <x v="5"/>
    <s v="Motorcycle Helmet"/>
    <n v="3"/>
    <n v="184.92"/>
    <n v="72.2"/>
    <b v="0"/>
    <s v="Net Banking"/>
    <s v="Online"/>
  </r>
  <r>
    <n v="1381"/>
    <d v="2021-07-06T00:00:00"/>
    <x v="35"/>
    <x v="0"/>
    <s v="Puzzle"/>
    <n v="4"/>
    <n v="365.3"/>
    <n v="135.16999999999999"/>
    <b v="1"/>
    <s v="Cash"/>
    <s v="In-store"/>
  </r>
  <r>
    <n v="3811"/>
    <d v="2021-06-16T00:00:00"/>
    <x v="35"/>
    <x v="4"/>
    <s v="Smartwatch"/>
    <n v="5"/>
    <n v="376.37"/>
    <n v="71.760000000000005"/>
    <b v="0"/>
    <s v="Debit Card"/>
    <s v="In-store"/>
  </r>
  <r>
    <n v="9013"/>
    <d v="2021-06-11T00:00:00"/>
    <x v="35"/>
    <x v="3"/>
    <s v="Mystery Novel"/>
    <n v="3"/>
    <n v="133.68"/>
    <n v="7.75"/>
    <b v="0"/>
    <s v="Cash"/>
    <s v="Online"/>
  </r>
  <r>
    <n v="77"/>
    <d v="2022-11-24T00:00:00"/>
    <x v="36"/>
    <x v="0"/>
    <s v="Board Game"/>
    <n v="3"/>
    <n v="475.53"/>
    <n v="212.09"/>
    <b v="1"/>
    <s v="Credit Card"/>
    <s v="Online"/>
  </r>
  <r>
    <n v="2839"/>
    <d v="2022-05-21T00:00:00"/>
    <x v="36"/>
    <x v="4"/>
    <s v="Headphones"/>
    <n v="5"/>
    <n v="249.58"/>
    <n v="101.18"/>
    <b v="0"/>
    <s v="Cash"/>
    <s v="In-store"/>
  </r>
  <r>
    <n v="4782"/>
    <d v="2022-07-25T00:00:00"/>
    <x v="37"/>
    <x v="5"/>
    <s v="Motorcycle Helmet"/>
    <n v="3"/>
    <n v="464.35"/>
    <n v="62.79"/>
    <b v="1"/>
    <s v="Debit Card"/>
    <s v="Online"/>
  </r>
  <r>
    <n v="3715"/>
    <d v="2022-06-12T00:00:00"/>
    <x v="38"/>
    <x v="3"/>
    <s v="Textbook"/>
    <n v="5"/>
    <n v="433.01"/>
    <n v="194.78"/>
    <b v="1"/>
    <s v="Debit Card"/>
    <s v="In-store"/>
  </r>
  <r>
    <n v="7531"/>
    <d v="2021-09-26T00:00:00"/>
    <x v="38"/>
    <x v="2"/>
    <s v="Jeans"/>
    <n v="2"/>
    <n v="407.08"/>
    <n v="173.37"/>
    <b v="0"/>
    <s v="Net Banking"/>
    <s v="In-store"/>
  </r>
  <r>
    <n v="4668"/>
    <d v="2021-06-21T00:00:00"/>
    <x v="38"/>
    <x v="2"/>
    <s v="Dress"/>
    <n v="4"/>
    <n v="374.52"/>
    <n v="168.72"/>
    <b v="1"/>
    <s v="Debit Card"/>
    <s v="In-store"/>
  </r>
  <r>
    <n v="6480"/>
    <d v="2022-03-26T00:00:00"/>
    <x v="39"/>
    <x v="5"/>
    <s v="Air Freshener"/>
    <n v="2"/>
    <n v="334.85"/>
    <n v="37.33"/>
    <b v="1"/>
    <s v="Credit Card"/>
    <s v="Online"/>
  </r>
  <r>
    <n v="8592"/>
    <d v="2022-03-03T00:00:00"/>
    <x v="39"/>
    <x v="1"/>
    <s v="Table Lamp"/>
    <n v="5"/>
    <n v="83.29"/>
    <n v="20.92"/>
    <b v="1"/>
    <s v="Debit Card"/>
    <s v="Online"/>
  </r>
  <r>
    <n v="7326"/>
    <d v="2022-09-04T00:00:00"/>
    <x v="40"/>
    <x v="5"/>
    <s v="Car Charger"/>
    <n v="5"/>
    <n v="499.09"/>
    <n v="68.510000000000005"/>
    <b v="1"/>
    <s v="Credit Card"/>
    <s v="In-store"/>
  </r>
  <r>
    <n v="7945"/>
    <d v="2022-01-14T00:00:00"/>
    <x v="40"/>
    <x v="2"/>
    <s v="Jeans"/>
    <n v="3"/>
    <n v="21.88"/>
    <n v="6.91"/>
    <b v="1"/>
    <s v="Credit Card"/>
    <s v="In-store"/>
  </r>
  <r>
    <n v="3578"/>
    <d v="2021-10-31T00:00:00"/>
    <x v="40"/>
    <x v="2"/>
    <s v="Watch"/>
    <n v="3"/>
    <n v="164.74"/>
    <n v="54.76"/>
    <b v="0"/>
    <s v="Debit Card"/>
    <s v="In-store"/>
  </r>
  <r>
    <n v="9612"/>
    <d v="2023-02-01T00:00:00"/>
    <x v="41"/>
    <x v="0"/>
    <s v="Action Figure"/>
    <n v="2"/>
    <n v="38.76"/>
    <n v="14.36"/>
    <b v="1"/>
    <s v="Debit Card"/>
    <s v="In-store"/>
  </r>
  <r>
    <n v="6526"/>
    <d v="2022-03-09T00:00:00"/>
    <x v="41"/>
    <x v="5"/>
    <s v="Car Charger"/>
    <n v="3"/>
    <n v="316.38"/>
    <n v="153.62"/>
    <b v="1"/>
    <s v="UPI"/>
    <s v="In-store"/>
  </r>
  <r>
    <n v="7425"/>
    <d v="2021-12-18T00:00:00"/>
    <x v="41"/>
    <x v="4"/>
    <s v="Smartphone"/>
    <n v="5"/>
    <n v="96.18"/>
    <n v="37.770000000000003"/>
    <b v="0"/>
    <s v="Cash"/>
    <s v="Online"/>
  </r>
  <r>
    <n v="4146"/>
    <d v="2021-11-09T00:00:00"/>
    <x v="41"/>
    <x v="4"/>
    <s v="Headphones"/>
    <n v="1"/>
    <n v="379.73"/>
    <n v="148.54"/>
    <b v="1"/>
    <s v="Cash"/>
    <s v="Online"/>
  </r>
  <r>
    <n v="7976"/>
    <d v="2021-10-02T00:00:00"/>
    <x v="41"/>
    <x v="1"/>
    <s v="Cushion Covers"/>
    <n v="3"/>
    <n v="261.81"/>
    <n v="124.13"/>
    <b v="1"/>
    <s v="Cash"/>
    <s v="Online"/>
  </r>
  <r>
    <n v="4174"/>
    <d v="2022-02-16T00:00:00"/>
    <x v="42"/>
    <x v="5"/>
    <s v="Air Freshener"/>
    <n v="1"/>
    <n v="264.76"/>
    <n v="106.77"/>
    <b v="1"/>
    <s v="Net Banking"/>
    <s v="In-store"/>
  </r>
  <r>
    <n v="5181"/>
    <d v="2021-09-25T00:00:00"/>
    <x v="42"/>
    <x v="3"/>
    <s v="Textbook"/>
    <n v="3"/>
    <n v="235.52"/>
    <n v="72.33"/>
    <b v="1"/>
    <s v="Debit Card"/>
    <s v="In-store"/>
  </r>
  <r>
    <n v="2922"/>
    <d v="2021-06-03T00:00:00"/>
    <x v="42"/>
    <x v="3"/>
    <s v="Textbook"/>
    <n v="2"/>
    <n v="78.459999999999994"/>
    <n v="30.99"/>
    <b v="1"/>
    <s v="Cash"/>
    <s v="Online"/>
  </r>
  <r>
    <n v="5377"/>
    <d v="2021-05-07T00:00:00"/>
    <x v="42"/>
    <x v="1"/>
    <s v="Cookware Set"/>
    <n v="1"/>
    <n v="403.26"/>
    <n v="105.46"/>
    <b v="1"/>
    <s v="Credit Card"/>
    <s v="In-store"/>
  </r>
  <r>
    <n v="2401"/>
    <d v="2022-08-23T00:00:00"/>
    <x v="43"/>
    <x v="1"/>
    <s v="Cookware Set"/>
    <n v="1"/>
    <n v="26.3"/>
    <n v="5.36"/>
    <b v="0"/>
    <s v="Cash"/>
    <s v="Online"/>
  </r>
  <r>
    <n v="5445"/>
    <d v="2022-05-27T00:00:00"/>
    <x v="43"/>
    <x v="2"/>
    <s v="Jeans"/>
    <n v="5"/>
    <n v="335.35"/>
    <n v="67.62"/>
    <b v="1"/>
    <s v="Credit Card"/>
    <s v="In-store"/>
  </r>
  <r>
    <n v="6001"/>
    <d v="2022-08-25T00:00:00"/>
    <x v="44"/>
    <x v="5"/>
    <s v="Motorcycle Helmet"/>
    <n v="5"/>
    <n v="96.1"/>
    <n v="34.71"/>
    <b v="1"/>
    <s v="Debit Card"/>
    <s v="In-store"/>
  </r>
  <r>
    <n v="8849"/>
    <d v="2022-05-18T00:00:00"/>
    <x v="44"/>
    <x v="3"/>
    <s v="Textbook"/>
    <n v="3"/>
    <n v="241.9"/>
    <n v="11.33"/>
    <b v="1"/>
    <s v="Debit Card"/>
    <s v="In-store"/>
  </r>
  <r>
    <n v="3018"/>
    <d v="2022-04-24T00:00:00"/>
    <x v="44"/>
    <x v="4"/>
    <s v="Smartphone"/>
    <n v="3"/>
    <n v="73.41"/>
    <n v="9.43"/>
    <b v="1"/>
    <s v="Credit Card"/>
    <s v="In-store"/>
  </r>
  <r>
    <n v="4926"/>
    <d v="2021-04-25T00:00:00"/>
    <x v="44"/>
    <x v="0"/>
    <s v="Puzzle"/>
    <n v="5"/>
    <n v="228.01"/>
    <n v="65.790000000000006"/>
    <b v="0"/>
    <s v="Cash"/>
    <s v="In-store"/>
  </r>
  <r>
    <n v="9190"/>
    <d v="2022-04-19T00:00:00"/>
    <x v="45"/>
    <x v="1"/>
    <s v="Cushion Covers"/>
    <n v="4"/>
    <n v="128.07"/>
    <n v="42.14"/>
    <b v="1"/>
    <s v="Cash"/>
    <s v="In-store"/>
  </r>
  <r>
    <n v="9731"/>
    <d v="2022-09-17T00:00:00"/>
    <x v="46"/>
    <x v="5"/>
    <s v="Car Seat Cover"/>
    <n v="1"/>
    <n v="33.64"/>
    <n v="1.95"/>
    <b v="0"/>
    <s v="UPI"/>
    <s v="Online"/>
  </r>
  <r>
    <n v="8161"/>
    <d v="2022-05-31T00:00:00"/>
    <x v="46"/>
    <x v="4"/>
    <s v="Camera"/>
    <n v="2"/>
    <n v="324.98"/>
    <n v="26.58"/>
    <b v="1"/>
    <s v="Cash"/>
    <s v="In-store"/>
  </r>
  <r>
    <n v="418"/>
    <d v="2022-01-14T00:00:00"/>
    <x v="46"/>
    <x v="4"/>
    <s v="Camera"/>
    <n v="5"/>
    <n v="37.43"/>
    <n v="12.13"/>
    <b v="1"/>
    <s v="Net Banking"/>
    <s v="Online"/>
  </r>
  <r>
    <n v="5974"/>
    <d v="2021-09-30T00:00:00"/>
    <x v="46"/>
    <x v="2"/>
    <s v="T-Shirt"/>
    <n v="2"/>
    <n v="55.26"/>
    <n v="19.21"/>
    <b v="1"/>
    <s v="Net Banking"/>
    <s v="Online"/>
  </r>
  <r>
    <n v="1816"/>
    <d v="2021-09-28T00:00:00"/>
    <x v="46"/>
    <x v="1"/>
    <s v="Bed Sheets"/>
    <n v="3"/>
    <n v="171.37"/>
    <n v="52.5"/>
    <b v="0"/>
    <s v="Net Banking"/>
    <s v="Online"/>
  </r>
  <r>
    <n v="1078"/>
    <d v="2021-06-06T00:00:00"/>
    <x v="46"/>
    <x v="4"/>
    <s v="Camera"/>
    <n v="3"/>
    <n v="479.12"/>
    <n v="149.02000000000001"/>
    <b v="0"/>
    <s v="Credit Card"/>
    <s v="Online"/>
  </r>
  <r>
    <n v="5589"/>
    <d v="2021-05-21T00:00:00"/>
    <x v="46"/>
    <x v="0"/>
    <s v="Doll"/>
    <n v="5"/>
    <n v="294.12"/>
    <n v="124.13"/>
    <b v="0"/>
    <s v="Net Banking"/>
    <s v="In-store"/>
  </r>
  <r>
    <n v="3771"/>
    <d v="2022-09-03T00:00:00"/>
    <x v="47"/>
    <x v="1"/>
    <s v="Cushion Covers"/>
    <n v="4"/>
    <n v="214.41"/>
    <n v="9.49"/>
    <b v="0"/>
    <s v="UPI"/>
    <s v="Online"/>
  </r>
  <r>
    <n v="8556"/>
    <d v="2021-09-15T00:00:00"/>
    <x v="47"/>
    <x v="3"/>
    <s v="Mystery Novel"/>
    <n v="2"/>
    <n v="351.97"/>
    <n v="44.95"/>
    <b v="0"/>
    <s v="UPI"/>
    <s v="In-store"/>
  </r>
  <r>
    <n v="4190"/>
    <d v="2021-06-24T00:00:00"/>
    <x v="47"/>
    <x v="5"/>
    <s v="Air Freshener"/>
    <n v="5"/>
    <n v="452.58"/>
    <n v="178.54"/>
    <b v="0"/>
    <s v="Net Banking"/>
    <s v="In-store"/>
  </r>
  <r>
    <n v="7553"/>
    <d v="2022-10-12T00:00:00"/>
    <x v="48"/>
    <x v="2"/>
    <s v="Watch"/>
    <n v="4"/>
    <n v="412.63"/>
    <n v="81.489999999999995"/>
    <b v="1"/>
    <s v="UPI"/>
    <s v="In-store"/>
  </r>
  <r>
    <n v="6131"/>
    <d v="2022-03-07T00:00:00"/>
    <x v="48"/>
    <x v="5"/>
    <s v="Car Seat Cover"/>
    <n v="1"/>
    <n v="63.06"/>
    <n v="10.46"/>
    <b v="0"/>
    <s v="Credit Card"/>
    <s v="In-store"/>
  </r>
  <r>
    <n v="6281"/>
    <d v="2021-10-03T00:00:00"/>
    <x v="48"/>
    <x v="2"/>
    <s v="Watch"/>
    <n v="2"/>
    <n v="172.84"/>
    <n v="66.59"/>
    <b v="0"/>
    <s v="Cash"/>
    <s v="In-store"/>
  </r>
  <r>
    <n v="7656"/>
    <d v="2022-06-30T00:00:00"/>
    <x v="49"/>
    <x v="0"/>
    <s v="Remote Control Car"/>
    <n v="5"/>
    <n v="423.68"/>
    <n v="22.39"/>
    <b v="0"/>
    <s v="Credit Card"/>
    <s v="Online"/>
  </r>
  <r>
    <n v="9780"/>
    <d v="2021-09-23T00:00:00"/>
    <x v="49"/>
    <x v="5"/>
    <s v="Motor Oil"/>
    <n v="3"/>
    <n v="250.37"/>
    <n v="71.69"/>
    <b v="0"/>
    <s v="Credit Card"/>
    <s v="In-store"/>
  </r>
  <r>
    <n v="7219"/>
    <d v="2023-01-16T00:00:00"/>
    <x v="50"/>
    <x v="0"/>
    <s v="Board Game"/>
    <n v="2"/>
    <n v="31.49"/>
    <n v="7.28"/>
    <b v="0"/>
    <s v="Cash"/>
    <s v="In-store"/>
  </r>
  <r>
    <n v="545"/>
    <d v="2022-04-23T00:00:00"/>
    <x v="50"/>
    <x v="2"/>
    <s v="Shoes"/>
    <n v="1"/>
    <n v="100.66"/>
    <n v="25.28"/>
    <b v="0"/>
    <s v="Net Banking"/>
    <s v="Online"/>
  </r>
  <r>
    <n v="5088"/>
    <d v="2021-10-30T00:00:00"/>
    <x v="50"/>
    <x v="3"/>
    <s v="Science Fiction"/>
    <n v="2"/>
    <n v="146.69"/>
    <n v="41.44"/>
    <b v="0"/>
    <s v="Debit Card"/>
    <s v="Online"/>
  </r>
  <r>
    <n v="2288"/>
    <d v="2021-08-19T00:00:00"/>
    <x v="50"/>
    <x v="4"/>
    <s v="Smartwatch"/>
    <n v="1"/>
    <n v="66.81"/>
    <n v="12.78"/>
    <b v="1"/>
    <s v="Debit Card"/>
    <s v="Online"/>
  </r>
  <r>
    <n v="6090"/>
    <d v="2023-01-13T00:00:00"/>
    <x v="51"/>
    <x v="5"/>
    <s v="Car Seat Cover"/>
    <n v="5"/>
    <n v="46.15"/>
    <n v="19.32"/>
    <b v="1"/>
    <s v="Credit Card"/>
    <s v="Online"/>
  </r>
  <r>
    <n v="5266"/>
    <d v="2022-12-23T00:00:00"/>
    <x v="51"/>
    <x v="3"/>
    <s v="Textbook"/>
    <n v="2"/>
    <n v="432.82"/>
    <n v="112.92"/>
    <b v="0"/>
    <s v="UPI"/>
    <s v="Online"/>
  </r>
  <r>
    <n v="3497"/>
    <d v="2022-02-26T00:00:00"/>
    <x v="51"/>
    <x v="2"/>
    <s v="T-Shirt"/>
    <n v="4"/>
    <n v="142.22999999999999"/>
    <n v="45.21"/>
    <b v="1"/>
    <s v="Debit Card"/>
    <s v="Online"/>
  </r>
  <r>
    <n v="7799"/>
    <d v="2021-04-23T00:00:00"/>
    <x v="51"/>
    <x v="0"/>
    <s v="Board Game"/>
    <n v="4"/>
    <n v="319.10000000000002"/>
    <n v="6.79"/>
    <b v="1"/>
    <s v="Debit Card"/>
    <s v="Online"/>
  </r>
  <r>
    <n v="6402"/>
    <d v="2022-10-06T00:00:00"/>
    <x v="52"/>
    <x v="4"/>
    <s v="Headphones"/>
    <n v="4"/>
    <n v="247.02"/>
    <n v="22.73"/>
    <b v="1"/>
    <s v="Cash"/>
    <s v="In-store"/>
  </r>
  <r>
    <n v="6621"/>
    <d v="2022-03-03T00:00:00"/>
    <x v="52"/>
    <x v="3"/>
    <s v="Science Fiction"/>
    <n v="2"/>
    <n v="487.74"/>
    <n v="187.06"/>
    <b v="1"/>
    <s v="Debit Card"/>
    <s v="Online"/>
  </r>
  <r>
    <n v="6564"/>
    <d v="2022-01-29T00:00:00"/>
    <x v="52"/>
    <x v="5"/>
    <s v="Car Seat Cover"/>
    <n v="3"/>
    <n v="271.97000000000003"/>
    <n v="130.66999999999999"/>
    <b v="1"/>
    <s v="UPI"/>
    <s v="In-store"/>
  </r>
  <r>
    <n v="7241"/>
    <d v="2021-12-10T00:00:00"/>
    <x v="52"/>
    <x v="1"/>
    <s v="Table Lamp"/>
    <n v="4"/>
    <n v="42.24"/>
    <n v="14.31"/>
    <b v="1"/>
    <s v="Net Banking"/>
    <s v="In-store"/>
  </r>
  <r>
    <n v="2656"/>
    <d v="2021-06-10T00:00:00"/>
    <x v="52"/>
    <x v="1"/>
    <s v="Cushion Covers"/>
    <n v="5"/>
    <n v="239.57"/>
    <n v="63.13"/>
    <b v="0"/>
    <s v="Credit Card"/>
    <s v="Online"/>
  </r>
  <r>
    <n v="1999"/>
    <d v="2022-04-05T00:00:00"/>
    <x v="53"/>
    <x v="5"/>
    <s v="Motorcycle Helmet"/>
    <n v="2"/>
    <n v="459.82"/>
    <n v="213.03"/>
    <b v="1"/>
    <s v="Credit Card"/>
    <s v="Online"/>
  </r>
  <r>
    <n v="5559"/>
    <d v="2021-12-07T00:00:00"/>
    <x v="53"/>
    <x v="1"/>
    <s v="Bed Sheets"/>
    <n v="4"/>
    <n v="67.91"/>
    <n v="27.41"/>
    <b v="0"/>
    <s v="Cash"/>
    <s v="Online"/>
  </r>
  <r>
    <n v="3680"/>
    <d v="2021-04-03T00:00:00"/>
    <x v="53"/>
    <x v="5"/>
    <s v="Motorcycle Helmet"/>
    <n v="1"/>
    <n v="481.41"/>
    <n v="169.45"/>
    <b v="0"/>
    <s v="Credit Card"/>
    <s v="In-store"/>
  </r>
  <r>
    <n v="2890"/>
    <d v="2022-07-11T00:00:00"/>
    <x v="54"/>
    <x v="5"/>
    <s v="Car Charger"/>
    <n v="3"/>
    <n v="390.94"/>
    <n v="50.77"/>
    <b v="0"/>
    <s v="Credit Card"/>
    <s v="Online"/>
  </r>
  <r>
    <n v="1507"/>
    <d v="2021-12-04T00:00:00"/>
    <x v="54"/>
    <x v="0"/>
    <s v="Board Game"/>
    <n v="5"/>
    <n v="322.66000000000003"/>
    <n v="114.23"/>
    <b v="1"/>
    <s v="Credit Card"/>
    <s v="Online"/>
  </r>
  <r>
    <n v="5139"/>
    <d v="2021-08-26T00:00:00"/>
    <x v="54"/>
    <x v="4"/>
    <s v="Smartwatch"/>
    <n v="4"/>
    <n v="256.39999999999998"/>
    <n v="109.32"/>
    <b v="1"/>
    <s v="Credit Card"/>
    <s v="Online"/>
  </r>
  <r>
    <n v="954"/>
    <d v="2021-04-19T00:00:00"/>
    <x v="54"/>
    <x v="5"/>
    <s v="Car Seat Cover"/>
    <n v="5"/>
    <n v="35.68"/>
    <n v="14.64"/>
    <b v="1"/>
    <s v="Credit Card"/>
    <s v="In-store"/>
  </r>
  <r>
    <n v="6636"/>
    <d v="2021-04-14T00:00:00"/>
    <x v="54"/>
    <x v="3"/>
    <s v="Biography"/>
    <n v="5"/>
    <n v="496.52"/>
    <n v="83.8"/>
    <b v="0"/>
    <s v="Credit Card"/>
    <s v="In-store"/>
  </r>
  <r>
    <n v="3910"/>
    <d v="2021-07-05T00:00:00"/>
    <x v="55"/>
    <x v="2"/>
    <s v="T-Shirt"/>
    <n v="4"/>
    <n v="66.83"/>
    <n v="20.46"/>
    <b v="1"/>
    <s v="Net Banking"/>
    <s v="Online"/>
  </r>
  <r>
    <n v="1080"/>
    <d v="2022-09-21T00:00:00"/>
    <x v="56"/>
    <x v="1"/>
    <s v="Table Lamp"/>
    <n v="1"/>
    <n v="54.82"/>
    <n v="15.74"/>
    <b v="1"/>
    <s v="Cash"/>
    <s v="Online"/>
  </r>
  <r>
    <n v="7462"/>
    <d v="2021-05-23T00:00:00"/>
    <x v="56"/>
    <x v="1"/>
    <s v="Table Lamp"/>
    <n v="4"/>
    <n v="384.85"/>
    <n v="147.16999999999999"/>
    <b v="0"/>
    <s v="UPI"/>
    <s v="Online"/>
  </r>
  <r>
    <n v="2555"/>
    <d v="2022-09-16T00:00:00"/>
    <x v="57"/>
    <x v="2"/>
    <s v="Jeans"/>
    <n v="2"/>
    <n v="46.6"/>
    <n v="1.43"/>
    <b v="0"/>
    <s v="Cash"/>
    <s v="Online"/>
  </r>
  <r>
    <n v="4554"/>
    <d v="2022-07-01T00:00:00"/>
    <x v="57"/>
    <x v="2"/>
    <s v="Watch"/>
    <n v="5"/>
    <n v="40.14"/>
    <n v="14.43"/>
    <b v="1"/>
    <s v="UPI"/>
    <s v="In-store"/>
  </r>
  <r>
    <n v="8104"/>
    <d v="2022-05-30T00:00:00"/>
    <x v="57"/>
    <x v="2"/>
    <s v="T-Shirt"/>
    <n v="2"/>
    <n v="239.39"/>
    <n v="46.09"/>
    <b v="0"/>
    <s v="Credit Card"/>
    <s v="In-store"/>
  </r>
  <r>
    <n v="9200"/>
    <d v="2022-05-18T00:00:00"/>
    <x v="57"/>
    <x v="0"/>
    <s v="Board Game"/>
    <n v="4"/>
    <n v="13.3"/>
    <n v="2.4"/>
    <b v="1"/>
    <s v="Cash"/>
    <s v="In-store"/>
  </r>
  <r>
    <n v="1170"/>
    <d v="2021-11-04T00:00:00"/>
    <x v="57"/>
    <x v="2"/>
    <s v="Jeans"/>
    <n v="5"/>
    <n v="376.99"/>
    <n v="107.29"/>
    <b v="0"/>
    <s v="UPI"/>
    <s v="Online"/>
  </r>
  <r>
    <n v="2954"/>
    <d v="2021-10-30T00:00:00"/>
    <x v="57"/>
    <x v="5"/>
    <s v="Motorcycle Helmet"/>
    <n v="2"/>
    <n v="472.41"/>
    <n v="34.78"/>
    <b v="1"/>
    <s v="Credit Card"/>
    <s v="Online"/>
  </r>
  <r>
    <n v="7112"/>
    <d v="2023-01-12T00:00:00"/>
    <x v="58"/>
    <x v="3"/>
    <s v="Mystery Novel"/>
    <n v="2"/>
    <n v="452.23"/>
    <n v="13.07"/>
    <b v="0"/>
    <s v="UPI"/>
    <s v="In-store"/>
  </r>
  <r>
    <n v="9071"/>
    <d v="2022-12-12T00:00:00"/>
    <x v="58"/>
    <x v="3"/>
    <s v="Children's Book"/>
    <n v="4"/>
    <n v="483.16"/>
    <n v="165.98"/>
    <b v="0"/>
    <s v="Cash"/>
    <s v="Online"/>
  </r>
  <r>
    <n v="1117"/>
    <d v="2022-10-10T00:00:00"/>
    <x v="58"/>
    <x v="1"/>
    <s v="Bed Sheets"/>
    <n v="3"/>
    <n v="128.58000000000001"/>
    <n v="22.41"/>
    <b v="0"/>
    <s v="Cash"/>
    <s v="In-store"/>
  </r>
  <r>
    <n v="8895"/>
    <d v="2022-03-15T00:00:00"/>
    <x v="58"/>
    <x v="4"/>
    <s v="Smartwatch"/>
    <n v="4"/>
    <n v="481.53"/>
    <n v="199.04"/>
    <b v="0"/>
    <s v="Net Banking"/>
    <s v="Online"/>
  </r>
  <r>
    <n v="3872"/>
    <d v="2021-08-26T00:00:00"/>
    <x v="59"/>
    <x v="5"/>
    <s v="Car Seat Cover"/>
    <n v="4"/>
    <n v="160.34"/>
    <n v="32.5"/>
    <b v="0"/>
    <s v="Credit Card"/>
    <s v="In-store"/>
  </r>
  <r>
    <n v="816"/>
    <d v="2022-07-08T00:00:00"/>
    <x v="60"/>
    <x v="5"/>
    <s v="Air Freshener"/>
    <n v="2"/>
    <n v="463.42"/>
    <n v="208.19"/>
    <b v="0"/>
    <s v="Net Banking"/>
    <s v="Online"/>
  </r>
  <r>
    <n v="6379"/>
    <d v="2022-06-22T00:00:00"/>
    <x v="60"/>
    <x v="4"/>
    <s v="Smartphone"/>
    <n v="4"/>
    <n v="256.91000000000003"/>
    <n v="9.64"/>
    <b v="1"/>
    <s v="Cash"/>
    <s v="In-store"/>
  </r>
  <r>
    <n v="5497"/>
    <d v="2021-10-13T00:00:00"/>
    <x v="60"/>
    <x v="4"/>
    <s v="Headphones"/>
    <n v="2"/>
    <n v="381.2"/>
    <n v="32.03"/>
    <b v="0"/>
    <s v="Cash"/>
    <s v="Online"/>
  </r>
  <r>
    <n v="1735"/>
    <d v="2021-07-12T00:00:00"/>
    <x v="60"/>
    <x v="1"/>
    <s v="Cushion Covers"/>
    <n v="3"/>
    <n v="183.77"/>
    <n v="29.2"/>
    <b v="0"/>
    <s v="Debit Card"/>
    <s v="Online"/>
  </r>
  <r>
    <n v="5189"/>
    <d v="2022-07-06T00:00:00"/>
    <x v="61"/>
    <x v="5"/>
    <s v="Air Freshener"/>
    <n v="4"/>
    <n v="206.1"/>
    <n v="75.209999999999994"/>
    <b v="1"/>
    <s v="UPI"/>
    <s v="Online"/>
  </r>
  <r>
    <n v="2573"/>
    <d v="2022-04-06T00:00:00"/>
    <x v="61"/>
    <x v="5"/>
    <s v="Car Seat Cover"/>
    <n v="2"/>
    <n v="426.75"/>
    <n v="20.13"/>
    <b v="1"/>
    <s v="Credit Card"/>
    <s v="In-store"/>
  </r>
  <r>
    <n v="217"/>
    <d v="2021-08-16T00:00:00"/>
    <x v="61"/>
    <x v="5"/>
    <s v="Motor Oil"/>
    <n v="4"/>
    <n v="419.45"/>
    <n v="7.58"/>
    <b v="0"/>
    <s v="Debit Card"/>
    <s v="Online"/>
  </r>
  <r>
    <n v="2423"/>
    <d v="2021-07-26T00:00:00"/>
    <x v="61"/>
    <x v="5"/>
    <s v="Car Charger"/>
    <n v="1"/>
    <n v="477.82"/>
    <n v="65.959999999999994"/>
    <b v="0"/>
    <s v="Credit Card"/>
    <s v="In-store"/>
  </r>
  <r>
    <n v="2272"/>
    <d v="2022-03-03T00:00:00"/>
    <x v="62"/>
    <x v="3"/>
    <s v="Children's Book"/>
    <n v="3"/>
    <n v="87.12"/>
    <n v="33.81"/>
    <b v="1"/>
    <s v="UPI"/>
    <s v="Online"/>
  </r>
  <r>
    <n v="2061"/>
    <d v="2022-01-03T00:00:00"/>
    <x v="62"/>
    <x v="4"/>
    <s v="Headphones"/>
    <n v="1"/>
    <n v="464.79"/>
    <n v="201.08"/>
    <b v="0"/>
    <s v="Cash"/>
    <s v="Online"/>
  </r>
  <r>
    <n v="9085"/>
    <d v="2022-12-31T00:00:00"/>
    <x v="63"/>
    <x v="1"/>
    <s v="Cushion Covers"/>
    <n v="3"/>
    <n v="79.28"/>
    <n v="38.07"/>
    <b v="0"/>
    <s v="Debit Card"/>
    <s v="In-store"/>
  </r>
  <r>
    <n v="5165"/>
    <d v="2022-12-13T00:00:00"/>
    <x v="63"/>
    <x v="4"/>
    <s v="Camera"/>
    <n v="4"/>
    <n v="167.46"/>
    <n v="65.09"/>
    <b v="1"/>
    <s v="UPI"/>
    <s v="Online"/>
  </r>
  <r>
    <n v="6838"/>
    <d v="2021-11-03T00:00:00"/>
    <x v="63"/>
    <x v="0"/>
    <s v="Action Figure"/>
    <n v="2"/>
    <n v="388.73"/>
    <n v="7.76"/>
    <b v="0"/>
    <s v="UPI"/>
    <s v="In-store"/>
  </r>
  <r>
    <n v="5794"/>
    <d v="2021-07-29T00:00:00"/>
    <x v="63"/>
    <x v="2"/>
    <s v="Jeans"/>
    <n v="1"/>
    <n v="176.18"/>
    <n v="33.049999999999997"/>
    <b v="1"/>
    <s v="Cash"/>
    <s v="In-store"/>
  </r>
  <r>
    <n v="8248"/>
    <d v="2021-05-12T00:00:00"/>
    <x v="63"/>
    <x v="2"/>
    <s v="T-Shirt"/>
    <n v="1"/>
    <n v="157.69999999999999"/>
    <n v="8.4499999999999993"/>
    <b v="0"/>
    <s v="Cash"/>
    <s v="Online"/>
  </r>
  <r>
    <n v="7830"/>
    <d v="2022-05-19T00:00:00"/>
    <x v="64"/>
    <x v="5"/>
    <s v="Motorcycle Helmet"/>
    <n v="5"/>
    <n v="212.5"/>
    <n v="59.46"/>
    <b v="1"/>
    <s v="Debit Card"/>
    <s v="Online"/>
  </r>
  <r>
    <n v="8005"/>
    <d v="2021-09-30T00:00:00"/>
    <x v="64"/>
    <x v="2"/>
    <s v="Watch"/>
    <n v="3"/>
    <n v="92.01"/>
    <n v="34.049999999999997"/>
    <b v="0"/>
    <s v="Net Banking"/>
    <s v="In-store"/>
  </r>
  <r>
    <n v="7206"/>
    <d v="2023-03-05T00:00:00"/>
    <x v="65"/>
    <x v="3"/>
    <s v="Textbook"/>
    <n v="3"/>
    <n v="400.2"/>
    <n v="118.34"/>
    <b v="0"/>
    <s v="Cash"/>
    <s v="Online"/>
  </r>
  <r>
    <n v="9624"/>
    <d v="2022-04-06T00:00:00"/>
    <x v="65"/>
    <x v="4"/>
    <s v="Headphones"/>
    <n v="2"/>
    <n v="29.52"/>
    <n v="0.89"/>
    <b v="0"/>
    <s v="Cash"/>
    <s v="In-store"/>
  </r>
  <r>
    <n v="4225"/>
    <d v="2022-01-06T00:00:00"/>
    <x v="65"/>
    <x v="3"/>
    <s v="Biography"/>
    <n v="2"/>
    <n v="402.08"/>
    <n v="82.91"/>
    <b v="0"/>
    <s v="Cash"/>
    <s v="Online"/>
  </r>
  <r>
    <n v="5864"/>
    <d v="2021-10-30T00:00:00"/>
    <x v="65"/>
    <x v="2"/>
    <s v="Jeans"/>
    <n v="1"/>
    <n v="271.87"/>
    <n v="32.81"/>
    <b v="0"/>
    <s v="UPI"/>
    <s v="Online"/>
  </r>
  <r>
    <n v="6455"/>
    <d v="2021-08-15T00:00:00"/>
    <x v="65"/>
    <x v="5"/>
    <s v="Air Freshener"/>
    <n v="4"/>
    <n v="481.65"/>
    <n v="145.9"/>
    <b v="1"/>
    <s v="Cash"/>
    <s v="In-store"/>
  </r>
  <r>
    <n v="3045"/>
    <d v="2022-10-02T00:00:00"/>
    <x v="66"/>
    <x v="0"/>
    <s v="Action Figure"/>
    <n v="2"/>
    <n v="207.85"/>
    <n v="97.86"/>
    <b v="1"/>
    <s v="Cash"/>
    <s v="Online"/>
  </r>
  <r>
    <n v="9178"/>
    <d v="2021-05-01T00:00:00"/>
    <x v="66"/>
    <x v="1"/>
    <s v="Table Lamp"/>
    <n v="5"/>
    <n v="38.71"/>
    <n v="6.92"/>
    <b v="1"/>
    <s v="Cash"/>
    <s v="In-store"/>
  </r>
  <r>
    <n v="9603"/>
    <d v="2021-03-29T00:00:00"/>
    <x v="66"/>
    <x v="1"/>
    <s v="Bed Sheets"/>
    <n v="3"/>
    <n v="248.28"/>
    <n v="46.94"/>
    <b v="0"/>
    <s v="Cash"/>
    <s v="In-store"/>
  </r>
  <r>
    <n v="3261"/>
    <d v="2022-03-30T00:00:00"/>
    <x v="67"/>
    <x v="3"/>
    <s v="Science Fiction"/>
    <n v="2"/>
    <n v="124.19"/>
    <n v="40.96"/>
    <b v="1"/>
    <s v="UPI"/>
    <s v="Online"/>
  </r>
  <r>
    <n v="446"/>
    <d v="2022-09-28T00:00:00"/>
    <x v="68"/>
    <x v="1"/>
    <s v="Cushion Covers"/>
    <n v="1"/>
    <n v="43.25"/>
    <n v="4.9800000000000004"/>
    <b v="1"/>
    <s v="UPI"/>
    <s v="In-store"/>
  </r>
  <r>
    <n v="4252"/>
    <d v="2022-05-25T00:00:00"/>
    <x v="68"/>
    <x v="5"/>
    <s v="Air Freshener"/>
    <n v="4"/>
    <n v="253.24"/>
    <n v="39.74"/>
    <b v="1"/>
    <s v="Cash"/>
    <s v="Online"/>
  </r>
  <r>
    <n v="7248"/>
    <d v="2023-03-01T00:00:00"/>
    <x v="69"/>
    <x v="3"/>
    <s v="Children's Book"/>
    <n v="1"/>
    <n v="371.49"/>
    <n v="59.78"/>
    <b v="1"/>
    <s v="Net Banking"/>
    <s v="In-store"/>
  </r>
  <r>
    <n v="9929"/>
    <d v="2023-01-31T00:00:00"/>
    <x v="69"/>
    <x v="1"/>
    <s v="Bed Sheets"/>
    <n v="4"/>
    <n v="408.43"/>
    <n v="200.92"/>
    <b v="1"/>
    <s v="Credit Card"/>
    <s v="Online"/>
  </r>
  <r>
    <n v="9341"/>
    <d v="2022-07-05T00:00:00"/>
    <x v="69"/>
    <x v="1"/>
    <s v="Cushion Covers"/>
    <n v="5"/>
    <n v="78.34"/>
    <n v="3.69"/>
    <b v="0"/>
    <s v="Credit Card"/>
    <s v="In-store"/>
  </r>
  <r>
    <n v="7466"/>
    <d v="2022-10-08T00:00:00"/>
    <x v="70"/>
    <x v="1"/>
    <s v="Cushion Covers"/>
    <n v="1"/>
    <n v="476.87"/>
    <n v="183.02"/>
    <b v="0"/>
    <s v="Net Banking"/>
    <s v="In-store"/>
  </r>
  <r>
    <n v="7431"/>
    <d v="2022-09-05T00:00:00"/>
    <x v="70"/>
    <x v="5"/>
    <s v="Car Seat Cover"/>
    <n v="2"/>
    <n v="225.41"/>
    <n v="54.58"/>
    <b v="1"/>
    <s v="Net Banking"/>
    <s v="Online"/>
  </r>
  <r>
    <n v="9006"/>
    <d v="2022-05-05T00:00:00"/>
    <x v="70"/>
    <x v="1"/>
    <s v="Bed Sheets"/>
    <n v="3"/>
    <n v="58.12"/>
    <n v="21.09"/>
    <b v="0"/>
    <s v="Net Banking"/>
    <s v="In-store"/>
  </r>
  <r>
    <n v="8087"/>
    <d v="2021-08-22T00:00:00"/>
    <x v="70"/>
    <x v="0"/>
    <s v="Doll"/>
    <n v="1"/>
    <n v="179.46"/>
    <n v="6.35"/>
    <b v="0"/>
    <s v="Cash"/>
    <s v="Online"/>
  </r>
  <r>
    <n v="2400"/>
    <d v="2021-07-27T00:00:00"/>
    <x v="70"/>
    <x v="4"/>
    <s v="Laptop"/>
    <n v="3"/>
    <n v="79"/>
    <n v="11.66"/>
    <b v="0"/>
    <s v="UPI"/>
    <s v="Online"/>
  </r>
  <r>
    <n v="3610"/>
    <d v="2022-01-07T00:00:00"/>
    <x v="71"/>
    <x v="4"/>
    <s v="Smartphone"/>
    <n v="3"/>
    <n v="343.63"/>
    <n v="162.69"/>
    <b v="1"/>
    <s v="Credit Card"/>
    <s v="In-store"/>
  </r>
  <r>
    <n v="2779"/>
    <d v="2021-09-22T00:00:00"/>
    <x v="71"/>
    <x v="3"/>
    <s v="Science Fiction"/>
    <n v="1"/>
    <n v="120.62"/>
    <n v="5.2"/>
    <b v="1"/>
    <s v="Credit Card"/>
    <s v="Online"/>
  </r>
  <r>
    <n v="742"/>
    <d v="2021-05-14T00:00:00"/>
    <x v="71"/>
    <x v="5"/>
    <s v="Car Charger"/>
    <n v="4"/>
    <n v="456.23"/>
    <n v="143.9"/>
    <b v="0"/>
    <s v="Net Banking"/>
    <s v="In-store"/>
  </r>
  <r>
    <n v="3828"/>
    <d v="2022-08-18T00:00:00"/>
    <x v="72"/>
    <x v="2"/>
    <s v="Shoes"/>
    <n v="5"/>
    <n v="63.4"/>
    <n v="3.35"/>
    <b v="0"/>
    <s v="UPI"/>
    <s v="In-store"/>
  </r>
  <r>
    <n v="1617"/>
    <d v="2022-01-27T00:00:00"/>
    <x v="72"/>
    <x v="0"/>
    <s v="Doll"/>
    <n v="3"/>
    <n v="157.72"/>
    <n v="37.4"/>
    <b v="1"/>
    <s v="Cash"/>
    <s v="Online"/>
  </r>
  <r>
    <n v="2865"/>
    <d v="2021-10-10T00:00:00"/>
    <x v="72"/>
    <x v="1"/>
    <s v="Cushion Covers"/>
    <n v="5"/>
    <n v="183.11"/>
    <n v="4.66"/>
    <b v="0"/>
    <s v="UPI"/>
    <s v="Online"/>
  </r>
  <r>
    <n v="4523"/>
    <d v="2022-12-30T00:00:00"/>
    <x v="73"/>
    <x v="0"/>
    <s v="Remote Control Car"/>
    <n v="4"/>
    <n v="427.63"/>
    <n v="94.51"/>
    <b v="0"/>
    <s v="Cash"/>
    <s v="In-store"/>
  </r>
  <r>
    <n v="932"/>
    <d v="2021-04-04T00:00:00"/>
    <x v="73"/>
    <x v="4"/>
    <s v="Laptop"/>
    <n v="4"/>
    <n v="98.49"/>
    <n v="2.15"/>
    <b v="0"/>
    <s v="Cash"/>
    <s v="Online"/>
  </r>
  <r>
    <n v="2539"/>
    <d v="2021-10-15T00:00:00"/>
    <x v="74"/>
    <x v="1"/>
    <s v="Bed Sheets"/>
    <n v="5"/>
    <n v="387.73"/>
    <n v="161.9"/>
    <b v="1"/>
    <s v="Net Banking"/>
    <s v="Online"/>
  </r>
  <r>
    <n v="4937"/>
    <d v="2021-10-07T00:00:00"/>
    <x v="74"/>
    <x v="0"/>
    <s v="Puzzle"/>
    <n v="2"/>
    <n v="395.46"/>
    <n v="100.95"/>
    <b v="1"/>
    <s v="Net Banking"/>
    <s v="In-store"/>
  </r>
  <r>
    <n v="6503"/>
    <d v="2022-12-18T00:00:00"/>
    <x v="75"/>
    <x v="1"/>
    <s v="Cookware Set"/>
    <n v="4"/>
    <n v="286.85000000000002"/>
    <n v="142.02000000000001"/>
    <b v="1"/>
    <s v="Net Banking"/>
    <s v="Online"/>
  </r>
  <r>
    <n v="5078"/>
    <d v="2022-05-17T00:00:00"/>
    <x v="75"/>
    <x v="0"/>
    <s v="Board Game"/>
    <n v="2"/>
    <n v="272.83"/>
    <n v="53.3"/>
    <b v="1"/>
    <s v="Net Banking"/>
    <s v="In-store"/>
  </r>
  <r>
    <n v="1666"/>
    <d v="2022-03-26T00:00:00"/>
    <x v="75"/>
    <x v="0"/>
    <s v="Board Game"/>
    <n v="1"/>
    <n v="196.12"/>
    <n v="21.46"/>
    <b v="0"/>
    <s v="Debit Card"/>
    <s v="In-store"/>
  </r>
  <r>
    <n v="832"/>
    <d v="2022-01-28T00:00:00"/>
    <x v="75"/>
    <x v="1"/>
    <s v="Bed Sheets"/>
    <n v="3"/>
    <n v="115.15"/>
    <n v="41.42"/>
    <b v="1"/>
    <s v="Net Banking"/>
    <s v="In-store"/>
  </r>
  <r>
    <n v="1271"/>
    <d v="2021-12-23T00:00:00"/>
    <x v="75"/>
    <x v="5"/>
    <s v="Car Charger"/>
    <n v="5"/>
    <n v="254.76"/>
    <n v="3.57"/>
    <b v="0"/>
    <s v="Net Banking"/>
    <s v="In-store"/>
  </r>
  <r>
    <n v="4584"/>
    <d v="2021-10-24T00:00:00"/>
    <x v="75"/>
    <x v="2"/>
    <s v="Shoes"/>
    <n v="5"/>
    <n v="122.96"/>
    <n v="45.61"/>
    <b v="1"/>
    <s v="Credit Card"/>
    <s v="In-store"/>
  </r>
  <r>
    <n v="2722"/>
    <d v="2022-02-20T00:00:00"/>
    <x v="76"/>
    <x v="1"/>
    <s v="Bed Sheets"/>
    <n v="4"/>
    <n v="71.09"/>
    <n v="2.2799999999999998"/>
    <b v="1"/>
    <s v="Cash"/>
    <s v="Online"/>
  </r>
  <r>
    <n v="6076"/>
    <d v="2021-10-16T00:00:00"/>
    <x v="76"/>
    <x v="0"/>
    <s v="Action Figure"/>
    <n v="4"/>
    <n v="466.04"/>
    <n v="93.36"/>
    <b v="0"/>
    <s v="Cash"/>
    <s v="Online"/>
  </r>
  <r>
    <n v="3223"/>
    <d v="2021-07-28T00:00:00"/>
    <x v="76"/>
    <x v="3"/>
    <s v="Mystery Novel"/>
    <n v="3"/>
    <n v="201.3"/>
    <n v="7.39"/>
    <b v="0"/>
    <s v="Debit Card"/>
    <s v="In-store"/>
  </r>
  <r>
    <n v="7979"/>
    <d v="2022-06-18T00:00:00"/>
    <x v="77"/>
    <x v="4"/>
    <s v="Smartphone"/>
    <n v="2"/>
    <n v="463.81"/>
    <n v="163.9"/>
    <b v="0"/>
    <s v="UPI"/>
    <s v="In-store"/>
  </r>
  <r>
    <n v="465"/>
    <d v="2022-10-05T00:00:00"/>
    <x v="78"/>
    <x v="4"/>
    <s v="Smartwatch"/>
    <n v="3"/>
    <n v="329.05"/>
    <n v="126.18"/>
    <b v="0"/>
    <s v="Cash"/>
    <s v="Online"/>
  </r>
  <r>
    <n v="9594"/>
    <d v="2022-01-29T00:00:00"/>
    <x v="78"/>
    <x v="0"/>
    <s v="Action Figure"/>
    <n v="1"/>
    <n v="372.85"/>
    <n v="86.29"/>
    <b v="1"/>
    <s v="UPI"/>
    <s v="Online"/>
  </r>
  <r>
    <n v="9599"/>
    <d v="2021-12-03T00:00:00"/>
    <x v="78"/>
    <x v="4"/>
    <s v="Laptop"/>
    <n v="4"/>
    <n v="477.01"/>
    <n v="23.44"/>
    <b v="0"/>
    <s v="Credit Card"/>
    <s v="Online"/>
  </r>
  <r>
    <n v="5541"/>
    <d v="2021-07-21T00:00:00"/>
    <x v="78"/>
    <x v="3"/>
    <s v="Science Fiction"/>
    <n v="1"/>
    <n v="251.3"/>
    <n v="68.489999999999995"/>
    <b v="0"/>
    <s v="UPI"/>
    <s v="Online"/>
  </r>
  <r>
    <n v="4571"/>
    <d v="2022-01-17T00:00:00"/>
    <x v="79"/>
    <x v="5"/>
    <s v="Motorcycle Helmet"/>
    <n v="2"/>
    <n v="432.96"/>
    <n v="25.65"/>
    <b v="0"/>
    <s v="Credit Card"/>
    <s v="In-store"/>
  </r>
  <r>
    <n v="702"/>
    <d v="2021-08-26T00:00:00"/>
    <x v="79"/>
    <x v="1"/>
    <s v="Curtains"/>
    <n v="1"/>
    <n v="421.03"/>
    <n v="1.07"/>
    <b v="0"/>
    <s v="Cash"/>
    <s v="In-store"/>
  </r>
  <r>
    <n v="7307"/>
    <d v="2022-03-09T00:00:00"/>
    <x v="80"/>
    <x v="5"/>
    <s v="Motor Oil"/>
    <n v="2"/>
    <n v="393.61"/>
    <n v="28.02"/>
    <b v="1"/>
    <s v="Debit Card"/>
    <s v="In-store"/>
  </r>
  <r>
    <n v="4369"/>
    <d v="2021-04-19T00:00:00"/>
    <x v="80"/>
    <x v="2"/>
    <s v="Dress"/>
    <n v="1"/>
    <n v="145.01"/>
    <n v="14.41"/>
    <b v="0"/>
    <s v="Debit Card"/>
    <s v="Online"/>
  </r>
  <r>
    <n v="7971"/>
    <d v="2023-01-09T00:00:00"/>
    <x v="81"/>
    <x v="5"/>
    <s v="Air Freshener"/>
    <n v="2"/>
    <n v="78.569999999999993"/>
    <n v="7.59"/>
    <b v="1"/>
    <s v="UPI"/>
    <s v="In-store"/>
  </r>
  <r>
    <n v="9021"/>
    <d v="2022-12-31T00:00:00"/>
    <x v="81"/>
    <x v="2"/>
    <s v="T-Shirt"/>
    <n v="3"/>
    <n v="227.81"/>
    <n v="40.049999999999997"/>
    <b v="1"/>
    <s v="UPI"/>
    <s v="In-store"/>
  </r>
  <r>
    <n v="574"/>
    <d v="2022-08-13T00:00:00"/>
    <x v="81"/>
    <x v="4"/>
    <s v="Smartwatch"/>
    <n v="3"/>
    <n v="188.14"/>
    <n v="51.21"/>
    <b v="0"/>
    <s v="Credit Card"/>
    <s v="Online"/>
  </r>
  <r>
    <n v="3626"/>
    <d v="2022-01-06T00:00:00"/>
    <x v="81"/>
    <x v="4"/>
    <s v="Laptop"/>
    <n v="5"/>
    <n v="279.86"/>
    <n v="6.72"/>
    <b v="1"/>
    <s v="Net Banking"/>
    <s v="Online"/>
  </r>
  <r>
    <n v="2225"/>
    <d v="2021-04-24T00:00:00"/>
    <x v="81"/>
    <x v="2"/>
    <s v="Dress"/>
    <n v="4"/>
    <n v="447.86"/>
    <n v="155.72"/>
    <b v="0"/>
    <s v="Cash"/>
    <s v="Online"/>
  </r>
  <r>
    <n v="2610"/>
    <d v="2022-02-10T00:00:00"/>
    <x v="82"/>
    <x v="0"/>
    <s v="Board Game"/>
    <n v="5"/>
    <n v="337.39"/>
    <n v="91.1"/>
    <b v="0"/>
    <s v="UPI"/>
    <s v="Online"/>
  </r>
  <r>
    <n v="1849"/>
    <d v="2021-10-24T00:00:00"/>
    <x v="82"/>
    <x v="0"/>
    <s v="Doll"/>
    <n v="4"/>
    <n v="415.03"/>
    <n v="79.97"/>
    <b v="0"/>
    <s v="Cash"/>
    <s v="Online"/>
  </r>
  <r>
    <n v="9232"/>
    <d v="2021-10-05T00:00:00"/>
    <x v="82"/>
    <x v="1"/>
    <s v="Table Lamp"/>
    <n v="4"/>
    <n v="54.84"/>
    <n v="17.77"/>
    <b v="1"/>
    <s v="Debit Card"/>
    <s v="In-store"/>
  </r>
  <r>
    <n v="2655"/>
    <d v="2023-01-31T00:00:00"/>
    <x v="83"/>
    <x v="0"/>
    <s v="Board Game"/>
    <n v="2"/>
    <n v="228.59"/>
    <n v="113.9"/>
    <b v="0"/>
    <s v="Cash"/>
    <s v="In-store"/>
  </r>
  <r>
    <n v="1386"/>
    <d v="2022-02-17T00:00:00"/>
    <x v="83"/>
    <x v="4"/>
    <s v="Smartphone"/>
    <n v="5"/>
    <n v="234.37"/>
    <n v="60.18"/>
    <b v="1"/>
    <s v="Net Banking"/>
    <s v="In-store"/>
  </r>
  <r>
    <n v="3560"/>
    <d v="2021-05-19T00:00:00"/>
    <x v="83"/>
    <x v="4"/>
    <s v="Laptop"/>
    <n v="1"/>
    <n v="298.89"/>
    <n v="57.39"/>
    <b v="0"/>
    <s v="Net Banking"/>
    <s v="Online"/>
  </r>
  <r>
    <n v="9192"/>
    <d v="2021-12-06T00:00:00"/>
    <x v="84"/>
    <x v="2"/>
    <s v="Dress"/>
    <n v="4"/>
    <n v="403.81"/>
    <n v="58.28"/>
    <b v="0"/>
    <s v="UPI"/>
    <s v="Online"/>
  </r>
  <r>
    <n v="8324"/>
    <d v="2021-07-23T00:00:00"/>
    <x v="84"/>
    <x v="1"/>
    <s v="Cushion Covers"/>
    <n v="4"/>
    <n v="302.01"/>
    <n v="48.79"/>
    <b v="0"/>
    <s v="Cash"/>
    <s v="In-store"/>
  </r>
  <r>
    <n v="1912"/>
    <d v="2022-12-31T00:00:00"/>
    <x v="85"/>
    <x v="3"/>
    <s v="Textbook"/>
    <n v="4"/>
    <n v="117.77"/>
    <n v="8.01"/>
    <b v="1"/>
    <s v="Net Banking"/>
    <s v="In-store"/>
  </r>
  <r>
    <n v="5965"/>
    <d v="2022-08-15T00:00:00"/>
    <x v="85"/>
    <x v="0"/>
    <s v="Puzzle"/>
    <n v="4"/>
    <n v="412.15"/>
    <n v="112.23"/>
    <b v="0"/>
    <s v="Net Banking"/>
    <s v="Online"/>
  </r>
  <r>
    <n v="5595"/>
    <d v="2021-07-05T00:00:00"/>
    <x v="85"/>
    <x v="1"/>
    <s v="Table Lamp"/>
    <n v="3"/>
    <n v="269.72000000000003"/>
    <n v="54.64"/>
    <b v="1"/>
    <s v="Debit Card"/>
    <s v="In-store"/>
  </r>
  <r>
    <n v="9802"/>
    <d v="2021-12-24T00:00:00"/>
    <x v="86"/>
    <x v="3"/>
    <s v="Mystery Novel"/>
    <n v="4"/>
    <n v="156.28"/>
    <n v="67.61"/>
    <b v="1"/>
    <s v="Debit Card"/>
    <s v="Online"/>
  </r>
  <r>
    <n v="9011"/>
    <d v="2022-12-14T00:00:00"/>
    <x v="87"/>
    <x v="4"/>
    <s v="Smartphone"/>
    <n v="3"/>
    <n v="18.37"/>
    <n v="1.0900000000000001"/>
    <b v="0"/>
    <s v="UPI"/>
    <s v="In-store"/>
  </r>
  <r>
    <n v="3138"/>
    <d v="2022-05-03T00:00:00"/>
    <x v="87"/>
    <x v="0"/>
    <s v="Puzzle"/>
    <n v="2"/>
    <n v="124.79"/>
    <n v="30.81"/>
    <b v="0"/>
    <s v="Credit Card"/>
    <s v="In-store"/>
  </r>
  <r>
    <n v="1008"/>
    <d v="2021-10-18T00:00:00"/>
    <x v="87"/>
    <x v="2"/>
    <s v="Shoes"/>
    <n v="5"/>
    <n v="452.6"/>
    <n v="143.96"/>
    <b v="1"/>
    <s v="Debit Card"/>
    <s v="Online"/>
  </r>
  <r>
    <n v="8191"/>
    <d v="2023-01-16T00:00:00"/>
    <x v="88"/>
    <x v="5"/>
    <s v="Motor Oil"/>
    <n v="3"/>
    <n v="466.12"/>
    <n v="232.35"/>
    <b v="1"/>
    <s v="Credit Card"/>
    <s v="In-store"/>
  </r>
  <r>
    <n v="592"/>
    <d v="2022-07-15T00:00:00"/>
    <x v="88"/>
    <x v="0"/>
    <s v="Action Figure"/>
    <n v="2"/>
    <n v="445.4"/>
    <n v="176"/>
    <b v="1"/>
    <s v="UPI"/>
    <s v="Online"/>
  </r>
  <r>
    <n v="2858"/>
    <d v="2022-04-23T00:00:00"/>
    <x v="88"/>
    <x v="3"/>
    <s v="Science Fiction"/>
    <n v="2"/>
    <n v="167.43"/>
    <n v="49.39"/>
    <b v="1"/>
    <s v="Credit Card"/>
    <s v="Online"/>
  </r>
  <r>
    <n v="2628"/>
    <d v="2021-04-16T00:00:00"/>
    <x v="88"/>
    <x v="0"/>
    <s v="Doll"/>
    <n v="3"/>
    <n v="406.68"/>
    <n v="25.33"/>
    <b v="1"/>
    <s v="UPI"/>
    <s v="Online"/>
  </r>
  <r>
    <n v="5318"/>
    <d v="2022-05-07T00:00:00"/>
    <x v="89"/>
    <x v="4"/>
    <s v="Headphones"/>
    <n v="2"/>
    <n v="222.24"/>
    <n v="59.43"/>
    <b v="1"/>
    <s v="Credit Card"/>
    <s v="Online"/>
  </r>
  <r>
    <n v="4472"/>
    <d v="2022-04-29T00:00:00"/>
    <x v="89"/>
    <x v="4"/>
    <s v="Smartwatch"/>
    <n v="3"/>
    <n v="231.66"/>
    <n v="92.96"/>
    <b v="1"/>
    <s v="Net Banking"/>
    <s v="Online"/>
  </r>
  <r>
    <n v="1638"/>
    <d v="2022-03-11T00:00:00"/>
    <x v="89"/>
    <x v="1"/>
    <s v="Table Lamp"/>
    <n v="3"/>
    <n v="271.37"/>
    <n v="70.16"/>
    <b v="0"/>
    <s v="Credit Card"/>
    <s v="Online"/>
  </r>
  <r>
    <n v="588"/>
    <d v="2023-02-09T00:00:00"/>
    <x v="90"/>
    <x v="1"/>
    <s v="Curtains"/>
    <n v="3"/>
    <n v="449.79"/>
    <n v="184.47"/>
    <b v="0"/>
    <s v="Cash"/>
    <s v="Online"/>
  </r>
  <r>
    <n v="3502"/>
    <d v="2022-12-07T00:00:00"/>
    <x v="90"/>
    <x v="0"/>
    <s v="Doll"/>
    <n v="3"/>
    <n v="265.45"/>
    <n v="100.48"/>
    <b v="1"/>
    <s v="Credit Card"/>
    <s v="Online"/>
  </r>
  <r>
    <n v="2626"/>
    <d v="2022-11-04T00:00:00"/>
    <x v="90"/>
    <x v="4"/>
    <s v="Laptop"/>
    <n v="5"/>
    <n v="408.37"/>
    <n v="115.64"/>
    <b v="0"/>
    <s v="Credit Card"/>
    <s v="In-store"/>
  </r>
  <r>
    <n v="8741"/>
    <d v="2022-09-04T00:00:00"/>
    <x v="90"/>
    <x v="0"/>
    <s v="Board Game"/>
    <n v="5"/>
    <n v="471.39"/>
    <n v="36.340000000000003"/>
    <b v="0"/>
    <s v="Cash"/>
    <s v="Online"/>
  </r>
  <r>
    <n v="5155"/>
    <d v="2022-03-17T00:00:00"/>
    <x v="90"/>
    <x v="1"/>
    <s v="Bed Sheets"/>
    <n v="3"/>
    <n v="378.32"/>
    <n v="181.36"/>
    <b v="1"/>
    <s v="Net Banking"/>
    <s v="In-store"/>
  </r>
  <r>
    <n v="7849"/>
    <d v="2021-11-14T00:00:00"/>
    <x v="90"/>
    <x v="3"/>
    <s v="Biography"/>
    <n v="4"/>
    <n v="100.66"/>
    <n v="43.4"/>
    <b v="1"/>
    <s v="Cash"/>
    <s v="In-store"/>
  </r>
  <r>
    <n v="520"/>
    <d v="2021-05-17T00:00:00"/>
    <x v="90"/>
    <x v="3"/>
    <s v="Textbook"/>
    <n v="4"/>
    <n v="280.82"/>
    <n v="7.88"/>
    <b v="1"/>
    <s v="Debit Card"/>
    <s v="Online"/>
  </r>
  <r>
    <n v="5382"/>
    <d v="2022-02-05T00:00:00"/>
    <x v="91"/>
    <x v="1"/>
    <s v="Curtains"/>
    <n v="5"/>
    <n v="461.57"/>
    <n v="140.03"/>
    <b v="1"/>
    <s v="Net Banking"/>
    <s v="In-store"/>
  </r>
  <r>
    <n v="5312"/>
    <d v="2021-08-06T00:00:00"/>
    <x v="91"/>
    <x v="4"/>
    <s v="Camera"/>
    <n v="3"/>
    <n v="178.57"/>
    <n v="31.92"/>
    <b v="1"/>
    <s v="UPI"/>
    <s v="Online"/>
  </r>
  <r>
    <n v="452"/>
    <d v="2022-03-25T00:00:00"/>
    <x v="92"/>
    <x v="5"/>
    <s v="Motor Oil"/>
    <n v="1"/>
    <n v="426.66"/>
    <n v="24.29"/>
    <b v="1"/>
    <s v="Net Banking"/>
    <s v="In-store"/>
  </r>
  <r>
    <n v="6582"/>
    <d v="2021-11-28T00:00:00"/>
    <x v="93"/>
    <x v="0"/>
    <s v="Remote Control Car"/>
    <n v="2"/>
    <n v="433.65"/>
    <n v="170.74"/>
    <b v="1"/>
    <s v="UPI"/>
    <s v="In-store"/>
  </r>
  <r>
    <n v="2999"/>
    <d v="2021-06-05T00:00:00"/>
    <x v="93"/>
    <x v="1"/>
    <s v="Curtains"/>
    <n v="2"/>
    <n v="356.56"/>
    <n v="156.72"/>
    <b v="0"/>
    <s v="Credit Card"/>
    <s v="Online"/>
  </r>
  <r>
    <n v="3272"/>
    <d v="2023-02-02T00:00:00"/>
    <x v="94"/>
    <x v="4"/>
    <s v="Laptop"/>
    <n v="2"/>
    <n v="322.70999999999998"/>
    <n v="157.65"/>
    <b v="0"/>
    <s v="Credit Card"/>
    <s v="In-store"/>
  </r>
  <r>
    <n v="1903"/>
    <d v="2021-10-20T00:00:00"/>
    <x v="94"/>
    <x v="2"/>
    <s v="Watch"/>
    <n v="2"/>
    <n v="200.44"/>
    <n v="37.18"/>
    <b v="0"/>
    <s v="Cash"/>
    <s v="Online"/>
  </r>
  <r>
    <n v="7636"/>
    <d v="2021-05-08T00:00:00"/>
    <x v="95"/>
    <x v="5"/>
    <s v="Air Freshener"/>
    <n v="3"/>
    <n v="458.02"/>
    <n v="84.9"/>
    <b v="0"/>
    <s v="Credit Card"/>
    <s v="Online"/>
  </r>
  <r>
    <n v="6702"/>
    <d v="2022-10-27T00:00:00"/>
    <x v="96"/>
    <x v="0"/>
    <s v="Remote Control Car"/>
    <n v="5"/>
    <n v="173.27"/>
    <n v="41.61"/>
    <b v="0"/>
    <s v="Credit Card"/>
    <s v="In-store"/>
  </r>
  <r>
    <n v="6496"/>
    <d v="2022-07-20T00:00:00"/>
    <x v="96"/>
    <x v="1"/>
    <s v="Table Lamp"/>
    <n v="2"/>
    <n v="447.54"/>
    <n v="124.93"/>
    <b v="1"/>
    <s v="Credit Card"/>
    <s v="In-store"/>
  </r>
  <r>
    <n v="9945"/>
    <d v="2022-05-23T00:00:00"/>
    <x v="96"/>
    <x v="2"/>
    <s v="Jeans"/>
    <n v="1"/>
    <n v="271.98"/>
    <n v="53.15"/>
    <b v="1"/>
    <s v="Credit Card"/>
    <s v="In-store"/>
  </r>
  <r>
    <n v="9225"/>
    <d v="2022-05-22T00:00:00"/>
    <x v="96"/>
    <x v="4"/>
    <s v="Smartwatch"/>
    <n v="2"/>
    <n v="257.88"/>
    <n v="17.079999999999998"/>
    <b v="0"/>
    <s v="Credit Card"/>
    <s v="Online"/>
  </r>
  <r>
    <n v="8918"/>
    <d v="2022-04-30T00:00:00"/>
    <x v="96"/>
    <x v="5"/>
    <s v="Car Charger"/>
    <n v="3"/>
    <n v="141.54"/>
    <n v="20.99"/>
    <b v="0"/>
    <s v="Debit Card"/>
    <s v="Online"/>
  </r>
  <r>
    <n v="3827"/>
    <d v="2022-02-09T00:00:00"/>
    <x v="96"/>
    <x v="4"/>
    <s v="Smartphone"/>
    <n v="4"/>
    <n v="391.67"/>
    <n v="184.36"/>
    <b v="1"/>
    <s v="Cash"/>
    <s v="Online"/>
  </r>
  <r>
    <n v="3321"/>
    <d v="2021-11-10T00:00:00"/>
    <x v="96"/>
    <x v="1"/>
    <s v="Table Lamp"/>
    <n v="4"/>
    <n v="194.52"/>
    <n v="41.78"/>
    <b v="1"/>
    <s v="UPI"/>
    <s v="In-store"/>
  </r>
  <r>
    <n v="2651"/>
    <d v="2021-09-06T00:00:00"/>
    <x v="96"/>
    <x v="2"/>
    <s v="Watch"/>
    <n v="4"/>
    <n v="395.18"/>
    <n v="158.24"/>
    <b v="1"/>
    <s v="Debit Card"/>
    <s v="In-store"/>
  </r>
  <r>
    <n v="980"/>
    <d v="2021-05-16T00:00:00"/>
    <x v="96"/>
    <x v="5"/>
    <s v="Motor Oil"/>
    <n v="4"/>
    <n v="482.86"/>
    <n v="20.71"/>
    <b v="1"/>
    <s v="Cash"/>
    <s v="Online"/>
  </r>
  <r>
    <n v="8719"/>
    <d v="2022-11-30T00:00:00"/>
    <x v="97"/>
    <x v="1"/>
    <s v="Cushion Covers"/>
    <n v="5"/>
    <n v="352.76"/>
    <n v="71.36"/>
    <b v="0"/>
    <s v="Credit Card"/>
    <s v="Online"/>
  </r>
  <r>
    <n v="1103"/>
    <d v="2021-12-01T00:00:00"/>
    <x v="97"/>
    <x v="0"/>
    <s v="Action Figure"/>
    <n v="4"/>
    <n v="302.91000000000003"/>
    <n v="106.52"/>
    <b v="1"/>
    <s v="Debit Card"/>
    <s v="Online"/>
  </r>
  <r>
    <n v="9602"/>
    <d v="2021-06-17T00:00:00"/>
    <x v="97"/>
    <x v="1"/>
    <s v="Curtains"/>
    <n v="3"/>
    <n v="76.86"/>
    <n v="6.05"/>
    <b v="0"/>
    <s v="UPI"/>
    <s v="In-store"/>
  </r>
  <r>
    <n v="6966"/>
    <d v="2022-06-24T00:00:00"/>
    <x v="98"/>
    <x v="5"/>
    <s v="Motorcycle Helmet"/>
    <n v="3"/>
    <n v="438.66"/>
    <n v="7.07"/>
    <b v="0"/>
    <s v="Net Banking"/>
    <s v="Online"/>
  </r>
  <r>
    <n v="875"/>
    <d v="2022-05-31T00:00:00"/>
    <x v="98"/>
    <x v="5"/>
    <s v="Car Charger"/>
    <n v="4"/>
    <n v="348.64"/>
    <n v="3.15"/>
    <b v="1"/>
    <s v="Cash"/>
    <s v="In-store"/>
  </r>
  <r>
    <n v="6692"/>
    <d v="2023-03-20T00:00:00"/>
    <x v="99"/>
    <x v="3"/>
    <s v="Biography"/>
    <n v="3"/>
    <n v="275.45999999999998"/>
    <n v="4.2"/>
    <b v="1"/>
    <s v="Net Banking"/>
    <s v="In-store"/>
  </r>
  <r>
    <n v="130"/>
    <d v="2023-01-22T00:00:00"/>
    <x v="99"/>
    <x v="5"/>
    <s v="Air Freshener"/>
    <n v="4"/>
    <n v="425.82"/>
    <n v="156.93"/>
    <b v="0"/>
    <s v="Credit Card"/>
    <s v="In-store"/>
  </r>
  <r>
    <n v="7341"/>
    <d v="2021-11-16T00:00:00"/>
    <x v="99"/>
    <x v="1"/>
    <s v="Cookware Set"/>
    <n v="4"/>
    <n v="416.34"/>
    <n v="87.19"/>
    <b v="0"/>
    <s v="Credit Card"/>
    <s v="In-store"/>
  </r>
  <r>
    <n v="3505"/>
    <d v="2022-12-30T00:00:00"/>
    <x v="100"/>
    <x v="1"/>
    <s v="Curtains"/>
    <n v="1"/>
    <n v="236.36"/>
    <n v="4.82"/>
    <b v="0"/>
    <s v="Net Banking"/>
    <s v="In-store"/>
  </r>
  <r>
    <n v="1777"/>
    <d v="2022-07-31T00:00:00"/>
    <x v="100"/>
    <x v="4"/>
    <s v="Headphones"/>
    <n v="5"/>
    <n v="391.61"/>
    <n v="65.69"/>
    <b v="1"/>
    <s v="Net Banking"/>
    <s v="Online"/>
  </r>
  <r>
    <n v="5776"/>
    <d v="2022-07-09T00:00:00"/>
    <x v="100"/>
    <x v="0"/>
    <s v="Doll"/>
    <n v="5"/>
    <n v="133.38999999999999"/>
    <n v="23.67"/>
    <b v="0"/>
    <s v="Credit Card"/>
    <s v="In-store"/>
  </r>
  <r>
    <n v="2584"/>
    <d v="2022-05-11T00:00:00"/>
    <x v="100"/>
    <x v="4"/>
    <s v="Smartwatch"/>
    <n v="4"/>
    <n v="73.25"/>
    <n v="25.32"/>
    <b v="1"/>
    <s v="UPI"/>
    <s v="Online"/>
  </r>
  <r>
    <n v="2809"/>
    <d v="2022-01-14T00:00:00"/>
    <x v="100"/>
    <x v="5"/>
    <s v="Motor Oil"/>
    <n v="2"/>
    <n v="25.71"/>
    <n v="8.86"/>
    <b v="0"/>
    <s v="Credit Card"/>
    <s v="Online"/>
  </r>
  <r>
    <n v="3877"/>
    <d v="2022-10-19T00:00:00"/>
    <x v="101"/>
    <x v="2"/>
    <s v="Dress"/>
    <n v="4"/>
    <n v="461.96"/>
    <n v="14.3"/>
    <b v="0"/>
    <s v="Credit Card"/>
    <s v="Online"/>
  </r>
  <r>
    <n v="8312"/>
    <d v="2022-03-20T00:00:00"/>
    <x v="101"/>
    <x v="2"/>
    <s v="T-Shirt"/>
    <n v="2"/>
    <n v="456.38"/>
    <n v="35.83"/>
    <b v="0"/>
    <s v="UPI"/>
    <s v="In-store"/>
  </r>
  <r>
    <n v="2161"/>
    <d v="2022-03-12T00:00:00"/>
    <x v="101"/>
    <x v="0"/>
    <s v="Puzzle"/>
    <n v="3"/>
    <n v="192.7"/>
    <n v="80.3"/>
    <b v="1"/>
    <s v="Net Banking"/>
    <s v="In-store"/>
  </r>
  <r>
    <n v="7453"/>
    <d v="2021-10-09T00:00:00"/>
    <x v="101"/>
    <x v="2"/>
    <s v="Dress"/>
    <n v="5"/>
    <n v="159.30000000000001"/>
    <n v="61.89"/>
    <b v="1"/>
    <s v="Credit Card"/>
    <s v="Online"/>
  </r>
  <r>
    <n v="8905"/>
    <d v="2022-11-04T00:00:00"/>
    <x v="102"/>
    <x v="3"/>
    <s v="Textbook"/>
    <n v="1"/>
    <n v="146.66"/>
    <n v="40.869999999999997"/>
    <b v="0"/>
    <s v="Credit Card"/>
    <s v="Online"/>
  </r>
  <r>
    <n v="7107"/>
    <d v="2022-01-08T00:00:00"/>
    <x v="102"/>
    <x v="4"/>
    <s v="Smartwatch"/>
    <n v="4"/>
    <n v="113.6"/>
    <n v="21.1"/>
    <b v="1"/>
    <s v="Cash"/>
    <s v="In-store"/>
  </r>
  <r>
    <n v="8266"/>
    <d v="2021-09-27T00:00:00"/>
    <x v="102"/>
    <x v="2"/>
    <s v="Shoes"/>
    <n v="3"/>
    <n v="198.93"/>
    <n v="45"/>
    <b v="1"/>
    <s v="UPI"/>
    <s v="Online"/>
  </r>
  <r>
    <n v="6050"/>
    <d v="2021-08-28T00:00:00"/>
    <x v="102"/>
    <x v="0"/>
    <s v="Puzzle"/>
    <n v="4"/>
    <n v="231.19"/>
    <n v="108.55"/>
    <b v="0"/>
    <s v="Debit Card"/>
    <s v="In-store"/>
  </r>
  <r>
    <n v="8239"/>
    <d v="2021-05-27T00:00:00"/>
    <x v="102"/>
    <x v="1"/>
    <s v="Curtains"/>
    <n v="5"/>
    <n v="52.39"/>
    <n v="20.05"/>
    <b v="0"/>
    <s v="UPI"/>
    <s v="In-store"/>
  </r>
  <r>
    <n v="8874"/>
    <d v="2023-02-15T00:00:00"/>
    <x v="103"/>
    <x v="4"/>
    <s v="Laptop"/>
    <n v="5"/>
    <n v="15.38"/>
    <n v="7"/>
    <b v="1"/>
    <s v="Cash"/>
    <s v="Online"/>
  </r>
  <r>
    <n v="2364"/>
    <d v="2022-10-17T00:00:00"/>
    <x v="103"/>
    <x v="2"/>
    <s v="Shoes"/>
    <n v="3"/>
    <n v="225.34"/>
    <n v="28.65"/>
    <b v="1"/>
    <s v="UPI"/>
    <s v="In-store"/>
  </r>
  <r>
    <n v="2938"/>
    <d v="2022-04-06T00:00:00"/>
    <x v="103"/>
    <x v="4"/>
    <s v="Smartwatch"/>
    <n v="2"/>
    <n v="128.07"/>
    <n v="39.69"/>
    <b v="0"/>
    <s v="Net Banking"/>
    <s v="In-store"/>
  </r>
  <r>
    <n v="413"/>
    <d v="2022-03-11T00:00:00"/>
    <x v="103"/>
    <x v="0"/>
    <s v="Action Figure"/>
    <n v="3"/>
    <n v="125.93"/>
    <n v="23.04"/>
    <b v="1"/>
    <s v="Net Banking"/>
    <s v="In-store"/>
  </r>
  <r>
    <n v="4489"/>
    <d v="2021-10-27T00:00:00"/>
    <x v="103"/>
    <x v="4"/>
    <s v="Laptop"/>
    <n v="2"/>
    <n v="169.49"/>
    <n v="40.65"/>
    <b v="0"/>
    <s v="Credit Card"/>
    <s v="In-store"/>
  </r>
  <r>
    <n v="6567"/>
    <d v="2021-09-24T00:00:00"/>
    <x v="103"/>
    <x v="2"/>
    <s v="Dress"/>
    <n v="4"/>
    <n v="462.6"/>
    <n v="101.92"/>
    <b v="1"/>
    <s v="Credit Card"/>
    <s v="In-store"/>
  </r>
  <r>
    <n v="4222"/>
    <d v="2021-04-01T00:00:00"/>
    <x v="103"/>
    <x v="2"/>
    <s v="Watch"/>
    <n v="2"/>
    <n v="423.8"/>
    <n v="46.4"/>
    <b v="1"/>
    <s v="UPI"/>
    <s v="Online"/>
  </r>
  <r>
    <n v="6087"/>
    <d v="2022-03-19T00:00:00"/>
    <x v="104"/>
    <x v="5"/>
    <s v="Motorcycle Helmet"/>
    <n v="4"/>
    <n v="22.26"/>
    <n v="9.84"/>
    <b v="0"/>
    <s v="Cash"/>
    <s v="Online"/>
  </r>
  <r>
    <n v="6888"/>
    <d v="2022-11-27T00:00:00"/>
    <x v="105"/>
    <x v="4"/>
    <s v="Laptop"/>
    <n v="2"/>
    <n v="45.87"/>
    <n v="9.52"/>
    <b v="0"/>
    <s v="Debit Card"/>
    <s v="Online"/>
  </r>
  <r>
    <n v="627"/>
    <d v="2022-09-18T00:00:00"/>
    <x v="105"/>
    <x v="0"/>
    <s v="Remote Control Car"/>
    <n v="3"/>
    <n v="366.99"/>
    <n v="57.56"/>
    <b v="1"/>
    <s v="UPI"/>
    <s v="Online"/>
  </r>
  <r>
    <n v="2859"/>
    <d v="2022-09-07T00:00:00"/>
    <x v="106"/>
    <x v="5"/>
    <s v="Car Seat Cover"/>
    <n v="2"/>
    <n v="17.28"/>
    <n v="6.83"/>
    <b v="1"/>
    <s v="Cash"/>
    <s v="In-store"/>
  </r>
  <r>
    <n v="3463"/>
    <d v="2021-11-16T00:00:00"/>
    <x v="107"/>
    <x v="0"/>
    <s v="Puzzle"/>
    <n v="2"/>
    <n v="433.8"/>
    <n v="166.34"/>
    <b v="0"/>
    <s v="Cash"/>
    <s v="In-store"/>
  </r>
  <r>
    <n v="45"/>
    <d v="2021-06-30T00:00:00"/>
    <x v="107"/>
    <x v="4"/>
    <s v="Smartwatch"/>
    <n v="1"/>
    <n v="386.89"/>
    <n v="154.22999999999999"/>
    <b v="1"/>
    <s v="Credit Card"/>
    <s v="Online"/>
  </r>
  <r>
    <n v="2036"/>
    <d v="2021-05-30T00:00:00"/>
    <x v="107"/>
    <x v="1"/>
    <s v="Table Lamp"/>
    <n v="4"/>
    <n v="397.36"/>
    <n v="196.26"/>
    <b v="0"/>
    <s v="Cash"/>
    <s v="Online"/>
  </r>
  <r>
    <n v="8127"/>
    <d v="2021-05-22T00:00:00"/>
    <x v="107"/>
    <x v="0"/>
    <s v="Board Game"/>
    <n v="5"/>
    <n v="405.79"/>
    <n v="195.67"/>
    <b v="0"/>
    <s v="Credit Card"/>
    <s v="In-store"/>
  </r>
  <r>
    <n v="4522"/>
    <d v="2022-12-11T00:00:00"/>
    <x v="108"/>
    <x v="5"/>
    <s v="Motorcycle Helmet"/>
    <n v="4"/>
    <n v="83.74"/>
    <n v="8.5500000000000007"/>
    <b v="1"/>
    <s v="Net Banking"/>
    <s v="In-store"/>
  </r>
  <r>
    <n v="8203"/>
    <d v="2023-02-21T00:00:00"/>
    <x v="109"/>
    <x v="2"/>
    <s v="Watch"/>
    <n v="5"/>
    <n v="76.3"/>
    <n v="15.78"/>
    <b v="0"/>
    <s v="Credit Card"/>
    <s v="Online"/>
  </r>
  <r>
    <n v="6323"/>
    <d v="2021-10-27T00:00:00"/>
    <x v="109"/>
    <x v="2"/>
    <s v="Dress"/>
    <n v="5"/>
    <n v="44.8"/>
    <n v="19.91"/>
    <b v="1"/>
    <s v="Net Banking"/>
    <s v="In-store"/>
  </r>
  <r>
    <n v="2733"/>
    <d v="2021-09-10T00:00:00"/>
    <x v="109"/>
    <x v="2"/>
    <s v="T-Shirt"/>
    <n v="2"/>
    <n v="60.82"/>
    <n v="27.71"/>
    <b v="0"/>
    <s v="Cash"/>
    <s v="In-store"/>
  </r>
  <r>
    <n v="1087"/>
    <d v="2021-04-22T00:00:00"/>
    <x v="109"/>
    <x v="3"/>
    <s v="Textbook"/>
    <n v="4"/>
    <n v="429.51"/>
    <n v="115.26"/>
    <b v="1"/>
    <s v="Cash"/>
    <s v="Online"/>
  </r>
  <r>
    <n v="973"/>
    <d v="2022-10-08T00:00:00"/>
    <x v="110"/>
    <x v="0"/>
    <s v="Board Game"/>
    <n v="3"/>
    <n v="149"/>
    <n v="59.32"/>
    <b v="1"/>
    <s v="Debit Card"/>
    <s v="In-store"/>
  </r>
  <r>
    <n v="776"/>
    <d v="2022-10-04T00:00:00"/>
    <x v="110"/>
    <x v="2"/>
    <s v="T-Shirt"/>
    <n v="4"/>
    <n v="47.66"/>
    <n v="23.62"/>
    <b v="0"/>
    <s v="Debit Card"/>
    <s v="Online"/>
  </r>
  <r>
    <n v="8537"/>
    <d v="2022-07-07T00:00:00"/>
    <x v="110"/>
    <x v="5"/>
    <s v="Car Seat Cover"/>
    <n v="3"/>
    <n v="428.27"/>
    <n v="113.85"/>
    <b v="1"/>
    <s v="Debit Card"/>
    <s v="Online"/>
  </r>
  <r>
    <n v="1743"/>
    <d v="2021-06-22T00:00:00"/>
    <x v="110"/>
    <x v="3"/>
    <s v="Children's Book"/>
    <n v="5"/>
    <n v="118.08"/>
    <n v="47.49"/>
    <b v="0"/>
    <s v="Net Banking"/>
    <s v="In-store"/>
  </r>
  <r>
    <n v="9384"/>
    <d v="2021-04-10T00:00:00"/>
    <x v="110"/>
    <x v="1"/>
    <s v="Table Lamp"/>
    <n v="3"/>
    <n v="275.60000000000002"/>
    <n v="104.29"/>
    <b v="0"/>
    <s v="Cash"/>
    <s v="Online"/>
  </r>
  <r>
    <n v="9614"/>
    <d v="2022-02-28T00:00:00"/>
    <x v="111"/>
    <x v="4"/>
    <s v="Headphones"/>
    <n v="1"/>
    <n v="375.16"/>
    <n v="18.04"/>
    <b v="1"/>
    <s v="UPI"/>
    <s v="Online"/>
  </r>
  <r>
    <n v="6217"/>
    <d v="2021-05-21T00:00:00"/>
    <x v="111"/>
    <x v="4"/>
    <s v="Smartphone"/>
    <n v="5"/>
    <n v="422.22"/>
    <n v="126"/>
    <b v="0"/>
    <s v="UPI"/>
    <s v="Online"/>
  </r>
  <r>
    <n v="8759"/>
    <d v="2021-09-29T00:00:00"/>
    <x v="112"/>
    <x v="4"/>
    <s v="Headphones"/>
    <n v="5"/>
    <n v="486.39"/>
    <n v="78.930000000000007"/>
    <b v="0"/>
    <s v="Debit Card"/>
    <s v="In-store"/>
  </r>
  <r>
    <n v="1445"/>
    <d v="2021-11-03T00:00:00"/>
    <x v="113"/>
    <x v="4"/>
    <s v="Laptop"/>
    <n v="1"/>
    <n v="100.97"/>
    <n v="29.84"/>
    <b v="1"/>
    <s v="Debit Card"/>
    <s v="Online"/>
  </r>
  <r>
    <n v="5108"/>
    <d v="2022-01-04T00:00:00"/>
    <x v="114"/>
    <x v="0"/>
    <s v="Puzzle"/>
    <n v="1"/>
    <n v="497.29"/>
    <n v="61.82"/>
    <b v="1"/>
    <s v="Debit Card"/>
    <s v="Online"/>
  </r>
  <r>
    <n v="1489"/>
    <d v="2021-07-02T00:00:00"/>
    <x v="114"/>
    <x v="5"/>
    <s v="Motor Oil"/>
    <n v="4"/>
    <n v="332.11"/>
    <n v="162.71"/>
    <b v="0"/>
    <s v="Net Banking"/>
    <s v="Online"/>
  </r>
  <r>
    <n v="1613"/>
    <d v="2023-02-25T00:00:00"/>
    <x v="115"/>
    <x v="4"/>
    <s v="Headphones"/>
    <n v="1"/>
    <n v="277.55"/>
    <n v="46.32"/>
    <b v="0"/>
    <s v="Net Banking"/>
    <s v="In-store"/>
  </r>
  <r>
    <n v="4355"/>
    <d v="2022-11-19T00:00:00"/>
    <x v="115"/>
    <x v="3"/>
    <s v="Textbook"/>
    <n v="5"/>
    <n v="252.83"/>
    <n v="86.18"/>
    <b v="1"/>
    <s v="Net Banking"/>
    <s v="In-store"/>
  </r>
  <r>
    <n v="7925"/>
    <d v="2022-05-26T00:00:00"/>
    <x v="115"/>
    <x v="5"/>
    <s v="Car Seat Cover"/>
    <n v="3"/>
    <n v="17.739999999999998"/>
    <n v="1.3"/>
    <b v="1"/>
    <s v="UPI"/>
    <s v="Online"/>
  </r>
  <r>
    <n v="5179"/>
    <d v="2021-11-23T00:00:00"/>
    <x v="115"/>
    <x v="3"/>
    <s v="Mystery Novel"/>
    <n v="1"/>
    <n v="207.69"/>
    <n v="3.72"/>
    <b v="1"/>
    <s v="Credit Card"/>
    <s v="In-store"/>
  </r>
  <r>
    <n v="9486"/>
    <d v="2021-11-22T00:00:00"/>
    <x v="115"/>
    <x v="4"/>
    <s v="Headphones"/>
    <n v="3"/>
    <n v="71.77"/>
    <n v="1.1299999999999999"/>
    <b v="1"/>
    <s v="UPI"/>
    <s v="Online"/>
  </r>
  <r>
    <n v="7120"/>
    <d v="2021-07-20T00:00:00"/>
    <x v="115"/>
    <x v="4"/>
    <s v="Laptop"/>
    <n v="4"/>
    <n v="50.42"/>
    <n v="2.42"/>
    <b v="1"/>
    <s v="Net Banking"/>
    <s v="Online"/>
  </r>
  <r>
    <n v="8037"/>
    <d v="2022-11-27T00:00:00"/>
    <x v="116"/>
    <x v="0"/>
    <s v="Board Game"/>
    <n v="4"/>
    <n v="354.19"/>
    <n v="171.03"/>
    <b v="1"/>
    <s v="Debit Card"/>
    <s v="In-store"/>
  </r>
  <r>
    <n v="9507"/>
    <d v="2022-11-17T00:00:00"/>
    <x v="116"/>
    <x v="5"/>
    <s v="Motorcycle Helmet"/>
    <n v="2"/>
    <n v="358.42"/>
    <n v="41.37"/>
    <b v="1"/>
    <s v="Credit Card"/>
    <s v="Online"/>
  </r>
  <r>
    <n v="3193"/>
    <d v="2022-06-13T00:00:00"/>
    <x v="116"/>
    <x v="3"/>
    <s v="Mystery Novel"/>
    <n v="5"/>
    <n v="157.55000000000001"/>
    <n v="76.23"/>
    <b v="1"/>
    <s v="Debit Card"/>
    <s v="In-store"/>
  </r>
  <r>
    <n v="2299"/>
    <d v="2022-04-10T00:00:00"/>
    <x v="116"/>
    <x v="5"/>
    <s v="Air Freshener"/>
    <n v="4"/>
    <n v="204.19"/>
    <n v="49.65"/>
    <b v="1"/>
    <s v="Cash"/>
    <s v="Online"/>
  </r>
  <r>
    <n v="191"/>
    <d v="2021-12-21T00:00:00"/>
    <x v="116"/>
    <x v="4"/>
    <s v="Smartphone"/>
    <n v="1"/>
    <n v="249.72"/>
    <n v="83.51"/>
    <b v="1"/>
    <s v="Credit Card"/>
    <s v="In-store"/>
  </r>
  <r>
    <n v="9767"/>
    <d v="2021-06-22T00:00:00"/>
    <x v="116"/>
    <x v="5"/>
    <s v="Air Freshener"/>
    <n v="1"/>
    <n v="442.32"/>
    <n v="150.41999999999999"/>
    <b v="0"/>
    <s v="Net Banking"/>
    <s v="In-store"/>
  </r>
  <r>
    <n v="8200"/>
    <d v="2021-03-26T00:00:00"/>
    <x v="116"/>
    <x v="5"/>
    <s v="Air Freshener"/>
    <n v="5"/>
    <n v="156.19"/>
    <n v="4.22"/>
    <b v="1"/>
    <s v="Debit Card"/>
    <s v="Online"/>
  </r>
  <r>
    <n v="5313"/>
    <d v="2023-02-04T00:00:00"/>
    <x v="117"/>
    <x v="5"/>
    <s v="Motor Oil"/>
    <n v="5"/>
    <n v="77.290000000000006"/>
    <n v="32.32"/>
    <b v="1"/>
    <s v="Credit Card"/>
    <s v="Online"/>
  </r>
  <r>
    <n v="2526"/>
    <d v="2022-06-15T00:00:00"/>
    <x v="117"/>
    <x v="1"/>
    <s v="Cookware Set"/>
    <n v="4"/>
    <n v="370.59"/>
    <n v="170.79"/>
    <b v="1"/>
    <s v="Net Banking"/>
    <s v="Online"/>
  </r>
  <r>
    <n v="6661"/>
    <d v="2022-02-22T00:00:00"/>
    <x v="117"/>
    <x v="0"/>
    <s v="Puzzle"/>
    <n v="2"/>
    <n v="231.44"/>
    <n v="53.62"/>
    <b v="1"/>
    <s v="Credit Card"/>
    <s v="Online"/>
  </r>
  <r>
    <n v="7011"/>
    <d v="2021-09-11T00:00:00"/>
    <x v="117"/>
    <x v="2"/>
    <s v="Shoes"/>
    <n v="1"/>
    <n v="184.72"/>
    <n v="16.04"/>
    <b v="0"/>
    <s v="Net Banking"/>
    <s v="Online"/>
  </r>
  <r>
    <n v="686"/>
    <d v="2021-06-27T00:00:00"/>
    <x v="117"/>
    <x v="0"/>
    <s v="Action Figure"/>
    <n v="4"/>
    <n v="76.63"/>
    <n v="13.14"/>
    <b v="0"/>
    <s v="Debit Card"/>
    <s v="Online"/>
  </r>
  <r>
    <n v="8569"/>
    <d v="2022-12-01T00:00:00"/>
    <x v="118"/>
    <x v="5"/>
    <s v="Air Freshener"/>
    <n v="2"/>
    <n v="213.51"/>
    <n v="0.96"/>
    <b v="1"/>
    <s v="UPI"/>
    <s v="Online"/>
  </r>
  <r>
    <n v="4716"/>
    <d v="2022-11-06T00:00:00"/>
    <x v="118"/>
    <x v="0"/>
    <s v="Doll"/>
    <n v="4"/>
    <n v="448.92"/>
    <n v="88.56"/>
    <b v="0"/>
    <s v="Debit Card"/>
    <s v="In-store"/>
  </r>
  <r>
    <n v="5152"/>
    <d v="2022-07-01T00:00:00"/>
    <x v="119"/>
    <x v="4"/>
    <s v="Headphones"/>
    <n v="1"/>
    <n v="361.23"/>
    <n v="38.61"/>
    <b v="0"/>
    <s v="Debit Card"/>
    <s v="Online"/>
  </r>
  <r>
    <n v="6716"/>
    <d v="2022-02-17T00:00:00"/>
    <x v="119"/>
    <x v="5"/>
    <s v="Motor Oil"/>
    <n v="5"/>
    <n v="158.25"/>
    <n v="56.11"/>
    <b v="0"/>
    <s v="Credit Card"/>
    <s v="In-store"/>
  </r>
  <r>
    <n v="2968"/>
    <d v="2021-08-01T00:00:00"/>
    <x v="119"/>
    <x v="1"/>
    <s v="Bed Sheets"/>
    <n v="1"/>
    <n v="425.12"/>
    <n v="58.95"/>
    <b v="0"/>
    <s v="Debit Card"/>
    <s v="Online"/>
  </r>
  <r>
    <n v="2448"/>
    <d v="2022-05-29T00:00:00"/>
    <x v="120"/>
    <x v="3"/>
    <s v="Children's Book"/>
    <n v="4"/>
    <n v="35.64"/>
    <n v="12.46"/>
    <b v="0"/>
    <s v="Credit Card"/>
    <s v="Online"/>
  </r>
  <r>
    <n v="139"/>
    <d v="2022-11-19T00:00:00"/>
    <x v="121"/>
    <x v="3"/>
    <s v="Science Fiction"/>
    <n v="2"/>
    <n v="227.84"/>
    <n v="25.24"/>
    <b v="1"/>
    <s v="Net Banking"/>
    <s v="In-store"/>
  </r>
  <r>
    <n v="4767"/>
    <d v="2021-10-27T00:00:00"/>
    <x v="121"/>
    <x v="3"/>
    <s v="Mystery Novel"/>
    <n v="4"/>
    <n v="171.53"/>
    <n v="47.29"/>
    <b v="1"/>
    <s v="Cash"/>
    <s v="Online"/>
  </r>
  <r>
    <n v="1954"/>
    <d v="2021-10-25T00:00:00"/>
    <x v="121"/>
    <x v="3"/>
    <s v="Biography"/>
    <n v="5"/>
    <n v="170.17"/>
    <n v="32.58"/>
    <b v="1"/>
    <s v="Net Banking"/>
    <s v="Online"/>
  </r>
  <r>
    <n v="9486"/>
    <d v="2021-10-22T00:00:00"/>
    <x v="121"/>
    <x v="4"/>
    <s v="Smartphone"/>
    <n v="1"/>
    <n v="194.92"/>
    <n v="86.75"/>
    <b v="1"/>
    <s v="Debit Card"/>
    <s v="Online"/>
  </r>
  <r>
    <n v="3991"/>
    <d v="2022-05-31T00:00:00"/>
    <x v="122"/>
    <x v="0"/>
    <s v="Board Game"/>
    <n v="1"/>
    <n v="416.61"/>
    <n v="115.44"/>
    <b v="1"/>
    <s v="Debit Card"/>
    <s v="In-store"/>
  </r>
  <r>
    <n v="3346"/>
    <d v="2022-02-02T00:00:00"/>
    <x v="122"/>
    <x v="4"/>
    <s v="Laptop"/>
    <n v="5"/>
    <n v="278.94"/>
    <n v="110.91"/>
    <b v="1"/>
    <s v="Debit Card"/>
    <s v="Online"/>
  </r>
  <r>
    <n v="2007"/>
    <d v="2023-02-26T00:00:00"/>
    <x v="123"/>
    <x v="1"/>
    <s v="Curtains"/>
    <n v="1"/>
    <n v="89.23"/>
    <n v="25.87"/>
    <b v="0"/>
    <s v="Net Banking"/>
    <s v="In-store"/>
  </r>
  <r>
    <n v="7356"/>
    <d v="2022-08-03T00:00:00"/>
    <x v="123"/>
    <x v="2"/>
    <s v="T-Shirt"/>
    <n v="3"/>
    <n v="387.48"/>
    <n v="133.24"/>
    <b v="1"/>
    <s v="UPI"/>
    <s v="In-store"/>
  </r>
  <r>
    <n v="1031"/>
    <d v="2022-07-16T00:00:00"/>
    <x v="123"/>
    <x v="2"/>
    <s v="Watch"/>
    <n v="2"/>
    <n v="440.55"/>
    <n v="142.11000000000001"/>
    <b v="0"/>
    <s v="Cash"/>
    <s v="Online"/>
  </r>
  <r>
    <n v="8287"/>
    <d v="2022-04-21T00:00:00"/>
    <x v="123"/>
    <x v="4"/>
    <s v="Smartwatch"/>
    <n v="2"/>
    <n v="71.900000000000006"/>
    <n v="31.26"/>
    <b v="0"/>
    <s v="Credit Card"/>
    <s v="Online"/>
  </r>
  <r>
    <n v="2536"/>
    <d v="2022-01-01T00:00:00"/>
    <x v="123"/>
    <x v="3"/>
    <s v="Mystery Novel"/>
    <n v="1"/>
    <n v="12.17"/>
    <n v="0.4"/>
    <b v="0"/>
    <s v="Credit Card"/>
    <s v="In-store"/>
  </r>
  <r>
    <n v="8287"/>
    <d v="2023-02-15T00:00:00"/>
    <x v="124"/>
    <x v="3"/>
    <s v="Textbook"/>
    <n v="2"/>
    <n v="484.34"/>
    <n v="124.28"/>
    <b v="1"/>
    <s v="Debit Card"/>
    <s v="In-store"/>
  </r>
  <r>
    <n v="718"/>
    <d v="2022-10-01T00:00:00"/>
    <x v="124"/>
    <x v="2"/>
    <s v="Dress"/>
    <n v="5"/>
    <n v="358.69"/>
    <n v="159.9"/>
    <b v="0"/>
    <s v="Net Banking"/>
    <s v="In-store"/>
  </r>
  <r>
    <n v="3290"/>
    <d v="2022-05-27T00:00:00"/>
    <x v="124"/>
    <x v="0"/>
    <s v="Action Figure"/>
    <n v="4"/>
    <n v="244.62"/>
    <n v="13.63"/>
    <b v="1"/>
    <s v="UPI"/>
    <s v="Online"/>
  </r>
  <r>
    <n v="479"/>
    <d v="2022-03-27T00:00:00"/>
    <x v="124"/>
    <x v="0"/>
    <s v="Action Figure"/>
    <n v="1"/>
    <n v="21.63"/>
    <n v="3.25"/>
    <b v="0"/>
    <s v="Net Banking"/>
    <s v="Online"/>
  </r>
  <r>
    <n v="1066"/>
    <d v="2021-09-26T00:00:00"/>
    <x v="124"/>
    <x v="1"/>
    <s v="Table Lamp"/>
    <n v="2"/>
    <n v="441.69"/>
    <n v="160.97"/>
    <b v="0"/>
    <s v="Debit Card"/>
    <s v="Online"/>
  </r>
  <r>
    <n v="4826"/>
    <d v="2021-08-20T00:00:00"/>
    <x v="124"/>
    <x v="2"/>
    <s v="T-Shirt"/>
    <n v="5"/>
    <n v="201.88"/>
    <n v="100.36"/>
    <b v="1"/>
    <s v="Debit Card"/>
    <s v="In-store"/>
  </r>
  <r>
    <n v="992"/>
    <d v="2021-07-10T00:00:00"/>
    <x v="124"/>
    <x v="1"/>
    <s v="Table Lamp"/>
    <n v="4"/>
    <n v="261.43"/>
    <n v="85.19"/>
    <b v="0"/>
    <s v="Net Banking"/>
    <s v="Online"/>
  </r>
  <r>
    <n v="9449"/>
    <d v="2022-09-22T00:00:00"/>
    <x v="125"/>
    <x v="4"/>
    <s v="Smartwatch"/>
    <n v="4"/>
    <n v="244.38"/>
    <n v="66.08"/>
    <b v="0"/>
    <s v="UPI"/>
    <s v="Online"/>
  </r>
  <r>
    <n v="6567"/>
    <d v="2021-05-27T00:00:00"/>
    <x v="125"/>
    <x v="3"/>
    <s v="Science Fiction"/>
    <n v="4"/>
    <n v="166.07"/>
    <n v="55.45"/>
    <b v="0"/>
    <s v="Net Banking"/>
    <s v="In-store"/>
  </r>
  <r>
    <n v="7714"/>
    <d v="2021-05-09T00:00:00"/>
    <x v="125"/>
    <x v="5"/>
    <s v="Car Charger"/>
    <n v="5"/>
    <n v="383.83"/>
    <n v="35.130000000000003"/>
    <b v="0"/>
    <s v="Credit Card"/>
    <s v="Online"/>
  </r>
  <r>
    <n v="3110"/>
    <d v="2023-03-06T00:00:00"/>
    <x v="126"/>
    <x v="2"/>
    <s v="Dress"/>
    <n v="2"/>
    <n v="222.58"/>
    <n v="92.82"/>
    <b v="1"/>
    <s v="Net Banking"/>
    <s v="Online"/>
  </r>
  <r>
    <n v="4791"/>
    <d v="2022-09-25T00:00:00"/>
    <x v="126"/>
    <x v="0"/>
    <s v="Remote Control Car"/>
    <n v="4"/>
    <n v="332.22"/>
    <n v="109.07"/>
    <b v="1"/>
    <s v="Net Banking"/>
    <s v="Online"/>
  </r>
  <r>
    <n v="7912"/>
    <d v="2021-09-10T00:00:00"/>
    <x v="126"/>
    <x v="2"/>
    <s v="Shoes"/>
    <n v="2"/>
    <n v="306.82"/>
    <n v="15.48"/>
    <b v="0"/>
    <s v="UPI"/>
    <s v="In-store"/>
  </r>
  <r>
    <n v="7591"/>
    <d v="2022-09-06T00:00:00"/>
    <x v="127"/>
    <x v="3"/>
    <s v="Mystery Novel"/>
    <n v="2"/>
    <n v="474.39"/>
    <n v="212.77"/>
    <b v="1"/>
    <s v="Net Banking"/>
    <s v="In-store"/>
  </r>
  <r>
    <n v="6260"/>
    <d v="2022-08-29T00:00:00"/>
    <x v="127"/>
    <x v="3"/>
    <s v="Biography"/>
    <n v="5"/>
    <n v="115.63"/>
    <n v="47.64"/>
    <b v="1"/>
    <s v="UPI"/>
    <s v="Online"/>
  </r>
  <r>
    <n v="8749"/>
    <d v="2022-10-30T00:00:00"/>
    <x v="128"/>
    <x v="4"/>
    <s v="Smartphone"/>
    <n v="4"/>
    <n v="332.85"/>
    <n v="40.94"/>
    <b v="1"/>
    <s v="UPI"/>
    <s v="In-store"/>
  </r>
  <r>
    <n v="2090"/>
    <d v="2022-04-18T00:00:00"/>
    <x v="128"/>
    <x v="5"/>
    <s v="Motorcycle Helmet"/>
    <n v="5"/>
    <n v="136.06"/>
    <n v="25.92"/>
    <b v="1"/>
    <s v="Credit Card"/>
    <s v="Online"/>
  </r>
  <r>
    <n v="1954"/>
    <d v="2022-12-15T00:00:00"/>
    <x v="129"/>
    <x v="0"/>
    <s v="Remote Control Car"/>
    <n v="3"/>
    <n v="165.39"/>
    <n v="75.14"/>
    <b v="1"/>
    <s v="Cash"/>
    <s v="Online"/>
  </r>
  <r>
    <n v="9601"/>
    <d v="2021-12-08T00:00:00"/>
    <x v="129"/>
    <x v="2"/>
    <s v="Dress"/>
    <n v="4"/>
    <n v="47.25"/>
    <n v="5.41"/>
    <b v="0"/>
    <s v="Net Banking"/>
    <s v="Online"/>
  </r>
  <r>
    <n v="6468"/>
    <d v="2022-12-05T00:00:00"/>
    <x v="130"/>
    <x v="2"/>
    <s v="Jeans"/>
    <n v="1"/>
    <n v="291.54000000000002"/>
    <n v="95.02"/>
    <b v="1"/>
    <s v="Credit Card"/>
    <s v="In-store"/>
  </r>
  <r>
    <n v="6536"/>
    <d v="2022-11-28T00:00:00"/>
    <x v="130"/>
    <x v="5"/>
    <s v="Motor Oil"/>
    <n v="2"/>
    <n v="130.54"/>
    <n v="46.51"/>
    <b v="1"/>
    <s v="Cash"/>
    <s v="In-store"/>
  </r>
  <r>
    <n v="4921"/>
    <d v="2021-04-21T00:00:00"/>
    <x v="130"/>
    <x v="5"/>
    <s v="Air Freshener"/>
    <n v="1"/>
    <n v="192.21"/>
    <n v="49.03"/>
    <b v="1"/>
    <s v="Credit Card"/>
    <s v="In-store"/>
  </r>
  <r>
    <n v="5386"/>
    <d v="2022-08-26T00:00:00"/>
    <x v="131"/>
    <x v="1"/>
    <s v="Curtains"/>
    <n v="1"/>
    <n v="265.23"/>
    <n v="129.63999999999999"/>
    <b v="0"/>
    <s v="Credit Card"/>
    <s v="Online"/>
  </r>
  <r>
    <n v="6972"/>
    <d v="2022-07-20T00:00:00"/>
    <x v="131"/>
    <x v="1"/>
    <s v="Cookware Set"/>
    <n v="2"/>
    <n v="455.94"/>
    <n v="19.11"/>
    <b v="0"/>
    <s v="Net Banking"/>
    <s v="Online"/>
  </r>
  <r>
    <n v="3735"/>
    <d v="2021-04-05T00:00:00"/>
    <x v="131"/>
    <x v="1"/>
    <s v="Cookware Set"/>
    <n v="3"/>
    <n v="142.02000000000001"/>
    <n v="29.6"/>
    <b v="1"/>
    <s v="Debit Card"/>
    <s v="In-store"/>
  </r>
  <r>
    <n v="6847"/>
    <d v="2023-02-21T00:00:00"/>
    <x v="132"/>
    <x v="3"/>
    <s v="Biography"/>
    <n v="5"/>
    <n v="424.15"/>
    <n v="88.17"/>
    <b v="1"/>
    <s v="Debit Card"/>
    <s v="In-store"/>
  </r>
  <r>
    <n v="4032"/>
    <d v="2022-12-07T00:00:00"/>
    <x v="132"/>
    <x v="2"/>
    <s v="Shoes"/>
    <n v="4"/>
    <n v="70.319999999999993"/>
    <n v="12.51"/>
    <b v="1"/>
    <s v="Credit Card"/>
    <s v="Online"/>
  </r>
  <r>
    <n v="8481"/>
    <d v="2022-11-13T00:00:00"/>
    <x v="132"/>
    <x v="1"/>
    <s v="Bed Sheets"/>
    <n v="3"/>
    <n v="492.35"/>
    <n v="52.88"/>
    <b v="0"/>
    <s v="Credit Card"/>
    <s v="In-store"/>
  </r>
  <r>
    <n v="7310"/>
    <d v="2022-07-15T00:00:00"/>
    <x v="132"/>
    <x v="5"/>
    <s v="Air Freshener"/>
    <n v="3"/>
    <n v="427.84"/>
    <n v="136.61000000000001"/>
    <b v="0"/>
    <s v="Credit Card"/>
    <s v="Online"/>
  </r>
  <r>
    <n v="3747"/>
    <d v="2022-06-23T00:00:00"/>
    <x v="132"/>
    <x v="5"/>
    <s v="Motorcycle Helmet"/>
    <n v="1"/>
    <n v="133.46"/>
    <n v="18.510000000000002"/>
    <b v="0"/>
    <s v="Net Banking"/>
    <s v="Online"/>
  </r>
  <r>
    <n v="266"/>
    <d v="2021-08-13T00:00:00"/>
    <x v="132"/>
    <x v="1"/>
    <s v="Cookware Set"/>
    <n v="1"/>
    <n v="89.17"/>
    <n v="41.59"/>
    <b v="1"/>
    <s v="Net Banking"/>
    <s v="Online"/>
  </r>
  <r>
    <n v="7829"/>
    <d v="2021-07-03T00:00:00"/>
    <x v="132"/>
    <x v="3"/>
    <s v="Biography"/>
    <n v="1"/>
    <n v="372.43"/>
    <n v="49.56"/>
    <b v="0"/>
    <s v="Debit Card"/>
    <s v="Online"/>
  </r>
  <r>
    <n v="7928"/>
    <d v="2021-04-19T00:00:00"/>
    <x v="132"/>
    <x v="3"/>
    <s v="Biography"/>
    <n v="5"/>
    <n v="471.65"/>
    <n v="76.75"/>
    <b v="1"/>
    <s v="Cash"/>
    <s v="In-store"/>
  </r>
  <r>
    <n v="153"/>
    <d v="2023-02-09T00:00:00"/>
    <x v="133"/>
    <x v="4"/>
    <s v="Laptop"/>
    <n v="3"/>
    <n v="206.62"/>
    <n v="102.43"/>
    <b v="1"/>
    <s v="Debit Card"/>
    <s v="Online"/>
  </r>
  <r>
    <n v="4489"/>
    <d v="2022-12-30T00:00:00"/>
    <x v="133"/>
    <x v="0"/>
    <s v="Doll"/>
    <n v="4"/>
    <n v="114.01"/>
    <n v="15.66"/>
    <b v="0"/>
    <s v="Cash"/>
    <s v="In-store"/>
  </r>
  <r>
    <n v="4598"/>
    <d v="2022-07-08T00:00:00"/>
    <x v="133"/>
    <x v="4"/>
    <s v="Camera"/>
    <n v="4"/>
    <n v="214.93"/>
    <n v="81.709999999999994"/>
    <b v="1"/>
    <s v="Net Banking"/>
    <s v="Online"/>
  </r>
  <r>
    <n v="1748"/>
    <d v="2022-03-12T00:00:00"/>
    <x v="133"/>
    <x v="4"/>
    <s v="Laptop"/>
    <n v="4"/>
    <n v="173.33"/>
    <n v="34.1"/>
    <b v="0"/>
    <s v="Cash"/>
    <s v="In-store"/>
  </r>
  <r>
    <n v="9739"/>
    <d v="2021-09-05T00:00:00"/>
    <x v="133"/>
    <x v="1"/>
    <s v="Curtains"/>
    <n v="5"/>
    <n v="474.17"/>
    <n v="47.62"/>
    <b v="0"/>
    <s v="Debit Card"/>
    <s v="In-store"/>
  </r>
  <r>
    <n v="7728"/>
    <d v="2022-03-09T00:00:00"/>
    <x v="134"/>
    <x v="3"/>
    <s v="Children's Book"/>
    <n v="1"/>
    <n v="360.38"/>
    <n v="84.32"/>
    <b v="0"/>
    <s v="Credit Card"/>
    <s v="In-store"/>
  </r>
  <r>
    <n v="2677"/>
    <d v="2022-01-18T00:00:00"/>
    <x v="134"/>
    <x v="2"/>
    <s v="Watch"/>
    <n v="5"/>
    <n v="354.57"/>
    <n v="53.93"/>
    <b v="0"/>
    <s v="Net Banking"/>
    <s v="Online"/>
  </r>
  <r>
    <n v="982"/>
    <d v="2021-12-11T00:00:00"/>
    <x v="134"/>
    <x v="1"/>
    <s v="Cookware Set"/>
    <n v="3"/>
    <n v="108.99"/>
    <n v="20.48"/>
    <b v="1"/>
    <s v="Debit Card"/>
    <s v="In-store"/>
  </r>
  <r>
    <n v="5882"/>
    <d v="2021-11-12T00:00:00"/>
    <x v="134"/>
    <x v="0"/>
    <s v="Doll"/>
    <n v="4"/>
    <n v="248.79"/>
    <n v="54.99"/>
    <b v="0"/>
    <s v="Net Banking"/>
    <s v="Online"/>
  </r>
  <r>
    <n v="4807"/>
    <d v="2022-12-30T00:00:00"/>
    <x v="135"/>
    <x v="2"/>
    <s v="Jeans"/>
    <n v="4"/>
    <n v="333.32"/>
    <n v="100.77"/>
    <b v="1"/>
    <s v="Cash"/>
    <s v="Online"/>
  </r>
  <r>
    <n v="2746"/>
    <d v="2022-10-22T00:00:00"/>
    <x v="135"/>
    <x v="3"/>
    <s v="Science Fiction"/>
    <n v="5"/>
    <n v="175.27"/>
    <n v="64.92"/>
    <b v="0"/>
    <s v="Cash"/>
    <s v="In-store"/>
  </r>
  <r>
    <n v="2695"/>
    <d v="2023-02-12T00:00:00"/>
    <x v="136"/>
    <x v="2"/>
    <s v="Watch"/>
    <n v="5"/>
    <n v="21.6"/>
    <n v="5.36"/>
    <b v="0"/>
    <s v="Credit Card"/>
    <s v="In-store"/>
  </r>
  <r>
    <n v="3852"/>
    <d v="2023-01-25T00:00:00"/>
    <x v="136"/>
    <x v="5"/>
    <s v="Air Freshener"/>
    <n v="2"/>
    <n v="467.57"/>
    <n v="173.51"/>
    <b v="0"/>
    <s v="Cash"/>
    <s v="Online"/>
  </r>
  <r>
    <n v="657"/>
    <d v="2022-02-22T00:00:00"/>
    <x v="136"/>
    <x v="5"/>
    <s v="Motor Oil"/>
    <n v="1"/>
    <n v="160.96"/>
    <n v="32.32"/>
    <b v="1"/>
    <s v="UPI"/>
    <s v="In-store"/>
  </r>
  <r>
    <n v="9835"/>
    <d v="2022-01-29T00:00:00"/>
    <x v="136"/>
    <x v="2"/>
    <s v="T-Shirt"/>
    <n v="3"/>
    <n v="52.64"/>
    <n v="12.21"/>
    <b v="1"/>
    <s v="Credit Card"/>
    <s v="In-store"/>
  </r>
  <r>
    <n v="7537"/>
    <d v="2021-07-06T00:00:00"/>
    <x v="136"/>
    <x v="5"/>
    <s v="Motor Oil"/>
    <n v="5"/>
    <n v="319"/>
    <n v="47.94"/>
    <b v="1"/>
    <s v="UPI"/>
    <s v="In-store"/>
  </r>
  <r>
    <n v="34"/>
    <d v="2021-04-22T00:00:00"/>
    <x v="136"/>
    <x v="5"/>
    <s v="Car Charger"/>
    <n v="3"/>
    <n v="248.41"/>
    <n v="100.45"/>
    <b v="0"/>
    <s v="Cash"/>
    <s v="In-store"/>
  </r>
  <r>
    <n v="2644"/>
    <d v="2023-03-19T00:00:00"/>
    <x v="137"/>
    <x v="2"/>
    <s v="Shoes"/>
    <n v="5"/>
    <n v="82.56"/>
    <n v="7.22"/>
    <b v="1"/>
    <s v="Net Banking"/>
    <s v="Online"/>
  </r>
  <r>
    <n v="5054"/>
    <d v="2022-11-07T00:00:00"/>
    <x v="137"/>
    <x v="5"/>
    <s v="Air Freshener"/>
    <n v="5"/>
    <n v="124.06"/>
    <n v="61.95"/>
    <b v="0"/>
    <s v="Credit Card"/>
    <s v="Online"/>
  </r>
  <r>
    <n v="1113"/>
    <d v="2022-08-13T00:00:00"/>
    <x v="137"/>
    <x v="2"/>
    <s v="T-Shirt"/>
    <n v="5"/>
    <n v="90.06"/>
    <n v="32.14"/>
    <b v="1"/>
    <s v="Net Banking"/>
    <s v="In-store"/>
  </r>
  <r>
    <n v="8068"/>
    <d v="2022-03-30T00:00:00"/>
    <x v="137"/>
    <x v="5"/>
    <s v="Air Freshener"/>
    <n v="1"/>
    <n v="134.6"/>
    <n v="13.19"/>
    <b v="1"/>
    <s v="UPI"/>
    <s v="Online"/>
  </r>
  <r>
    <n v="3214"/>
    <d v="2021-06-23T00:00:00"/>
    <x v="137"/>
    <x v="1"/>
    <s v="Table Lamp"/>
    <n v="3"/>
    <n v="100.99"/>
    <n v="12.45"/>
    <b v="1"/>
    <s v="Cash"/>
    <s v="In-store"/>
  </r>
  <r>
    <n v="783"/>
    <d v="2023-02-09T00:00:00"/>
    <x v="138"/>
    <x v="3"/>
    <s v="Science Fiction"/>
    <n v="5"/>
    <n v="31.07"/>
    <n v="12.7"/>
    <b v="0"/>
    <s v="Net Banking"/>
    <s v="In-store"/>
  </r>
  <r>
    <n v="5985"/>
    <d v="2022-02-14T00:00:00"/>
    <x v="138"/>
    <x v="4"/>
    <s v="Laptop"/>
    <n v="1"/>
    <n v="16.11"/>
    <n v="6.69"/>
    <b v="0"/>
    <s v="Debit Card"/>
    <s v="Online"/>
  </r>
  <r>
    <n v="8787"/>
    <d v="2021-11-25T00:00:00"/>
    <x v="138"/>
    <x v="4"/>
    <s v="Camera"/>
    <n v="4"/>
    <n v="92.57"/>
    <n v="23.21"/>
    <b v="1"/>
    <s v="Credit Card"/>
    <s v="In-store"/>
  </r>
  <r>
    <n v="4706"/>
    <d v="2021-09-11T00:00:00"/>
    <x v="138"/>
    <x v="1"/>
    <s v="Curtains"/>
    <n v="2"/>
    <n v="218.81"/>
    <n v="1.51"/>
    <b v="1"/>
    <s v="Cash"/>
    <s v="In-store"/>
  </r>
  <r>
    <n v="8121"/>
    <d v="2022-08-16T00:00:00"/>
    <x v="139"/>
    <x v="2"/>
    <s v="T-Shirt"/>
    <n v="1"/>
    <n v="404.09"/>
    <n v="51.3"/>
    <b v="0"/>
    <s v="UPI"/>
    <s v="Online"/>
  </r>
  <r>
    <n v="4006"/>
    <d v="2022-07-19T00:00:00"/>
    <x v="139"/>
    <x v="4"/>
    <s v="Laptop"/>
    <n v="4"/>
    <n v="133.93"/>
    <n v="26.74"/>
    <b v="0"/>
    <s v="Net Banking"/>
    <s v="Online"/>
  </r>
  <r>
    <n v="5364"/>
    <d v="2023-02-07T00:00:00"/>
    <x v="140"/>
    <x v="4"/>
    <s v="Smartwatch"/>
    <n v="2"/>
    <n v="110.54"/>
    <n v="2.02"/>
    <b v="0"/>
    <s v="Cash"/>
    <s v="Online"/>
  </r>
  <r>
    <n v="1138"/>
    <d v="2022-09-07T00:00:00"/>
    <x v="140"/>
    <x v="4"/>
    <s v="Camera"/>
    <n v="2"/>
    <n v="232.96"/>
    <n v="75.14"/>
    <b v="0"/>
    <s v="Credit Card"/>
    <s v="Online"/>
  </r>
  <r>
    <n v="4676"/>
    <d v="2023-02-19T00:00:00"/>
    <x v="141"/>
    <x v="2"/>
    <s v="Jeans"/>
    <n v="1"/>
    <n v="85.57"/>
    <n v="40.74"/>
    <b v="1"/>
    <s v="Credit Card"/>
    <s v="In-store"/>
  </r>
  <r>
    <n v="3347"/>
    <d v="2022-12-15T00:00:00"/>
    <x v="141"/>
    <x v="1"/>
    <s v="Bed Sheets"/>
    <n v="1"/>
    <n v="329.3"/>
    <n v="125.52"/>
    <b v="1"/>
    <s v="Net Banking"/>
    <s v="In-store"/>
  </r>
  <r>
    <n v="2299"/>
    <d v="2022-02-08T00:00:00"/>
    <x v="141"/>
    <x v="3"/>
    <s v="Biography"/>
    <n v="2"/>
    <n v="201.71"/>
    <n v="16.079999999999998"/>
    <b v="0"/>
    <s v="UPI"/>
    <s v="Online"/>
  </r>
  <r>
    <n v="3667"/>
    <d v="2022-02-07T00:00:00"/>
    <x v="141"/>
    <x v="0"/>
    <s v="Puzzle"/>
    <n v="3"/>
    <n v="202.12"/>
    <n v="70.7"/>
    <b v="0"/>
    <s v="Net Banking"/>
    <s v="In-store"/>
  </r>
  <r>
    <n v="8114"/>
    <d v="2022-01-27T00:00:00"/>
    <x v="141"/>
    <x v="4"/>
    <s v="Headphones"/>
    <n v="2"/>
    <n v="380.34"/>
    <n v="57.59"/>
    <b v="1"/>
    <s v="Cash"/>
    <s v="Online"/>
  </r>
  <r>
    <n v="6111"/>
    <d v="2021-11-07T00:00:00"/>
    <x v="141"/>
    <x v="5"/>
    <s v="Car Seat Cover"/>
    <n v="5"/>
    <n v="420.1"/>
    <n v="143.52000000000001"/>
    <b v="1"/>
    <s v="UPI"/>
    <s v="Online"/>
  </r>
  <r>
    <n v="8354"/>
    <d v="2021-09-23T00:00:00"/>
    <x v="142"/>
    <x v="4"/>
    <s v="Camera"/>
    <n v="5"/>
    <n v="495.03"/>
    <n v="17.97"/>
    <b v="1"/>
    <s v="Debit Card"/>
    <s v="In-store"/>
  </r>
  <r>
    <n v="6536"/>
    <d v="2022-09-01T00:00:00"/>
    <x v="143"/>
    <x v="0"/>
    <s v="Action Figure"/>
    <n v="3"/>
    <n v="373.18"/>
    <n v="123.4"/>
    <b v="1"/>
    <s v="Net Banking"/>
    <s v="Online"/>
  </r>
  <r>
    <n v="3263"/>
    <d v="2021-12-11T00:00:00"/>
    <x v="143"/>
    <x v="4"/>
    <s v="Smartphone"/>
    <n v="2"/>
    <n v="492.13"/>
    <n v="150.41"/>
    <b v="1"/>
    <s v="UPI"/>
    <s v="In-store"/>
  </r>
  <r>
    <n v="9377"/>
    <d v="2021-11-25T00:00:00"/>
    <x v="143"/>
    <x v="4"/>
    <s v="Laptop"/>
    <n v="3"/>
    <n v="462"/>
    <n v="119.34"/>
    <b v="0"/>
    <s v="Cash"/>
    <s v="Online"/>
  </r>
  <r>
    <n v="776"/>
    <d v="2023-03-25T00:00:00"/>
    <x v="144"/>
    <x v="1"/>
    <s v="Curtains"/>
    <n v="4"/>
    <n v="478.54"/>
    <n v="148.02000000000001"/>
    <b v="1"/>
    <s v="Cash"/>
    <s v="In-store"/>
  </r>
  <r>
    <n v="3459"/>
    <d v="2021-08-26T00:00:00"/>
    <x v="144"/>
    <x v="1"/>
    <s v="Table Lamp"/>
    <n v="3"/>
    <n v="270.13"/>
    <n v="120.15"/>
    <b v="1"/>
    <s v="UPI"/>
    <s v="Online"/>
  </r>
  <r>
    <n v="19"/>
    <d v="2021-11-15T00:00:00"/>
    <x v="145"/>
    <x v="3"/>
    <s v="Biography"/>
    <n v="1"/>
    <n v="270.13"/>
    <n v="67.64"/>
    <b v="1"/>
    <s v="UPI"/>
    <s v="In-store"/>
  </r>
  <r>
    <n v="4468"/>
    <d v="2021-08-11T00:00:00"/>
    <x v="145"/>
    <x v="2"/>
    <s v="Jeans"/>
    <n v="1"/>
    <n v="17.48"/>
    <n v="5.44"/>
    <b v="1"/>
    <s v="Debit Card"/>
    <s v="In-store"/>
  </r>
  <r>
    <n v="7251"/>
    <d v="2022-12-03T00:00:00"/>
    <x v="146"/>
    <x v="5"/>
    <s v="Air Freshener"/>
    <n v="5"/>
    <n v="377.84"/>
    <n v="4.3499999999999996"/>
    <b v="0"/>
    <s v="Debit Card"/>
    <s v="In-store"/>
  </r>
  <r>
    <n v="6589"/>
    <d v="2021-12-11T00:00:00"/>
    <x v="146"/>
    <x v="0"/>
    <s v="Board Game"/>
    <n v="5"/>
    <n v="473.48"/>
    <n v="130.27000000000001"/>
    <b v="0"/>
    <s v="Net Banking"/>
    <s v="In-store"/>
  </r>
  <r>
    <n v="1311"/>
    <d v="2021-10-17T00:00:00"/>
    <x v="146"/>
    <x v="4"/>
    <s v="Headphones"/>
    <n v="5"/>
    <n v="136.34"/>
    <n v="35.1"/>
    <b v="0"/>
    <s v="UPI"/>
    <s v="Online"/>
  </r>
  <r>
    <n v="7738"/>
    <d v="2021-09-26T00:00:00"/>
    <x v="146"/>
    <x v="1"/>
    <s v="Curtains"/>
    <n v="2"/>
    <n v="20.62"/>
    <n v="4.04"/>
    <b v="0"/>
    <s v="Cash"/>
    <s v="In-store"/>
  </r>
  <r>
    <n v="2206"/>
    <d v="2021-06-04T00:00:00"/>
    <x v="146"/>
    <x v="0"/>
    <s v="Puzzle"/>
    <n v="4"/>
    <n v="73.12"/>
    <n v="30.71"/>
    <b v="1"/>
    <s v="Net Banking"/>
    <s v="In-store"/>
  </r>
  <r>
    <n v="1810"/>
    <d v="2023-01-25T00:00:00"/>
    <x v="147"/>
    <x v="4"/>
    <s v="Headphones"/>
    <n v="4"/>
    <n v="423.3"/>
    <n v="127.96"/>
    <b v="0"/>
    <s v="Debit Card"/>
    <s v="In-store"/>
  </r>
  <r>
    <n v="9905"/>
    <d v="2021-12-19T00:00:00"/>
    <x v="147"/>
    <x v="2"/>
    <s v="Dress"/>
    <n v="5"/>
    <n v="174.07"/>
    <n v="15.79"/>
    <b v="0"/>
    <s v="Debit Card"/>
    <s v="In-store"/>
  </r>
  <r>
    <n v="6999"/>
    <d v="2021-11-29T00:00:00"/>
    <x v="147"/>
    <x v="1"/>
    <s v="Cushion Covers"/>
    <n v="5"/>
    <n v="340.52"/>
    <n v="55.61"/>
    <b v="0"/>
    <s v="Debit Card"/>
    <s v="In-store"/>
  </r>
  <r>
    <n v="8215"/>
    <d v="2021-07-13T00:00:00"/>
    <x v="147"/>
    <x v="4"/>
    <s v="Camera"/>
    <n v="1"/>
    <n v="407.37"/>
    <n v="170.56"/>
    <b v="1"/>
    <s v="Cash"/>
    <s v="Online"/>
  </r>
  <r>
    <n v="6008"/>
    <d v="2022-07-09T00:00:00"/>
    <x v="148"/>
    <x v="2"/>
    <s v="Jeans"/>
    <n v="2"/>
    <n v="493.34"/>
    <n v="93.7"/>
    <b v="0"/>
    <s v="Debit Card"/>
    <s v="In-store"/>
  </r>
  <r>
    <n v="4022"/>
    <d v="2021-10-04T00:00:00"/>
    <x v="148"/>
    <x v="0"/>
    <s v="Remote Control Car"/>
    <n v="2"/>
    <n v="77.62"/>
    <n v="16.64"/>
    <b v="0"/>
    <s v="UPI"/>
    <s v="In-store"/>
  </r>
  <r>
    <n v="6220"/>
    <d v="2022-09-08T00:00:00"/>
    <x v="149"/>
    <x v="1"/>
    <s v="Curtains"/>
    <n v="4"/>
    <n v="490.84"/>
    <n v="239.32"/>
    <b v="0"/>
    <s v="Credit Card"/>
    <s v="In-store"/>
  </r>
  <r>
    <n v="9452"/>
    <d v="2022-08-27T00:00:00"/>
    <x v="149"/>
    <x v="2"/>
    <s v="Shoes"/>
    <n v="2"/>
    <n v="161.16"/>
    <n v="8.1300000000000008"/>
    <b v="1"/>
    <s v="Debit Card"/>
    <s v="In-store"/>
  </r>
  <r>
    <n v="1"/>
    <d v="2021-06-26T00:00:00"/>
    <x v="149"/>
    <x v="0"/>
    <s v="Action Figure"/>
    <n v="5"/>
    <n v="57.46"/>
    <n v="5.87"/>
    <b v="0"/>
    <s v="Credit Card"/>
    <s v="In-store"/>
  </r>
  <r>
    <n v="5115"/>
    <d v="2022-09-24T00:00:00"/>
    <x v="150"/>
    <x v="4"/>
    <s v="Laptop"/>
    <n v="1"/>
    <n v="286.13"/>
    <n v="62.95"/>
    <b v="0"/>
    <s v="UPI"/>
    <s v="In-store"/>
  </r>
  <r>
    <n v="3938"/>
    <d v="2022-09-22T00:00:00"/>
    <x v="150"/>
    <x v="4"/>
    <s v="Camera"/>
    <n v="4"/>
    <n v="188.81"/>
    <n v="44.46"/>
    <b v="0"/>
    <s v="Debit Card"/>
    <s v="Online"/>
  </r>
  <r>
    <n v="7081"/>
    <d v="2022-03-21T00:00:00"/>
    <x v="150"/>
    <x v="3"/>
    <s v="Textbook"/>
    <n v="1"/>
    <n v="173.56"/>
    <n v="32.14"/>
    <b v="0"/>
    <s v="Debit Card"/>
    <s v="In-store"/>
  </r>
  <r>
    <n v="9294"/>
    <d v="2022-02-21T00:00:00"/>
    <x v="150"/>
    <x v="4"/>
    <s v="Camera"/>
    <n v="1"/>
    <n v="444.05"/>
    <n v="77.55"/>
    <b v="1"/>
    <s v="Debit Card"/>
    <s v="Online"/>
  </r>
  <r>
    <n v="7075"/>
    <d v="2021-11-19T00:00:00"/>
    <x v="150"/>
    <x v="5"/>
    <s v="Car Seat Cover"/>
    <n v="2"/>
    <n v="242.13"/>
    <n v="0.92"/>
    <b v="0"/>
    <s v="Credit Card"/>
    <s v="Online"/>
  </r>
  <r>
    <n v="1627"/>
    <d v="2021-05-03T00:00:00"/>
    <x v="150"/>
    <x v="5"/>
    <s v="Car Charger"/>
    <n v="3"/>
    <n v="411.39"/>
    <n v="25.3"/>
    <b v="1"/>
    <s v="UPI"/>
    <s v="In-store"/>
  </r>
  <r>
    <n v="3969"/>
    <d v="2023-03-04T00:00:00"/>
    <x v="151"/>
    <x v="5"/>
    <s v="Car Seat Cover"/>
    <n v="2"/>
    <n v="351.36"/>
    <n v="108.76"/>
    <b v="0"/>
    <s v="Debit Card"/>
    <s v="In-store"/>
  </r>
  <r>
    <n v="3207"/>
    <d v="2021-07-02T00:00:00"/>
    <x v="151"/>
    <x v="2"/>
    <s v="T-Shirt"/>
    <n v="1"/>
    <n v="432.21"/>
    <n v="157.84"/>
    <b v="0"/>
    <s v="UPI"/>
    <s v="In-store"/>
  </r>
  <r>
    <n v="1823"/>
    <d v="2022-04-09T00:00:00"/>
    <x v="152"/>
    <x v="4"/>
    <s v="Smartphone"/>
    <n v="5"/>
    <n v="378.06"/>
    <n v="95.14"/>
    <b v="1"/>
    <s v="UPI"/>
    <s v="In-store"/>
  </r>
  <r>
    <n v="1249"/>
    <d v="2021-11-09T00:00:00"/>
    <x v="152"/>
    <x v="4"/>
    <s v="Smartphone"/>
    <n v="2"/>
    <n v="42.33"/>
    <n v="16.3"/>
    <b v="0"/>
    <s v="Debit Card"/>
    <s v="Online"/>
  </r>
  <r>
    <n v="5305"/>
    <d v="2022-03-25T00:00:00"/>
    <x v="153"/>
    <x v="2"/>
    <s v="Dress"/>
    <n v="2"/>
    <n v="427.66"/>
    <n v="130.46"/>
    <b v="1"/>
    <s v="Net Banking"/>
    <s v="In-store"/>
  </r>
  <r>
    <n v="7124"/>
    <d v="2022-05-22T00:00:00"/>
    <x v="154"/>
    <x v="3"/>
    <s v="Mystery Novel"/>
    <n v="3"/>
    <n v="486.23"/>
    <n v="185.24"/>
    <b v="1"/>
    <s v="Net Banking"/>
    <s v="Online"/>
  </r>
  <r>
    <n v="5271"/>
    <d v="2022-03-02T00:00:00"/>
    <x v="154"/>
    <x v="0"/>
    <s v="Puzzle"/>
    <n v="1"/>
    <n v="485.7"/>
    <n v="92.8"/>
    <b v="0"/>
    <s v="Cash"/>
    <s v="Online"/>
  </r>
  <r>
    <n v="59"/>
    <d v="2022-09-12T00:00:00"/>
    <x v="155"/>
    <x v="0"/>
    <s v="Board Game"/>
    <n v="5"/>
    <n v="351.39"/>
    <n v="154.46"/>
    <b v="0"/>
    <s v="Cash"/>
    <s v="In-store"/>
  </r>
  <r>
    <n v="3264"/>
    <d v="2022-08-03T00:00:00"/>
    <x v="155"/>
    <x v="3"/>
    <s v="Mystery Novel"/>
    <n v="4"/>
    <n v="436.19"/>
    <n v="156.9"/>
    <b v="1"/>
    <s v="Net Banking"/>
    <s v="Online"/>
  </r>
  <r>
    <n v="2889"/>
    <d v="2022-02-25T00:00:00"/>
    <x v="155"/>
    <x v="5"/>
    <s v="Car Seat Cover"/>
    <n v="1"/>
    <n v="325.98"/>
    <n v="46.46"/>
    <b v="0"/>
    <s v="Net Banking"/>
    <s v="In-store"/>
  </r>
  <r>
    <n v="5507"/>
    <d v="2021-11-03T00:00:00"/>
    <x v="155"/>
    <x v="0"/>
    <s v="Puzzle"/>
    <n v="5"/>
    <n v="194.66"/>
    <n v="8.07"/>
    <b v="1"/>
    <s v="Credit Card"/>
    <s v="Online"/>
  </r>
  <r>
    <n v="6427"/>
    <d v="2021-06-01T00:00:00"/>
    <x v="155"/>
    <x v="4"/>
    <s v="Smartwatch"/>
    <n v="5"/>
    <n v="467.13"/>
    <n v="99.01"/>
    <b v="1"/>
    <s v="Credit Card"/>
    <s v="In-store"/>
  </r>
  <r>
    <n v="4840"/>
    <d v="2022-08-21T00:00:00"/>
    <x v="156"/>
    <x v="4"/>
    <s v="Smartwatch"/>
    <n v="4"/>
    <n v="456.07"/>
    <n v="156.93"/>
    <b v="0"/>
    <s v="Net Banking"/>
    <s v="Online"/>
  </r>
  <r>
    <n v="479"/>
    <d v="2021-12-03T00:00:00"/>
    <x v="156"/>
    <x v="1"/>
    <s v="Cookware Set"/>
    <n v="3"/>
    <n v="117.98"/>
    <n v="15.2"/>
    <b v="0"/>
    <s v="Credit Card"/>
    <s v="Online"/>
  </r>
  <r>
    <n v="6152"/>
    <d v="2021-08-14T00:00:00"/>
    <x v="156"/>
    <x v="5"/>
    <s v="Car Seat Cover"/>
    <n v="5"/>
    <n v="471.5"/>
    <n v="230.57"/>
    <b v="0"/>
    <s v="Cash"/>
    <s v="In-store"/>
  </r>
  <r>
    <n v="5771"/>
    <d v="2021-07-01T00:00:00"/>
    <x v="156"/>
    <x v="0"/>
    <s v="Doll"/>
    <n v="2"/>
    <n v="257.41000000000003"/>
    <n v="8.8000000000000007"/>
    <b v="1"/>
    <s v="Cash"/>
    <s v="Online"/>
  </r>
  <r>
    <n v="7199"/>
    <d v="2022-10-03T00:00:00"/>
    <x v="157"/>
    <x v="2"/>
    <s v="Jeans"/>
    <n v="4"/>
    <n v="12.85"/>
    <n v="5.68"/>
    <b v="1"/>
    <s v="Credit Card"/>
    <s v="Online"/>
  </r>
  <r>
    <n v="746"/>
    <d v="2021-10-03T00:00:00"/>
    <x v="157"/>
    <x v="5"/>
    <s v="Motor Oil"/>
    <n v="5"/>
    <n v="44.27"/>
    <n v="1.99"/>
    <b v="1"/>
    <s v="Debit Card"/>
    <s v="In-store"/>
  </r>
  <r>
    <n v="3897"/>
    <d v="2021-06-23T00:00:00"/>
    <x v="157"/>
    <x v="3"/>
    <s v="Science Fiction"/>
    <n v="1"/>
    <n v="290.32"/>
    <n v="70.23"/>
    <b v="0"/>
    <s v="Debit Card"/>
    <s v="In-store"/>
  </r>
  <r>
    <n v="6402"/>
    <d v="2023-03-25T00:00:00"/>
    <x v="158"/>
    <x v="4"/>
    <s v="Camera"/>
    <n v="2"/>
    <n v="365.75"/>
    <n v="139.53"/>
    <b v="0"/>
    <s v="Debit Card"/>
    <s v="Online"/>
  </r>
  <r>
    <n v="4253"/>
    <d v="2023-02-22T00:00:00"/>
    <x v="158"/>
    <x v="0"/>
    <s v="Action Figure"/>
    <n v="2"/>
    <n v="166.64"/>
    <n v="73.180000000000007"/>
    <b v="1"/>
    <s v="Net Banking"/>
    <s v="Online"/>
  </r>
  <r>
    <n v="3974"/>
    <d v="2022-12-09T00:00:00"/>
    <x v="158"/>
    <x v="0"/>
    <s v="Remote Control Car"/>
    <n v="1"/>
    <n v="389.73"/>
    <n v="180.47"/>
    <b v="1"/>
    <s v="UPI"/>
    <s v="In-store"/>
  </r>
  <r>
    <n v="6421"/>
    <d v="2022-08-23T00:00:00"/>
    <x v="158"/>
    <x v="2"/>
    <s v="Watch"/>
    <n v="1"/>
    <n v="402.71"/>
    <n v="40.880000000000003"/>
    <b v="1"/>
    <s v="UPI"/>
    <s v="In-store"/>
  </r>
  <r>
    <n v="6590"/>
    <d v="2022-02-13T00:00:00"/>
    <x v="158"/>
    <x v="2"/>
    <s v="Jeans"/>
    <n v="5"/>
    <n v="406.46"/>
    <n v="164.49"/>
    <b v="0"/>
    <s v="UPI"/>
    <s v="Online"/>
  </r>
  <r>
    <n v="1040"/>
    <d v="2021-04-11T00:00:00"/>
    <x v="158"/>
    <x v="2"/>
    <s v="Jeans"/>
    <n v="2"/>
    <n v="265.82"/>
    <n v="91.65"/>
    <b v="1"/>
    <s v="UPI"/>
    <s v="In-store"/>
  </r>
  <r>
    <n v="515"/>
    <d v="2023-01-01T00:00:00"/>
    <x v="159"/>
    <x v="3"/>
    <s v="Biography"/>
    <n v="4"/>
    <n v="29.15"/>
    <n v="5.83"/>
    <b v="1"/>
    <s v="Credit Card"/>
    <s v="Online"/>
  </r>
  <r>
    <n v="5786"/>
    <d v="2022-12-23T00:00:00"/>
    <x v="159"/>
    <x v="5"/>
    <s v="Air Freshener"/>
    <n v="4"/>
    <n v="153.49"/>
    <n v="33.08"/>
    <b v="1"/>
    <s v="Net Banking"/>
    <s v="Online"/>
  </r>
  <r>
    <n v="2491"/>
    <d v="2022-12-22T00:00:00"/>
    <x v="159"/>
    <x v="3"/>
    <s v="Mystery Novel"/>
    <n v="5"/>
    <n v="456.01"/>
    <n v="93.41"/>
    <b v="0"/>
    <s v="Net Banking"/>
    <s v="Online"/>
  </r>
  <r>
    <n v="4659"/>
    <d v="2022-07-03T00:00:00"/>
    <x v="159"/>
    <x v="0"/>
    <s v="Puzzle"/>
    <n v="5"/>
    <n v="116.31"/>
    <n v="56.56"/>
    <b v="0"/>
    <s v="UPI"/>
    <s v="Online"/>
  </r>
  <r>
    <n v="3320"/>
    <d v="2022-06-18T00:00:00"/>
    <x v="159"/>
    <x v="4"/>
    <s v="Laptop"/>
    <n v="1"/>
    <n v="301.39"/>
    <n v="83"/>
    <b v="1"/>
    <s v="Credit Card"/>
    <s v="Online"/>
  </r>
  <r>
    <n v="2979"/>
    <d v="2022-02-09T00:00:00"/>
    <x v="159"/>
    <x v="4"/>
    <s v="Headphones"/>
    <n v="3"/>
    <n v="83.33"/>
    <n v="4.71"/>
    <b v="1"/>
    <s v="UPI"/>
    <s v="In-store"/>
  </r>
  <r>
    <n v="937"/>
    <d v="2022-08-21T00:00:00"/>
    <x v="160"/>
    <x v="1"/>
    <s v="Cookware Set"/>
    <n v="5"/>
    <n v="336.1"/>
    <n v="161.33000000000001"/>
    <b v="0"/>
    <s v="Credit Card"/>
    <s v="In-store"/>
  </r>
  <r>
    <n v="7208"/>
    <d v="2022-08-08T00:00:00"/>
    <x v="160"/>
    <x v="2"/>
    <s v="T-Shirt"/>
    <n v="5"/>
    <n v="325.3"/>
    <n v="34.4"/>
    <b v="1"/>
    <s v="Debit Card"/>
    <s v="In-store"/>
  </r>
  <r>
    <n v="6930"/>
    <d v="2022-06-27T00:00:00"/>
    <x v="160"/>
    <x v="3"/>
    <s v="Science Fiction"/>
    <n v="3"/>
    <n v="255.32"/>
    <n v="68.069999999999993"/>
    <b v="0"/>
    <s v="Cash"/>
    <s v="In-store"/>
  </r>
  <r>
    <n v="663"/>
    <d v="2021-07-25T00:00:00"/>
    <x v="160"/>
    <x v="1"/>
    <s v="Curtains"/>
    <n v="1"/>
    <n v="29.08"/>
    <n v="8.4700000000000006"/>
    <b v="1"/>
    <s v="Cash"/>
    <s v="Online"/>
  </r>
  <r>
    <n v="1081"/>
    <d v="2022-08-06T00:00:00"/>
    <x v="161"/>
    <x v="2"/>
    <s v="Dress"/>
    <n v="2"/>
    <n v="434.45"/>
    <n v="78.040000000000006"/>
    <b v="0"/>
    <s v="Credit Card"/>
    <s v="Online"/>
  </r>
  <r>
    <n v="1138"/>
    <d v="2021-11-08T00:00:00"/>
    <x v="161"/>
    <x v="2"/>
    <s v="Jeans"/>
    <n v="4"/>
    <n v="79.5"/>
    <n v="0.51"/>
    <b v="0"/>
    <s v="UPI"/>
    <s v="In-store"/>
  </r>
  <r>
    <n v="6375"/>
    <d v="2023-02-12T00:00:00"/>
    <x v="162"/>
    <x v="0"/>
    <s v="Board Game"/>
    <n v="4"/>
    <n v="473.57"/>
    <n v="52.48"/>
    <b v="1"/>
    <s v="Net Banking"/>
    <s v="In-store"/>
  </r>
  <r>
    <n v="6189"/>
    <d v="2023-01-06T00:00:00"/>
    <x v="162"/>
    <x v="3"/>
    <s v="Textbook"/>
    <n v="4"/>
    <n v="257.58999999999997"/>
    <n v="94.66"/>
    <b v="1"/>
    <s v="UPI"/>
    <s v="Online"/>
  </r>
  <r>
    <n v="1063"/>
    <d v="2022-02-10T00:00:00"/>
    <x v="162"/>
    <x v="0"/>
    <s v="Remote Control Car"/>
    <n v="5"/>
    <n v="193.39"/>
    <n v="50.17"/>
    <b v="1"/>
    <s v="Net Banking"/>
    <s v="In-store"/>
  </r>
  <r>
    <n v="2431"/>
    <d v="2023-01-10T00:00:00"/>
    <x v="163"/>
    <x v="2"/>
    <s v="Dress"/>
    <n v="2"/>
    <n v="352.66"/>
    <n v="33.520000000000003"/>
    <b v="1"/>
    <s v="Credit Card"/>
    <s v="In-store"/>
  </r>
  <r>
    <n v="356"/>
    <d v="2022-09-02T00:00:00"/>
    <x v="163"/>
    <x v="4"/>
    <s v="Smartwatch"/>
    <n v="1"/>
    <n v="335.9"/>
    <n v="154.91"/>
    <b v="1"/>
    <s v="Cash"/>
    <s v="Online"/>
  </r>
  <r>
    <n v="7990"/>
    <d v="2022-10-31T00:00:00"/>
    <x v="164"/>
    <x v="2"/>
    <s v="T-Shirt"/>
    <n v="2"/>
    <n v="142.72"/>
    <n v="65.5"/>
    <b v="1"/>
    <s v="Credit Card"/>
    <s v="Online"/>
  </r>
  <r>
    <n v="906"/>
    <d v="2022-09-28T00:00:00"/>
    <x v="164"/>
    <x v="0"/>
    <s v="Puzzle"/>
    <n v="5"/>
    <n v="205.88"/>
    <n v="78.36"/>
    <b v="1"/>
    <s v="Debit Card"/>
    <s v="Online"/>
  </r>
  <r>
    <n v="7177"/>
    <d v="2021-12-31T00:00:00"/>
    <x v="164"/>
    <x v="0"/>
    <s v="Puzzle"/>
    <n v="4"/>
    <n v="171.01"/>
    <n v="60.71"/>
    <b v="0"/>
    <s v="Cash"/>
    <s v="Online"/>
  </r>
  <r>
    <n v="7814"/>
    <d v="2021-10-30T00:00:00"/>
    <x v="164"/>
    <x v="4"/>
    <s v="Smartwatch"/>
    <n v="3"/>
    <n v="466.16"/>
    <n v="136.33000000000001"/>
    <b v="1"/>
    <s v="UPI"/>
    <s v="Online"/>
  </r>
  <r>
    <n v="1806"/>
    <d v="2022-07-18T00:00:00"/>
    <x v="165"/>
    <x v="3"/>
    <s v="Textbook"/>
    <n v="4"/>
    <n v="74.89"/>
    <n v="20.87"/>
    <b v="1"/>
    <s v="Credit Card"/>
    <s v="Online"/>
  </r>
  <r>
    <n v="7527"/>
    <d v="2022-02-22T00:00:00"/>
    <x v="165"/>
    <x v="2"/>
    <s v="Shoes"/>
    <n v="3"/>
    <n v="425.33"/>
    <n v="99.95"/>
    <b v="1"/>
    <s v="Cash"/>
    <s v="Online"/>
  </r>
  <r>
    <n v="7328"/>
    <d v="2023-03-23T00:00:00"/>
    <x v="166"/>
    <x v="0"/>
    <s v="Remote Control Car"/>
    <n v="2"/>
    <n v="298.60000000000002"/>
    <n v="37.619999999999997"/>
    <b v="1"/>
    <s v="Credit Card"/>
    <s v="Online"/>
  </r>
  <r>
    <n v="1672"/>
    <d v="2022-03-03T00:00:00"/>
    <x v="166"/>
    <x v="2"/>
    <s v="Shoes"/>
    <n v="4"/>
    <n v="473.22"/>
    <n v="177.09"/>
    <b v="1"/>
    <s v="Debit Card"/>
    <s v="In-store"/>
  </r>
  <r>
    <n v="236"/>
    <d v="2021-04-15T00:00:00"/>
    <x v="166"/>
    <x v="5"/>
    <s v="Car Seat Cover"/>
    <n v="3"/>
    <n v="412.16"/>
    <n v="20.05"/>
    <b v="1"/>
    <s v="Cash"/>
    <s v="Online"/>
  </r>
  <r>
    <n v="8034"/>
    <d v="2022-09-11T00:00:00"/>
    <x v="167"/>
    <x v="3"/>
    <s v="Children's Book"/>
    <n v="1"/>
    <n v="28.71"/>
    <n v="0.41"/>
    <b v="1"/>
    <s v="Debit Card"/>
    <s v="Online"/>
  </r>
  <r>
    <n v="929"/>
    <d v="2021-07-25T00:00:00"/>
    <x v="167"/>
    <x v="1"/>
    <s v="Curtains"/>
    <n v="2"/>
    <n v="37.46"/>
    <n v="17.64"/>
    <b v="1"/>
    <s v="Debit Card"/>
    <s v="In-store"/>
  </r>
  <r>
    <n v="259"/>
    <d v="2021-12-01T00:00:00"/>
    <x v="168"/>
    <x v="1"/>
    <s v="Bed Sheets"/>
    <n v="2"/>
    <n v="373.44"/>
    <n v="98.23"/>
    <b v="1"/>
    <s v="UPI"/>
    <s v="In-store"/>
  </r>
  <r>
    <n v="7808"/>
    <d v="2021-04-05T00:00:00"/>
    <x v="168"/>
    <x v="4"/>
    <s v="Smartphone"/>
    <n v="1"/>
    <n v="365.16"/>
    <n v="83.12"/>
    <b v="0"/>
    <s v="Net Banking"/>
    <s v="Online"/>
  </r>
  <r>
    <n v="3714"/>
    <d v="2023-02-26T00:00:00"/>
    <x v="169"/>
    <x v="1"/>
    <s v="Bed Sheets"/>
    <n v="4"/>
    <n v="428.72"/>
    <n v="157.85"/>
    <b v="1"/>
    <s v="Cash"/>
    <s v="In-store"/>
  </r>
  <r>
    <n v="1941"/>
    <d v="2022-06-29T00:00:00"/>
    <x v="169"/>
    <x v="2"/>
    <s v="Jeans"/>
    <n v="2"/>
    <n v="482.01"/>
    <n v="192.37"/>
    <b v="0"/>
    <s v="UPI"/>
    <s v="In-store"/>
  </r>
  <r>
    <n v="3921"/>
    <d v="2022-02-28T00:00:00"/>
    <x v="169"/>
    <x v="3"/>
    <s v="Biography"/>
    <n v="3"/>
    <n v="75"/>
    <n v="2.4300000000000002"/>
    <b v="1"/>
    <s v="Debit Card"/>
    <s v="In-store"/>
  </r>
  <r>
    <n v="7681"/>
    <d v="2022-01-06T00:00:00"/>
    <x v="169"/>
    <x v="4"/>
    <s v="Camera"/>
    <n v="2"/>
    <n v="107.18"/>
    <n v="42.19"/>
    <b v="1"/>
    <s v="Cash"/>
    <s v="Online"/>
  </r>
  <r>
    <n v="2468"/>
    <d v="2021-08-08T00:00:00"/>
    <x v="169"/>
    <x v="1"/>
    <s v="Table Lamp"/>
    <n v="5"/>
    <n v="396.27"/>
    <n v="62.24"/>
    <b v="0"/>
    <s v="Credit Card"/>
    <s v="In-store"/>
  </r>
  <r>
    <n v="3328"/>
    <d v="2022-09-03T00:00:00"/>
    <x v="170"/>
    <x v="0"/>
    <s v="Action Figure"/>
    <n v="4"/>
    <n v="333.76"/>
    <n v="49.88"/>
    <b v="0"/>
    <s v="Credit Card"/>
    <s v="In-store"/>
  </r>
  <r>
    <n v="8877"/>
    <d v="2022-04-11T00:00:00"/>
    <x v="170"/>
    <x v="5"/>
    <s v="Car Charger"/>
    <n v="3"/>
    <n v="141.47999999999999"/>
    <n v="12.91"/>
    <b v="0"/>
    <s v="UPI"/>
    <s v="In-store"/>
  </r>
  <r>
    <n v="7295"/>
    <d v="2021-10-03T00:00:00"/>
    <x v="170"/>
    <x v="1"/>
    <s v="Cookware Set"/>
    <n v="1"/>
    <n v="303.14999999999998"/>
    <n v="103.91"/>
    <b v="0"/>
    <s v="Net Banking"/>
    <s v="In-store"/>
  </r>
  <r>
    <n v="3586"/>
    <d v="2021-06-05T00:00:00"/>
    <x v="170"/>
    <x v="5"/>
    <s v="Motor Oil"/>
    <n v="4"/>
    <n v="34.61"/>
    <n v="4.3099999999999996"/>
    <b v="1"/>
    <s v="UPI"/>
    <s v="Online"/>
  </r>
  <r>
    <n v="6247"/>
    <d v="2021-04-14T00:00:00"/>
    <x v="170"/>
    <x v="3"/>
    <s v="Textbook"/>
    <n v="2"/>
    <n v="366.49"/>
    <n v="0.16"/>
    <b v="1"/>
    <s v="Credit Card"/>
    <s v="In-store"/>
  </r>
  <r>
    <n v="1084"/>
    <d v="2023-02-21T00:00:00"/>
    <x v="171"/>
    <x v="3"/>
    <s v="Children's Book"/>
    <n v="4"/>
    <n v="347.05"/>
    <n v="150.41"/>
    <b v="1"/>
    <s v="UPI"/>
    <s v="In-store"/>
  </r>
  <r>
    <n v="7721"/>
    <d v="2022-05-23T00:00:00"/>
    <x v="171"/>
    <x v="4"/>
    <s v="Laptop"/>
    <n v="3"/>
    <n v="492.01"/>
    <n v="90.23"/>
    <b v="0"/>
    <s v="Cash"/>
    <s v="Online"/>
  </r>
  <r>
    <n v="9405"/>
    <d v="2022-03-18T00:00:00"/>
    <x v="171"/>
    <x v="3"/>
    <s v="Biography"/>
    <n v="5"/>
    <n v="82.94"/>
    <n v="33.96"/>
    <b v="1"/>
    <s v="Cash"/>
    <s v="Online"/>
  </r>
  <r>
    <n v="342"/>
    <d v="2021-09-13T00:00:00"/>
    <x v="171"/>
    <x v="1"/>
    <s v="Bed Sheets"/>
    <n v="2"/>
    <n v="342.81"/>
    <n v="146.22"/>
    <b v="0"/>
    <s v="UPI"/>
    <s v="Online"/>
  </r>
  <r>
    <n v="6114"/>
    <d v="2021-05-31T00:00:00"/>
    <x v="171"/>
    <x v="0"/>
    <s v="Doll"/>
    <n v="2"/>
    <n v="275.95"/>
    <n v="52.65"/>
    <b v="0"/>
    <s v="Net Banking"/>
    <s v="Online"/>
  </r>
  <r>
    <n v="7473"/>
    <d v="2021-04-10T00:00:00"/>
    <x v="171"/>
    <x v="4"/>
    <s v="Smartwatch"/>
    <n v="3"/>
    <n v="280.47000000000003"/>
    <n v="12.81"/>
    <b v="1"/>
    <s v="Credit Card"/>
    <s v="Online"/>
  </r>
  <r>
    <n v="7533"/>
    <d v="2022-12-28T00:00:00"/>
    <x v="172"/>
    <x v="3"/>
    <s v="Textbook"/>
    <n v="4"/>
    <n v="266.45"/>
    <n v="63.5"/>
    <b v="0"/>
    <s v="Credit Card"/>
    <s v="In-store"/>
  </r>
  <r>
    <n v="4181"/>
    <d v="2022-07-27T00:00:00"/>
    <x v="172"/>
    <x v="2"/>
    <s v="Dress"/>
    <n v="1"/>
    <n v="20.05"/>
    <n v="2.09"/>
    <b v="0"/>
    <s v="UPI"/>
    <s v="In-store"/>
  </r>
  <r>
    <n v="5705"/>
    <d v="2021-07-24T00:00:00"/>
    <x v="172"/>
    <x v="4"/>
    <s v="Headphones"/>
    <n v="4"/>
    <n v="387.66"/>
    <n v="67.06"/>
    <b v="0"/>
    <s v="Debit Card"/>
    <s v="Online"/>
  </r>
  <r>
    <n v="6821"/>
    <d v="2022-07-23T00:00:00"/>
    <x v="173"/>
    <x v="2"/>
    <s v="Dress"/>
    <n v="1"/>
    <n v="496.72"/>
    <n v="1.39"/>
    <b v="1"/>
    <s v="Debit Card"/>
    <s v="Online"/>
  </r>
  <r>
    <n v="5913"/>
    <d v="2022-06-16T00:00:00"/>
    <x v="173"/>
    <x v="1"/>
    <s v="Bed Sheets"/>
    <n v="5"/>
    <n v="72.03"/>
    <n v="1.64"/>
    <b v="1"/>
    <s v="Cash"/>
    <s v="In-store"/>
  </r>
  <r>
    <n v="6835"/>
    <d v="2021-06-29T00:00:00"/>
    <x v="173"/>
    <x v="3"/>
    <s v="Biography"/>
    <n v="1"/>
    <n v="68.48"/>
    <n v="9.49"/>
    <b v="1"/>
    <s v="Cash"/>
    <s v="In-store"/>
  </r>
  <r>
    <n v="131"/>
    <d v="2021-05-18T00:00:00"/>
    <x v="173"/>
    <x v="1"/>
    <s v="Curtains"/>
    <n v="1"/>
    <n v="89.14"/>
    <n v="7.18"/>
    <b v="0"/>
    <s v="Debit Card"/>
    <s v="In-store"/>
  </r>
  <r>
    <n v="1879"/>
    <d v="2023-02-06T00:00:00"/>
    <x v="174"/>
    <x v="1"/>
    <s v="Cookware Set"/>
    <n v="2"/>
    <n v="185.29"/>
    <n v="6.73"/>
    <b v="0"/>
    <s v="Net Banking"/>
    <s v="Online"/>
  </r>
  <r>
    <n v="7385"/>
    <d v="2022-08-14T00:00:00"/>
    <x v="174"/>
    <x v="0"/>
    <s v="Board Game"/>
    <n v="5"/>
    <n v="346.15"/>
    <n v="140.91999999999999"/>
    <b v="0"/>
    <s v="Debit Card"/>
    <s v="In-store"/>
  </r>
  <r>
    <n v="8972"/>
    <d v="2022-03-03T00:00:00"/>
    <x v="174"/>
    <x v="4"/>
    <s v="Smartwatch"/>
    <n v="2"/>
    <n v="292.64999999999998"/>
    <n v="31.16"/>
    <b v="0"/>
    <s v="Net Banking"/>
    <s v="In-store"/>
  </r>
  <r>
    <n v="1708"/>
    <d v="2021-06-27T00:00:00"/>
    <x v="174"/>
    <x v="2"/>
    <s v="Dress"/>
    <n v="1"/>
    <n v="269.25"/>
    <n v="10.89"/>
    <b v="1"/>
    <s v="Cash"/>
    <s v="Online"/>
  </r>
  <r>
    <n v="9770"/>
    <d v="2021-04-23T00:00:00"/>
    <x v="174"/>
    <x v="5"/>
    <s v="Air Freshener"/>
    <n v="5"/>
    <n v="475.65"/>
    <n v="149.16"/>
    <b v="0"/>
    <s v="Net Banking"/>
    <s v="In-store"/>
  </r>
  <r>
    <n v="2802"/>
    <d v="2022-06-13T00:00:00"/>
    <x v="175"/>
    <x v="0"/>
    <s v="Puzzle"/>
    <n v="2"/>
    <n v="343.82"/>
    <n v="59.53"/>
    <b v="0"/>
    <s v="Credit Card"/>
    <s v="In-store"/>
  </r>
  <r>
    <n v="5136"/>
    <d v="2021-12-02T00:00:00"/>
    <x v="175"/>
    <x v="4"/>
    <s v="Camera"/>
    <n v="3"/>
    <n v="210.21"/>
    <n v="87.42"/>
    <b v="1"/>
    <s v="Net Banking"/>
    <s v="Online"/>
  </r>
  <r>
    <n v="101"/>
    <d v="2021-10-18T00:00:00"/>
    <x v="175"/>
    <x v="2"/>
    <s v="Watch"/>
    <n v="4"/>
    <n v="44.1"/>
    <n v="16.34"/>
    <b v="1"/>
    <s v="Credit Card"/>
    <s v="Online"/>
  </r>
  <r>
    <n v="5544"/>
    <d v="2021-05-29T00:00:00"/>
    <x v="175"/>
    <x v="3"/>
    <s v="Science Fiction"/>
    <n v="2"/>
    <n v="107.5"/>
    <n v="7.17"/>
    <b v="1"/>
    <s v="Cash"/>
    <s v="Online"/>
  </r>
  <r>
    <n v="2216"/>
    <d v="2022-03-12T00:00:00"/>
    <x v="176"/>
    <x v="3"/>
    <s v="Science Fiction"/>
    <n v="5"/>
    <n v="185.1"/>
    <n v="89.03"/>
    <b v="1"/>
    <s v="Debit Card"/>
    <s v="In-store"/>
  </r>
  <r>
    <n v="6291"/>
    <d v="2021-07-19T00:00:00"/>
    <x v="176"/>
    <x v="0"/>
    <s v="Puzzle"/>
    <n v="1"/>
    <n v="287.52"/>
    <n v="129.63"/>
    <b v="0"/>
    <s v="Cash"/>
    <s v="Online"/>
  </r>
  <r>
    <n v="7565"/>
    <d v="2021-04-27T00:00:00"/>
    <x v="176"/>
    <x v="4"/>
    <s v="Headphones"/>
    <n v="4"/>
    <n v="170.4"/>
    <n v="38.74"/>
    <b v="0"/>
    <s v="UPI"/>
    <s v="In-store"/>
  </r>
  <r>
    <n v="4953"/>
    <d v="2022-10-04T00:00:00"/>
    <x v="177"/>
    <x v="2"/>
    <s v="Jeans"/>
    <n v="5"/>
    <n v="424.31"/>
    <n v="48.53"/>
    <b v="0"/>
    <s v="Credit Card"/>
    <s v="Online"/>
  </r>
  <r>
    <n v="2829"/>
    <d v="2022-09-26T00:00:00"/>
    <x v="177"/>
    <x v="1"/>
    <s v="Bed Sheets"/>
    <n v="1"/>
    <n v="271.31"/>
    <n v="47.84"/>
    <b v="0"/>
    <s v="Debit Card"/>
    <s v="In-store"/>
  </r>
  <r>
    <n v="5616"/>
    <d v="2021-11-10T00:00:00"/>
    <x v="177"/>
    <x v="4"/>
    <s v="Camera"/>
    <n v="4"/>
    <n v="481.53"/>
    <n v="65.45"/>
    <b v="0"/>
    <s v="UPI"/>
    <s v="In-store"/>
  </r>
  <r>
    <n v="3691"/>
    <d v="2023-03-11T00:00:00"/>
    <x v="178"/>
    <x v="5"/>
    <s v="Motorcycle Helmet"/>
    <n v="3"/>
    <n v="332.43"/>
    <n v="72.95"/>
    <b v="0"/>
    <s v="Credit Card"/>
    <s v="Online"/>
  </r>
  <r>
    <n v="6428"/>
    <d v="2023-02-13T00:00:00"/>
    <x v="178"/>
    <x v="5"/>
    <s v="Motor Oil"/>
    <n v="5"/>
    <n v="54.42"/>
    <n v="4.3"/>
    <b v="0"/>
    <s v="Net Banking"/>
    <s v="Online"/>
  </r>
  <r>
    <n v="3520"/>
    <d v="2022-12-17T00:00:00"/>
    <x v="178"/>
    <x v="1"/>
    <s v="Cookware Set"/>
    <n v="2"/>
    <n v="235.79"/>
    <n v="39.26"/>
    <b v="0"/>
    <s v="Net Banking"/>
    <s v="Online"/>
  </r>
  <r>
    <n v="5996"/>
    <d v="2022-12-11T00:00:00"/>
    <x v="178"/>
    <x v="3"/>
    <s v="Textbook"/>
    <n v="2"/>
    <n v="215.36"/>
    <n v="81"/>
    <b v="0"/>
    <s v="UPI"/>
    <s v="In-store"/>
  </r>
  <r>
    <n v="2159"/>
    <d v="2022-11-15T00:00:00"/>
    <x v="178"/>
    <x v="1"/>
    <s v="Cushion Covers"/>
    <n v="1"/>
    <n v="327.49"/>
    <n v="2.52"/>
    <b v="0"/>
    <s v="Debit Card"/>
    <s v="Online"/>
  </r>
  <r>
    <n v="6559"/>
    <d v="2022-09-24T00:00:00"/>
    <x v="178"/>
    <x v="4"/>
    <s v="Headphones"/>
    <n v="1"/>
    <n v="46.13"/>
    <n v="0.69"/>
    <b v="1"/>
    <s v="Debit Card"/>
    <s v="In-store"/>
  </r>
  <r>
    <n v="356"/>
    <d v="2021-12-13T00:00:00"/>
    <x v="178"/>
    <x v="5"/>
    <s v="Motor Oil"/>
    <n v="3"/>
    <n v="220.84"/>
    <n v="41.6"/>
    <b v="1"/>
    <s v="Net Banking"/>
    <s v="In-store"/>
  </r>
  <r>
    <n v="1317"/>
    <d v="2022-08-20T00:00:00"/>
    <x v="179"/>
    <x v="2"/>
    <s v="Shoes"/>
    <n v="4"/>
    <n v="54.18"/>
    <n v="6.63"/>
    <b v="0"/>
    <s v="Credit Card"/>
    <s v="In-store"/>
  </r>
  <r>
    <n v="2759"/>
    <d v="2022-04-14T00:00:00"/>
    <x v="179"/>
    <x v="5"/>
    <s v="Motor Oil"/>
    <n v="1"/>
    <n v="319.11"/>
    <n v="2.69"/>
    <b v="1"/>
    <s v="Debit Card"/>
    <s v="Online"/>
  </r>
  <r>
    <n v="1776"/>
    <d v="2021-10-16T00:00:00"/>
    <x v="179"/>
    <x v="2"/>
    <s v="Jeans"/>
    <n v="2"/>
    <n v="390.37"/>
    <n v="83.91"/>
    <b v="1"/>
    <s v="UPI"/>
    <s v="Online"/>
  </r>
  <r>
    <n v="2719"/>
    <d v="2022-01-19T00:00:00"/>
    <x v="180"/>
    <x v="4"/>
    <s v="Headphones"/>
    <n v="3"/>
    <n v="442.24"/>
    <n v="52.67"/>
    <b v="1"/>
    <s v="Net Banking"/>
    <s v="In-store"/>
  </r>
  <r>
    <n v="9308"/>
    <d v="2021-12-08T00:00:00"/>
    <x v="180"/>
    <x v="1"/>
    <s v="Curtains"/>
    <n v="1"/>
    <n v="59.62"/>
    <n v="8.65"/>
    <b v="0"/>
    <s v="Cash"/>
    <s v="Online"/>
  </r>
  <r>
    <n v="6139"/>
    <d v="2021-05-29T00:00:00"/>
    <x v="180"/>
    <x v="5"/>
    <s v="Motorcycle Helmet"/>
    <n v="2"/>
    <n v="248.37"/>
    <n v="62.42"/>
    <b v="1"/>
    <s v="UPI"/>
    <s v="Online"/>
  </r>
  <r>
    <n v="8797"/>
    <d v="2023-02-21T00:00:00"/>
    <x v="181"/>
    <x v="1"/>
    <s v="Curtains"/>
    <n v="2"/>
    <n v="234.2"/>
    <n v="30.72"/>
    <b v="0"/>
    <s v="Cash"/>
    <s v="In-store"/>
  </r>
  <r>
    <n v="3084"/>
    <d v="2022-11-07T00:00:00"/>
    <x v="181"/>
    <x v="1"/>
    <s v="Cushion Covers"/>
    <n v="2"/>
    <n v="203.39"/>
    <n v="85.02"/>
    <b v="0"/>
    <s v="Cash"/>
    <s v="In-store"/>
  </r>
  <r>
    <n v="1221"/>
    <d v="2022-08-31T00:00:00"/>
    <x v="181"/>
    <x v="2"/>
    <s v="Watch"/>
    <n v="1"/>
    <n v="194.83"/>
    <n v="41.74"/>
    <b v="0"/>
    <s v="Debit Card"/>
    <s v="Online"/>
  </r>
  <r>
    <n v="1076"/>
    <d v="2023-03-13T00:00:00"/>
    <x v="182"/>
    <x v="3"/>
    <s v="Mystery Novel"/>
    <n v="1"/>
    <n v="201.43"/>
    <n v="18.010000000000002"/>
    <b v="1"/>
    <s v="Credit Card"/>
    <s v="Online"/>
  </r>
  <r>
    <n v="1193"/>
    <d v="2022-12-11T00:00:00"/>
    <x v="182"/>
    <x v="0"/>
    <s v="Doll"/>
    <n v="2"/>
    <n v="244.9"/>
    <n v="106.47"/>
    <b v="0"/>
    <s v="Net Banking"/>
    <s v="Online"/>
  </r>
  <r>
    <n v="5787"/>
    <d v="2022-12-07T00:00:00"/>
    <x v="182"/>
    <x v="5"/>
    <s v="Motorcycle Helmet"/>
    <n v="4"/>
    <n v="249.57"/>
    <n v="34.18"/>
    <b v="1"/>
    <s v="Net Banking"/>
    <s v="Online"/>
  </r>
  <r>
    <n v="6766"/>
    <d v="2021-07-23T00:00:00"/>
    <x v="182"/>
    <x v="4"/>
    <s v="Laptop"/>
    <n v="2"/>
    <n v="151.9"/>
    <n v="48.37"/>
    <b v="0"/>
    <s v="Net Banking"/>
    <s v="In-store"/>
  </r>
  <r>
    <n v="4817"/>
    <d v="2022-04-10T00:00:00"/>
    <x v="183"/>
    <x v="3"/>
    <s v="Biography"/>
    <n v="5"/>
    <n v="145.19999999999999"/>
    <n v="44.1"/>
    <b v="0"/>
    <s v="Credit Card"/>
    <s v="Online"/>
  </r>
  <r>
    <n v="872"/>
    <d v="2022-03-29T00:00:00"/>
    <x v="183"/>
    <x v="2"/>
    <s v="T-Shirt"/>
    <n v="2"/>
    <n v="99.74"/>
    <n v="23.45"/>
    <b v="1"/>
    <s v="UPI"/>
    <s v="In-store"/>
  </r>
  <r>
    <n v="6143"/>
    <d v="2022-11-29T00:00:00"/>
    <x v="184"/>
    <x v="1"/>
    <s v="Curtains"/>
    <n v="5"/>
    <n v="42.82"/>
    <n v="7.45"/>
    <b v="0"/>
    <s v="UPI"/>
    <s v="Online"/>
  </r>
  <r>
    <n v="4521"/>
    <d v="2022-09-10T00:00:00"/>
    <x v="184"/>
    <x v="4"/>
    <s v="Camera"/>
    <n v="1"/>
    <n v="334.76"/>
    <n v="107.41"/>
    <b v="1"/>
    <s v="Credit Card"/>
    <s v="In-store"/>
  </r>
  <r>
    <n v="3732"/>
    <d v="2022-06-12T00:00:00"/>
    <x v="184"/>
    <x v="3"/>
    <s v="Children's Book"/>
    <n v="4"/>
    <n v="222.1"/>
    <n v="105.2"/>
    <b v="1"/>
    <s v="UPI"/>
    <s v="Online"/>
  </r>
  <r>
    <n v="4497"/>
    <d v="2022-11-12T00:00:00"/>
    <x v="185"/>
    <x v="5"/>
    <s v="Motor Oil"/>
    <n v="2"/>
    <n v="499.22"/>
    <n v="187.8"/>
    <b v="0"/>
    <s v="Credit Card"/>
    <s v="In-store"/>
  </r>
  <r>
    <n v="1443"/>
    <d v="2021-05-30T00:00:00"/>
    <x v="185"/>
    <x v="5"/>
    <s v="Car Charger"/>
    <n v="5"/>
    <n v="494.89"/>
    <n v="231.14"/>
    <b v="1"/>
    <s v="Net Banking"/>
    <s v="Online"/>
  </r>
  <r>
    <n v="7776"/>
    <d v="2023-01-09T00:00:00"/>
    <x v="186"/>
    <x v="0"/>
    <s v="Doll"/>
    <n v="2"/>
    <n v="385.7"/>
    <n v="98.15"/>
    <b v="1"/>
    <s v="Cash"/>
    <s v="Online"/>
  </r>
  <r>
    <n v="3617"/>
    <d v="2022-11-19T00:00:00"/>
    <x v="186"/>
    <x v="0"/>
    <s v="Doll"/>
    <n v="1"/>
    <n v="218.32"/>
    <n v="26.47"/>
    <b v="0"/>
    <s v="Net Banking"/>
    <s v="In-store"/>
  </r>
  <r>
    <n v="504"/>
    <d v="2021-11-14T00:00:00"/>
    <x v="186"/>
    <x v="0"/>
    <s v="Doll"/>
    <n v="4"/>
    <n v="345.69"/>
    <n v="141.66999999999999"/>
    <b v="0"/>
    <s v="Net Banking"/>
    <s v="Online"/>
  </r>
  <r>
    <n v="4815"/>
    <d v="2021-10-10T00:00:00"/>
    <x v="186"/>
    <x v="5"/>
    <s v="Car Seat Cover"/>
    <n v="1"/>
    <n v="240.22"/>
    <n v="36.96"/>
    <b v="0"/>
    <s v="Net Banking"/>
    <s v="Online"/>
  </r>
  <r>
    <n v="9460"/>
    <d v="2021-10-01T00:00:00"/>
    <x v="186"/>
    <x v="5"/>
    <s v="Car Seat Cover"/>
    <n v="1"/>
    <n v="334.02"/>
    <n v="129.11000000000001"/>
    <b v="1"/>
    <s v="Debit Card"/>
    <s v="Online"/>
  </r>
  <r>
    <n v="7953"/>
    <d v="2021-05-03T00:00:00"/>
    <x v="186"/>
    <x v="4"/>
    <s v="Smartphone"/>
    <n v="5"/>
    <n v="324.45999999999998"/>
    <n v="63.04"/>
    <b v="0"/>
    <s v="Cash"/>
    <s v="In-store"/>
  </r>
  <r>
    <n v="4471"/>
    <d v="2023-01-07T00:00:00"/>
    <x v="187"/>
    <x v="4"/>
    <s v="Headphones"/>
    <n v="2"/>
    <n v="368.25"/>
    <n v="119.37"/>
    <b v="1"/>
    <s v="Credit Card"/>
    <s v="In-store"/>
  </r>
  <r>
    <n v="3105"/>
    <d v="2022-12-29T00:00:00"/>
    <x v="187"/>
    <x v="0"/>
    <s v="Board Game"/>
    <n v="5"/>
    <n v="316.41000000000003"/>
    <n v="28.3"/>
    <b v="0"/>
    <s v="Credit Card"/>
    <s v="In-store"/>
  </r>
  <r>
    <n v="9631"/>
    <d v="2022-05-18T00:00:00"/>
    <x v="187"/>
    <x v="4"/>
    <s v="Smartphone"/>
    <n v="1"/>
    <n v="301.64"/>
    <n v="10.19"/>
    <b v="1"/>
    <s v="Cash"/>
    <s v="Online"/>
  </r>
  <r>
    <n v="125"/>
    <d v="2022-01-20T00:00:00"/>
    <x v="188"/>
    <x v="1"/>
    <s v="Table Lamp"/>
    <n v="1"/>
    <n v="440.1"/>
    <n v="196.7"/>
    <b v="1"/>
    <s v="Credit Card"/>
    <s v="In-store"/>
  </r>
  <r>
    <n v="4865"/>
    <d v="2021-12-11T00:00:00"/>
    <x v="188"/>
    <x v="0"/>
    <s v="Board Game"/>
    <n v="4"/>
    <n v="387.49"/>
    <n v="127.73"/>
    <b v="0"/>
    <s v="Credit Card"/>
    <s v="Online"/>
  </r>
  <r>
    <n v="5217"/>
    <d v="2022-05-05T00:00:00"/>
    <x v="189"/>
    <x v="2"/>
    <s v="Dress"/>
    <n v="1"/>
    <n v="375.6"/>
    <n v="22.82"/>
    <b v="1"/>
    <s v="Cash"/>
    <s v="Online"/>
  </r>
  <r>
    <n v="7216"/>
    <d v="2021-09-07T00:00:00"/>
    <x v="189"/>
    <x v="5"/>
    <s v="Motor Oil"/>
    <n v="3"/>
    <n v="31.51"/>
    <n v="0.47"/>
    <b v="1"/>
    <s v="Net Banking"/>
    <s v="Online"/>
  </r>
  <r>
    <n v="9432"/>
    <d v="2021-06-12T00:00:00"/>
    <x v="189"/>
    <x v="5"/>
    <s v="Air Freshener"/>
    <n v="4"/>
    <n v="205.83"/>
    <n v="15.19"/>
    <b v="1"/>
    <s v="Credit Card"/>
    <s v="In-store"/>
  </r>
  <r>
    <n v="6241"/>
    <d v="2022-05-09T00:00:00"/>
    <x v="190"/>
    <x v="2"/>
    <s v="Shoes"/>
    <n v="4"/>
    <n v="404.78"/>
    <n v="35.74"/>
    <b v="0"/>
    <s v="Debit Card"/>
    <s v="In-store"/>
  </r>
  <r>
    <n v="1876"/>
    <d v="2022-03-10T00:00:00"/>
    <x v="190"/>
    <x v="3"/>
    <s v="Mystery Novel"/>
    <n v="3"/>
    <n v="484.13"/>
    <n v="221.25"/>
    <b v="0"/>
    <s v="UPI"/>
    <s v="Online"/>
  </r>
  <r>
    <n v="5780"/>
    <d v="2022-01-04T00:00:00"/>
    <x v="190"/>
    <x v="5"/>
    <s v="Motor Oil"/>
    <n v="1"/>
    <n v="460.8"/>
    <n v="154.38999999999999"/>
    <b v="0"/>
    <s v="UPI"/>
    <s v="In-store"/>
  </r>
  <r>
    <n v="9360"/>
    <d v="2021-06-01T00:00:00"/>
    <x v="190"/>
    <x v="2"/>
    <s v="Shoes"/>
    <n v="5"/>
    <n v="73.61"/>
    <n v="34.68"/>
    <b v="1"/>
    <s v="Credit Card"/>
    <s v="Online"/>
  </r>
  <r>
    <n v="8825"/>
    <d v="2022-08-27T00:00:00"/>
    <x v="191"/>
    <x v="1"/>
    <s v="Bed Sheets"/>
    <n v="1"/>
    <n v="447.13"/>
    <n v="189.94"/>
    <b v="1"/>
    <s v="Cash"/>
    <s v="In-store"/>
  </r>
  <r>
    <n v="7502"/>
    <d v="2021-11-01T00:00:00"/>
    <x v="191"/>
    <x v="1"/>
    <s v="Cushion Covers"/>
    <n v="5"/>
    <n v="381.66"/>
    <n v="108.23"/>
    <b v="0"/>
    <s v="UPI"/>
    <s v="Online"/>
  </r>
  <r>
    <n v="6486"/>
    <d v="2021-06-27T00:00:00"/>
    <x v="191"/>
    <x v="4"/>
    <s v="Smartphone"/>
    <n v="3"/>
    <n v="360.47"/>
    <n v="107.22"/>
    <b v="0"/>
    <s v="UPI"/>
    <s v="In-store"/>
  </r>
  <r>
    <n v="6578"/>
    <d v="2023-02-01T00:00:00"/>
    <x v="192"/>
    <x v="4"/>
    <s v="Camera"/>
    <n v="4"/>
    <n v="161.41"/>
    <n v="30"/>
    <b v="1"/>
    <s v="Credit Card"/>
    <s v="Online"/>
  </r>
  <r>
    <n v="60"/>
    <d v="2022-07-10T00:00:00"/>
    <x v="193"/>
    <x v="5"/>
    <s v="Car Seat Cover"/>
    <n v="4"/>
    <n v="419.3"/>
    <n v="84.76"/>
    <b v="1"/>
    <s v="Credit Card"/>
    <s v="In-store"/>
  </r>
  <r>
    <n v="274"/>
    <d v="2021-03-25T00:00:00"/>
    <x v="193"/>
    <x v="5"/>
    <s v="Car Charger"/>
    <n v="5"/>
    <n v="304.45999999999998"/>
    <n v="23.1"/>
    <b v="1"/>
    <s v="Cash"/>
    <s v="In-store"/>
  </r>
  <r>
    <n v="1506"/>
    <d v="2022-01-15T00:00:00"/>
    <x v="194"/>
    <x v="5"/>
    <s v="Motorcycle Helmet"/>
    <n v="4"/>
    <n v="195.5"/>
    <n v="9.41"/>
    <b v="0"/>
    <s v="Cash"/>
    <s v="In-store"/>
  </r>
  <r>
    <n v="7034"/>
    <d v="2021-12-14T00:00:00"/>
    <x v="194"/>
    <x v="0"/>
    <s v="Puzzle"/>
    <n v="3"/>
    <n v="449.97"/>
    <n v="184.34"/>
    <b v="0"/>
    <s v="Debit Card"/>
    <s v="Online"/>
  </r>
  <r>
    <n v="7771"/>
    <d v="2021-07-26T00:00:00"/>
    <x v="194"/>
    <x v="0"/>
    <s v="Remote Control Car"/>
    <n v="1"/>
    <n v="478.93"/>
    <n v="78.39"/>
    <b v="0"/>
    <s v="UPI"/>
    <s v="In-store"/>
  </r>
  <r>
    <n v="2878"/>
    <d v="2022-10-12T00:00:00"/>
    <x v="195"/>
    <x v="2"/>
    <s v="Watch"/>
    <n v="3"/>
    <n v="270.12"/>
    <n v="123.38"/>
    <b v="1"/>
    <s v="Net Banking"/>
    <s v="In-store"/>
  </r>
  <r>
    <n v="3042"/>
    <d v="2022-08-06T00:00:00"/>
    <x v="195"/>
    <x v="4"/>
    <s v="Laptop"/>
    <n v="2"/>
    <n v="137.08000000000001"/>
    <n v="61.84"/>
    <b v="0"/>
    <s v="UPI"/>
    <s v="Online"/>
  </r>
  <r>
    <n v="4513"/>
    <d v="2022-10-31T00:00:00"/>
    <x v="196"/>
    <x v="4"/>
    <s v="Laptop"/>
    <n v="4"/>
    <n v="41.35"/>
    <n v="8.25"/>
    <b v="1"/>
    <s v="Cash"/>
    <s v="In-store"/>
  </r>
  <r>
    <n v="7636"/>
    <d v="2022-02-03T00:00:00"/>
    <x v="196"/>
    <x v="1"/>
    <s v="Cookware Set"/>
    <n v="4"/>
    <n v="257.35000000000002"/>
    <n v="69.8"/>
    <b v="1"/>
    <s v="Credit Card"/>
    <s v="In-store"/>
  </r>
  <r>
    <n v="4808"/>
    <d v="2021-06-18T00:00:00"/>
    <x v="196"/>
    <x v="4"/>
    <s v="Laptop"/>
    <n v="1"/>
    <n v="164.64"/>
    <n v="25.53"/>
    <b v="0"/>
    <s v="Cash"/>
    <s v="In-store"/>
  </r>
  <r>
    <n v="7769"/>
    <d v="2022-11-12T00:00:00"/>
    <x v="197"/>
    <x v="1"/>
    <s v="Table Lamp"/>
    <n v="1"/>
    <n v="114.48"/>
    <n v="44.1"/>
    <b v="1"/>
    <s v="Credit Card"/>
    <s v="In-store"/>
  </r>
  <r>
    <n v="3252"/>
    <d v="2022-08-31T00:00:00"/>
    <x v="197"/>
    <x v="3"/>
    <s v="Biography"/>
    <n v="1"/>
    <n v="469.25"/>
    <n v="223.88"/>
    <b v="0"/>
    <s v="Net Banking"/>
    <s v="Online"/>
  </r>
  <r>
    <n v="5371"/>
    <d v="2022-08-27T00:00:00"/>
    <x v="197"/>
    <x v="4"/>
    <s v="Laptop"/>
    <n v="2"/>
    <n v="189.39"/>
    <n v="83.91"/>
    <b v="0"/>
    <s v="UPI"/>
    <s v="Online"/>
  </r>
  <r>
    <n v="8983"/>
    <d v="2022-07-22T00:00:00"/>
    <x v="197"/>
    <x v="1"/>
    <s v="Table Lamp"/>
    <n v="2"/>
    <n v="195.18"/>
    <n v="70.81"/>
    <b v="0"/>
    <s v="Debit Card"/>
    <s v="In-store"/>
  </r>
  <r>
    <n v="1393"/>
    <d v="2021-06-27T00:00:00"/>
    <x v="197"/>
    <x v="2"/>
    <s v="Dress"/>
    <n v="5"/>
    <n v="447.27"/>
    <n v="182.37"/>
    <b v="0"/>
    <s v="Net Banking"/>
    <s v="In-store"/>
  </r>
  <r>
    <n v="5283"/>
    <d v="2022-08-25T00:00:00"/>
    <x v="198"/>
    <x v="4"/>
    <s v="Smartphone"/>
    <n v="1"/>
    <n v="224.34"/>
    <n v="70.540000000000006"/>
    <b v="1"/>
    <s v="Credit Card"/>
    <s v="Online"/>
  </r>
  <r>
    <n v="9216"/>
    <d v="2022-04-29T00:00:00"/>
    <x v="198"/>
    <x v="5"/>
    <s v="Air Freshener"/>
    <n v="4"/>
    <n v="151.02000000000001"/>
    <n v="55.57"/>
    <b v="1"/>
    <s v="Cash"/>
    <s v="Online"/>
  </r>
  <r>
    <n v="6935"/>
    <d v="2022-09-15T00:00:00"/>
    <x v="199"/>
    <x v="4"/>
    <s v="Smartwatch"/>
    <n v="1"/>
    <n v="14.83"/>
    <n v="2.5"/>
    <b v="0"/>
    <s v="Net Banking"/>
    <s v="In-store"/>
  </r>
  <r>
    <n v="5832"/>
    <d v="2021-06-06T00:00:00"/>
    <x v="200"/>
    <x v="0"/>
    <s v="Remote Control Car"/>
    <n v="3"/>
    <n v="315.48"/>
    <n v="98.84"/>
    <b v="0"/>
    <s v="Credit Card"/>
    <s v="In-store"/>
  </r>
  <r>
    <n v="2080"/>
    <d v="2021-10-17T00:00:00"/>
    <x v="201"/>
    <x v="2"/>
    <s v="Jeans"/>
    <n v="5"/>
    <n v="230.71"/>
    <n v="27.6"/>
    <b v="1"/>
    <s v="Cash"/>
    <s v="Online"/>
  </r>
  <r>
    <n v="1573"/>
    <d v="2021-05-05T00:00:00"/>
    <x v="201"/>
    <x v="0"/>
    <s v="Doll"/>
    <n v="2"/>
    <n v="23.4"/>
    <n v="10.56"/>
    <b v="1"/>
    <s v="Credit Card"/>
    <s v="In-store"/>
  </r>
  <r>
    <n v="8499"/>
    <d v="2022-10-04T00:00:00"/>
    <x v="202"/>
    <x v="0"/>
    <s v="Puzzle"/>
    <n v="4"/>
    <n v="267.48"/>
    <n v="41.96"/>
    <b v="1"/>
    <s v="UPI"/>
    <s v="In-store"/>
  </r>
  <r>
    <n v="1362"/>
    <d v="2021-06-29T00:00:00"/>
    <x v="202"/>
    <x v="5"/>
    <s v="Motor Oil"/>
    <n v="3"/>
    <n v="158.97999999999999"/>
    <n v="59.69"/>
    <b v="0"/>
    <s v="UPI"/>
    <s v="Online"/>
  </r>
  <r>
    <n v="6143"/>
    <d v="2023-01-15T00:00:00"/>
    <x v="203"/>
    <x v="1"/>
    <s v="Cookware Set"/>
    <n v="5"/>
    <n v="298.95"/>
    <n v="71.510000000000005"/>
    <b v="1"/>
    <s v="UPI"/>
    <s v="Online"/>
  </r>
  <r>
    <n v="3918"/>
    <d v="2022-10-15T00:00:00"/>
    <x v="203"/>
    <x v="0"/>
    <s v="Doll"/>
    <n v="1"/>
    <n v="479.43"/>
    <n v="135.88999999999999"/>
    <b v="0"/>
    <s v="Credit Card"/>
    <s v="Online"/>
  </r>
  <r>
    <n v="5107"/>
    <d v="2021-08-27T00:00:00"/>
    <x v="204"/>
    <x v="1"/>
    <s v="Cushion Covers"/>
    <n v="1"/>
    <n v="78.239999999999995"/>
    <n v="18.149999999999999"/>
    <b v="0"/>
    <s v="Debit Card"/>
    <s v="Online"/>
  </r>
  <r>
    <n v="3846"/>
    <d v="2021-08-08T00:00:00"/>
    <x v="204"/>
    <x v="0"/>
    <s v="Action Figure"/>
    <n v="1"/>
    <n v="185.81"/>
    <n v="24.23"/>
    <b v="1"/>
    <s v="Debit Card"/>
    <s v="Online"/>
  </r>
  <r>
    <n v="7757"/>
    <d v="2021-07-24T00:00:00"/>
    <x v="204"/>
    <x v="2"/>
    <s v="T-Shirt"/>
    <n v="2"/>
    <n v="494.65"/>
    <n v="22.59"/>
    <b v="1"/>
    <s v="Debit Card"/>
    <s v="Online"/>
  </r>
  <r>
    <n v="7078"/>
    <d v="2023-01-06T00:00:00"/>
    <x v="205"/>
    <x v="0"/>
    <s v="Doll"/>
    <n v="3"/>
    <n v="443.13"/>
    <n v="209.47"/>
    <b v="0"/>
    <s v="UPI"/>
    <s v="In-store"/>
  </r>
  <r>
    <n v="9011"/>
    <d v="2022-07-10T00:00:00"/>
    <x v="205"/>
    <x v="0"/>
    <s v="Puzzle"/>
    <n v="5"/>
    <n v="260.75"/>
    <n v="53.59"/>
    <b v="1"/>
    <s v="Debit Card"/>
    <s v="Online"/>
  </r>
  <r>
    <n v="4993"/>
    <d v="2022-06-21T00:00:00"/>
    <x v="205"/>
    <x v="5"/>
    <s v="Car Charger"/>
    <n v="2"/>
    <n v="212.2"/>
    <n v="68.53"/>
    <b v="1"/>
    <s v="Debit Card"/>
    <s v="Online"/>
  </r>
  <r>
    <n v="1073"/>
    <d v="2022-06-17T00:00:00"/>
    <x v="205"/>
    <x v="5"/>
    <s v="Motorcycle Helmet"/>
    <n v="4"/>
    <n v="419.48"/>
    <n v="43.12"/>
    <b v="0"/>
    <s v="Credit Card"/>
    <s v="Online"/>
  </r>
  <r>
    <n v="9908"/>
    <d v="2022-05-01T00:00:00"/>
    <x v="205"/>
    <x v="4"/>
    <s v="Smartwatch"/>
    <n v="1"/>
    <n v="198.38"/>
    <n v="87.93"/>
    <b v="1"/>
    <s v="UPI"/>
    <s v="Online"/>
  </r>
  <r>
    <n v="9910"/>
    <d v="2022-03-08T00:00:00"/>
    <x v="205"/>
    <x v="5"/>
    <s v="Car Charger"/>
    <n v="2"/>
    <n v="346.87"/>
    <n v="147.91999999999999"/>
    <b v="0"/>
    <s v="Net Banking"/>
    <s v="Online"/>
  </r>
  <r>
    <n v="8176"/>
    <d v="2022-03-01T00:00:00"/>
    <x v="205"/>
    <x v="0"/>
    <s v="Board Game"/>
    <n v="4"/>
    <n v="135.29"/>
    <n v="2.1800000000000002"/>
    <b v="1"/>
    <s v="UPI"/>
    <s v="In-store"/>
  </r>
  <r>
    <n v="1587"/>
    <d v="2023-01-27T00:00:00"/>
    <x v="206"/>
    <x v="0"/>
    <s v="Action Figure"/>
    <n v="4"/>
    <n v="305.45999999999998"/>
    <n v="150.72999999999999"/>
    <b v="0"/>
    <s v="UPI"/>
    <s v="In-store"/>
  </r>
  <r>
    <n v="3990"/>
    <d v="2022-01-19T00:00:00"/>
    <x v="206"/>
    <x v="1"/>
    <s v="Table Lamp"/>
    <n v="2"/>
    <n v="249.81"/>
    <n v="60.86"/>
    <b v="1"/>
    <s v="Credit Card"/>
    <s v="Online"/>
  </r>
  <r>
    <n v="8932"/>
    <d v="2022-01-16T00:00:00"/>
    <x v="206"/>
    <x v="5"/>
    <s v="Motorcycle Helmet"/>
    <n v="4"/>
    <n v="78.14"/>
    <n v="21.7"/>
    <b v="0"/>
    <s v="UPI"/>
    <s v="Online"/>
  </r>
  <r>
    <n v="8674"/>
    <d v="2022-01-07T00:00:00"/>
    <x v="206"/>
    <x v="1"/>
    <s v="Curtains"/>
    <n v="3"/>
    <n v="205.09"/>
    <n v="41.65"/>
    <b v="1"/>
    <s v="Cash"/>
    <s v="In-store"/>
  </r>
  <r>
    <n v="4609"/>
    <d v="2021-05-25T00:00:00"/>
    <x v="206"/>
    <x v="5"/>
    <s v="Motor Oil"/>
    <n v="3"/>
    <n v="207.45"/>
    <n v="81"/>
    <b v="0"/>
    <s v="Debit Card"/>
    <s v="Online"/>
  </r>
  <r>
    <n v="7989"/>
    <d v="2022-12-29T00:00:00"/>
    <x v="207"/>
    <x v="1"/>
    <s v="Curtains"/>
    <n v="3"/>
    <n v="147.03"/>
    <n v="43.83"/>
    <b v="0"/>
    <s v="Cash"/>
    <s v="Online"/>
  </r>
  <r>
    <n v="9668"/>
    <d v="2022-10-02T00:00:00"/>
    <x v="207"/>
    <x v="4"/>
    <s v="Smartwatch"/>
    <n v="3"/>
    <n v="276.3"/>
    <n v="137.97"/>
    <b v="0"/>
    <s v="Debit Card"/>
    <s v="In-store"/>
  </r>
  <r>
    <n v="5270"/>
    <d v="2022-06-15T00:00:00"/>
    <x v="207"/>
    <x v="1"/>
    <s v="Cookware Set"/>
    <n v="3"/>
    <n v="455.16"/>
    <n v="22.93"/>
    <b v="1"/>
    <s v="Net Banking"/>
    <s v="In-store"/>
  </r>
  <r>
    <n v="6377"/>
    <d v="2021-10-22T00:00:00"/>
    <x v="207"/>
    <x v="3"/>
    <s v="Biography"/>
    <n v="1"/>
    <n v="332.4"/>
    <n v="46.28"/>
    <b v="0"/>
    <s v="Credit Card"/>
    <s v="Online"/>
  </r>
  <r>
    <n v="11"/>
    <d v="2021-05-19T00:00:00"/>
    <x v="207"/>
    <x v="4"/>
    <s v="Headphones"/>
    <n v="4"/>
    <n v="382.29"/>
    <n v="77.09"/>
    <b v="0"/>
    <s v="Debit Card"/>
    <s v="Online"/>
  </r>
  <r>
    <n v="4863"/>
    <d v="2022-10-05T00:00:00"/>
    <x v="208"/>
    <x v="5"/>
    <s v="Car Charger"/>
    <n v="4"/>
    <n v="135.46"/>
    <n v="51.74"/>
    <b v="1"/>
    <s v="Net Banking"/>
    <s v="Online"/>
  </r>
  <r>
    <n v="7887"/>
    <d v="2021-04-14T00:00:00"/>
    <x v="208"/>
    <x v="3"/>
    <s v="Mystery Novel"/>
    <n v="2"/>
    <n v="195.7"/>
    <n v="96.41"/>
    <b v="0"/>
    <s v="UPI"/>
    <s v="In-store"/>
  </r>
  <r>
    <n v="1211"/>
    <d v="2022-11-27T00:00:00"/>
    <x v="209"/>
    <x v="4"/>
    <s v="Smartwatch"/>
    <n v="2"/>
    <n v="185.3"/>
    <n v="70"/>
    <b v="1"/>
    <s v="Debit Card"/>
    <s v="In-store"/>
  </r>
  <r>
    <n v="7408"/>
    <d v="2022-11-15T00:00:00"/>
    <x v="209"/>
    <x v="3"/>
    <s v="Children's Book"/>
    <n v="3"/>
    <n v="277.48"/>
    <n v="16.350000000000001"/>
    <b v="0"/>
    <s v="Cash"/>
    <s v="In-store"/>
  </r>
  <r>
    <n v="3340"/>
    <d v="2022-11-08T00:00:00"/>
    <x v="209"/>
    <x v="3"/>
    <s v="Textbook"/>
    <n v="1"/>
    <n v="257.77"/>
    <n v="81.84"/>
    <b v="0"/>
    <s v="Debit Card"/>
    <s v="In-store"/>
  </r>
  <r>
    <n v="6031"/>
    <d v="2023-03-02T00:00:00"/>
    <x v="210"/>
    <x v="5"/>
    <s v="Motorcycle Helmet"/>
    <n v="4"/>
    <n v="373.5"/>
    <n v="69.62"/>
    <b v="0"/>
    <s v="UPI"/>
    <s v="Online"/>
  </r>
  <r>
    <n v="2548"/>
    <d v="2022-10-21T00:00:00"/>
    <x v="210"/>
    <x v="1"/>
    <s v="Bed Sheets"/>
    <n v="1"/>
    <n v="196.16"/>
    <n v="35.21"/>
    <b v="0"/>
    <s v="Cash"/>
    <s v="In-store"/>
  </r>
  <r>
    <n v="4190"/>
    <d v="2022-10-06T00:00:00"/>
    <x v="211"/>
    <x v="3"/>
    <s v="Biography"/>
    <n v="3"/>
    <n v="471.01"/>
    <n v="130.66"/>
    <b v="0"/>
    <s v="Net Banking"/>
    <s v="Online"/>
  </r>
  <r>
    <n v="432"/>
    <d v="2022-02-11T00:00:00"/>
    <x v="211"/>
    <x v="0"/>
    <s v="Puzzle"/>
    <n v="1"/>
    <n v="486.67"/>
    <n v="180.79"/>
    <b v="0"/>
    <s v="Net Banking"/>
    <s v="Online"/>
  </r>
  <r>
    <n v="2069"/>
    <d v="2022-01-19T00:00:00"/>
    <x v="211"/>
    <x v="1"/>
    <s v="Cushion Covers"/>
    <n v="5"/>
    <n v="205.87"/>
    <n v="79.52"/>
    <b v="0"/>
    <s v="Cash"/>
    <s v="In-store"/>
  </r>
  <r>
    <n v="5498"/>
    <d v="2022-11-17T00:00:00"/>
    <x v="212"/>
    <x v="1"/>
    <s v="Bed Sheets"/>
    <n v="4"/>
    <n v="302.44"/>
    <n v="65.53"/>
    <b v="1"/>
    <s v="UPI"/>
    <s v="Online"/>
  </r>
  <r>
    <n v="5697"/>
    <d v="2021-11-23T00:00:00"/>
    <x v="212"/>
    <x v="4"/>
    <s v="Laptop"/>
    <n v="5"/>
    <n v="37.61"/>
    <n v="13.93"/>
    <b v="0"/>
    <s v="Debit Card"/>
    <s v="Online"/>
  </r>
  <r>
    <n v="5392"/>
    <d v="2021-09-16T00:00:00"/>
    <x v="212"/>
    <x v="0"/>
    <s v="Puzzle"/>
    <n v="5"/>
    <n v="406.09"/>
    <n v="9.48"/>
    <b v="0"/>
    <s v="Debit Card"/>
    <s v="In-store"/>
  </r>
  <r>
    <n v="150"/>
    <d v="2021-05-30T00:00:00"/>
    <x v="212"/>
    <x v="0"/>
    <s v="Remote Control Car"/>
    <n v="3"/>
    <n v="39.619999999999997"/>
    <n v="12.63"/>
    <b v="0"/>
    <s v="UPI"/>
    <s v="Online"/>
  </r>
  <r>
    <n v="7861"/>
    <d v="2021-05-12T00:00:00"/>
    <x v="212"/>
    <x v="3"/>
    <s v="Children's Book"/>
    <n v="2"/>
    <n v="435.62"/>
    <n v="77.34"/>
    <b v="0"/>
    <s v="Net Banking"/>
    <s v="In-store"/>
  </r>
  <r>
    <n v="663"/>
    <d v="2021-10-17T00:00:00"/>
    <x v="213"/>
    <x v="3"/>
    <s v="Biography"/>
    <n v="1"/>
    <n v="139.53"/>
    <n v="16.329999999999998"/>
    <b v="1"/>
    <s v="Cash"/>
    <s v="In-store"/>
  </r>
  <r>
    <n v="6106"/>
    <d v="2021-10-14T00:00:00"/>
    <x v="213"/>
    <x v="1"/>
    <s v="Curtains"/>
    <n v="1"/>
    <n v="147.54"/>
    <n v="48.34"/>
    <b v="0"/>
    <s v="Net Banking"/>
    <s v="Online"/>
  </r>
  <r>
    <n v="692"/>
    <d v="2021-07-01T00:00:00"/>
    <x v="213"/>
    <x v="2"/>
    <s v="Shoes"/>
    <n v="2"/>
    <n v="255.29"/>
    <n v="41.22"/>
    <b v="0"/>
    <s v="Credit Card"/>
    <s v="In-store"/>
  </r>
  <r>
    <n v="745"/>
    <d v="2022-06-08T00:00:00"/>
    <x v="214"/>
    <x v="3"/>
    <s v="Children's Book"/>
    <n v="1"/>
    <n v="13.77"/>
    <n v="2.08"/>
    <b v="1"/>
    <s v="Debit Card"/>
    <s v="In-store"/>
  </r>
  <r>
    <n v="8609"/>
    <d v="2022-02-01T00:00:00"/>
    <x v="214"/>
    <x v="2"/>
    <s v="Watch"/>
    <n v="1"/>
    <n v="395.27"/>
    <n v="31.5"/>
    <b v="0"/>
    <s v="Credit Card"/>
    <s v="In-store"/>
  </r>
  <r>
    <n v="2224"/>
    <d v="2023-01-05T00:00:00"/>
    <x v="215"/>
    <x v="5"/>
    <s v="Motorcycle Helmet"/>
    <n v="2"/>
    <n v="191.73"/>
    <n v="3.51"/>
    <b v="1"/>
    <s v="Cash"/>
    <s v="In-store"/>
  </r>
  <r>
    <n v="5815"/>
    <d v="2022-12-30T00:00:00"/>
    <x v="216"/>
    <x v="5"/>
    <s v="Air Freshener"/>
    <n v="3"/>
    <n v="255.6"/>
    <n v="10.119999999999999"/>
    <b v="0"/>
    <s v="Net Banking"/>
    <s v="In-store"/>
  </r>
  <r>
    <n v="9698"/>
    <d v="2022-11-29T00:00:00"/>
    <x v="216"/>
    <x v="3"/>
    <s v="Mystery Novel"/>
    <n v="1"/>
    <n v="215.74"/>
    <n v="2.29"/>
    <b v="1"/>
    <s v="UPI"/>
    <s v="In-store"/>
  </r>
  <r>
    <n v="6351"/>
    <d v="2021-05-15T00:00:00"/>
    <x v="216"/>
    <x v="1"/>
    <s v="Bed Sheets"/>
    <n v="3"/>
    <n v="487.72"/>
    <n v="137.34"/>
    <b v="0"/>
    <s v="Credit Card"/>
    <s v="Online"/>
  </r>
  <r>
    <n v="1675"/>
    <d v="2022-05-16T00:00:00"/>
    <x v="217"/>
    <x v="0"/>
    <s v="Action Figure"/>
    <n v="5"/>
    <n v="358.2"/>
    <n v="66.13"/>
    <b v="1"/>
    <s v="UPI"/>
    <s v="In-store"/>
  </r>
  <r>
    <n v="6431"/>
    <d v="2021-11-24T00:00:00"/>
    <x v="217"/>
    <x v="0"/>
    <s v="Puzzle"/>
    <n v="2"/>
    <n v="237.7"/>
    <n v="60.66"/>
    <b v="0"/>
    <s v="Net Banking"/>
    <s v="Online"/>
  </r>
  <r>
    <n v="2939"/>
    <d v="2021-09-29T00:00:00"/>
    <x v="217"/>
    <x v="0"/>
    <s v="Action Figure"/>
    <n v="4"/>
    <n v="43.77"/>
    <n v="10.18"/>
    <b v="0"/>
    <s v="Net Banking"/>
    <s v="In-store"/>
  </r>
  <r>
    <n v="5821"/>
    <d v="2021-07-30T00:00:00"/>
    <x v="217"/>
    <x v="5"/>
    <s v="Car Charger"/>
    <n v="4"/>
    <n v="396.16"/>
    <n v="65.63"/>
    <b v="0"/>
    <s v="Cash"/>
    <s v="In-store"/>
  </r>
  <r>
    <n v="3426"/>
    <d v="2021-04-27T00:00:00"/>
    <x v="217"/>
    <x v="0"/>
    <s v="Action Figure"/>
    <n v="2"/>
    <n v="121.63"/>
    <n v="10.6"/>
    <b v="1"/>
    <s v="Cash"/>
    <s v="In-store"/>
  </r>
  <r>
    <n v="7192"/>
    <d v="2022-09-09T00:00:00"/>
    <x v="218"/>
    <x v="2"/>
    <s v="Jeans"/>
    <n v="3"/>
    <n v="494.51"/>
    <n v="186.3"/>
    <b v="1"/>
    <s v="Net Banking"/>
    <s v="Online"/>
  </r>
  <r>
    <n v="2957"/>
    <d v="2022-07-31T00:00:00"/>
    <x v="218"/>
    <x v="5"/>
    <s v="Car Charger"/>
    <n v="3"/>
    <n v="340.2"/>
    <n v="14.66"/>
    <b v="0"/>
    <s v="Net Banking"/>
    <s v="Online"/>
  </r>
  <r>
    <n v="1922"/>
    <d v="2022-06-06T00:00:00"/>
    <x v="218"/>
    <x v="0"/>
    <s v="Doll"/>
    <n v="4"/>
    <n v="166.09"/>
    <n v="35.85"/>
    <b v="1"/>
    <s v="Credit Card"/>
    <s v="Online"/>
  </r>
  <r>
    <n v="480"/>
    <d v="2021-08-20T00:00:00"/>
    <x v="218"/>
    <x v="4"/>
    <s v="Smartphone"/>
    <n v="2"/>
    <n v="61.52"/>
    <n v="9.93"/>
    <b v="0"/>
    <s v="Debit Card"/>
    <s v="Online"/>
  </r>
  <r>
    <n v="1805"/>
    <d v="2021-04-25T00:00:00"/>
    <x v="218"/>
    <x v="4"/>
    <s v="Headphones"/>
    <n v="3"/>
    <n v="47.38"/>
    <n v="7.91"/>
    <b v="0"/>
    <s v="Credit Card"/>
    <s v="Online"/>
  </r>
  <r>
    <n v="5306"/>
    <d v="2022-04-05T00:00:00"/>
    <x v="219"/>
    <x v="3"/>
    <s v="Mystery Novel"/>
    <n v="2"/>
    <n v="278.51"/>
    <n v="92.96"/>
    <b v="0"/>
    <s v="Credit Card"/>
    <s v="In-store"/>
  </r>
  <r>
    <n v="4504"/>
    <d v="2021-12-12T00:00:00"/>
    <x v="219"/>
    <x v="0"/>
    <s v="Puzzle"/>
    <n v="2"/>
    <n v="392.56"/>
    <n v="111.03"/>
    <b v="0"/>
    <s v="Cash"/>
    <s v="Online"/>
  </r>
  <r>
    <n v="9908"/>
    <d v="2021-12-09T00:00:00"/>
    <x v="219"/>
    <x v="2"/>
    <s v="Dress"/>
    <n v="2"/>
    <n v="495.74"/>
    <n v="122.26"/>
    <b v="1"/>
    <s v="Debit Card"/>
    <s v="Online"/>
  </r>
  <r>
    <n v="8701"/>
    <d v="2023-03-03T00:00:00"/>
    <x v="220"/>
    <x v="5"/>
    <s v="Motorcycle Helmet"/>
    <n v="1"/>
    <n v="59.1"/>
    <n v="9.76"/>
    <b v="0"/>
    <s v="Credit Card"/>
    <s v="Online"/>
  </r>
  <r>
    <n v="4077"/>
    <d v="2022-11-24T00:00:00"/>
    <x v="220"/>
    <x v="5"/>
    <s v="Car Charger"/>
    <n v="3"/>
    <n v="73.180000000000007"/>
    <n v="14.03"/>
    <b v="0"/>
    <s v="Debit Card"/>
    <s v="Online"/>
  </r>
  <r>
    <n v="3167"/>
    <d v="2022-01-02T00:00:00"/>
    <x v="220"/>
    <x v="4"/>
    <s v="Camera"/>
    <n v="1"/>
    <n v="463.46"/>
    <n v="220.19"/>
    <b v="1"/>
    <s v="Debit Card"/>
    <s v="Online"/>
  </r>
  <r>
    <n v="4802"/>
    <d v="2022-08-12T00:00:00"/>
    <x v="221"/>
    <x v="5"/>
    <s v="Motorcycle Helmet"/>
    <n v="5"/>
    <n v="265.73"/>
    <n v="54.9"/>
    <b v="1"/>
    <s v="UPI"/>
    <s v="In-store"/>
  </r>
  <r>
    <n v="5344"/>
    <d v="2022-11-25T00:00:00"/>
    <x v="222"/>
    <x v="4"/>
    <s v="Laptop"/>
    <n v="4"/>
    <n v="436.24"/>
    <n v="81.91"/>
    <b v="1"/>
    <s v="Credit Card"/>
    <s v="In-store"/>
  </r>
  <r>
    <n v="6513"/>
    <d v="2022-09-16T00:00:00"/>
    <x v="222"/>
    <x v="2"/>
    <s v="Shoes"/>
    <n v="4"/>
    <n v="124.52"/>
    <n v="36.549999999999997"/>
    <b v="0"/>
    <s v="UPI"/>
    <s v="In-store"/>
  </r>
  <r>
    <n v="6543"/>
    <d v="2022-12-29T00:00:00"/>
    <x v="223"/>
    <x v="0"/>
    <s v="Remote Control Car"/>
    <n v="3"/>
    <n v="199.2"/>
    <n v="31.26"/>
    <b v="0"/>
    <s v="UPI"/>
    <s v="Online"/>
  </r>
  <r>
    <n v="5706"/>
    <d v="2021-07-16T00:00:00"/>
    <x v="223"/>
    <x v="1"/>
    <s v="Curtains"/>
    <n v="3"/>
    <n v="244.48"/>
    <n v="20.6"/>
    <b v="1"/>
    <s v="Credit Card"/>
    <s v="In-store"/>
  </r>
  <r>
    <n v="965"/>
    <d v="2021-06-05T00:00:00"/>
    <x v="223"/>
    <x v="4"/>
    <s v="Smartphone"/>
    <n v="3"/>
    <n v="44.72"/>
    <n v="5.32"/>
    <b v="0"/>
    <s v="Debit Card"/>
    <s v="Online"/>
  </r>
  <r>
    <n v="8839"/>
    <d v="2022-08-17T00:00:00"/>
    <x v="224"/>
    <x v="5"/>
    <s v="Motor Oil"/>
    <n v="2"/>
    <n v="193.49"/>
    <n v="9.69"/>
    <b v="1"/>
    <s v="Cash"/>
    <s v="Online"/>
  </r>
  <r>
    <n v="8171"/>
    <d v="2022-07-01T00:00:00"/>
    <x v="225"/>
    <x v="4"/>
    <s v="Smartwatch"/>
    <n v="5"/>
    <n v="172.15"/>
    <n v="19.28"/>
    <b v="0"/>
    <s v="Net Banking"/>
    <s v="In-store"/>
  </r>
  <r>
    <n v="3944"/>
    <d v="2021-11-12T00:00:00"/>
    <x v="225"/>
    <x v="2"/>
    <s v="Watch"/>
    <n v="5"/>
    <n v="289.60000000000002"/>
    <n v="38.619999999999997"/>
    <b v="0"/>
    <s v="Debit Card"/>
    <s v="Online"/>
  </r>
  <r>
    <n v="3701"/>
    <d v="2021-05-22T00:00:00"/>
    <x v="225"/>
    <x v="3"/>
    <s v="Children's Book"/>
    <n v="4"/>
    <n v="178.05"/>
    <n v="2.35"/>
    <b v="1"/>
    <s v="UPI"/>
    <s v="Online"/>
  </r>
  <r>
    <n v="5931"/>
    <d v="2021-05-03T00:00:00"/>
    <x v="225"/>
    <x v="3"/>
    <s v="Science Fiction"/>
    <n v="1"/>
    <n v="349.61"/>
    <n v="77.790000000000006"/>
    <b v="0"/>
    <s v="Net Banking"/>
    <s v="Online"/>
  </r>
  <r>
    <n v="780"/>
    <d v="2021-04-26T00:00:00"/>
    <x v="225"/>
    <x v="1"/>
    <s v="Curtains"/>
    <n v="3"/>
    <n v="475.35"/>
    <n v="59.91"/>
    <b v="1"/>
    <s v="UPI"/>
    <s v="In-store"/>
  </r>
  <r>
    <n v="3710"/>
    <d v="2022-12-16T00:00:00"/>
    <x v="226"/>
    <x v="1"/>
    <s v="Curtains"/>
    <n v="2"/>
    <n v="243.36"/>
    <n v="81.02"/>
    <b v="0"/>
    <s v="Debit Card"/>
    <s v="In-store"/>
  </r>
  <r>
    <n v="9493"/>
    <d v="2023-03-24T00:00:00"/>
    <x v="227"/>
    <x v="4"/>
    <s v="Smartphone"/>
    <n v="2"/>
    <n v="249.56"/>
    <n v="2.38"/>
    <b v="1"/>
    <s v="Debit Card"/>
    <s v="Online"/>
  </r>
  <r>
    <n v="813"/>
    <d v="2023-01-31T00:00:00"/>
    <x v="227"/>
    <x v="4"/>
    <s v="Smartphone"/>
    <n v="2"/>
    <n v="345.38"/>
    <n v="148.61000000000001"/>
    <b v="0"/>
    <s v="Credit Card"/>
    <s v="Online"/>
  </r>
  <r>
    <n v="4068"/>
    <d v="2022-11-27T00:00:00"/>
    <x v="227"/>
    <x v="2"/>
    <s v="Jeans"/>
    <n v="4"/>
    <n v="99.68"/>
    <n v="36.729999999999997"/>
    <b v="0"/>
    <s v="Cash"/>
    <s v="Online"/>
  </r>
  <r>
    <n v="6785"/>
    <d v="2021-12-18T00:00:00"/>
    <x v="227"/>
    <x v="1"/>
    <s v="Cushion Covers"/>
    <n v="4"/>
    <n v="461.43"/>
    <n v="109.4"/>
    <b v="1"/>
    <s v="Debit Card"/>
    <s v="In-store"/>
  </r>
  <r>
    <n v="1769"/>
    <d v="2021-09-25T00:00:00"/>
    <x v="227"/>
    <x v="2"/>
    <s v="Dress"/>
    <n v="4"/>
    <n v="448.28"/>
    <n v="76.599999999999994"/>
    <b v="1"/>
    <s v="Credit Card"/>
    <s v="In-store"/>
  </r>
  <r>
    <n v="2572"/>
    <d v="2022-08-09T00:00:00"/>
    <x v="228"/>
    <x v="5"/>
    <s v="Car Seat Cover"/>
    <n v="2"/>
    <n v="105.97"/>
    <n v="11.08"/>
    <b v="1"/>
    <s v="Net Banking"/>
    <s v="In-store"/>
  </r>
  <r>
    <n v="9840"/>
    <d v="2022-06-13T00:00:00"/>
    <x v="229"/>
    <x v="1"/>
    <s v="Bed Sheets"/>
    <n v="1"/>
    <n v="258.39999999999998"/>
    <n v="14.62"/>
    <b v="1"/>
    <s v="Debit Card"/>
    <s v="Online"/>
  </r>
  <r>
    <n v="4911"/>
    <d v="2021-07-13T00:00:00"/>
    <x v="229"/>
    <x v="4"/>
    <s v="Headphones"/>
    <n v="5"/>
    <n v="152.09"/>
    <n v="39.89"/>
    <b v="0"/>
    <s v="Cash"/>
    <s v="In-store"/>
  </r>
  <r>
    <n v="511"/>
    <d v="2021-06-16T00:00:00"/>
    <x v="229"/>
    <x v="3"/>
    <s v="Children's Book"/>
    <n v="4"/>
    <n v="316.36"/>
    <n v="112.59"/>
    <b v="0"/>
    <s v="UPI"/>
    <s v="In-store"/>
  </r>
  <r>
    <n v="6285"/>
    <d v="2022-07-11T00:00:00"/>
    <x v="230"/>
    <x v="3"/>
    <s v="Science Fiction"/>
    <n v="3"/>
    <n v="157.94999999999999"/>
    <n v="57.09"/>
    <b v="1"/>
    <s v="Net Banking"/>
    <s v="In-store"/>
  </r>
  <r>
    <n v="1102"/>
    <d v="2022-07-01T00:00:00"/>
    <x v="230"/>
    <x v="5"/>
    <s v="Car Charger"/>
    <n v="3"/>
    <n v="197.6"/>
    <n v="56.04"/>
    <b v="1"/>
    <s v="UPI"/>
    <s v="In-store"/>
  </r>
  <r>
    <n v="2420"/>
    <d v="2022-01-26T00:00:00"/>
    <x v="230"/>
    <x v="4"/>
    <s v="Laptop"/>
    <n v="3"/>
    <n v="106.66"/>
    <n v="32.130000000000003"/>
    <b v="1"/>
    <s v="Debit Card"/>
    <s v="In-store"/>
  </r>
  <r>
    <n v="9851"/>
    <d v="2021-09-06T00:00:00"/>
    <x v="230"/>
    <x v="3"/>
    <s v="Biography"/>
    <n v="1"/>
    <n v="83.48"/>
    <n v="1.1599999999999999"/>
    <b v="0"/>
    <s v="UPI"/>
    <s v="In-store"/>
  </r>
  <r>
    <n v="867"/>
    <d v="2022-06-04T00:00:00"/>
    <x v="231"/>
    <x v="3"/>
    <s v="Biography"/>
    <n v="3"/>
    <n v="417.68"/>
    <n v="83.19"/>
    <b v="1"/>
    <s v="Debit Card"/>
    <s v="In-store"/>
  </r>
  <r>
    <n v="8351"/>
    <d v="2022-12-31T00:00:00"/>
    <x v="232"/>
    <x v="3"/>
    <s v="Mystery Novel"/>
    <n v="5"/>
    <n v="438.79"/>
    <n v="126.52"/>
    <b v="1"/>
    <s v="UPI"/>
    <s v="Online"/>
  </r>
  <r>
    <n v="2300"/>
    <d v="2023-01-10T00:00:00"/>
    <x v="233"/>
    <x v="0"/>
    <s v="Doll"/>
    <n v="4"/>
    <n v="478.96"/>
    <n v="217.28"/>
    <b v="1"/>
    <s v="UPI"/>
    <s v="Online"/>
  </r>
  <r>
    <n v="3407"/>
    <d v="2023-02-03T00:00:00"/>
    <x v="234"/>
    <x v="3"/>
    <s v="Children's Book"/>
    <n v="5"/>
    <n v="283.55"/>
    <n v="87.63"/>
    <b v="1"/>
    <s v="Cash"/>
    <s v="Online"/>
  </r>
  <r>
    <n v="531"/>
    <d v="2022-12-28T00:00:00"/>
    <x v="234"/>
    <x v="1"/>
    <s v="Bed Sheets"/>
    <n v="5"/>
    <n v="286.75"/>
    <n v="80.83"/>
    <b v="0"/>
    <s v="Credit Card"/>
    <s v="Online"/>
  </r>
  <r>
    <n v="7416"/>
    <d v="2022-12-01T00:00:00"/>
    <x v="234"/>
    <x v="4"/>
    <s v="Laptop"/>
    <n v="4"/>
    <n v="45.52"/>
    <n v="21.43"/>
    <b v="0"/>
    <s v="Credit Card"/>
    <s v="In-store"/>
  </r>
  <r>
    <n v="8859"/>
    <d v="2022-03-13T00:00:00"/>
    <x v="234"/>
    <x v="2"/>
    <s v="Shoes"/>
    <n v="2"/>
    <n v="379.09"/>
    <n v="125.05"/>
    <b v="1"/>
    <s v="Credit Card"/>
    <s v="In-store"/>
  </r>
  <r>
    <n v="5781"/>
    <d v="2021-06-03T00:00:00"/>
    <x v="234"/>
    <x v="0"/>
    <s v="Remote Control Car"/>
    <n v="2"/>
    <n v="335.54"/>
    <n v="14.36"/>
    <b v="0"/>
    <s v="Credit Card"/>
    <s v="Online"/>
  </r>
  <r>
    <n v="5650"/>
    <d v="2021-04-30T00:00:00"/>
    <x v="234"/>
    <x v="5"/>
    <s v="Car Seat Cover"/>
    <n v="5"/>
    <n v="370.24"/>
    <n v="61.56"/>
    <b v="1"/>
    <s v="Net Banking"/>
    <s v="In-store"/>
  </r>
  <r>
    <n v="5528"/>
    <d v="2023-01-21T00:00:00"/>
    <x v="235"/>
    <x v="0"/>
    <s v="Remote Control Car"/>
    <n v="1"/>
    <n v="168.21"/>
    <n v="46.48"/>
    <b v="0"/>
    <s v="Debit Card"/>
    <s v="In-store"/>
  </r>
  <r>
    <n v="5229"/>
    <d v="2022-05-16T00:00:00"/>
    <x v="235"/>
    <x v="3"/>
    <s v="Mystery Novel"/>
    <n v="3"/>
    <n v="230.3"/>
    <n v="16.22"/>
    <b v="1"/>
    <s v="Net Banking"/>
    <s v="In-store"/>
  </r>
  <r>
    <n v="9201"/>
    <d v="2022-04-23T00:00:00"/>
    <x v="236"/>
    <x v="0"/>
    <s v="Board Game"/>
    <n v="4"/>
    <n v="52.47"/>
    <n v="2.35"/>
    <b v="1"/>
    <s v="Debit Card"/>
    <s v="Online"/>
  </r>
  <r>
    <n v="2532"/>
    <d v="2022-12-03T00:00:00"/>
    <x v="237"/>
    <x v="4"/>
    <s v="Smartwatch"/>
    <n v="3"/>
    <n v="317.47000000000003"/>
    <n v="19.54"/>
    <b v="1"/>
    <s v="Credit Card"/>
    <s v="In-store"/>
  </r>
  <r>
    <n v="1735"/>
    <d v="2022-08-16T00:00:00"/>
    <x v="237"/>
    <x v="3"/>
    <s v="Children's Book"/>
    <n v="4"/>
    <n v="266.74"/>
    <n v="52.78"/>
    <b v="0"/>
    <s v="Net Banking"/>
    <s v="Online"/>
  </r>
  <r>
    <n v="7188"/>
    <d v="2021-08-10T00:00:00"/>
    <x v="237"/>
    <x v="0"/>
    <s v="Action Figure"/>
    <n v="2"/>
    <n v="58.98"/>
    <n v="24.99"/>
    <b v="0"/>
    <s v="Debit Card"/>
    <s v="Online"/>
  </r>
  <r>
    <n v="4863"/>
    <d v="2021-04-16T00:00:00"/>
    <x v="237"/>
    <x v="4"/>
    <s v="Smartwatch"/>
    <n v="4"/>
    <n v="420.59"/>
    <n v="87.17"/>
    <b v="1"/>
    <s v="UPI"/>
    <s v="Online"/>
  </r>
  <r>
    <n v="479"/>
    <d v="2022-11-14T00:00:00"/>
    <x v="238"/>
    <x v="4"/>
    <s v="Camera"/>
    <n v="2"/>
    <n v="242.25"/>
    <n v="45.97"/>
    <b v="0"/>
    <s v="Debit Card"/>
    <s v="Online"/>
  </r>
  <r>
    <n v="5627"/>
    <d v="2022-05-13T00:00:00"/>
    <x v="238"/>
    <x v="0"/>
    <s v="Puzzle"/>
    <n v="4"/>
    <n v="189.07"/>
    <n v="32.33"/>
    <b v="1"/>
    <s v="Debit Card"/>
    <s v="Online"/>
  </r>
  <r>
    <n v="5836"/>
    <d v="2021-06-03T00:00:00"/>
    <x v="238"/>
    <x v="4"/>
    <s v="Smartwatch"/>
    <n v="5"/>
    <n v="457.63"/>
    <n v="116.8"/>
    <b v="1"/>
    <s v="Credit Card"/>
    <s v="Online"/>
  </r>
  <r>
    <n v="7524"/>
    <d v="2021-05-26T00:00:00"/>
    <x v="238"/>
    <x v="5"/>
    <s v="Motor Oil"/>
    <n v="4"/>
    <n v="494.96"/>
    <n v="197.18"/>
    <b v="0"/>
    <s v="Cash"/>
    <s v="Online"/>
  </r>
  <r>
    <n v="6144"/>
    <d v="2022-09-22T00:00:00"/>
    <x v="239"/>
    <x v="3"/>
    <s v="Textbook"/>
    <n v="3"/>
    <n v="466.92"/>
    <n v="107.18"/>
    <b v="0"/>
    <s v="Debit Card"/>
    <s v="In-store"/>
  </r>
  <r>
    <n v="3462"/>
    <d v="2022-07-15T00:00:00"/>
    <x v="239"/>
    <x v="1"/>
    <s v="Bed Sheets"/>
    <n v="4"/>
    <n v="158.97999999999999"/>
    <n v="31.43"/>
    <b v="0"/>
    <s v="UPI"/>
    <s v="In-store"/>
  </r>
  <r>
    <n v="108"/>
    <d v="2022-05-31T00:00:00"/>
    <x v="239"/>
    <x v="3"/>
    <s v="Science Fiction"/>
    <n v="3"/>
    <n v="257.45999999999998"/>
    <n v="10.97"/>
    <b v="0"/>
    <s v="UPI"/>
    <s v="In-store"/>
  </r>
  <r>
    <n v="1940"/>
    <d v="2022-03-29T00:00:00"/>
    <x v="239"/>
    <x v="0"/>
    <s v="Puzzle"/>
    <n v="2"/>
    <n v="53.83"/>
    <n v="1.48"/>
    <b v="1"/>
    <s v="UPI"/>
    <s v="In-store"/>
  </r>
  <r>
    <n v="131"/>
    <d v="2021-11-15T00:00:00"/>
    <x v="239"/>
    <x v="2"/>
    <s v="Watch"/>
    <n v="4"/>
    <n v="437.34"/>
    <n v="48.15"/>
    <b v="1"/>
    <s v="Net Banking"/>
    <s v="In-store"/>
  </r>
  <r>
    <n v="7741"/>
    <d v="2023-01-04T00:00:00"/>
    <x v="240"/>
    <x v="0"/>
    <s v="Puzzle"/>
    <n v="3"/>
    <n v="374.79"/>
    <n v="171.35"/>
    <b v="1"/>
    <s v="Debit Card"/>
    <s v="Online"/>
  </r>
  <r>
    <n v="3758"/>
    <d v="2023-02-05T00:00:00"/>
    <x v="241"/>
    <x v="5"/>
    <s v="Car Charger"/>
    <n v="4"/>
    <n v="316.98"/>
    <n v="20.81"/>
    <b v="1"/>
    <s v="Credit Card"/>
    <s v="Online"/>
  </r>
  <r>
    <n v="4749"/>
    <d v="2023-01-18T00:00:00"/>
    <x v="241"/>
    <x v="4"/>
    <s v="Smartwatch"/>
    <n v="3"/>
    <n v="137.91"/>
    <n v="17.510000000000002"/>
    <b v="0"/>
    <s v="Cash"/>
    <s v="Online"/>
  </r>
  <r>
    <n v="642"/>
    <d v="2021-10-16T00:00:00"/>
    <x v="241"/>
    <x v="5"/>
    <s v="Air Freshener"/>
    <n v="4"/>
    <n v="266.79000000000002"/>
    <n v="81.34"/>
    <b v="0"/>
    <s v="Net Banking"/>
    <s v="In-store"/>
  </r>
  <r>
    <n v="1983"/>
    <d v="2021-04-17T00:00:00"/>
    <x v="241"/>
    <x v="2"/>
    <s v="T-Shirt"/>
    <n v="3"/>
    <n v="20.309999999999999"/>
    <n v="5.63"/>
    <b v="1"/>
    <s v="Credit Card"/>
    <s v="Online"/>
  </r>
  <r>
    <n v="6851"/>
    <d v="2022-10-29T00:00:00"/>
    <x v="242"/>
    <x v="2"/>
    <s v="Jeans"/>
    <n v="5"/>
    <n v="363.35"/>
    <n v="34.49"/>
    <b v="1"/>
    <s v="UPI"/>
    <s v="In-store"/>
  </r>
  <r>
    <n v="4315"/>
    <d v="2021-11-01T00:00:00"/>
    <x v="242"/>
    <x v="1"/>
    <s v="Bed Sheets"/>
    <n v="4"/>
    <n v="340.11"/>
    <n v="139.63"/>
    <b v="1"/>
    <s v="Cash"/>
    <s v="Online"/>
  </r>
  <r>
    <n v="171"/>
    <d v="2021-05-25T00:00:00"/>
    <x v="242"/>
    <x v="0"/>
    <s v="Board Game"/>
    <n v="5"/>
    <n v="492.53"/>
    <n v="75.7"/>
    <b v="0"/>
    <s v="Net Banking"/>
    <s v="Online"/>
  </r>
  <r>
    <n v="2775"/>
    <d v="2022-10-02T00:00:00"/>
    <x v="243"/>
    <x v="5"/>
    <s v="Motorcycle Helmet"/>
    <n v="1"/>
    <n v="180.69"/>
    <n v="79.23"/>
    <b v="1"/>
    <s v="Debit Card"/>
    <s v="Online"/>
  </r>
  <r>
    <n v="8615"/>
    <d v="2022-08-14T00:00:00"/>
    <x v="243"/>
    <x v="5"/>
    <s v="Motor Oil"/>
    <n v="1"/>
    <n v="494.81"/>
    <n v="193.45"/>
    <b v="0"/>
    <s v="UPI"/>
    <s v="In-store"/>
  </r>
  <r>
    <n v="7596"/>
    <d v="2022-07-15T00:00:00"/>
    <x v="243"/>
    <x v="4"/>
    <s v="Camera"/>
    <n v="2"/>
    <n v="160.29"/>
    <n v="27.04"/>
    <b v="0"/>
    <s v="Cash"/>
    <s v="Online"/>
  </r>
  <r>
    <n v="5162"/>
    <d v="2021-09-21T00:00:00"/>
    <x v="243"/>
    <x v="5"/>
    <s v="Car Seat Cover"/>
    <n v="3"/>
    <n v="394.38"/>
    <n v="8.34"/>
    <b v="1"/>
    <s v="Cash"/>
    <s v="In-store"/>
  </r>
  <r>
    <n v="7980"/>
    <d v="2021-08-12T00:00:00"/>
    <x v="243"/>
    <x v="1"/>
    <s v="Table Lamp"/>
    <n v="5"/>
    <n v="193.76"/>
    <n v="9.83"/>
    <b v="0"/>
    <s v="Net Banking"/>
    <s v="In-store"/>
  </r>
  <r>
    <n v="3164"/>
    <d v="2022-12-04T00:00:00"/>
    <x v="244"/>
    <x v="2"/>
    <s v="Shoes"/>
    <n v="3"/>
    <n v="481.32"/>
    <n v="24.76"/>
    <b v="0"/>
    <s v="Debit Card"/>
    <s v="Online"/>
  </r>
  <r>
    <n v="176"/>
    <d v="2022-10-26T00:00:00"/>
    <x v="244"/>
    <x v="4"/>
    <s v="Laptop"/>
    <n v="3"/>
    <n v="338.44"/>
    <n v="78.56"/>
    <b v="0"/>
    <s v="Credit Card"/>
    <s v="Online"/>
  </r>
  <r>
    <n v="7023"/>
    <d v="2022-02-28T00:00:00"/>
    <x v="244"/>
    <x v="2"/>
    <s v="T-Shirt"/>
    <n v="4"/>
    <n v="329.82"/>
    <n v="62.21"/>
    <b v="1"/>
    <s v="Debit Card"/>
    <s v="In-store"/>
  </r>
  <r>
    <n v="5024"/>
    <d v="2023-01-23T00:00:00"/>
    <x v="245"/>
    <x v="2"/>
    <s v="T-Shirt"/>
    <n v="2"/>
    <n v="164.62"/>
    <n v="61.15"/>
    <b v="1"/>
    <s v="Debit Card"/>
    <s v="Online"/>
  </r>
  <r>
    <n v="1970"/>
    <d v="2022-08-29T00:00:00"/>
    <x v="245"/>
    <x v="2"/>
    <s v="Jeans"/>
    <n v="4"/>
    <n v="275.32"/>
    <n v="33.119999999999997"/>
    <b v="0"/>
    <s v="Cash"/>
    <s v="In-store"/>
  </r>
  <r>
    <n v="8967"/>
    <d v="2022-10-13T00:00:00"/>
    <x v="246"/>
    <x v="3"/>
    <s v="Biography"/>
    <n v="2"/>
    <n v="350.64"/>
    <n v="110.51"/>
    <b v="0"/>
    <s v="UPI"/>
    <s v="Online"/>
  </r>
  <r>
    <n v="6907"/>
    <d v="2022-10-12T00:00:00"/>
    <x v="246"/>
    <x v="4"/>
    <s v="Camera"/>
    <n v="1"/>
    <n v="377.02"/>
    <n v="9.82"/>
    <b v="0"/>
    <s v="Debit Card"/>
    <s v="Online"/>
  </r>
  <r>
    <n v="842"/>
    <d v="2022-09-23T00:00:00"/>
    <x v="246"/>
    <x v="3"/>
    <s v="Mystery Novel"/>
    <n v="1"/>
    <n v="206.35"/>
    <n v="7.64"/>
    <b v="1"/>
    <s v="Debit Card"/>
    <s v="Online"/>
  </r>
  <r>
    <n v="8379"/>
    <d v="2021-10-28T00:00:00"/>
    <x v="247"/>
    <x v="0"/>
    <s v="Remote Control Car"/>
    <n v="3"/>
    <n v="305.89999999999998"/>
    <n v="134.18"/>
    <b v="0"/>
    <s v="UPI"/>
    <s v="Online"/>
  </r>
  <r>
    <n v="7971"/>
    <d v="2021-09-29T00:00:00"/>
    <x v="247"/>
    <x v="1"/>
    <s v="Cookware Set"/>
    <n v="1"/>
    <n v="415.6"/>
    <n v="62.58"/>
    <b v="0"/>
    <s v="Cash"/>
    <s v="In-store"/>
  </r>
  <r>
    <n v="6488"/>
    <d v="2022-11-19T00:00:00"/>
    <x v="248"/>
    <x v="4"/>
    <s v="Laptop"/>
    <n v="5"/>
    <n v="45.78"/>
    <n v="9.6999999999999993"/>
    <b v="1"/>
    <s v="Cash"/>
    <s v="Online"/>
  </r>
  <r>
    <n v="4569"/>
    <d v="2022-04-01T00:00:00"/>
    <x v="248"/>
    <x v="1"/>
    <s v="Curtains"/>
    <n v="3"/>
    <n v="138.32"/>
    <n v="3.7"/>
    <b v="1"/>
    <s v="Cash"/>
    <s v="In-store"/>
  </r>
  <r>
    <n v="5641"/>
    <d v="2022-01-08T00:00:00"/>
    <x v="248"/>
    <x v="2"/>
    <s v="Dress"/>
    <n v="1"/>
    <n v="297.48"/>
    <n v="128.31"/>
    <b v="1"/>
    <s v="Cash"/>
    <s v="In-store"/>
  </r>
  <r>
    <n v="7530"/>
    <d v="2022-08-10T00:00:00"/>
    <x v="249"/>
    <x v="5"/>
    <s v="Car Seat Cover"/>
    <n v="4"/>
    <n v="451.59"/>
    <n v="153"/>
    <b v="1"/>
    <s v="Credit Card"/>
    <s v="In-store"/>
  </r>
  <r>
    <n v="9956"/>
    <d v="2023-01-29T00:00:00"/>
    <x v="250"/>
    <x v="1"/>
    <s v="Cushion Covers"/>
    <n v="3"/>
    <n v="449.98"/>
    <n v="88.34"/>
    <b v="0"/>
    <s v="UPI"/>
    <s v="Online"/>
  </r>
  <r>
    <n v="8338"/>
    <d v="2021-05-26T00:00:00"/>
    <x v="250"/>
    <x v="1"/>
    <s v="Cookware Set"/>
    <n v="4"/>
    <n v="365.07"/>
    <n v="81.16"/>
    <b v="1"/>
    <s v="Debit Card"/>
    <s v="Online"/>
  </r>
  <r>
    <n v="8584"/>
    <d v="2023-01-07T00:00:00"/>
    <x v="251"/>
    <x v="4"/>
    <s v="Smartwatch"/>
    <n v="1"/>
    <n v="491.18"/>
    <n v="14.53"/>
    <b v="0"/>
    <s v="Credit Card"/>
    <s v="Online"/>
  </r>
  <r>
    <n v="6970"/>
    <d v="2022-03-05T00:00:00"/>
    <x v="251"/>
    <x v="4"/>
    <s v="Laptop"/>
    <n v="4"/>
    <n v="24.09"/>
    <n v="3.1"/>
    <b v="1"/>
    <s v="Cash"/>
    <s v="In-store"/>
  </r>
  <r>
    <n v="3902"/>
    <d v="2021-07-03T00:00:00"/>
    <x v="251"/>
    <x v="2"/>
    <s v="Dress"/>
    <n v="3"/>
    <n v="60.24"/>
    <n v="28.83"/>
    <b v="0"/>
    <s v="UPI"/>
    <s v="In-store"/>
  </r>
  <r>
    <n v="6296"/>
    <d v="2021-06-03T00:00:00"/>
    <x v="251"/>
    <x v="5"/>
    <s v="Motorcycle Helmet"/>
    <n v="1"/>
    <n v="426.95"/>
    <n v="124.51"/>
    <b v="1"/>
    <s v="Cash"/>
    <s v="Online"/>
  </r>
  <r>
    <n v="9750"/>
    <d v="2022-05-26T00:00:00"/>
    <x v="252"/>
    <x v="1"/>
    <s v="Bed Sheets"/>
    <n v="1"/>
    <n v="200.17"/>
    <n v="39.770000000000003"/>
    <b v="0"/>
    <s v="Net Banking"/>
    <s v="In-store"/>
  </r>
  <r>
    <n v="7865"/>
    <d v="2021-11-25T00:00:00"/>
    <x v="252"/>
    <x v="3"/>
    <s v="Biography"/>
    <n v="1"/>
    <n v="34.82"/>
    <n v="16.04"/>
    <b v="0"/>
    <s v="Debit Card"/>
    <s v="Online"/>
  </r>
  <r>
    <n v="5866"/>
    <d v="2021-05-21T00:00:00"/>
    <x v="252"/>
    <x v="4"/>
    <s v="Laptop"/>
    <n v="5"/>
    <n v="133.33000000000001"/>
    <n v="15.58"/>
    <b v="0"/>
    <s v="UPI"/>
    <s v="Online"/>
  </r>
  <r>
    <n v="4737"/>
    <d v="2022-03-08T00:00:00"/>
    <x v="253"/>
    <x v="4"/>
    <s v="Laptop"/>
    <n v="5"/>
    <n v="461.56"/>
    <n v="74.349999999999994"/>
    <b v="1"/>
    <s v="UPI"/>
    <s v="In-store"/>
  </r>
  <r>
    <n v="4844"/>
    <d v="2022-01-30T00:00:00"/>
    <x v="253"/>
    <x v="3"/>
    <s v="Textbook"/>
    <n v="4"/>
    <n v="371"/>
    <n v="108.15"/>
    <b v="1"/>
    <s v="Net Banking"/>
    <s v="Online"/>
  </r>
  <r>
    <n v="2440"/>
    <d v="2021-04-23T00:00:00"/>
    <x v="253"/>
    <x v="2"/>
    <s v="Jeans"/>
    <n v="5"/>
    <n v="480.94"/>
    <n v="19.98"/>
    <b v="0"/>
    <s v="Cash"/>
    <s v="Online"/>
  </r>
  <r>
    <n v="2950"/>
    <d v="2023-02-11T00:00:00"/>
    <x v="254"/>
    <x v="4"/>
    <s v="Smartwatch"/>
    <n v="4"/>
    <n v="391.23"/>
    <n v="20.07"/>
    <b v="1"/>
    <s v="Credit Card"/>
    <s v="In-store"/>
  </r>
  <r>
    <n v="7224"/>
    <d v="2022-10-18T00:00:00"/>
    <x v="254"/>
    <x v="1"/>
    <s v="Cushion Covers"/>
    <n v="2"/>
    <n v="285.62"/>
    <n v="4.95"/>
    <b v="0"/>
    <s v="Net Banking"/>
    <s v="Online"/>
  </r>
  <r>
    <n v="2694"/>
    <d v="2021-09-23T00:00:00"/>
    <x v="254"/>
    <x v="4"/>
    <s v="Headphones"/>
    <n v="2"/>
    <n v="271.19"/>
    <n v="45.82"/>
    <b v="0"/>
    <s v="Debit Card"/>
    <s v="In-store"/>
  </r>
  <r>
    <n v="2423"/>
    <d v="2023-02-27T00:00:00"/>
    <x v="255"/>
    <x v="0"/>
    <s v="Remote Control Car"/>
    <n v="2"/>
    <n v="134.6"/>
    <n v="40.520000000000003"/>
    <b v="1"/>
    <s v="Credit Card"/>
    <s v="Online"/>
  </r>
  <r>
    <n v="6905"/>
    <d v="2022-12-31T00:00:00"/>
    <x v="255"/>
    <x v="2"/>
    <s v="Jeans"/>
    <n v="1"/>
    <n v="78.25"/>
    <n v="21.4"/>
    <b v="0"/>
    <s v="Credit Card"/>
    <s v="Online"/>
  </r>
  <r>
    <n v="2874"/>
    <d v="2022-12-22T00:00:00"/>
    <x v="255"/>
    <x v="5"/>
    <s v="Motorcycle Helmet"/>
    <n v="4"/>
    <n v="98.6"/>
    <n v="26"/>
    <b v="1"/>
    <s v="Net Banking"/>
    <s v="Online"/>
  </r>
  <r>
    <n v="2289"/>
    <d v="2021-12-21T00:00:00"/>
    <x v="255"/>
    <x v="3"/>
    <s v="Children's Book"/>
    <n v="2"/>
    <n v="193.44"/>
    <n v="71.69"/>
    <b v="1"/>
    <s v="Debit Card"/>
    <s v="Online"/>
  </r>
  <r>
    <n v="1127"/>
    <d v="2021-07-25T00:00:00"/>
    <x v="255"/>
    <x v="5"/>
    <s v="Car Charger"/>
    <n v="5"/>
    <n v="156.19"/>
    <n v="20.260000000000002"/>
    <b v="0"/>
    <s v="UPI"/>
    <s v="In-store"/>
  </r>
  <r>
    <n v="8505"/>
    <d v="2023-01-25T00:00:00"/>
    <x v="256"/>
    <x v="4"/>
    <s v="Headphones"/>
    <n v="4"/>
    <n v="324.72000000000003"/>
    <n v="156.63999999999999"/>
    <b v="1"/>
    <s v="Credit Card"/>
    <s v="Online"/>
  </r>
  <r>
    <n v="4915"/>
    <d v="2022-11-12T00:00:00"/>
    <x v="256"/>
    <x v="4"/>
    <s v="Smartwatch"/>
    <n v="5"/>
    <n v="451"/>
    <n v="171.85"/>
    <b v="0"/>
    <s v="UPI"/>
    <s v="Online"/>
  </r>
  <r>
    <n v="1430"/>
    <d v="2022-04-08T00:00:00"/>
    <x v="256"/>
    <x v="5"/>
    <s v="Car Charger"/>
    <n v="4"/>
    <n v="206.65"/>
    <n v="94.98"/>
    <b v="1"/>
    <s v="Credit Card"/>
    <s v="Online"/>
  </r>
  <r>
    <n v="6733"/>
    <d v="2022-08-13T00:00:00"/>
    <x v="257"/>
    <x v="3"/>
    <s v="Textbook"/>
    <n v="5"/>
    <n v="308.39"/>
    <n v="5.78"/>
    <b v="0"/>
    <s v="UPI"/>
    <s v="Online"/>
  </r>
  <r>
    <n v="1505"/>
    <d v="2022-04-08T00:00:00"/>
    <x v="257"/>
    <x v="1"/>
    <s v="Bed Sheets"/>
    <n v="3"/>
    <n v="283.67"/>
    <n v="123.8"/>
    <b v="1"/>
    <s v="Credit Card"/>
    <s v="Online"/>
  </r>
  <r>
    <n v="3001"/>
    <d v="2022-10-06T00:00:00"/>
    <x v="258"/>
    <x v="3"/>
    <s v="Biography"/>
    <n v="1"/>
    <n v="19.170000000000002"/>
    <n v="2.2200000000000002"/>
    <b v="0"/>
    <s v="Cash"/>
    <s v="In-store"/>
  </r>
  <r>
    <n v="4709"/>
    <d v="2022-08-15T00:00:00"/>
    <x v="258"/>
    <x v="4"/>
    <s v="Headphones"/>
    <n v="5"/>
    <n v="206.99"/>
    <n v="23.38"/>
    <b v="1"/>
    <s v="Cash"/>
    <s v="Online"/>
  </r>
  <r>
    <n v="5767"/>
    <d v="2022-08-08T00:00:00"/>
    <x v="258"/>
    <x v="4"/>
    <s v="Smartwatch"/>
    <n v="1"/>
    <n v="183.67"/>
    <n v="19.48"/>
    <b v="0"/>
    <s v="Cash"/>
    <s v="In-store"/>
  </r>
  <r>
    <n v="8125"/>
    <d v="2022-05-26T00:00:00"/>
    <x v="258"/>
    <x v="3"/>
    <s v="Science Fiction"/>
    <n v="5"/>
    <n v="143.58000000000001"/>
    <n v="20.59"/>
    <b v="1"/>
    <s v="Net Banking"/>
    <s v="In-store"/>
  </r>
  <r>
    <n v="6469"/>
    <d v="2021-06-15T00:00:00"/>
    <x v="258"/>
    <x v="4"/>
    <s v="Smartwatch"/>
    <n v="2"/>
    <n v="29.87"/>
    <n v="14.22"/>
    <b v="0"/>
    <s v="Debit Card"/>
    <s v="In-store"/>
  </r>
  <r>
    <n v="1725"/>
    <d v="2022-11-27T00:00:00"/>
    <x v="259"/>
    <x v="3"/>
    <s v="Science Fiction"/>
    <n v="2"/>
    <n v="132.11000000000001"/>
    <n v="56.08"/>
    <b v="0"/>
    <s v="Debit Card"/>
    <s v="In-store"/>
  </r>
  <r>
    <n v="944"/>
    <d v="2021-09-08T00:00:00"/>
    <x v="259"/>
    <x v="3"/>
    <s v="Textbook"/>
    <n v="4"/>
    <n v="59.08"/>
    <n v="28.51"/>
    <b v="1"/>
    <s v="Credit Card"/>
    <s v="Online"/>
  </r>
  <r>
    <n v="3336"/>
    <d v="2021-10-26T00:00:00"/>
    <x v="260"/>
    <x v="0"/>
    <s v="Board Game"/>
    <n v="3"/>
    <n v="224.68"/>
    <n v="78.44"/>
    <b v="1"/>
    <s v="Credit Card"/>
    <s v="Online"/>
  </r>
  <r>
    <n v="820"/>
    <d v="2021-08-07T00:00:00"/>
    <x v="260"/>
    <x v="4"/>
    <s v="Smartwatch"/>
    <n v="3"/>
    <n v="122.38"/>
    <n v="7.22"/>
    <b v="1"/>
    <s v="Cash"/>
    <s v="In-store"/>
  </r>
  <r>
    <n v="1370"/>
    <d v="2022-12-10T00:00:00"/>
    <x v="261"/>
    <x v="2"/>
    <s v="Watch"/>
    <n v="1"/>
    <n v="398.28"/>
    <n v="1.87"/>
    <b v="1"/>
    <s v="Cash"/>
    <s v="In-store"/>
  </r>
  <r>
    <n v="1286"/>
    <d v="2022-03-24T00:00:00"/>
    <x v="261"/>
    <x v="1"/>
    <s v="Cookware Set"/>
    <n v="2"/>
    <n v="486.08"/>
    <n v="9"/>
    <b v="1"/>
    <s v="Cash"/>
    <s v="In-store"/>
  </r>
  <r>
    <n v="7292"/>
    <d v="2022-01-14T00:00:00"/>
    <x v="261"/>
    <x v="5"/>
    <s v="Air Freshener"/>
    <n v="2"/>
    <n v="384.77"/>
    <n v="79.260000000000005"/>
    <b v="0"/>
    <s v="Credit Card"/>
    <s v="In-store"/>
  </r>
  <r>
    <n v="1886"/>
    <d v="2023-01-23T00:00:00"/>
    <x v="262"/>
    <x v="4"/>
    <s v="Headphones"/>
    <n v="4"/>
    <n v="281.02999999999997"/>
    <n v="9.1999999999999993"/>
    <b v="1"/>
    <s v="UPI"/>
    <s v="Online"/>
  </r>
  <r>
    <n v="5313"/>
    <d v="2022-11-15T00:00:00"/>
    <x v="262"/>
    <x v="2"/>
    <s v="Watch"/>
    <n v="4"/>
    <n v="86.26"/>
    <n v="9.99"/>
    <b v="0"/>
    <s v="Net Banking"/>
    <s v="Online"/>
  </r>
  <r>
    <n v="306"/>
    <d v="2022-03-28T00:00:00"/>
    <x v="262"/>
    <x v="0"/>
    <s v="Doll"/>
    <n v="1"/>
    <n v="130.69"/>
    <n v="36.25"/>
    <b v="1"/>
    <s v="Net Banking"/>
    <s v="In-store"/>
  </r>
  <r>
    <n v="9691"/>
    <d v="2021-10-24T00:00:00"/>
    <x v="262"/>
    <x v="0"/>
    <s v="Remote Control Car"/>
    <n v="1"/>
    <n v="266.17"/>
    <n v="2"/>
    <b v="1"/>
    <s v="UPI"/>
    <s v="In-store"/>
  </r>
  <r>
    <n v="3388"/>
    <d v="2021-08-01T00:00:00"/>
    <x v="262"/>
    <x v="5"/>
    <s v="Air Freshener"/>
    <n v="5"/>
    <n v="19.829999999999998"/>
    <n v="7.74"/>
    <b v="1"/>
    <s v="UPI"/>
    <s v="Online"/>
  </r>
  <r>
    <n v="9674"/>
    <d v="2022-12-05T00:00:00"/>
    <x v="263"/>
    <x v="2"/>
    <s v="Watch"/>
    <n v="4"/>
    <n v="284.25"/>
    <n v="71.73"/>
    <b v="0"/>
    <s v="UPI"/>
    <s v="In-store"/>
  </r>
  <r>
    <n v="8525"/>
    <d v="2022-11-23T00:00:00"/>
    <x v="263"/>
    <x v="0"/>
    <s v="Doll"/>
    <n v="2"/>
    <n v="215.22"/>
    <n v="96.7"/>
    <b v="1"/>
    <s v="Net Banking"/>
    <s v="Online"/>
  </r>
  <r>
    <n v="9630"/>
    <d v="2022-07-25T00:00:00"/>
    <x v="263"/>
    <x v="4"/>
    <s v="Laptop"/>
    <n v="1"/>
    <n v="295.83999999999997"/>
    <n v="45.13"/>
    <b v="0"/>
    <s v="UPI"/>
    <s v="Online"/>
  </r>
  <r>
    <n v="897"/>
    <d v="2021-11-18T00:00:00"/>
    <x v="263"/>
    <x v="5"/>
    <s v="Car Seat Cover"/>
    <n v="3"/>
    <n v="301.23"/>
    <n v="123.8"/>
    <b v="0"/>
    <s v="Net Banking"/>
    <s v="Online"/>
  </r>
  <r>
    <n v="1848"/>
    <d v="2021-11-17T00:00:00"/>
    <x v="263"/>
    <x v="5"/>
    <s v="Motor Oil"/>
    <n v="1"/>
    <n v="82.47"/>
    <n v="16.920000000000002"/>
    <b v="1"/>
    <s v="Debit Card"/>
    <s v="In-store"/>
  </r>
  <r>
    <n v="4291"/>
    <d v="2021-04-14T00:00:00"/>
    <x v="263"/>
    <x v="0"/>
    <s v="Board Game"/>
    <n v="5"/>
    <n v="474.47"/>
    <n v="133.13"/>
    <b v="0"/>
    <s v="Net Banking"/>
    <s v="In-store"/>
  </r>
  <r>
    <n v="4270"/>
    <d v="2023-01-02T00:00:00"/>
    <x v="264"/>
    <x v="5"/>
    <s v="Motor Oil"/>
    <n v="4"/>
    <n v="337.85"/>
    <n v="42.04"/>
    <b v="1"/>
    <s v="UPI"/>
    <s v="Online"/>
  </r>
  <r>
    <n v="8825"/>
    <d v="2022-04-23T00:00:00"/>
    <x v="264"/>
    <x v="0"/>
    <s v="Puzzle"/>
    <n v="2"/>
    <n v="63.52"/>
    <n v="23.53"/>
    <b v="1"/>
    <s v="Debit Card"/>
    <s v="Online"/>
  </r>
  <r>
    <n v="6786"/>
    <d v="2023-03-04T00:00:00"/>
    <x v="265"/>
    <x v="2"/>
    <s v="Watch"/>
    <n v="1"/>
    <n v="179.13"/>
    <n v="9.93"/>
    <b v="0"/>
    <s v="Cash"/>
    <s v="In-store"/>
  </r>
  <r>
    <n v="7901"/>
    <d v="2022-10-29T00:00:00"/>
    <x v="265"/>
    <x v="0"/>
    <s v="Puzzle"/>
    <n v="4"/>
    <n v="499.63"/>
    <n v="210.45"/>
    <b v="1"/>
    <s v="Cash"/>
    <s v="In-store"/>
  </r>
  <r>
    <n v="2627"/>
    <d v="2022-01-29T00:00:00"/>
    <x v="265"/>
    <x v="3"/>
    <s v="Children's Book"/>
    <n v="2"/>
    <n v="417.21"/>
    <n v="19.13"/>
    <b v="1"/>
    <s v="UPI"/>
    <s v="In-store"/>
  </r>
  <r>
    <n v="867"/>
    <d v="2021-11-13T00:00:00"/>
    <x v="265"/>
    <x v="1"/>
    <s v="Cookware Set"/>
    <n v="3"/>
    <n v="33.869999999999997"/>
    <n v="4.9400000000000004"/>
    <b v="1"/>
    <s v="Cash"/>
    <s v="Online"/>
  </r>
  <r>
    <n v="1564"/>
    <d v="2022-06-19T00:00:00"/>
    <x v="266"/>
    <x v="0"/>
    <s v="Doll"/>
    <n v="4"/>
    <n v="409.11"/>
    <n v="196.15"/>
    <b v="1"/>
    <s v="Cash"/>
    <s v="Online"/>
  </r>
  <r>
    <n v="6667"/>
    <d v="2022-03-01T00:00:00"/>
    <x v="266"/>
    <x v="4"/>
    <s v="Smartwatch"/>
    <n v="4"/>
    <n v="252.83"/>
    <n v="65.39"/>
    <b v="1"/>
    <s v="Debit Card"/>
    <s v="Online"/>
  </r>
  <r>
    <n v="5099"/>
    <d v="2021-09-20T00:00:00"/>
    <x v="266"/>
    <x v="0"/>
    <s v="Puzzle"/>
    <n v="1"/>
    <n v="177.31"/>
    <n v="50.37"/>
    <b v="1"/>
    <s v="Cash"/>
    <s v="In-store"/>
  </r>
  <r>
    <n v="7589"/>
    <d v="2022-01-14T00:00:00"/>
    <x v="267"/>
    <x v="5"/>
    <s v="Motor Oil"/>
    <n v="4"/>
    <n v="402.64"/>
    <n v="107.84"/>
    <b v="1"/>
    <s v="Net Banking"/>
    <s v="Online"/>
  </r>
  <r>
    <n v="3920"/>
    <d v="2021-12-28T00:00:00"/>
    <x v="267"/>
    <x v="3"/>
    <s v="Mystery Novel"/>
    <n v="3"/>
    <n v="124.9"/>
    <n v="20.97"/>
    <b v="1"/>
    <s v="Debit Card"/>
    <s v="Online"/>
  </r>
  <r>
    <n v="3669"/>
    <d v="2021-11-03T00:00:00"/>
    <x v="267"/>
    <x v="5"/>
    <s v="Motor Oil"/>
    <n v="4"/>
    <n v="334.06"/>
    <n v="101.47"/>
    <b v="0"/>
    <s v="Credit Card"/>
    <s v="Online"/>
  </r>
  <r>
    <n v="5590"/>
    <d v="2021-04-25T00:00:00"/>
    <x v="267"/>
    <x v="5"/>
    <s v="Motor Oil"/>
    <n v="5"/>
    <n v="161.31"/>
    <n v="35.49"/>
    <b v="1"/>
    <s v="UPI"/>
    <s v="Online"/>
  </r>
  <r>
    <n v="6663"/>
    <d v="2021-04-05T00:00:00"/>
    <x v="267"/>
    <x v="0"/>
    <s v="Doll"/>
    <n v="2"/>
    <n v="10.17"/>
    <n v="4.92"/>
    <b v="1"/>
    <s v="Net Banking"/>
    <s v="In-store"/>
  </r>
  <r>
    <n v="8058"/>
    <d v="2023-03-16T00:00:00"/>
    <x v="268"/>
    <x v="4"/>
    <s v="Laptop"/>
    <n v="1"/>
    <n v="247.93"/>
    <n v="39.08"/>
    <b v="0"/>
    <s v="Credit Card"/>
    <s v="In-store"/>
  </r>
  <r>
    <n v="2542"/>
    <d v="2022-07-03T00:00:00"/>
    <x v="268"/>
    <x v="2"/>
    <s v="T-Shirt"/>
    <n v="1"/>
    <n v="406.64"/>
    <n v="85.24"/>
    <b v="1"/>
    <s v="Debit Card"/>
    <s v="Online"/>
  </r>
  <r>
    <n v="7471"/>
    <d v="2022-01-18T00:00:00"/>
    <x v="268"/>
    <x v="2"/>
    <s v="Watch"/>
    <n v="4"/>
    <n v="149.53"/>
    <n v="43.85"/>
    <b v="0"/>
    <s v="Credit Card"/>
    <s v="Online"/>
  </r>
  <r>
    <n v="1423"/>
    <d v="2021-12-21T00:00:00"/>
    <x v="268"/>
    <x v="3"/>
    <s v="Science Fiction"/>
    <n v="4"/>
    <n v="208.67"/>
    <n v="20.9"/>
    <b v="1"/>
    <s v="Credit Card"/>
    <s v="Online"/>
  </r>
  <r>
    <n v="4235"/>
    <d v="2021-04-17T00:00:00"/>
    <x v="268"/>
    <x v="0"/>
    <s v="Remote Control Car"/>
    <n v="3"/>
    <n v="120.94"/>
    <n v="53.27"/>
    <b v="0"/>
    <s v="Net Banking"/>
    <s v="Online"/>
  </r>
  <r>
    <n v="6388"/>
    <d v="2023-03-09T00:00:00"/>
    <x v="269"/>
    <x v="5"/>
    <s v="Motor Oil"/>
    <n v="5"/>
    <n v="155.79"/>
    <n v="58.51"/>
    <b v="0"/>
    <s v="Cash"/>
    <s v="In-store"/>
  </r>
  <r>
    <n v="4060"/>
    <d v="2022-04-28T00:00:00"/>
    <x v="269"/>
    <x v="5"/>
    <s v="Car Seat Cover"/>
    <n v="2"/>
    <n v="281.16000000000003"/>
    <n v="84.35"/>
    <b v="0"/>
    <s v="Credit Card"/>
    <s v="In-store"/>
  </r>
  <r>
    <n v="7934"/>
    <d v="2021-12-30T00:00:00"/>
    <x v="269"/>
    <x v="5"/>
    <s v="Motor Oil"/>
    <n v="5"/>
    <n v="302.43"/>
    <n v="148.27000000000001"/>
    <b v="1"/>
    <s v="Net Banking"/>
    <s v="Online"/>
  </r>
  <r>
    <n v="972"/>
    <d v="2021-09-12T00:00:00"/>
    <x v="269"/>
    <x v="5"/>
    <s v="Motorcycle Helmet"/>
    <n v="2"/>
    <n v="132.34"/>
    <n v="47.07"/>
    <b v="1"/>
    <s v="UPI"/>
    <s v="In-store"/>
  </r>
  <r>
    <n v="1213"/>
    <d v="2021-05-17T00:00:00"/>
    <x v="269"/>
    <x v="4"/>
    <s v="Camera"/>
    <n v="4"/>
    <n v="173"/>
    <n v="5.2"/>
    <b v="0"/>
    <s v="Debit Card"/>
    <s v="In-store"/>
  </r>
  <r>
    <n v="1125"/>
    <d v="2022-09-12T00:00:00"/>
    <x v="270"/>
    <x v="3"/>
    <s v="Biography"/>
    <n v="3"/>
    <n v="476.23"/>
    <n v="137.44999999999999"/>
    <b v="1"/>
    <s v="Debit Card"/>
    <s v="In-store"/>
  </r>
  <r>
    <n v="8783"/>
    <d v="2021-11-20T00:00:00"/>
    <x v="270"/>
    <x v="3"/>
    <s v="Science Fiction"/>
    <n v="2"/>
    <n v="267.74"/>
    <n v="47.91"/>
    <b v="0"/>
    <s v="Credit Card"/>
    <s v="Online"/>
  </r>
  <r>
    <n v="6228"/>
    <d v="2021-09-14T00:00:00"/>
    <x v="270"/>
    <x v="3"/>
    <s v="Science Fiction"/>
    <n v="2"/>
    <n v="191.39"/>
    <n v="20.05"/>
    <b v="0"/>
    <s v="Credit Card"/>
    <s v="Online"/>
  </r>
  <r>
    <n v="3776"/>
    <d v="2023-02-08T00:00:00"/>
    <x v="271"/>
    <x v="0"/>
    <s v="Puzzle"/>
    <n v="5"/>
    <n v="224.15"/>
    <n v="50.33"/>
    <b v="1"/>
    <s v="Cash"/>
    <s v="Online"/>
  </r>
  <r>
    <n v="8178"/>
    <d v="2021-08-07T00:00:00"/>
    <x v="271"/>
    <x v="5"/>
    <s v="Motor Oil"/>
    <n v="5"/>
    <n v="143.76"/>
    <n v="56.75"/>
    <b v="0"/>
    <s v="Net Banking"/>
    <s v="In-store"/>
  </r>
  <r>
    <n v="7582"/>
    <d v="2021-06-22T00:00:00"/>
    <x v="271"/>
    <x v="4"/>
    <s v="Camera"/>
    <n v="2"/>
    <n v="131.44"/>
    <n v="28.54"/>
    <b v="1"/>
    <s v="Cash"/>
    <s v="Online"/>
  </r>
  <r>
    <n v="1117"/>
    <d v="2022-08-12T00:00:00"/>
    <x v="272"/>
    <x v="0"/>
    <s v="Puzzle"/>
    <n v="3"/>
    <n v="53.72"/>
    <n v="4.8099999999999996"/>
    <b v="0"/>
    <s v="Net Banking"/>
    <s v="In-store"/>
  </r>
  <r>
    <n v="4007"/>
    <d v="2022-08-02T00:00:00"/>
    <x v="273"/>
    <x v="3"/>
    <s v="Mystery Novel"/>
    <n v="1"/>
    <n v="277.29000000000002"/>
    <n v="22.14"/>
    <b v="1"/>
    <s v="Credit Card"/>
    <s v="Online"/>
  </r>
  <r>
    <n v="1971"/>
    <d v="2021-07-09T00:00:00"/>
    <x v="273"/>
    <x v="5"/>
    <s v="Motor Oil"/>
    <n v="4"/>
    <n v="447.62"/>
    <n v="20.92"/>
    <b v="1"/>
    <s v="Cash"/>
    <s v="Online"/>
  </r>
  <r>
    <n v="7615"/>
    <d v="2022-12-27T00:00:00"/>
    <x v="274"/>
    <x v="4"/>
    <s v="Smartphone"/>
    <n v="4"/>
    <n v="235.52"/>
    <n v="5.9"/>
    <b v="0"/>
    <s v="Net Banking"/>
    <s v="In-store"/>
  </r>
  <r>
    <n v="4124"/>
    <d v="2022-01-11T00:00:00"/>
    <x v="274"/>
    <x v="2"/>
    <s v="T-Shirt"/>
    <n v="1"/>
    <n v="40.76"/>
    <n v="7.02"/>
    <b v="1"/>
    <s v="Cash"/>
    <s v="In-store"/>
  </r>
  <r>
    <n v="4743"/>
    <d v="2021-11-21T00:00:00"/>
    <x v="274"/>
    <x v="3"/>
    <s v="Mystery Novel"/>
    <n v="4"/>
    <n v="131.4"/>
    <n v="10.02"/>
    <b v="1"/>
    <s v="Debit Card"/>
    <s v="In-store"/>
  </r>
  <r>
    <n v="2565"/>
    <d v="2021-07-20T00:00:00"/>
    <x v="274"/>
    <x v="2"/>
    <s v="T-Shirt"/>
    <n v="5"/>
    <n v="273.70999999999998"/>
    <n v="30.4"/>
    <b v="1"/>
    <s v="Net Banking"/>
    <s v="In-store"/>
  </r>
  <r>
    <n v="6617"/>
    <d v="2021-11-24T00:00:00"/>
    <x v="275"/>
    <x v="0"/>
    <s v="Action Figure"/>
    <n v="2"/>
    <n v="120.85"/>
    <n v="11.16"/>
    <b v="0"/>
    <s v="Net Banking"/>
    <s v="In-store"/>
  </r>
  <r>
    <n v="985"/>
    <d v="2023-02-25T00:00:00"/>
    <x v="276"/>
    <x v="2"/>
    <s v="Watch"/>
    <n v="3"/>
    <n v="36.01"/>
    <n v="11.79"/>
    <b v="1"/>
    <s v="Credit Card"/>
    <s v="In-store"/>
  </r>
  <r>
    <n v="700"/>
    <d v="2023-01-30T00:00:00"/>
    <x v="276"/>
    <x v="1"/>
    <s v="Bed Sheets"/>
    <n v="2"/>
    <n v="156.68"/>
    <n v="55.98"/>
    <b v="1"/>
    <s v="UPI"/>
    <s v="Online"/>
  </r>
  <r>
    <n v="459"/>
    <d v="2022-10-23T00:00:00"/>
    <x v="276"/>
    <x v="3"/>
    <s v="Mystery Novel"/>
    <n v="5"/>
    <n v="200.82"/>
    <n v="58.29"/>
    <b v="1"/>
    <s v="Cash"/>
    <s v="In-store"/>
  </r>
  <r>
    <n v="6318"/>
    <d v="2022-09-20T00:00:00"/>
    <x v="276"/>
    <x v="0"/>
    <s v="Board Game"/>
    <n v="5"/>
    <n v="116.56"/>
    <n v="32.69"/>
    <b v="1"/>
    <s v="Cash"/>
    <s v="In-store"/>
  </r>
  <r>
    <n v="8926"/>
    <d v="2022-05-15T00:00:00"/>
    <x v="276"/>
    <x v="5"/>
    <s v="Car Seat Cover"/>
    <n v="4"/>
    <n v="141.19"/>
    <n v="65.790000000000006"/>
    <b v="1"/>
    <s v="UPI"/>
    <s v="Online"/>
  </r>
  <r>
    <n v="9005"/>
    <d v="2023-02-07T00:00:00"/>
    <x v="277"/>
    <x v="5"/>
    <s v="Motor Oil"/>
    <n v="5"/>
    <n v="180.57"/>
    <n v="86.97"/>
    <b v="0"/>
    <s v="Debit Card"/>
    <s v="Online"/>
  </r>
  <r>
    <n v="9437"/>
    <d v="2023-02-04T00:00:00"/>
    <x v="277"/>
    <x v="4"/>
    <s v="Headphones"/>
    <n v="4"/>
    <n v="182.26"/>
    <n v="56.59"/>
    <b v="1"/>
    <s v="Debit Card"/>
    <s v="In-store"/>
  </r>
  <r>
    <n v="7920"/>
    <d v="2023-01-22T00:00:00"/>
    <x v="277"/>
    <x v="5"/>
    <s v="Motor Oil"/>
    <n v="5"/>
    <n v="129.86000000000001"/>
    <n v="1.1200000000000001"/>
    <b v="0"/>
    <s v="UPI"/>
    <s v="In-store"/>
  </r>
  <r>
    <n v="2470"/>
    <d v="2022-05-21T00:00:00"/>
    <x v="277"/>
    <x v="1"/>
    <s v="Cookware Set"/>
    <n v="4"/>
    <n v="27.07"/>
    <n v="12.97"/>
    <b v="0"/>
    <s v="Debit Card"/>
    <s v="Online"/>
  </r>
  <r>
    <n v="6055"/>
    <d v="2022-02-13T00:00:00"/>
    <x v="277"/>
    <x v="2"/>
    <s v="Dress"/>
    <n v="5"/>
    <n v="354.73"/>
    <n v="108.49"/>
    <b v="1"/>
    <s v="Cash"/>
    <s v="In-store"/>
  </r>
  <r>
    <n v="1362"/>
    <d v="2022-10-10T00:00:00"/>
    <x v="278"/>
    <x v="2"/>
    <s v="Watch"/>
    <n v="3"/>
    <n v="104.36"/>
    <n v="2.09"/>
    <b v="1"/>
    <s v="UPI"/>
    <s v="In-store"/>
  </r>
  <r>
    <n v="7332"/>
    <d v="2022-08-18T00:00:00"/>
    <x v="278"/>
    <x v="0"/>
    <s v="Doll"/>
    <n v="4"/>
    <n v="344.26"/>
    <n v="106.86"/>
    <b v="1"/>
    <s v="UPI"/>
    <s v="In-store"/>
  </r>
  <r>
    <n v="5624"/>
    <d v="2021-09-06T00:00:00"/>
    <x v="278"/>
    <x v="1"/>
    <s v="Bed Sheets"/>
    <n v="5"/>
    <n v="351.89"/>
    <n v="1.39"/>
    <b v="0"/>
    <s v="Cash"/>
    <s v="In-store"/>
  </r>
  <r>
    <n v="4967"/>
    <d v="2021-07-31T00:00:00"/>
    <x v="278"/>
    <x v="0"/>
    <s v="Remote Control Car"/>
    <n v="2"/>
    <n v="143.21"/>
    <n v="55.94"/>
    <b v="1"/>
    <s v="Net Banking"/>
    <s v="In-store"/>
  </r>
  <r>
    <n v="2637"/>
    <d v="2023-01-15T00:00:00"/>
    <x v="279"/>
    <x v="5"/>
    <s v="Car Charger"/>
    <n v="2"/>
    <n v="421.3"/>
    <n v="145.47"/>
    <b v="0"/>
    <s v="Debit Card"/>
    <s v="Online"/>
  </r>
  <r>
    <n v="690"/>
    <d v="2021-08-10T00:00:00"/>
    <x v="280"/>
    <x v="5"/>
    <s v="Car Seat Cover"/>
    <n v="3"/>
    <n v="462.76"/>
    <n v="151.78"/>
    <b v="0"/>
    <s v="Debit Card"/>
    <s v="Online"/>
  </r>
  <r>
    <n v="8549"/>
    <d v="2021-10-05T00:00:00"/>
    <x v="281"/>
    <x v="4"/>
    <s v="Laptop"/>
    <n v="3"/>
    <n v="286.13"/>
    <n v="102.12"/>
    <b v="0"/>
    <s v="Debit Card"/>
    <s v="In-store"/>
  </r>
  <r>
    <n v="6255"/>
    <d v="2022-08-22T00:00:00"/>
    <x v="282"/>
    <x v="0"/>
    <s v="Remote Control Car"/>
    <n v="1"/>
    <n v="413.17"/>
    <n v="62.39"/>
    <b v="0"/>
    <s v="UPI"/>
    <s v="In-store"/>
  </r>
  <r>
    <n v="6175"/>
    <d v="2022-04-15T00:00:00"/>
    <x v="282"/>
    <x v="3"/>
    <s v="Science Fiction"/>
    <n v="2"/>
    <n v="227.53"/>
    <n v="89.01"/>
    <b v="1"/>
    <s v="Cash"/>
    <s v="In-store"/>
  </r>
  <r>
    <n v="9061"/>
    <d v="2021-05-26T00:00:00"/>
    <x v="282"/>
    <x v="1"/>
    <s v="Cushion Covers"/>
    <n v="1"/>
    <n v="298.92"/>
    <n v="112.86"/>
    <b v="0"/>
    <s v="Net Banking"/>
    <s v="In-store"/>
  </r>
  <r>
    <n v="2113"/>
    <d v="2021-05-23T00:00:00"/>
    <x v="282"/>
    <x v="4"/>
    <s v="Smartwatch"/>
    <n v="1"/>
    <n v="399.25"/>
    <n v="138.5"/>
    <b v="0"/>
    <s v="UPI"/>
    <s v="Online"/>
  </r>
  <r>
    <n v="1896"/>
    <d v="2023-02-06T00:00:00"/>
    <x v="283"/>
    <x v="4"/>
    <s v="Smartphone"/>
    <n v="1"/>
    <n v="176.72"/>
    <n v="52.33"/>
    <b v="1"/>
    <s v="Credit Card"/>
    <s v="In-store"/>
  </r>
  <r>
    <n v="5229"/>
    <d v="2023-03-16T00:00:00"/>
    <x v="284"/>
    <x v="5"/>
    <s v="Air Freshener"/>
    <n v="5"/>
    <n v="393.17"/>
    <n v="64.06"/>
    <b v="0"/>
    <s v="UPI"/>
    <s v="In-store"/>
  </r>
  <r>
    <n v="9623"/>
    <d v="2022-04-23T00:00:00"/>
    <x v="284"/>
    <x v="2"/>
    <s v="T-Shirt"/>
    <n v="2"/>
    <n v="361.8"/>
    <n v="106.98"/>
    <b v="1"/>
    <s v="Credit Card"/>
    <s v="Online"/>
  </r>
  <r>
    <n v="3880"/>
    <d v="2021-06-08T00:00:00"/>
    <x v="284"/>
    <x v="1"/>
    <s v="Curtains"/>
    <n v="4"/>
    <n v="353.36"/>
    <n v="129.91999999999999"/>
    <b v="0"/>
    <s v="UPI"/>
    <s v="In-store"/>
  </r>
  <r>
    <n v="540"/>
    <d v="2021-05-04T00:00:00"/>
    <x v="284"/>
    <x v="0"/>
    <s v="Board Game"/>
    <n v="2"/>
    <n v="100.53"/>
    <n v="41.98"/>
    <b v="1"/>
    <s v="Net Banking"/>
    <s v="In-store"/>
  </r>
  <r>
    <n v="2978"/>
    <d v="2023-01-26T00:00:00"/>
    <x v="285"/>
    <x v="5"/>
    <s v="Car Seat Cover"/>
    <n v="5"/>
    <n v="463.85"/>
    <n v="162.81"/>
    <b v="0"/>
    <s v="Cash"/>
    <s v="In-store"/>
  </r>
  <r>
    <n v="3081"/>
    <d v="2022-12-07T00:00:00"/>
    <x v="285"/>
    <x v="1"/>
    <s v="Cookware Set"/>
    <n v="4"/>
    <n v="52.93"/>
    <n v="12.68"/>
    <b v="0"/>
    <s v="Debit Card"/>
    <s v="In-store"/>
  </r>
  <r>
    <n v="920"/>
    <d v="2023-03-22T00:00:00"/>
    <x v="286"/>
    <x v="1"/>
    <s v="Curtains"/>
    <n v="4"/>
    <n v="81.33"/>
    <n v="21.6"/>
    <b v="1"/>
    <s v="Debit Card"/>
    <s v="Online"/>
  </r>
  <r>
    <n v="7916"/>
    <d v="2022-01-05T00:00:00"/>
    <x v="286"/>
    <x v="1"/>
    <s v="Cushion Covers"/>
    <n v="1"/>
    <n v="371.63"/>
    <n v="105.7"/>
    <b v="1"/>
    <s v="Net Banking"/>
    <s v="Online"/>
  </r>
  <r>
    <n v="4194"/>
    <d v="2023-03-06T00:00:00"/>
    <x v="287"/>
    <x v="1"/>
    <s v="Bed Sheets"/>
    <n v="3"/>
    <n v="219.47"/>
    <n v="41.96"/>
    <b v="1"/>
    <s v="Debit Card"/>
    <s v="In-store"/>
  </r>
  <r>
    <n v="8244"/>
    <d v="2023-02-05T00:00:00"/>
    <x v="287"/>
    <x v="1"/>
    <s v="Bed Sheets"/>
    <n v="5"/>
    <n v="478.79"/>
    <n v="209.74"/>
    <b v="0"/>
    <s v="UPI"/>
    <s v="In-store"/>
  </r>
  <r>
    <n v="2658"/>
    <d v="2022-08-16T00:00:00"/>
    <x v="287"/>
    <x v="2"/>
    <s v="Dress"/>
    <n v="2"/>
    <n v="300.13"/>
    <n v="19.850000000000001"/>
    <b v="1"/>
    <s v="Net Banking"/>
    <s v="Online"/>
  </r>
  <r>
    <n v="8894"/>
    <d v="2023-01-28T00:00:00"/>
    <x v="288"/>
    <x v="1"/>
    <s v="Table Lamp"/>
    <n v="4"/>
    <n v="28.92"/>
    <n v="3.97"/>
    <b v="0"/>
    <s v="Net Banking"/>
    <s v="Online"/>
  </r>
  <r>
    <n v="530"/>
    <d v="2022-05-08T00:00:00"/>
    <x v="288"/>
    <x v="3"/>
    <s v="Biography"/>
    <n v="2"/>
    <n v="18.86"/>
    <n v="2.13"/>
    <b v="0"/>
    <s v="Credit Card"/>
    <s v="In-store"/>
  </r>
  <r>
    <n v="8851"/>
    <d v="2022-07-17T00:00:00"/>
    <x v="289"/>
    <x v="3"/>
    <s v="Mystery Novel"/>
    <n v="5"/>
    <n v="406.65"/>
    <n v="162.08000000000001"/>
    <b v="1"/>
    <s v="Credit Card"/>
    <s v="In-store"/>
  </r>
  <r>
    <n v="2219"/>
    <d v="2022-03-05T00:00:00"/>
    <x v="289"/>
    <x v="4"/>
    <s v="Headphones"/>
    <n v="5"/>
    <n v="485.11"/>
    <n v="157.41"/>
    <b v="1"/>
    <s v="Cash"/>
    <s v="Online"/>
  </r>
  <r>
    <n v="6679"/>
    <d v="2021-10-22T00:00:00"/>
    <x v="290"/>
    <x v="2"/>
    <s v="T-Shirt"/>
    <n v="2"/>
    <n v="440.93"/>
    <n v="166.78"/>
    <b v="1"/>
    <s v="Net Banking"/>
    <s v="In-store"/>
  </r>
  <r>
    <n v="5319"/>
    <d v="2021-05-19T00:00:00"/>
    <x v="290"/>
    <x v="5"/>
    <s v="Car Seat Cover"/>
    <n v="5"/>
    <n v="64.72"/>
    <n v="23.68"/>
    <b v="0"/>
    <s v="Debit Card"/>
    <s v="Online"/>
  </r>
  <r>
    <n v="6578"/>
    <d v="2022-08-25T00:00:00"/>
    <x v="291"/>
    <x v="4"/>
    <s v="Smartphone"/>
    <n v="5"/>
    <n v="63.77"/>
    <n v="10.42"/>
    <b v="1"/>
    <s v="UPI"/>
    <s v="In-store"/>
  </r>
  <r>
    <n v="5764"/>
    <d v="2022-07-06T00:00:00"/>
    <x v="291"/>
    <x v="3"/>
    <s v="Textbook"/>
    <n v="5"/>
    <n v="376.28"/>
    <n v="102.75"/>
    <b v="1"/>
    <s v="UPI"/>
    <s v="Online"/>
  </r>
  <r>
    <n v="750"/>
    <d v="2022-03-13T00:00:00"/>
    <x v="291"/>
    <x v="1"/>
    <s v="Cookware Set"/>
    <n v="5"/>
    <n v="302.22000000000003"/>
    <n v="51.05"/>
    <b v="1"/>
    <s v="Net Banking"/>
    <s v="In-store"/>
  </r>
  <r>
    <n v="2826"/>
    <d v="2023-03-03T00:00:00"/>
    <x v="292"/>
    <x v="5"/>
    <s v="Motorcycle Helmet"/>
    <n v="1"/>
    <n v="442.28"/>
    <n v="63.47"/>
    <b v="1"/>
    <s v="UPI"/>
    <s v="In-store"/>
  </r>
  <r>
    <n v="7804"/>
    <d v="2023-01-23T00:00:00"/>
    <x v="292"/>
    <x v="4"/>
    <s v="Camera"/>
    <n v="1"/>
    <n v="256.02999999999997"/>
    <n v="115.27"/>
    <b v="1"/>
    <s v="Credit Card"/>
    <s v="In-store"/>
  </r>
  <r>
    <n v="7132"/>
    <d v="2022-09-21T00:00:00"/>
    <x v="292"/>
    <x v="2"/>
    <s v="Shoes"/>
    <n v="1"/>
    <n v="200.65"/>
    <n v="27.69"/>
    <b v="0"/>
    <s v="Credit Card"/>
    <s v="Online"/>
  </r>
  <r>
    <n v="2256"/>
    <d v="2022-02-27T00:00:00"/>
    <x v="292"/>
    <x v="0"/>
    <s v="Doll"/>
    <n v="2"/>
    <n v="323.26"/>
    <n v="146.65"/>
    <b v="0"/>
    <s v="Credit Card"/>
    <s v="In-store"/>
  </r>
  <r>
    <n v="3568"/>
    <d v="2022-10-04T00:00:00"/>
    <x v="293"/>
    <x v="4"/>
    <s v="Smartphone"/>
    <n v="2"/>
    <n v="263.13"/>
    <n v="75.64"/>
    <b v="0"/>
    <s v="Debit Card"/>
    <s v="In-store"/>
  </r>
  <r>
    <n v="8188"/>
    <d v="2021-11-29T00:00:00"/>
    <x v="293"/>
    <x v="3"/>
    <s v="Science Fiction"/>
    <n v="5"/>
    <n v="499.56"/>
    <n v="47.53"/>
    <b v="1"/>
    <s v="Credit Card"/>
    <s v="In-store"/>
  </r>
  <r>
    <n v="7973"/>
    <d v="2021-03-31T00:00:00"/>
    <x v="293"/>
    <x v="1"/>
    <s v="Table Lamp"/>
    <n v="5"/>
    <n v="33.380000000000003"/>
    <n v="1.65"/>
    <b v="1"/>
    <s v="Credit Card"/>
    <s v="Online"/>
  </r>
  <r>
    <n v="1411"/>
    <d v="2023-02-16T00:00:00"/>
    <x v="294"/>
    <x v="3"/>
    <s v="Biography"/>
    <n v="4"/>
    <n v="216.72"/>
    <n v="12.62"/>
    <b v="1"/>
    <s v="UPI"/>
    <s v="In-store"/>
  </r>
  <r>
    <n v="4406"/>
    <d v="2023-01-31T00:00:00"/>
    <x v="294"/>
    <x v="1"/>
    <s v="Cookware Set"/>
    <n v="2"/>
    <n v="41"/>
    <n v="8.91"/>
    <b v="0"/>
    <s v="Net Banking"/>
    <s v="In-store"/>
  </r>
  <r>
    <n v="3894"/>
    <d v="2022-04-24T00:00:00"/>
    <x v="294"/>
    <x v="4"/>
    <s v="Smartphone"/>
    <n v="2"/>
    <n v="215.71"/>
    <n v="85.63"/>
    <b v="0"/>
    <s v="Credit Card"/>
    <s v="Online"/>
  </r>
  <r>
    <n v="6935"/>
    <d v="2022-04-23T00:00:00"/>
    <x v="294"/>
    <x v="2"/>
    <s v="Jeans"/>
    <n v="4"/>
    <n v="421.09"/>
    <n v="85.6"/>
    <b v="1"/>
    <s v="Debit Card"/>
    <s v="In-store"/>
  </r>
  <r>
    <n v="2536"/>
    <d v="2021-09-20T00:00:00"/>
    <x v="294"/>
    <x v="5"/>
    <s v="Car Charger"/>
    <n v="1"/>
    <n v="404.75"/>
    <n v="126.21"/>
    <b v="1"/>
    <s v="Credit Card"/>
    <s v="Online"/>
  </r>
  <r>
    <n v="7803"/>
    <d v="2021-09-17T00:00:00"/>
    <x v="294"/>
    <x v="3"/>
    <s v="Children's Book"/>
    <n v="2"/>
    <n v="196.1"/>
    <n v="69.180000000000007"/>
    <b v="0"/>
    <s v="Net Banking"/>
    <s v="Online"/>
  </r>
  <r>
    <n v="266"/>
    <d v="2022-12-30T00:00:00"/>
    <x v="295"/>
    <x v="1"/>
    <s v="Table Lamp"/>
    <n v="1"/>
    <n v="352.67"/>
    <n v="114.43"/>
    <b v="0"/>
    <s v="UPI"/>
    <s v="In-store"/>
  </r>
  <r>
    <n v="5355"/>
    <d v="2022-11-13T00:00:00"/>
    <x v="295"/>
    <x v="5"/>
    <s v="Motor Oil"/>
    <n v="1"/>
    <n v="65.349999999999994"/>
    <n v="11.72"/>
    <b v="0"/>
    <s v="UPI"/>
    <s v="Online"/>
  </r>
  <r>
    <n v="6506"/>
    <d v="2022-08-17T00:00:00"/>
    <x v="295"/>
    <x v="3"/>
    <s v="Biography"/>
    <n v="1"/>
    <n v="428.19"/>
    <n v="51.28"/>
    <b v="0"/>
    <s v="Net Banking"/>
    <s v="Online"/>
  </r>
  <r>
    <n v="122"/>
    <d v="2022-08-16T00:00:00"/>
    <x v="295"/>
    <x v="0"/>
    <s v="Remote Control Car"/>
    <n v="4"/>
    <n v="30.31"/>
    <n v="7.47"/>
    <b v="0"/>
    <s v="Cash"/>
    <s v="Online"/>
  </r>
  <r>
    <n v="4189"/>
    <d v="2022-04-29T00:00:00"/>
    <x v="295"/>
    <x v="4"/>
    <s v="Laptop"/>
    <n v="2"/>
    <n v="299.45999999999998"/>
    <n v="46.06"/>
    <b v="0"/>
    <s v="Credit Card"/>
    <s v="In-store"/>
  </r>
  <r>
    <n v="5360"/>
    <d v="2021-08-07T00:00:00"/>
    <x v="295"/>
    <x v="0"/>
    <s v="Action Figure"/>
    <n v="2"/>
    <n v="284.47000000000003"/>
    <n v="53.67"/>
    <b v="0"/>
    <s v="UPI"/>
    <s v="In-store"/>
  </r>
  <r>
    <n v="8562"/>
    <d v="2022-11-09T00:00:00"/>
    <x v="296"/>
    <x v="4"/>
    <s v="Laptop"/>
    <n v="2"/>
    <n v="129.53"/>
    <n v="49.33"/>
    <b v="0"/>
    <s v="UPI"/>
    <s v="Online"/>
  </r>
  <r>
    <n v="5700"/>
    <d v="2022-08-01T00:00:00"/>
    <x v="296"/>
    <x v="5"/>
    <s v="Motorcycle Helmet"/>
    <n v="4"/>
    <n v="108.45"/>
    <n v="46.84"/>
    <b v="0"/>
    <s v="UPI"/>
    <s v="In-store"/>
  </r>
  <r>
    <n v="991"/>
    <d v="2022-02-16T00:00:00"/>
    <x v="296"/>
    <x v="0"/>
    <s v="Puzzle"/>
    <n v="3"/>
    <n v="157.25"/>
    <n v="2.84"/>
    <b v="0"/>
    <s v="UPI"/>
    <s v="Online"/>
  </r>
  <r>
    <n v="7825"/>
    <d v="2021-09-17T00:00:00"/>
    <x v="296"/>
    <x v="2"/>
    <s v="T-Shirt"/>
    <n v="1"/>
    <n v="22.91"/>
    <n v="8.9600000000000009"/>
    <b v="1"/>
    <s v="Cash"/>
    <s v="In-store"/>
  </r>
  <r>
    <n v="894"/>
    <d v="2021-07-18T00:00:00"/>
    <x v="296"/>
    <x v="3"/>
    <s v="Science Fiction"/>
    <n v="1"/>
    <n v="305.77999999999997"/>
    <n v="122.68"/>
    <b v="0"/>
    <s v="Cash"/>
    <s v="In-store"/>
  </r>
  <r>
    <n v="6738"/>
    <d v="2021-07-01T00:00:00"/>
    <x v="296"/>
    <x v="3"/>
    <s v="Science Fiction"/>
    <n v="2"/>
    <n v="391.76"/>
    <n v="20.91"/>
    <b v="1"/>
    <s v="Credit Card"/>
    <s v="In-store"/>
  </r>
  <r>
    <n v="3967"/>
    <d v="2023-01-10T00:00:00"/>
    <x v="297"/>
    <x v="0"/>
    <s v="Action Figure"/>
    <n v="5"/>
    <n v="492.72"/>
    <n v="192.22"/>
    <b v="0"/>
    <s v="Net Banking"/>
    <s v="Online"/>
  </r>
  <r>
    <n v="7504"/>
    <d v="2022-10-04T00:00:00"/>
    <x v="297"/>
    <x v="0"/>
    <s v="Board Game"/>
    <n v="3"/>
    <n v="94.15"/>
    <n v="12.24"/>
    <b v="0"/>
    <s v="Net Banking"/>
    <s v="In-store"/>
  </r>
  <r>
    <n v="4261"/>
    <d v="2021-07-15T00:00:00"/>
    <x v="297"/>
    <x v="0"/>
    <s v="Board Game"/>
    <n v="2"/>
    <n v="381.34"/>
    <n v="86.05"/>
    <b v="0"/>
    <s v="Cash"/>
    <s v="Online"/>
  </r>
  <r>
    <n v="3349"/>
    <d v="2021-07-09T00:00:00"/>
    <x v="297"/>
    <x v="5"/>
    <s v="Motorcycle Helmet"/>
    <n v="5"/>
    <n v="349.86"/>
    <n v="151.91999999999999"/>
    <b v="0"/>
    <s v="UPI"/>
    <s v="Online"/>
  </r>
  <r>
    <n v="7905"/>
    <d v="2022-12-11T00:00:00"/>
    <x v="298"/>
    <x v="5"/>
    <s v="Motor Oil"/>
    <n v="5"/>
    <n v="126.11"/>
    <n v="37.520000000000003"/>
    <b v="0"/>
    <s v="Net Banking"/>
    <s v="Online"/>
  </r>
  <r>
    <n v="5729"/>
    <d v="2022-12-10T00:00:00"/>
    <x v="298"/>
    <x v="2"/>
    <s v="Shoes"/>
    <n v="1"/>
    <n v="333.42"/>
    <n v="66.430000000000007"/>
    <b v="0"/>
    <s v="Credit Card"/>
    <s v="In-store"/>
  </r>
  <r>
    <n v="5938"/>
    <d v="2022-06-30T00:00:00"/>
    <x v="298"/>
    <x v="2"/>
    <s v="Jeans"/>
    <n v="3"/>
    <n v="49.28"/>
    <n v="14.43"/>
    <b v="1"/>
    <s v="Cash"/>
    <s v="Online"/>
  </r>
  <r>
    <n v="3328"/>
    <d v="2021-12-21T00:00:00"/>
    <x v="298"/>
    <x v="2"/>
    <s v="Watch"/>
    <n v="5"/>
    <n v="382.4"/>
    <n v="172.3"/>
    <b v="0"/>
    <s v="Debit Card"/>
    <s v="In-store"/>
  </r>
  <r>
    <n v="8222"/>
    <d v="2021-08-08T00:00:00"/>
    <x v="298"/>
    <x v="1"/>
    <s v="Table Lamp"/>
    <n v="4"/>
    <n v="60.43"/>
    <n v="9.07"/>
    <b v="1"/>
    <s v="Cash"/>
    <s v="Online"/>
  </r>
  <r>
    <n v="7597"/>
    <d v="2023-03-09T00:00:00"/>
    <x v="299"/>
    <x v="3"/>
    <s v="Science Fiction"/>
    <n v="4"/>
    <n v="285.45"/>
    <n v="68.63"/>
    <b v="0"/>
    <s v="Debit Card"/>
    <s v="In-store"/>
  </r>
  <r>
    <n v="4208"/>
    <d v="2021-08-09T00:00:00"/>
    <x v="299"/>
    <x v="2"/>
    <s v="Dress"/>
    <n v="1"/>
    <n v="491.79"/>
    <n v="35.58"/>
    <b v="1"/>
    <s v="Net Banking"/>
    <s v="In-store"/>
  </r>
  <r>
    <n v="2037"/>
    <d v="2022-10-30T00:00:00"/>
    <x v="300"/>
    <x v="0"/>
    <s v="Puzzle"/>
    <n v="3"/>
    <n v="425.32"/>
    <n v="94.38"/>
    <b v="1"/>
    <s v="UPI"/>
    <s v="Online"/>
  </r>
  <r>
    <n v="2453"/>
    <d v="2022-09-21T00:00:00"/>
    <x v="300"/>
    <x v="4"/>
    <s v="Laptop"/>
    <n v="5"/>
    <n v="129.38999999999999"/>
    <n v="46.35"/>
    <b v="0"/>
    <s v="UPI"/>
    <s v="In-store"/>
  </r>
  <r>
    <n v="4158"/>
    <d v="2022-05-16T00:00:00"/>
    <x v="300"/>
    <x v="0"/>
    <s v="Puzzle"/>
    <n v="4"/>
    <n v="370.53"/>
    <n v="158.4"/>
    <b v="1"/>
    <s v="Debit Card"/>
    <s v="In-store"/>
  </r>
  <r>
    <n v="1078"/>
    <d v="2021-10-06T00:00:00"/>
    <x v="301"/>
    <x v="3"/>
    <s v="Textbook"/>
    <n v="5"/>
    <n v="211.29"/>
    <n v="43.25"/>
    <b v="1"/>
    <s v="Debit Card"/>
    <s v="In-store"/>
  </r>
  <r>
    <n v="3538"/>
    <d v="2021-06-28T00:00:00"/>
    <x v="301"/>
    <x v="0"/>
    <s v="Board Game"/>
    <n v="5"/>
    <n v="307.3"/>
    <n v="50.06"/>
    <b v="0"/>
    <s v="Debit Card"/>
    <s v="Online"/>
  </r>
  <r>
    <n v="7821"/>
    <d v="2023-03-03T00:00:00"/>
    <x v="302"/>
    <x v="3"/>
    <s v="Science Fiction"/>
    <n v="3"/>
    <n v="257.79000000000002"/>
    <n v="25.4"/>
    <b v="1"/>
    <s v="Credit Card"/>
    <s v="In-store"/>
  </r>
  <r>
    <n v="9390"/>
    <d v="2023-02-15T00:00:00"/>
    <x v="302"/>
    <x v="0"/>
    <s v="Remote Control Car"/>
    <n v="3"/>
    <n v="392.86"/>
    <n v="93.35"/>
    <b v="1"/>
    <s v="Debit Card"/>
    <s v="In-store"/>
  </r>
  <r>
    <n v="9782"/>
    <d v="2022-05-26T00:00:00"/>
    <x v="303"/>
    <x v="2"/>
    <s v="Watch"/>
    <n v="4"/>
    <n v="342.67"/>
    <n v="55.25"/>
    <b v="1"/>
    <s v="Debit Card"/>
    <s v="In-store"/>
  </r>
  <r>
    <n v="2595"/>
    <d v="2022-03-12T00:00:00"/>
    <x v="303"/>
    <x v="0"/>
    <s v="Action Figure"/>
    <n v="5"/>
    <n v="209.92"/>
    <n v="23.58"/>
    <b v="1"/>
    <s v="UPI"/>
    <s v="Online"/>
  </r>
  <r>
    <n v="68"/>
    <d v="2022-02-08T00:00:00"/>
    <x v="303"/>
    <x v="4"/>
    <s v="Smartwatch"/>
    <n v="1"/>
    <n v="173.31"/>
    <n v="77.05"/>
    <b v="1"/>
    <s v="Cash"/>
    <s v="In-store"/>
  </r>
  <r>
    <n v="9294"/>
    <d v="2022-10-22T00:00:00"/>
    <x v="304"/>
    <x v="5"/>
    <s v="Car Seat Cover"/>
    <n v="3"/>
    <n v="176.74"/>
    <n v="23.08"/>
    <b v="0"/>
    <s v="Credit Card"/>
    <s v="Online"/>
  </r>
  <r>
    <n v="6709"/>
    <d v="2022-02-08T00:00:00"/>
    <x v="304"/>
    <x v="2"/>
    <s v="Watch"/>
    <n v="1"/>
    <n v="123.59"/>
    <n v="5.7"/>
    <b v="1"/>
    <s v="Cash"/>
    <s v="Online"/>
  </r>
  <r>
    <n v="1254"/>
    <d v="2021-08-02T00:00:00"/>
    <x v="304"/>
    <x v="5"/>
    <s v="Car Charger"/>
    <n v="4"/>
    <n v="229.85"/>
    <n v="106.11"/>
    <b v="0"/>
    <s v="Cash"/>
    <s v="In-store"/>
  </r>
  <r>
    <n v="1474"/>
    <d v="2022-04-23T00:00:00"/>
    <x v="305"/>
    <x v="1"/>
    <s v="Cushion Covers"/>
    <n v="2"/>
    <n v="479.4"/>
    <n v="73.72"/>
    <b v="1"/>
    <s v="Net Banking"/>
    <s v="In-store"/>
  </r>
  <r>
    <n v="2898"/>
    <d v="2021-10-16T00:00:00"/>
    <x v="305"/>
    <x v="5"/>
    <s v="Car Seat Cover"/>
    <n v="1"/>
    <n v="231.51"/>
    <n v="24.24"/>
    <b v="1"/>
    <s v="Cash"/>
    <s v="Online"/>
  </r>
  <r>
    <n v="80"/>
    <d v="2021-10-13T00:00:00"/>
    <x v="305"/>
    <x v="2"/>
    <s v="Shoes"/>
    <n v="4"/>
    <n v="145.57"/>
    <n v="26.17"/>
    <b v="0"/>
    <s v="UPI"/>
    <s v="In-store"/>
  </r>
  <r>
    <n v="1915"/>
    <d v="2021-04-29T00:00:00"/>
    <x v="305"/>
    <x v="4"/>
    <s v="Laptop"/>
    <n v="4"/>
    <n v="437.12"/>
    <n v="182.45"/>
    <b v="0"/>
    <s v="UPI"/>
    <s v="In-store"/>
  </r>
  <r>
    <n v="1407"/>
    <d v="2021-04-09T00:00:00"/>
    <x v="305"/>
    <x v="2"/>
    <s v="Dress"/>
    <n v="4"/>
    <n v="112.7"/>
    <n v="25.36"/>
    <b v="1"/>
    <s v="Net Banking"/>
    <s v="Online"/>
  </r>
  <r>
    <n v="6427"/>
    <d v="2022-05-22T00:00:00"/>
    <x v="306"/>
    <x v="3"/>
    <s v="Children's Book"/>
    <n v="4"/>
    <n v="488.94"/>
    <n v="63.61"/>
    <b v="0"/>
    <s v="Cash"/>
    <s v="In-store"/>
  </r>
  <r>
    <n v="8364"/>
    <d v="2022-01-14T00:00:00"/>
    <x v="306"/>
    <x v="4"/>
    <s v="Camera"/>
    <n v="4"/>
    <n v="233.89"/>
    <n v="82.57"/>
    <b v="1"/>
    <s v="UPI"/>
    <s v="In-store"/>
  </r>
  <r>
    <n v="145"/>
    <d v="2022-01-01T00:00:00"/>
    <x v="306"/>
    <x v="2"/>
    <s v="Jeans"/>
    <n v="4"/>
    <n v="230.61"/>
    <n v="84.95"/>
    <b v="0"/>
    <s v="UPI"/>
    <s v="In-store"/>
  </r>
  <r>
    <n v="3571"/>
    <d v="2021-12-28T00:00:00"/>
    <x v="306"/>
    <x v="1"/>
    <s v="Cookware Set"/>
    <n v="3"/>
    <n v="131.9"/>
    <n v="19.170000000000002"/>
    <b v="1"/>
    <s v="UPI"/>
    <s v="In-store"/>
  </r>
  <r>
    <n v="7808"/>
    <d v="2021-07-25T00:00:00"/>
    <x v="306"/>
    <x v="1"/>
    <s v="Cushion Covers"/>
    <n v="5"/>
    <n v="141.85"/>
    <n v="67.17"/>
    <b v="1"/>
    <s v="UPI"/>
    <s v="Online"/>
  </r>
  <r>
    <n v="1539"/>
    <d v="2023-01-11T00:00:00"/>
    <x v="307"/>
    <x v="3"/>
    <s v="Mystery Novel"/>
    <n v="3"/>
    <n v="268.01"/>
    <n v="76.66"/>
    <b v="0"/>
    <s v="Debit Card"/>
    <s v="Online"/>
  </r>
  <r>
    <n v="254"/>
    <d v="2022-03-09T00:00:00"/>
    <x v="307"/>
    <x v="2"/>
    <s v="T-Shirt"/>
    <n v="2"/>
    <n v="59.46"/>
    <n v="27.1"/>
    <b v="0"/>
    <s v="UPI"/>
    <s v="In-store"/>
  </r>
  <r>
    <n v="1851"/>
    <d v="2021-08-03T00:00:00"/>
    <x v="308"/>
    <x v="0"/>
    <s v="Remote Control Car"/>
    <n v="4"/>
    <n v="344.54"/>
    <n v="165.95"/>
    <b v="1"/>
    <s v="Net Banking"/>
    <s v="In-store"/>
  </r>
  <r>
    <n v="7131"/>
    <d v="2023-02-06T00:00:00"/>
    <x v="309"/>
    <x v="1"/>
    <s v="Cushion Covers"/>
    <n v="2"/>
    <n v="34.33"/>
    <n v="8.48"/>
    <b v="1"/>
    <s v="Net Banking"/>
    <s v="In-store"/>
  </r>
  <r>
    <n v="9001"/>
    <d v="2022-10-18T00:00:00"/>
    <x v="310"/>
    <x v="1"/>
    <s v="Cushion Covers"/>
    <n v="3"/>
    <n v="291.3"/>
    <n v="24.95"/>
    <b v="0"/>
    <s v="Cash"/>
    <s v="In-store"/>
  </r>
  <r>
    <n v="5924"/>
    <d v="2022-09-14T00:00:00"/>
    <x v="310"/>
    <x v="1"/>
    <s v="Table Lamp"/>
    <n v="1"/>
    <n v="401.65"/>
    <n v="188.13"/>
    <b v="1"/>
    <s v="Net Banking"/>
    <s v="Online"/>
  </r>
  <r>
    <n v="2636"/>
    <d v="2022-08-10T00:00:00"/>
    <x v="310"/>
    <x v="2"/>
    <s v="Watch"/>
    <n v="5"/>
    <n v="198.16"/>
    <n v="45.05"/>
    <b v="0"/>
    <s v="UPI"/>
    <s v="In-store"/>
  </r>
  <r>
    <n v="6293"/>
    <d v="2022-06-16T00:00:00"/>
    <x v="310"/>
    <x v="2"/>
    <s v="Shoes"/>
    <n v="1"/>
    <n v="408.85"/>
    <n v="150.18"/>
    <b v="1"/>
    <s v="UPI"/>
    <s v="In-store"/>
  </r>
  <r>
    <n v="462"/>
    <d v="2021-09-11T00:00:00"/>
    <x v="310"/>
    <x v="4"/>
    <s v="Headphones"/>
    <n v="2"/>
    <n v="77.42"/>
    <n v="11.11"/>
    <b v="0"/>
    <s v="Debit Card"/>
    <s v="In-store"/>
  </r>
  <r>
    <n v="517"/>
    <d v="2023-02-01T00:00:00"/>
    <x v="311"/>
    <x v="2"/>
    <s v="Watch"/>
    <n v="2"/>
    <n v="100.25"/>
    <n v="8.83"/>
    <b v="0"/>
    <s v="UPI"/>
    <s v="Online"/>
  </r>
  <r>
    <n v="638"/>
    <d v="2022-12-28T00:00:00"/>
    <x v="311"/>
    <x v="1"/>
    <s v="Cushion Covers"/>
    <n v="3"/>
    <n v="421"/>
    <n v="208.42"/>
    <b v="1"/>
    <s v="Cash"/>
    <s v="Online"/>
  </r>
  <r>
    <n v="3498"/>
    <d v="2022-03-21T00:00:00"/>
    <x v="311"/>
    <x v="0"/>
    <s v="Action Figure"/>
    <n v="5"/>
    <n v="389.36"/>
    <n v="12.15"/>
    <b v="0"/>
    <s v="UPI"/>
    <s v="In-store"/>
  </r>
  <r>
    <n v="2402"/>
    <d v="2022-02-20T00:00:00"/>
    <x v="311"/>
    <x v="2"/>
    <s v="Dress"/>
    <n v="4"/>
    <n v="363.46"/>
    <n v="142.76"/>
    <b v="0"/>
    <s v="Credit Card"/>
    <s v="Online"/>
  </r>
  <r>
    <n v="8192"/>
    <d v="2021-12-05T00:00:00"/>
    <x v="311"/>
    <x v="1"/>
    <s v="Bed Sheets"/>
    <n v="3"/>
    <n v="353.31"/>
    <n v="152.13"/>
    <b v="0"/>
    <s v="Cash"/>
    <s v="Online"/>
  </r>
  <r>
    <n v="4707"/>
    <d v="2023-01-30T00:00:00"/>
    <x v="312"/>
    <x v="1"/>
    <s v="Bed Sheets"/>
    <n v="1"/>
    <n v="329.63"/>
    <n v="38.270000000000003"/>
    <b v="1"/>
    <s v="Debit Card"/>
    <s v="In-store"/>
  </r>
  <r>
    <n v="611"/>
    <d v="2021-12-05T00:00:00"/>
    <x v="312"/>
    <x v="3"/>
    <s v="Science Fiction"/>
    <n v="4"/>
    <n v="64.34"/>
    <n v="22.04"/>
    <b v="0"/>
    <s v="Credit Card"/>
    <s v="In-store"/>
  </r>
  <r>
    <n v="3077"/>
    <d v="2021-10-22T00:00:00"/>
    <x v="312"/>
    <x v="4"/>
    <s v="Laptop"/>
    <n v="1"/>
    <n v="485.16"/>
    <n v="5.37"/>
    <b v="1"/>
    <s v="Net Banking"/>
    <s v="In-store"/>
  </r>
  <r>
    <n v="8544"/>
    <d v="2022-12-04T00:00:00"/>
    <x v="313"/>
    <x v="2"/>
    <s v="Dress"/>
    <n v="1"/>
    <n v="41.66"/>
    <n v="10.24"/>
    <b v="1"/>
    <s v="Credit Card"/>
    <s v="Online"/>
  </r>
  <r>
    <n v="6346"/>
    <d v="2022-01-26T00:00:00"/>
    <x v="313"/>
    <x v="5"/>
    <s v="Car Charger"/>
    <n v="2"/>
    <n v="450.99"/>
    <n v="8.1999999999999993"/>
    <b v="1"/>
    <s v="Credit Card"/>
    <s v="In-store"/>
  </r>
  <r>
    <n v="9046"/>
    <d v="2021-09-26T00:00:00"/>
    <x v="313"/>
    <x v="1"/>
    <s v="Cookware Set"/>
    <n v="4"/>
    <n v="271.49"/>
    <n v="48.77"/>
    <b v="0"/>
    <s v="Net Banking"/>
    <s v="In-store"/>
  </r>
  <r>
    <n v="7251"/>
    <d v="2021-06-04T00:00:00"/>
    <x v="314"/>
    <x v="3"/>
    <s v="Children's Book"/>
    <n v="5"/>
    <n v="314.94"/>
    <n v="31.77"/>
    <b v="1"/>
    <s v="Credit Card"/>
    <s v="Online"/>
  </r>
  <r>
    <n v="375"/>
    <d v="2022-05-18T00:00:00"/>
    <x v="315"/>
    <x v="0"/>
    <s v="Board Game"/>
    <n v="2"/>
    <n v="288.95999999999998"/>
    <n v="68.180000000000007"/>
    <b v="1"/>
    <s v="Net Banking"/>
    <s v="Online"/>
  </r>
  <r>
    <n v="9829"/>
    <d v="2022-04-06T00:00:00"/>
    <x v="315"/>
    <x v="5"/>
    <s v="Air Freshener"/>
    <n v="2"/>
    <n v="172.7"/>
    <n v="54.86"/>
    <b v="0"/>
    <s v="UPI"/>
    <s v="Online"/>
  </r>
  <r>
    <n v="4832"/>
    <d v="2021-06-12T00:00:00"/>
    <x v="315"/>
    <x v="4"/>
    <s v="Smartphone"/>
    <n v="3"/>
    <n v="117.45"/>
    <n v="56.68"/>
    <b v="1"/>
    <s v="Net Banking"/>
    <s v="Online"/>
  </r>
  <r>
    <n v="1630"/>
    <d v="2022-08-11T00:00:00"/>
    <x v="316"/>
    <x v="4"/>
    <s v="Smartwatch"/>
    <n v="2"/>
    <n v="208.61"/>
    <n v="73.09"/>
    <b v="0"/>
    <s v="Cash"/>
    <s v="In-store"/>
  </r>
  <r>
    <n v="3578"/>
    <d v="2022-07-01T00:00:00"/>
    <x v="316"/>
    <x v="0"/>
    <s v="Remote Control Car"/>
    <n v="2"/>
    <n v="324.54000000000002"/>
    <n v="54.2"/>
    <b v="0"/>
    <s v="Credit Card"/>
    <s v="Online"/>
  </r>
  <r>
    <n v="480"/>
    <d v="2021-09-09T00:00:00"/>
    <x v="316"/>
    <x v="2"/>
    <s v="Shoes"/>
    <n v="2"/>
    <n v="292.56"/>
    <n v="82.92"/>
    <b v="1"/>
    <s v="UPI"/>
    <s v="Online"/>
  </r>
  <r>
    <n v="9379"/>
    <d v="2021-07-02T00:00:00"/>
    <x v="316"/>
    <x v="2"/>
    <s v="Dress"/>
    <n v="2"/>
    <n v="107.94"/>
    <n v="22.86"/>
    <b v="0"/>
    <s v="UPI"/>
    <s v="Online"/>
  </r>
  <r>
    <n v="6692"/>
    <d v="2021-10-26T00:00:00"/>
    <x v="317"/>
    <x v="3"/>
    <s v="Science Fiction"/>
    <n v="5"/>
    <n v="72.37"/>
    <n v="15.21"/>
    <b v="0"/>
    <s v="Debit Card"/>
    <s v="In-store"/>
  </r>
  <r>
    <n v="7847"/>
    <d v="2021-09-08T00:00:00"/>
    <x v="317"/>
    <x v="1"/>
    <s v="Table Lamp"/>
    <n v="3"/>
    <n v="104.43"/>
    <n v="32.909999999999997"/>
    <b v="0"/>
    <s v="Net Banking"/>
    <s v="In-store"/>
  </r>
  <r>
    <n v="1516"/>
    <d v="2021-05-18T00:00:00"/>
    <x v="317"/>
    <x v="4"/>
    <s v="Smartwatch"/>
    <n v="2"/>
    <n v="295.88"/>
    <n v="32.86"/>
    <b v="0"/>
    <s v="Debit Card"/>
    <s v="Online"/>
  </r>
  <r>
    <n v="4743"/>
    <d v="2023-02-03T00:00:00"/>
    <x v="318"/>
    <x v="4"/>
    <s v="Smartphone"/>
    <n v="4"/>
    <n v="376.04"/>
    <n v="33.03"/>
    <b v="0"/>
    <s v="Cash"/>
    <s v="Online"/>
  </r>
  <r>
    <n v="6346"/>
    <d v="2023-01-11T00:00:00"/>
    <x v="318"/>
    <x v="3"/>
    <s v="Biography"/>
    <n v="1"/>
    <n v="473.22"/>
    <n v="176.83"/>
    <b v="1"/>
    <s v="Net Banking"/>
    <s v="In-store"/>
  </r>
  <r>
    <n v="1312"/>
    <d v="2022-11-30T00:00:00"/>
    <x v="318"/>
    <x v="5"/>
    <s v="Car Charger"/>
    <n v="3"/>
    <n v="228.5"/>
    <n v="81.99"/>
    <b v="1"/>
    <s v="UPI"/>
    <s v="In-store"/>
  </r>
  <r>
    <n v="5284"/>
    <d v="2022-10-01T00:00:00"/>
    <x v="318"/>
    <x v="1"/>
    <s v="Cookware Set"/>
    <n v="3"/>
    <n v="58.94"/>
    <n v="28.47"/>
    <b v="0"/>
    <s v="UPI"/>
    <s v="In-store"/>
  </r>
  <r>
    <n v="7756"/>
    <d v="2022-09-08T00:00:00"/>
    <x v="318"/>
    <x v="1"/>
    <s v="Bed Sheets"/>
    <n v="5"/>
    <n v="279.73"/>
    <n v="2.77"/>
    <b v="1"/>
    <s v="UPI"/>
    <s v="Online"/>
  </r>
  <r>
    <n v="51"/>
    <d v="2022-03-27T00:00:00"/>
    <x v="318"/>
    <x v="1"/>
    <s v="Table Lamp"/>
    <n v="4"/>
    <n v="285.32"/>
    <n v="111.8"/>
    <b v="0"/>
    <s v="UPI"/>
    <s v="In-store"/>
  </r>
  <r>
    <n v="484"/>
    <d v="2021-09-05T00:00:00"/>
    <x v="318"/>
    <x v="2"/>
    <s v="Shoes"/>
    <n v="1"/>
    <n v="366.59"/>
    <n v="172.27"/>
    <b v="0"/>
    <s v="Net Banking"/>
    <s v="In-store"/>
  </r>
  <r>
    <n v="2696"/>
    <d v="2021-07-28T00:00:00"/>
    <x v="318"/>
    <x v="0"/>
    <s v="Remote Control Car"/>
    <n v="1"/>
    <n v="343.34"/>
    <n v="123.07"/>
    <b v="0"/>
    <s v="Credit Card"/>
    <s v="In-store"/>
  </r>
  <r>
    <n v="1135"/>
    <d v="2021-06-14T00:00:00"/>
    <x v="318"/>
    <x v="1"/>
    <s v="Cushion Covers"/>
    <n v="2"/>
    <n v="108.83"/>
    <n v="8.89"/>
    <b v="0"/>
    <s v="Debit Card"/>
    <s v="Online"/>
  </r>
  <r>
    <n v="1183"/>
    <d v="2021-03-26T00:00:00"/>
    <x v="318"/>
    <x v="2"/>
    <s v="Jeans"/>
    <n v="3"/>
    <n v="408.98"/>
    <n v="24.6"/>
    <b v="0"/>
    <s v="Credit Card"/>
    <s v="Online"/>
  </r>
  <r>
    <n v="7384"/>
    <d v="2023-03-21T00:00:00"/>
    <x v="319"/>
    <x v="0"/>
    <s v="Puzzle"/>
    <n v="5"/>
    <n v="84.67"/>
    <n v="24"/>
    <b v="0"/>
    <s v="UPI"/>
    <s v="Online"/>
  </r>
  <r>
    <n v="6860"/>
    <d v="2022-09-15T00:00:00"/>
    <x v="319"/>
    <x v="2"/>
    <s v="T-Shirt"/>
    <n v="4"/>
    <n v="439.29"/>
    <n v="200"/>
    <b v="0"/>
    <s v="Debit Card"/>
    <s v="Online"/>
  </r>
  <r>
    <n v="2332"/>
    <d v="2021-12-13T00:00:00"/>
    <x v="319"/>
    <x v="1"/>
    <s v="Cookware Set"/>
    <n v="4"/>
    <n v="36.450000000000003"/>
    <n v="12.81"/>
    <b v="1"/>
    <s v="Credit Card"/>
    <s v="In-store"/>
  </r>
  <r>
    <n v="8633"/>
    <d v="2022-05-07T00:00:00"/>
    <x v="320"/>
    <x v="1"/>
    <s v="Table Lamp"/>
    <n v="1"/>
    <n v="379.61"/>
    <n v="8.6199999999999992"/>
    <b v="1"/>
    <s v="Debit Card"/>
    <s v="In-store"/>
  </r>
  <r>
    <n v="9085"/>
    <d v="2022-04-19T00:00:00"/>
    <x v="320"/>
    <x v="1"/>
    <s v="Bed Sheets"/>
    <n v="4"/>
    <n v="141.80000000000001"/>
    <n v="24.11"/>
    <b v="1"/>
    <s v="Cash"/>
    <s v="In-store"/>
  </r>
  <r>
    <n v="5291"/>
    <d v="2021-06-27T00:00:00"/>
    <x v="320"/>
    <x v="1"/>
    <s v="Bed Sheets"/>
    <n v="3"/>
    <n v="225.59"/>
    <n v="102.09"/>
    <b v="0"/>
    <s v="Debit Card"/>
    <s v="Online"/>
  </r>
  <r>
    <n v="3119"/>
    <d v="2021-12-14T00:00:00"/>
    <x v="321"/>
    <x v="0"/>
    <s v="Puzzle"/>
    <n v="4"/>
    <n v="482.28"/>
    <n v="133.91999999999999"/>
    <b v="0"/>
    <s v="Credit Card"/>
    <s v="Online"/>
  </r>
  <r>
    <n v="5042"/>
    <d v="2021-05-16T00:00:00"/>
    <x v="321"/>
    <x v="4"/>
    <s v="Smartphone"/>
    <n v="1"/>
    <n v="371.24"/>
    <n v="5.93"/>
    <b v="1"/>
    <s v="UPI"/>
    <s v="Online"/>
  </r>
  <r>
    <n v="7918"/>
    <d v="2022-02-27T00:00:00"/>
    <x v="322"/>
    <x v="1"/>
    <s v="Bed Sheets"/>
    <n v="3"/>
    <n v="422.94"/>
    <n v="145.91999999999999"/>
    <b v="1"/>
    <s v="UPI"/>
    <s v="Online"/>
  </r>
  <r>
    <n v="5120"/>
    <d v="2022-11-22T00:00:00"/>
    <x v="323"/>
    <x v="2"/>
    <s v="Watch"/>
    <n v="1"/>
    <n v="487.1"/>
    <n v="184.06"/>
    <b v="0"/>
    <s v="Cash"/>
    <s v="Online"/>
  </r>
  <r>
    <n v="2256"/>
    <d v="2022-03-24T00:00:00"/>
    <x v="323"/>
    <x v="1"/>
    <s v="Cookware Set"/>
    <n v="4"/>
    <n v="379.31"/>
    <n v="163.44"/>
    <b v="1"/>
    <s v="Credit Card"/>
    <s v="In-store"/>
  </r>
  <r>
    <n v="8322"/>
    <d v="2022-09-28T00:00:00"/>
    <x v="324"/>
    <x v="4"/>
    <s v="Camera"/>
    <n v="3"/>
    <n v="191.19"/>
    <n v="4.7"/>
    <b v="0"/>
    <s v="UPI"/>
    <s v="Online"/>
  </r>
  <r>
    <n v="5018"/>
    <d v="2022-08-13T00:00:00"/>
    <x v="324"/>
    <x v="5"/>
    <s v="Car Charger"/>
    <n v="3"/>
    <n v="230.36"/>
    <n v="48.99"/>
    <b v="0"/>
    <s v="UPI"/>
    <s v="Online"/>
  </r>
  <r>
    <n v="7791"/>
    <d v="2023-03-12T00:00:00"/>
    <x v="325"/>
    <x v="1"/>
    <s v="Bed Sheets"/>
    <n v="2"/>
    <n v="457.44"/>
    <n v="70.05"/>
    <b v="0"/>
    <s v="Cash"/>
    <s v="Online"/>
  </r>
  <r>
    <n v="5957"/>
    <d v="2022-09-02T00:00:00"/>
    <x v="325"/>
    <x v="1"/>
    <s v="Bed Sheets"/>
    <n v="1"/>
    <n v="337.78"/>
    <n v="115.35"/>
    <b v="1"/>
    <s v="Net Banking"/>
    <s v="In-store"/>
  </r>
  <r>
    <n v="2268"/>
    <d v="2022-02-26T00:00:00"/>
    <x v="325"/>
    <x v="2"/>
    <s v="Watch"/>
    <n v="1"/>
    <n v="328.03"/>
    <n v="120.94"/>
    <b v="1"/>
    <s v="Debit Card"/>
    <s v="In-store"/>
  </r>
  <r>
    <n v="7480"/>
    <d v="2021-05-30T00:00:00"/>
    <x v="325"/>
    <x v="0"/>
    <s v="Doll"/>
    <n v="5"/>
    <n v="231.06"/>
    <n v="99.03"/>
    <b v="1"/>
    <s v="Credit Card"/>
    <s v="Online"/>
  </r>
  <r>
    <n v="4506"/>
    <d v="2022-10-31T00:00:00"/>
    <x v="326"/>
    <x v="1"/>
    <s v="Cookware Set"/>
    <n v="1"/>
    <n v="55.19"/>
    <n v="25.77"/>
    <b v="0"/>
    <s v="Debit Card"/>
    <s v="In-store"/>
  </r>
  <r>
    <n v="567"/>
    <d v="2022-03-10T00:00:00"/>
    <x v="326"/>
    <x v="0"/>
    <s v="Puzzle"/>
    <n v="2"/>
    <n v="315.70999999999998"/>
    <n v="125.68"/>
    <b v="1"/>
    <s v="Net Banking"/>
    <s v="Online"/>
  </r>
  <r>
    <n v="2166"/>
    <d v="2022-09-24T00:00:00"/>
    <x v="327"/>
    <x v="4"/>
    <s v="Camera"/>
    <n v="5"/>
    <n v="375.2"/>
    <n v="102.83"/>
    <b v="0"/>
    <s v="Credit Card"/>
    <s v="In-store"/>
  </r>
  <r>
    <n v="3827"/>
    <d v="2022-07-12T00:00:00"/>
    <x v="327"/>
    <x v="2"/>
    <s v="T-Shirt"/>
    <n v="5"/>
    <n v="466.92"/>
    <n v="231.9"/>
    <b v="0"/>
    <s v="Cash"/>
    <s v="Online"/>
  </r>
  <r>
    <n v="9698"/>
    <d v="2021-11-30T00:00:00"/>
    <x v="327"/>
    <x v="1"/>
    <s v="Bed Sheets"/>
    <n v="5"/>
    <n v="402.58"/>
    <n v="95.67"/>
    <b v="1"/>
    <s v="Net Banking"/>
    <s v="Online"/>
  </r>
  <r>
    <n v="1046"/>
    <d v="2021-09-07T00:00:00"/>
    <x v="327"/>
    <x v="1"/>
    <s v="Curtains"/>
    <n v="3"/>
    <n v="137.96"/>
    <n v="49.05"/>
    <b v="0"/>
    <s v="Debit Card"/>
    <s v="Online"/>
  </r>
  <r>
    <n v="9728"/>
    <d v="2021-07-25T00:00:00"/>
    <x v="327"/>
    <x v="0"/>
    <s v="Doll"/>
    <n v="5"/>
    <n v="250.02"/>
    <n v="70.37"/>
    <b v="0"/>
    <s v="Credit Card"/>
    <s v="In-store"/>
  </r>
  <r>
    <n v="1044"/>
    <d v="2022-12-09T00:00:00"/>
    <x v="328"/>
    <x v="3"/>
    <s v="Mystery Novel"/>
    <n v="5"/>
    <n v="121.08"/>
    <n v="34.020000000000003"/>
    <b v="0"/>
    <s v="Net Banking"/>
    <s v="In-store"/>
  </r>
  <r>
    <n v="7394"/>
    <d v="2022-09-19T00:00:00"/>
    <x v="328"/>
    <x v="4"/>
    <s v="Smartwatch"/>
    <n v="5"/>
    <n v="238"/>
    <n v="14.53"/>
    <b v="0"/>
    <s v="Credit Card"/>
    <s v="In-store"/>
  </r>
  <r>
    <n v="4647"/>
    <d v="2022-07-28T00:00:00"/>
    <x v="328"/>
    <x v="0"/>
    <s v="Doll"/>
    <n v="2"/>
    <n v="287.41000000000003"/>
    <n v="69.75"/>
    <b v="0"/>
    <s v="Credit Card"/>
    <s v="Online"/>
  </r>
  <r>
    <n v="8519"/>
    <d v="2021-08-22T00:00:00"/>
    <x v="328"/>
    <x v="5"/>
    <s v="Motorcycle Helmet"/>
    <n v="3"/>
    <n v="278.33"/>
    <n v="93.63"/>
    <b v="1"/>
    <s v="Credit Card"/>
    <s v="In-store"/>
  </r>
  <r>
    <n v="7655"/>
    <d v="2023-01-27T00:00:00"/>
    <x v="329"/>
    <x v="5"/>
    <s v="Motorcycle Helmet"/>
    <n v="2"/>
    <n v="424.3"/>
    <n v="16.27"/>
    <b v="1"/>
    <s v="Debit Card"/>
    <s v="Online"/>
  </r>
  <r>
    <n v="5639"/>
    <d v="2022-11-30T00:00:00"/>
    <x v="329"/>
    <x v="3"/>
    <s v="Mystery Novel"/>
    <n v="5"/>
    <n v="101.17"/>
    <n v="21.64"/>
    <b v="1"/>
    <s v="Debit Card"/>
    <s v="In-store"/>
  </r>
  <r>
    <n v="4343"/>
    <d v="2022-08-27T00:00:00"/>
    <x v="329"/>
    <x v="0"/>
    <s v="Remote Control Car"/>
    <n v="1"/>
    <n v="427.36"/>
    <n v="182.13"/>
    <b v="0"/>
    <s v="Net Banking"/>
    <s v="In-store"/>
  </r>
  <r>
    <n v="6479"/>
    <d v="2022-02-19T00:00:00"/>
    <x v="330"/>
    <x v="0"/>
    <s v="Action Figure"/>
    <n v="4"/>
    <n v="370.6"/>
    <n v="119.69"/>
    <b v="1"/>
    <s v="Credit Card"/>
    <s v="In-store"/>
  </r>
  <r>
    <n v="7013"/>
    <d v="2023-03-12T00:00:00"/>
    <x v="331"/>
    <x v="4"/>
    <s v="Headphones"/>
    <n v="2"/>
    <n v="332.83"/>
    <n v="107.85"/>
    <b v="0"/>
    <s v="Credit Card"/>
    <s v="Online"/>
  </r>
  <r>
    <n v="489"/>
    <d v="2022-12-29T00:00:00"/>
    <x v="331"/>
    <x v="3"/>
    <s v="Textbook"/>
    <n v="1"/>
    <n v="405.56"/>
    <n v="157.33000000000001"/>
    <b v="0"/>
    <s v="Debit Card"/>
    <s v="Online"/>
  </r>
  <r>
    <n v="1083"/>
    <d v="2022-10-16T00:00:00"/>
    <x v="331"/>
    <x v="2"/>
    <s v="Watch"/>
    <n v="4"/>
    <n v="394.31"/>
    <n v="85.83"/>
    <b v="0"/>
    <s v="Cash"/>
    <s v="Online"/>
  </r>
  <r>
    <n v="6799"/>
    <d v="2022-01-02T00:00:00"/>
    <x v="331"/>
    <x v="0"/>
    <s v="Puzzle"/>
    <n v="1"/>
    <n v="148.59"/>
    <n v="22.18"/>
    <b v="0"/>
    <s v="Debit Card"/>
    <s v="In-store"/>
  </r>
  <r>
    <n v="5461"/>
    <d v="2023-03-17T00:00:00"/>
    <x v="332"/>
    <x v="3"/>
    <s v="Children's Book"/>
    <n v="5"/>
    <n v="480.46"/>
    <n v="199.88"/>
    <b v="1"/>
    <s v="Net Banking"/>
    <s v="In-store"/>
  </r>
  <r>
    <n v="4701"/>
    <d v="2023-01-23T00:00:00"/>
    <x v="332"/>
    <x v="1"/>
    <s v="Bed Sheets"/>
    <n v="1"/>
    <n v="210.17"/>
    <n v="53.07"/>
    <b v="1"/>
    <s v="Cash"/>
    <s v="In-store"/>
  </r>
  <r>
    <n v="449"/>
    <d v="2022-09-17T00:00:00"/>
    <x v="332"/>
    <x v="5"/>
    <s v="Motor Oil"/>
    <n v="4"/>
    <n v="434.21"/>
    <n v="169.91"/>
    <b v="1"/>
    <s v="Credit Card"/>
    <s v="In-store"/>
  </r>
  <r>
    <n v="1753"/>
    <d v="2021-09-19T00:00:00"/>
    <x v="332"/>
    <x v="2"/>
    <s v="Dress"/>
    <n v="2"/>
    <n v="82.02"/>
    <n v="26.57"/>
    <b v="1"/>
    <s v="Net Banking"/>
    <s v="In-store"/>
  </r>
  <r>
    <n v="2648"/>
    <d v="2021-05-27T00:00:00"/>
    <x v="332"/>
    <x v="3"/>
    <s v="Textbook"/>
    <n v="5"/>
    <n v="351.08"/>
    <n v="11.27"/>
    <b v="1"/>
    <s v="Debit Card"/>
    <s v="Online"/>
  </r>
  <r>
    <n v="7262"/>
    <d v="2022-11-02T00:00:00"/>
    <x v="333"/>
    <x v="5"/>
    <s v="Motor Oil"/>
    <n v="2"/>
    <n v="104.86"/>
    <n v="5.7"/>
    <b v="1"/>
    <s v="Debit Card"/>
    <s v="In-store"/>
  </r>
  <r>
    <n v="5428"/>
    <d v="2022-09-03T00:00:00"/>
    <x v="333"/>
    <x v="2"/>
    <s v="Shoes"/>
    <n v="5"/>
    <n v="36.5"/>
    <n v="16.75"/>
    <b v="1"/>
    <s v="Debit Card"/>
    <s v="In-store"/>
  </r>
  <r>
    <n v="2655"/>
    <d v="2023-03-18T00:00:00"/>
    <x v="334"/>
    <x v="2"/>
    <s v="Jeans"/>
    <n v="3"/>
    <n v="329.98"/>
    <n v="117.21"/>
    <b v="0"/>
    <s v="Net Banking"/>
    <s v="In-store"/>
  </r>
  <r>
    <n v="2611"/>
    <d v="2022-12-09T00:00:00"/>
    <x v="335"/>
    <x v="4"/>
    <s v="Camera"/>
    <n v="5"/>
    <n v="346.53"/>
    <n v="121.07"/>
    <b v="0"/>
    <s v="UPI"/>
    <s v="In-store"/>
  </r>
  <r>
    <n v="3320"/>
    <d v="2021-09-22T00:00:00"/>
    <x v="336"/>
    <x v="3"/>
    <s v="Mystery Novel"/>
    <n v="4"/>
    <n v="276.89999999999998"/>
    <n v="10.96"/>
    <b v="1"/>
    <s v="Debit Card"/>
    <s v="Online"/>
  </r>
  <r>
    <n v="7015"/>
    <d v="2021-09-04T00:00:00"/>
    <x v="336"/>
    <x v="1"/>
    <s v="Cookware Set"/>
    <n v="3"/>
    <n v="37.659999999999997"/>
    <n v="4.5999999999999996"/>
    <b v="1"/>
    <s v="Net Banking"/>
    <s v="Online"/>
  </r>
  <r>
    <n v="2961"/>
    <d v="2021-07-01T00:00:00"/>
    <x v="336"/>
    <x v="5"/>
    <s v="Motor Oil"/>
    <n v="5"/>
    <n v="301.36"/>
    <n v="128.02000000000001"/>
    <b v="0"/>
    <s v="Cash"/>
    <s v="Online"/>
  </r>
  <r>
    <n v="7047"/>
    <d v="2022-10-10T00:00:00"/>
    <x v="337"/>
    <x v="5"/>
    <s v="Motor Oil"/>
    <n v="4"/>
    <n v="434.54"/>
    <n v="115.65"/>
    <b v="0"/>
    <s v="Cash"/>
    <s v="In-store"/>
  </r>
  <r>
    <n v="5364"/>
    <d v="2021-05-07T00:00:00"/>
    <x v="337"/>
    <x v="0"/>
    <s v="Action Figure"/>
    <n v="3"/>
    <n v="336.12"/>
    <n v="149.94999999999999"/>
    <b v="1"/>
    <s v="Credit Card"/>
    <s v="Online"/>
  </r>
  <r>
    <n v="300"/>
    <d v="2022-04-22T00:00:00"/>
    <x v="338"/>
    <x v="4"/>
    <s v="Smartphone"/>
    <n v="1"/>
    <n v="99.05"/>
    <n v="7.97"/>
    <b v="0"/>
    <s v="Net Banking"/>
    <s v="Online"/>
  </r>
  <r>
    <n v="1089"/>
    <d v="2021-12-28T00:00:00"/>
    <x v="338"/>
    <x v="2"/>
    <s v="Shoes"/>
    <n v="5"/>
    <n v="450.28"/>
    <n v="195.33"/>
    <b v="1"/>
    <s v="Debit Card"/>
    <s v="Online"/>
  </r>
  <r>
    <n v="9066"/>
    <d v="2021-12-25T00:00:00"/>
    <x v="338"/>
    <x v="3"/>
    <s v="Biography"/>
    <n v="1"/>
    <n v="83.19"/>
    <n v="39.94"/>
    <b v="0"/>
    <s v="Credit Card"/>
    <s v="Online"/>
  </r>
  <r>
    <n v="4703"/>
    <d v="2022-05-12T00:00:00"/>
    <x v="339"/>
    <x v="4"/>
    <s v="Headphones"/>
    <n v="4"/>
    <n v="334.25"/>
    <n v="155.91"/>
    <b v="1"/>
    <s v="Credit Card"/>
    <s v="Online"/>
  </r>
  <r>
    <n v="850"/>
    <d v="2021-04-18T00:00:00"/>
    <x v="340"/>
    <x v="5"/>
    <s v="Air Freshener"/>
    <n v="4"/>
    <n v="492.87"/>
    <n v="23.15"/>
    <b v="0"/>
    <s v="Credit Card"/>
    <s v="In-store"/>
  </r>
  <r>
    <n v="871"/>
    <d v="2021-09-28T00:00:00"/>
    <x v="341"/>
    <x v="3"/>
    <s v="Textbook"/>
    <n v="4"/>
    <n v="48.28"/>
    <n v="7.1"/>
    <b v="0"/>
    <s v="Credit Card"/>
    <s v="In-store"/>
  </r>
  <r>
    <n v="2876"/>
    <d v="2021-08-20T00:00:00"/>
    <x v="341"/>
    <x v="3"/>
    <s v="Biography"/>
    <n v="1"/>
    <n v="201.74"/>
    <n v="15.44"/>
    <b v="0"/>
    <s v="Cash"/>
    <s v="Online"/>
  </r>
  <r>
    <n v="6205"/>
    <d v="2021-07-11T00:00:00"/>
    <x v="342"/>
    <x v="0"/>
    <s v="Remote Control Car"/>
    <n v="1"/>
    <n v="416.12"/>
    <n v="164.1"/>
    <b v="1"/>
    <s v="Debit Card"/>
    <s v="In-store"/>
  </r>
  <r>
    <n v="5763"/>
    <d v="2023-03-20T00:00:00"/>
    <x v="343"/>
    <x v="0"/>
    <s v="Remote Control Car"/>
    <n v="5"/>
    <n v="487.29"/>
    <n v="81.819999999999993"/>
    <b v="1"/>
    <s v="UPI"/>
    <s v="In-store"/>
  </r>
  <r>
    <n v="1111"/>
    <d v="2022-04-15T00:00:00"/>
    <x v="343"/>
    <x v="1"/>
    <s v="Cushion Covers"/>
    <n v="3"/>
    <n v="461.77"/>
    <n v="38.31"/>
    <b v="1"/>
    <s v="Debit Card"/>
    <s v="In-store"/>
  </r>
  <r>
    <n v="7051"/>
    <d v="2021-12-17T00:00:00"/>
    <x v="343"/>
    <x v="5"/>
    <s v="Car Seat Cover"/>
    <n v="1"/>
    <n v="133.19999999999999"/>
    <n v="23.32"/>
    <b v="0"/>
    <s v="Cash"/>
    <s v="Online"/>
  </r>
  <r>
    <n v="6898"/>
    <d v="2023-03-08T00:00:00"/>
    <x v="344"/>
    <x v="1"/>
    <s v="Curtains"/>
    <n v="2"/>
    <n v="27.31"/>
    <n v="12.6"/>
    <b v="0"/>
    <s v="Cash"/>
    <s v="In-store"/>
  </r>
  <r>
    <n v="9558"/>
    <d v="2022-11-11T00:00:00"/>
    <x v="344"/>
    <x v="4"/>
    <s v="Smartphone"/>
    <n v="3"/>
    <n v="252.5"/>
    <n v="111.4"/>
    <b v="0"/>
    <s v="Net Banking"/>
    <s v="Online"/>
  </r>
  <r>
    <n v="2454"/>
    <d v="2022-10-26T00:00:00"/>
    <x v="344"/>
    <x v="1"/>
    <s v="Cookware Set"/>
    <n v="1"/>
    <n v="399.4"/>
    <n v="100.65"/>
    <b v="0"/>
    <s v="Net Banking"/>
    <s v="In-store"/>
  </r>
  <r>
    <n v="1107"/>
    <d v="2022-10-19T00:00:00"/>
    <x v="344"/>
    <x v="0"/>
    <s v="Action Figure"/>
    <n v="5"/>
    <n v="290.7"/>
    <n v="71.05"/>
    <b v="1"/>
    <s v="Net Banking"/>
    <s v="Online"/>
  </r>
  <r>
    <n v="1508"/>
    <d v="2021-11-09T00:00:00"/>
    <x v="344"/>
    <x v="2"/>
    <s v="Dress"/>
    <n v="2"/>
    <n v="277.2"/>
    <n v="34.69"/>
    <b v="1"/>
    <s v="Cash"/>
    <s v="Online"/>
  </r>
  <r>
    <n v="1475"/>
    <d v="2022-11-04T00:00:00"/>
    <x v="345"/>
    <x v="0"/>
    <s v="Doll"/>
    <n v="2"/>
    <n v="172.74"/>
    <n v="24.22"/>
    <b v="1"/>
    <s v="UPI"/>
    <s v="Online"/>
  </r>
  <r>
    <n v="1469"/>
    <d v="2021-10-16T00:00:00"/>
    <x v="345"/>
    <x v="0"/>
    <s v="Action Figure"/>
    <n v="5"/>
    <n v="303.04000000000002"/>
    <n v="49.16"/>
    <b v="0"/>
    <s v="Credit Card"/>
    <s v="In-store"/>
  </r>
  <r>
    <n v="8951"/>
    <d v="2021-10-15T00:00:00"/>
    <x v="345"/>
    <x v="5"/>
    <s v="Car Charger"/>
    <n v="5"/>
    <n v="247.25"/>
    <n v="118.35"/>
    <b v="0"/>
    <s v="Cash"/>
    <s v="In-store"/>
  </r>
  <r>
    <n v="2832"/>
    <d v="2021-05-06T00:00:00"/>
    <x v="345"/>
    <x v="2"/>
    <s v="Shoes"/>
    <n v="3"/>
    <n v="147.13"/>
    <n v="64.989999999999995"/>
    <b v="1"/>
    <s v="Cash"/>
    <s v="Online"/>
  </r>
  <r>
    <n v="1362"/>
    <d v="2023-01-04T00:00:00"/>
    <x v="346"/>
    <x v="0"/>
    <s v="Remote Control Car"/>
    <n v="1"/>
    <n v="314.70999999999998"/>
    <n v="92.89"/>
    <b v="1"/>
    <s v="Net Banking"/>
    <s v="In-store"/>
  </r>
  <r>
    <n v="4664"/>
    <d v="2022-05-29T00:00:00"/>
    <x v="346"/>
    <x v="1"/>
    <s v="Table Lamp"/>
    <n v="4"/>
    <n v="389.62"/>
    <n v="87.07"/>
    <b v="1"/>
    <s v="UPI"/>
    <s v="In-store"/>
  </r>
  <r>
    <n v="2567"/>
    <d v="2021-07-30T00:00:00"/>
    <x v="346"/>
    <x v="1"/>
    <s v="Curtains"/>
    <n v="1"/>
    <n v="101.43"/>
    <n v="40"/>
    <b v="0"/>
    <s v="Net Banking"/>
    <s v="Online"/>
  </r>
  <r>
    <n v="1844"/>
    <d v="2021-06-18T00:00:00"/>
    <x v="346"/>
    <x v="3"/>
    <s v="Mystery Novel"/>
    <n v="4"/>
    <n v="450.8"/>
    <n v="144.78"/>
    <b v="1"/>
    <s v="UPI"/>
    <s v="In-store"/>
  </r>
  <r>
    <n v="2267"/>
    <d v="2022-05-06T00:00:00"/>
    <x v="347"/>
    <x v="0"/>
    <s v="Board Game"/>
    <n v="2"/>
    <n v="447.63"/>
    <n v="96.52"/>
    <b v="0"/>
    <s v="Cash"/>
    <s v="Online"/>
  </r>
  <r>
    <n v="682"/>
    <d v="2021-07-22T00:00:00"/>
    <x v="347"/>
    <x v="4"/>
    <s v="Camera"/>
    <n v="5"/>
    <n v="58.4"/>
    <n v="15.18"/>
    <b v="0"/>
    <s v="Cash"/>
    <s v="In-store"/>
  </r>
  <r>
    <n v="2175"/>
    <d v="2022-06-15T00:00:00"/>
    <x v="348"/>
    <x v="1"/>
    <s v="Cushion Covers"/>
    <n v="1"/>
    <n v="17.809999999999999"/>
    <n v="5.96"/>
    <b v="1"/>
    <s v="UPI"/>
    <s v="Online"/>
  </r>
  <r>
    <n v="7297"/>
    <d v="2021-08-30T00:00:00"/>
    <x v="348"/>
    <x v="1"/>
    <s v="Cookware Set"/>
    <n v="5"/>
    <n v="63.33"/>
    <n v="20.440000000000001"/>
    <b v="1"/>
    <s v="Net Banking"/>
    <s v="Online"/>
  </r>
  <r>
    <n v="995"/>
    <d v="2022-07-30T00:00:00"/>
    <x v="349"/>
    <x v="0"/>
    <s v="Remote Control Car"/>
    <n v="3"/>
    <n v="399.18"/>
    <n v="11.64"/>
    <b v="0"/>
    <s v="Cash"/>
    <s v="Online"/>
  </r>
  <r>
    <n v="1261"/>
    <d v="2022-07-09T00:00:00"/>
    <x v="349"/>
    <x v="1"/>
    <s v="Cushion Covers"/>
    <n v="4"/>
    <n v="300.97000000000003"/>
    <n v="29.43"/>
    <b v="1"/>
    <s v="Debit Card"/>
    <s v="In-store"/>
  </r>
  <r>
    <n v="431"/>
    <d v="2022-05-09T00:00:00"/>
    <x v="349"/>
    <x v="0"/>
    <s v="Doll"/>
    <n v="3"/>
    <n v="239.03"/>
    <n v="117.48"/>
    <b v="1"/>
    <s v="Cash"/>
    <s v="Online"/>
  </r>
  <r>
    <n v="4149"/>
    <d v="2023-02-28T00:00:00"/>
    <x v="350"/>
    <x v="1"/>
    <s v="Bed Sheets"/>
    <n v="1"/>
    <n v="341.15"/>
    <n v="73.22"/>
    <b v="0"/>
    <s v="Net Banking"/>
    <s v="In-store"/>
  </r>
  <r>
    <n v="5593"/>
    <d v="2022-09-30T00:00:00"/>
    <x v="350"/>
    <x v="1"/>
    <s v="Cushion Covers"/>
    <n v="4"/>
    <n v="428.5"/>
    <n v="137.01"/>
    <b v="0"/>
    <s v="Debit Card"/>
    <s v="Online"/>
  </r>
  <r>
    <n v="5332"/>
    <d v="2022-07-13T00:00:00"/>
    <x v="350"/>
    <x v="0"/>
    <s v="Puzzle"/>
    <n v="2"/>
    <n v="278.8"/>
    <n v="33.06"/>
    <b v="0"/>
    <s v="Cash"/>
    <s v="In-store"/>
  </r>
  <r>
    <n v="6699"/>
    <d v="2021-06-10T00:00:00"/>
    <x v="350"/>
    <x v="4"/>
    <s v="Laptop"/>
    <n v="4"/>
    <n v="329.27"/>
    <n v="41.76"/>
    <b v="0"/>
    <s v="Cash"/>
    <s v="In-store"/>
  </r>
  <r>
    <n v="3427"/>
    <d v="2023-01-10T00:00:00"/>
    <x v="351"/>
    <x v="5"/>
    <s v="Car Charger"/>
    <n v="2"/>
    <n v="222.14"/>
    <n v="100.61"/>
    <b v="0"/>
    <s v="Net Banking"/>
    <s v="In-store"/>
  </r>
  <r>
    <n v="1458"/>
    <d v="2022-07-20T00:00:00"/>
    <x v="351"/>
    <x v="1"/>
    <s v="Curtains"/>
    <n v="2"/>
    <n v="435.74"/>
    <n v="49.19"/>
    <b v="1"/>
    <s v="Credit Card"/>
    <s v="In-store"/>
  </r>
  <r>
    <n v="299"/>
    <d v="2022-05-17T00:00:00"/>
    <x v="351"/>
    <x v="1"/>
    <s v="Cushion Covers"/>
    <n v="2"/>
    <n v="177.45"/>
    <n v="67.98"/>
    <b v="1"/>
    <s v="Debit Card"/>
    <s v="Online"/>
  </r>
  <r>
    <n v="9482"/>
    <d v="2023-01-21T00:00:00"/>
    <x v="352"/>
    <x v="1"/>
    <s v="Table Lamp"/>
    <n v="4"/>
    <n v="416.46"/>
    <n v="143.06"/>
    <b v="1"/>
    <s v="Credit Card"/>
    <s v="In-store"/>
  </r>
  <r>
    <n v="1191"/>
    <d v="2022-06-22T00:00:00"/>
    <x v="352"/>
    <x v="4"/>
    <s v="Headphones"/>
    <n v="5"/>
    <n v="220.09"/>
    <n v="39.950000000000003"/>
    <b v="1"/>
    <s v="Cash"/>
    <s v="In-store"/>
  </r>
  <r>
    <n v="7730"/>
    <d v="2022-06-15T00:00:00"/>
    <x v="352"/>
    <x v="3"/>
    <s v="Biography"/>
    <n v="2"/>
    <n v="466.27"/>
    <n v="199.91"/>
    <b v="0"/>
    <s v="Debit Card"/>
    <s v="In-store"/>
  </r>
  <r>
    <n v="3319"/>
    <d v="2022-06-14T00:00:00"/>
    <x v="352"/>
    <x v="5"/>
    <s v="Car Seat Cover"/>
    <n v="4"/>
    <n v="316.94"/>
    <n v="150.87"/>
    <b v="1"/>
    <s v="Net Banking"/>
    <s v="Online"/>
  </r>
  <r>
    <n v="3870"/>
    <d v="2021-12-15T00:00:00"/>
    <x v="352"/>
    <x v="3"/>
    <s v="Textbook"/>
    <n v="1"/>
    <n v="175.36"/>
    <n v="3.2"/>
    <b v="1"/>
    <s v="UPI"/>
    <s v="In-store"/>
  </r>
  <r>
    <n v="4251"/>
    <d v="2021-09-18T00:00:00"/>
    <x v="352"/>
    <x v="5"/>
    <s v="Motor Oil"/>
    <n v="5"/>
    <n v="208.86"/>
    <n v="64.59"/>
    <b v="1"/>
    <s v="Net Banking"/>
    <s v="Online"/>
  </r>
  <r>
    <n v="46"/>
    <d v="2021-08-27T00:00:00"/>
    <x v="352"/>
    <x v="2"/>
    <s v="T-Shirt"/>
    <n v="2"/>
    <n v="377.03"/>
    <n v="13.89"/>
    <b v="0"/>
    <s v="Credit Card"/>
    <s v="Online"/>
  </r>
  <r>
    <n v="6066"/>
    <d v="2022-07-10T00:00:00"/>
    <x v="353"/>
    <x v="2"/>
    <s v="Jeans"/>
    <n v="5"/>
    <n v="184.97"/>
    <n v="88.61"/>
    <b v="1"/>
    <s v="Net Banking"/>
    <s v="Online"/>
  </r>
  <r>
    <n v="6732"/>
    <d v="2022-06-22T00:00:00"/>
    <x v="353"/>
    <x v="5"/>
    <s v="Motorcycle Helmet"/>
    <n v="4"/>
    <n v="309.19"/>
    <n v="116.32"/>
    <b v="0"/>
    <s v="Debit Card"/>
    <s v="Online"/>
  </r>
  <r>
    <n v="2769"/>
    <d v="2022-10-16T00:00:00"/>
    <x v="354"/>
    <x v="3"/>
    <s v="Science Fiction"/>
    <n v="2"/>
    <n v="457.36"/>
    <n v="181.93"/>
    <b v="1"/>
    <s v="Net Banking"/>
    <s v="Online"/>
  </r>
  <r>
    <n v="8842"/>
    <d v="2022-08-05T00:00:00"/>
    <x v="354"/>
    <x v="3"/>
    <s v="Science Fiction"/>
    <n v="2"/>
    <n v="113.89"/>
    <n v="1.54"/>
    <b v="1"/>
    <s v="Debit Card"/>
    <s v="Online"/>
  </r>
  <r>
    <n v="4342"/>
    <d v="2022-08-01T00:00:00"/>
    <x v="354"/>
    <x v="0"/>
    <s v="Board Game"/>
    <n v="2"/>
    <n v="135.56"/>
    <n v="20.350000000000001"/>
    <b v="0"/>
    <s v="Cash"/>
    <s v="Online"/>
  </r>
  <r>
    <n v="805"/>
    <d v="2021-06-04T00:00:00"/>
    <x v="354"/>
    <x v="2"/>
    <s v="Watch"/>
    <n v="1"/>
    <n v="16.41"/>
    <n v="7.56"/>
    <b v="0"/>
    <s v="Credit Card"/>
    <s v="In-store"/>
  </r>
  <r>
    <n v="9789"/>
    <d v="2021-05-04T00:00:00"/>
    <x v="354"/>
    <x v="2"/>
    <s v="T-Shirt"/>
    <n v="5"/>
    <n v="328.14"/>
    <n v="30.63"/>
    <b v="0"/>
    <s v="Credit Card"/>
    <s v="Online"/>
  </r>
  <r>
    <n v="5134"/>
    <d v="2023-01-21T00:00:00"/>
    <x v="355"/>
    <x v="1"/>
    <s v="Cushion Covers"/>
    <n v="4"/>
    <n v="389"/>
    <n v="146.49"/>
    <b v="1"/>
    <s v="Debit Card"/>
    <s v="Online"/>
  </r>
  <r>
    <n v="3926"/>
    <d v="2022-04-03T00:00:00"/>
    <x v="355"/>
    <x v="5"/>
    <s v="Motor Oil"/>
    <n v="1"/>
    <n v="140.19"/>
    <n v="26.97"/>
    <b v="0"/>
    <s v="Credit Card"/>
    <s v="In-store"/>
  </r>
  <r>
    <n v="5099"/>
    <d v="2021-09-26T00:00:00"/>
    <x v="355"/>
    <x v="0"/>
    <s v="Doll"/>
    <n v="2"/>
    <n v="61.29"/>
    <n v="2.34"/>
    <b v="1"/>
    <s v="Net Banking"/>
    <s v="In-store"/>
  </r>
  <r>
    <n v="2766"/>
    <d v="2022-11-23T00:00:00"/>
    <x v="356"/>
    <x v="1"/>
    <s v="Table Lamp"/>
    <n v="2"/>
    <n v="161.78"/>
    <n v="9.98"/>
    <b v="1"/>
    <s v="Cash"/>
    <s v="In-store"/>
  </r>
  <r>
    <n v="2627"/>
    <d v="2022-03-31T00:00:00"/>
    <x v="356"/>
    <x v="4"/>
    <s v="Headphones"/>
    <n v="2"/>
    <n v="456.82"/>
    <n v="5.83"/>
    <b v="1"/>
    <s v="Net Banking"/>
    <s v="In-store"/>
  </r>
  <r>
    <n v="7601"/>
    <d v="2022-03-27T00:00:00"/>
    <x v="356"/>
    <x v="0"/>
    <s v="Remote Control Car"/>
    <n v="2"/>
    <n v="368.91"/>
    <n v="100.82"/>
    <b v="1"/>
    <s v="Debit Card"/>
    <s v="Online"/>
  </r>
  <r>
    <n v="3853"/>
    <d v="2022-02-18T00:00:00"/>
    <x v="356"/>
    <x v="1"/>
    <s v="Curtains"/>
    <n v="5"/>
    <n v="413.39"/>
    <n v="126.2"/>
    <b v="0"/>
    <s v="Credit Card"/>
    <s v="Online"/>
  </r>
  <r>
    <n v="1301"/>
    <d v="2021-12-21T00:00:00"/>
    <x v="356"/>
    <x v="5"/>
    <s v="Motor Oil"/>
    <n v="4"/>
    <n v="55.27"/>
    <n v="25.77"/>
    <b v="0"/>
    <s v="Net Banking"/>
    <s v="Online"/>
  </r>
  <r>
    <n v="1023"/>
    <d v="2022-09-20T00:00:00"/>
    <x v="357"/>
    <x v="0"/>
    <s v="Action Figure"/>
    <n v="1"/>
    <n v="354.64"/>
    <n v="145.54"/>
    <b v="0"/>
    <s v="Credit Card"/>
    <s v="In-store"/>
  </r>
  <r>
    <n v="423"/>
    <d v="2021-07-20T00:00:00"/>
    <x v="357"/>
    <x v="2"/>
    <s v="Jeans"/>
    <n v="5"/>
    <n v="218.99"/>
    <n v="48.71"/>
    <b v="1"/>
    <s v="UPI"/>
    <s v="In-store"/>
  </r>
  <r>
    <n v="8937"/>
    <d v="2021-05-08T00:00:00"/>
    <x v="357"/>
    <x v="2"/>
    <s v="Jeans"/>
    <n v="2"/>
    <n v="493.82"/>
    <n v="142.84"/>
    <b v="1"/>
    <s v="Net Banking"/>
    <s v="Online"/>
  </r>
  <r>
    <n v="4025"/>
    <d v="2022-08-06T00:00:00"/>
    <x v="358"/>
    <x v="2"/>
    <s v="Watch"/>
    <n v="5"/>
    <n v="97.04"/>
    <n v="7.78"/>
    <b v="0"/>
    <s v="Credit Card"/>
    <s v="Online"/>
  </r>
  <r>
    <n v="1351"/>
    <d v="2021-05-16T00:00:00"/>
    <x v="359"/>
    <x v="5"/>
    <s v="Motorcycle Helmet"/>
    <n v="1"/>
    <n v="204.21"/>
    <n v="31.19"/>
    <b v="1"/>
    <s v="UPI"/>
    <s v="Online"/>
  </r>
  <r>
    <n v="3964"/>
    <d v="2023-01-13T00:00:00"/>
    <x v="360"/>
    <x v="3"/>
    <s v="Children's Book"/>
    <n v="4"/>
    <n v="97.02"/>
    <n v="42.23"/>
    <b v="0"/>
    <s v="Net Banking"/>
    <s v="Online"/>
  </r>
  <r>
    <n v="5369"/>
    <d v="2022-10-25T00:00:00"/>
    <x v="360"/>
    <x v="0"/>
    <s v="Action Figure"/>
    <n v="4"/>
    <n v="247.9"/>
    <n v="6.09"/>
    <b v="0"/>
    <s v="Debit Card"/>
    <s v="In-store"/>
  </r>
  <r>
    <n v="1372"/>
    <d v="2022-08-26T00:00:00"/>
    <x v="361"/>
    <x v="5"/>
    <s v="Air Freshener"/>
    <n v="3"/>
    <n v="294.33"/>
    <n v="29.13"/>
    <b v="0"/>
    <s v="Credit Card"/>
    <s v="Online"/>
  </r>
  <r>
    <n v="6459"/>
    <d v="2022-03-13T00:00:00"/>
    <x v="361"/>
    <x v="0"/>
    <s v="Action Figure"/>
    <n v="3"/>
    <n v="85.35"/>
    <n v="3.46"/>
    <b v="0"/>
    <s v="UPI"/>
    <s v="In-store"/>
  </r>
  <r>
    <n v="2902"/>
    <d v="2022-03-06T00:00:00"/>
    <x v="361"/>
    <x v="4"/>
    <s v="Laptop"/>
    <n v="5"/>
    <n v="402.71"/>
    <n v="156.83000000000001"/>
    <b v="1"/>
    <s v="Credit Card"/>
    <s v="Online"/>
  </r>
  <r>
    <n v="3000"/>
    <d v="2021-06-26T00:00:00"/>
    <x v="361"/>
    <x v="5"/>
    <s v="Motorcycle Helmet"/>
    <n v="5"/>
    <n v="200.35"/>
    <n v="59.75"/>
    <b v="0"/>
    <s v="UPI"/>
    <s v="Online"/>
  </r>
  <r>
    <n v="8393"/>
    <d v="2021-06-03T00:00:00"/>
    <x v="361"/>
    <x v="4"/>
    <s v="Smartwatch"/>
    <n v="4"/>
    <n v="497.87"/>
    <n v="238.92"/>
    <b v="0"/>
    <s v="Cash"/>
    <s v="In-store"/>
  </r>
  <r>
    <n v="2505"/>
    <d v="2021-05-31T00:00:00"/>
    <x v="361"/>
    <x v="2"/>
    <s v="Watch"/>
    <n v="5"/>
    <n v="460.06"/>
    <n v="137.78"/>
    <b v="0"/>
    <s v="Credit Card"/>
    <s v="Online"/>
  </r>
  <r>
    <n v="6478"/>
    <d v="2022-10-26T00:00:00"/>
    <x v="362"/>
    <x v="1"/>
    <s v="Curtains"/>
    <n v="4"/>
    <n v="447.17"/>
    <n v="119.94"/>
    <b v="0"/>
    <s v="Credit Card"/>
    <s v="In-store"/>
  </r>
  <r>
    <n v="6267"/>
    <d v="2021-03-27T00:00:00"/>
    <x v="362"/>
    <x v="2"/>
    <s v="T-Shirt"/>
    <n v="2"/>
    <n v="226.62"/>
    <n v="59.6"/>
    <b v="1"/>
    <s v="Cash"/>
    <s v="In-store"/>
  </r>
  <r>
    <n v="3846"/>
    <d v="2022-09-10T00:00:00"/>
    <x v="363"/>
    <x v="0"/>
    <s v="Board Game"/>
    <n v="4"/>
    <n v="307.49"/>
    <n v="130.63"/>
    <b v="1"/>
    <s v="UPI"/>
    <s v="Online"/>
  </r>
  <r>
    <n v="1270"/>
    <d v="2022-07-11T00:00:00"/>
    <x v="363"/>
    <x v="2"/>
    <s v="T-Shirt"/>
    <n v="2"/>
    <n v="264.77"/>
    <n v="16.079999999999998"/>
    <b v="1"/>
    <s v="UPI"/>
    <s v="Online"/>
  </r>
  <r>
    <n v="9786"/>
    <d v="2022-10-26T00:00:00"/>
    <x v="364"/>
    <x v="2"/>
    <s v="Shoes"/>
    <n v="2"/>
    <n v="417.36"/>
    <n v="160.91"/>
    <b v="1"/>
    <s v="UPI"/>
    <s v="Online"/>
  </r>
  <r>
    <n v="1775"/>
    <d v="2021-07-13T00:00:00"/>
    <x v="364"/>
    <x v="1"/>
    <s v="Table Lamp"/>
    <n v="4"/>
    <n v="181.43"/>
    <n v="36.17"/>
    <b v="0"/>
    <s v="UPI"/>
    <s v="In-store"/>
  </r>
  <r>
    <n v="7130"/>
    <d v="2023-03-19T00:00:00"/>
    <x v="365"/>
    <x v="4"/>
    <s v="Camera"/>
    <n v="1"/>
    <n v="250.71"/>
    <n v="40.299999999999997"/>
    <b v="0"/>
    <s v="Cash"/>
    <s v="In-store"/>
  </r>
  <r>
    <n v="5624"/>
    <d v="2022-11-06T00:00:00"/>
    <x v="365"/>
    <x v="5"/>
    <s v="Air Freshener"/>
    <n v="5"/>
    <n v="483.46"/>
    <n v="105.63"/>
    <b v="1"/>
    <s v="Debit Card"/>
    <s v="In-store"/>
  </r>
  <r>
    <n v="5649"/>
    <d v="2022-10-06T00:00:00"/>
    <x v="365"/>
    <x v="0"/>
    <s v="Doll"/>
    <n v="5"/>
    <n v="332.08"/>
    <n v="25.62"/>
    <b v="1"/>
    <s v="Debit Card"/>
    <s v="In-store"/>
  </r>
  <r>
    <n v="7070"/>
    <d v="2022-09-02T00:00:00"/>
    <x v="365"/>
    <x v="4"/>
    <s v="Headphones"/>
    <n v="3"/>
    <n v="315.52"/>
    <n v="4.2699999999999996"/>
    <b v="0"/>
    <s v="Credit Card"/>
    <s v="Online"/>
  </r>
  <r>
    <n v="8839"/>
    <d v="2022-05-26T00:00:00"/>
    <x v="365"/>
    <x v="0"/>
    <s v="Doll"/>
    <n v="2"/>
    <n v="87.5"/>
    <n v="0.65"/>
    <b v="1"/>
    <s v="Credit Card"/>
    <s v="In-store"/>
  </r>
  <r>
    <n v="967"/>
    <d v="2022-02-04T00:00:00"/>
    <x v="365"/>
    <x v="5"/>
    <s v="Car Seat Cover"/>
    <n v="1"/>
    <n v="264.60000000000002"/>
    <n v="54.95"/>
    <b v="0"/>
    <s v="Debit Card"/>
    <s v="Online"/>
  </r>
  <r>
    <n v="9846"/>
    <d v="2021-10-01T00:00:00"/>
    <x v="365"/>
    <x v="2"/>
    <s v="Jeans"/>
    <n v="2"/>
    <n v="476.66"/>
    <n v="231.6"/>
    <b v="1"/>
    <s v="Net Banking"/>
    <s v="In-store"/>
  </r>
  <r>
    <n v="1099"/>
    <d v="2021-08-07T00:00:00"/>
    <x v="365"/>
    <x v="2"/>
    <s v="T-Shirt"/>
    <n v="3"/>
    <n v="235.78"/>
    <n v="94.18"/>
    <b v="0"/>
    <s v="Cash"/>
    <s v="In-store"/>
  </r>
  <r>
    <n v="633"/>
    <d v="2021-04-08T00:00:00"/>
    <x v="365"/>
    <x v="2"/>
    <s v="Shoes"/>
    <n v="1"/>
    <n v="168.57"/>
    <n v="29.01"/>
    <b v="0"/>
    <s v="UPI"/>
    <s v="Online"/>
  </r>
  <r>
    <n v="6736"/>
    <d v="2022-07-09T00:00:00"/>
    <x v="366"/>
    <x v="5"/>
    <s v="Motor Oil"/>
    <n v="3"/>
    <n v="227.27"/>
    <n v="22.9"/>
    <b v="1"/>
    <s v="Debit Card"/>
    <s v="In-store"/>
  </r>
  <r>
    <n v="3521"/>
    <d v="2022-03-02T00:00:00"/>
    <x v="366"/>
    <x v="0"/>
    <s v="Action Figure"/>
    <n v="2"/>
    <n v="196.73"/>
    <n v="98.15"/>
    <b v="1"/>
    <s v="Credit Card"/>
    <s v="Online"/>
  </r>
  <r>
    <n v="6529"/>
    <d v="2021-08-13T00:00:00"/>
    <x v="366"/>
    <x v="0"/>
    <s v="Action Figure"/>
    <n v="3"/>
    <n v="437.81"/>
    <n v="176.5"/>
    <b v="1"/>
    <s v="UPI"/>
    <s v="In-store"/>
  </r>
  <r>
    <n v="3641"/>
    <d v="2021-07-21T00:00:00"/>
    <x v="366"/>
    <x v="4"/>
    <s v="Smartphone"/>
    <n v="2"/>
    <n v="267.97000000000003"/>
    <n v="117.31"/>
    <b v="0"/>
    <s v="Credit Card"/>
    <s v="In-store"/>
  </r>
  <r>
    <n v="3769"/>
    <d v="2023-02-04T00:00:00"/>
    <x v="367"/>
    <x v="0"/>
    <s v="Board Game"/>
    <n v="4"/>
    <n v="279.81"/>
    <n v="132"/>
    <b v="0"/>
    <s v="Net Banking"/>
    <s v="In-store"/>
  </r>
  <r>
    <n v="1575"/>
    <d v="2022-11-11T00:00:00"/>
    <x v="368"/>
    <x v="3"/>
    <s v="Children's Book"/>
    <n v="2"/>
    <n v="446.23"/>
    <n v="72.45"/>
    <b v="0"/>
    <s v="Net Banking"/>
    <s v="In-store"/>
  </r>
  <r>
    <n v="2527"/>
    <d v="2022-05-26T00:00:00"/>
    <x v="368"/>
    <x v="5"/>
    <s v="Motorcycle Helmet"/>
    <n v="4"/>
    <n v="165.17"/>
    <n v="8.8000000000000007"/>
    <b v="1"/>
    <s v="Net Banking"/>
    <s v="In-store"/>
  </r>
  <r>
    <n v="3887"/>
    <d v="2022-07-11T00:00:00"/>
    <x v="369"/>
    <x v="0"/>
    <s v="Puzzle"/>
    <n v="5"/>
    <n v="154.97999999999999"/>
    <n v="54.19"/>
    <b v="1"/>
    <s v="UPI"/>
    <s v="In-store"/>
  </r>
  <r>
    <n v="5891"/>
    <d v="2022-02-22T00:00:00"/>
    <x v="369"/>
    <x v="4"/>
    <s v="Camera"/>
    <n v="4"/>
    <n v="364.85"/>
    <n v="165.86"/>
    <b v="1"/>
    <s v="UPI"/>
    <s v="In-store"/>
  </r>
  <r>
    <n v="4988"/>
    <d v="2022-02-14T00:00:00"/>
    <x v="369"/>
    <x v="4"/>
    <s v="Laptop"/>
    <n v="5"/>
    <n v="119.49"/>
    <n v="3.26"/>
    <b v="1"/>
    <s v="Debit Card"/>
    <s v="In-store"/>
  </r>
  <r>
    <n v="3734"/>
    <d v="2022-02-22T00:00:00"/>
    <x v="370"/>
    <x v="5"/>
    <s v="Car Charger"/>
    <n v="4"/>
    <n v="458.35"/>
    <n v="123.8"/>
    <b v="0"/>
    <s v="Net Banking"/>
    <s v="Online"/>
  </r>
  <r>
    <n v="9369"/>
    <d v="2022-01-13T00:00:00"/>
    <x v="370"/>
    <x v="4"/>
    <s v="Laptop"/>
    <n v="4"/>
    <n v="320.89"/>
    <n v="124.76"/>
    <b v="1"/>
    <s v="Debit Card"/>
    <s v="Online"/>
  </r>
  <r>
    <n v="2935"/>
    <d v="2021-11-13T00:00:00"/>
    <x v="370"/>
    <x v="0"/>
    <s v="Puzzle"/>
    <n v="2"/>
    <n v="158.35"/>
    <n v="49.34"/>
    <b v="1"/>
    <s v="Cash"/>
    <s v="In-store"/>
  </r>
  <r>
    <n v="5005"/>
    <d v="2021-08-25T00:00:00"/>
    <x v="370"/>
    <x v="0"/>
    <s v="Remote Control Car"/>
    <n v="1"/>
    <n v="346.9"/>
    <n v="37.31"/>
    <b v="0"/>
    <s v="Credit Card"/>
    <s v="Online"/>
  </r>
  <r>
    <n v="3789"/>
    <d v="2023-01-12T00:00:00"/>
    <x v="371"/>
    <x v="5"/>
    <s v="Motorcycle Helmet"/>
    <n v="2"/>
    <n v="41.47"/>
    <n v="8.4499999999999993"/>
    <b v="0"/>
    <s v="UPI"/>
    <s v="Online"/>
  </r>
  <r>
    <n v="665"/>
    <d v="2022-10-28T00:00:00"/>
    <x v="371"/>
    <x v="2"/>
    <s v="Dress"/>
    <n v="2"/>
    <n v="51.22"/>
    <n v="13.12"/>
    <b v="0"/>
    <s v="Net Banking"/>
    <s v="In-store"/>
  </r>
  <r>
    <n v="8803"/>
    <d v="2022-06-24T00:00:00"/>
    <x v="371"/>
    <x v="4"/>
    <s v="Smartwatch"/>
    <n v="3"/>
    <n v="55.5"/>
    <n v="1.82"/>
    <b v="1"/>
    <s v="Cash"/>
    <s v="Online"/>
  </r>
  <r>
    <n v="1952"/>
    <d v="2022-05-24T00:00:00"/>
    <x v="371"/>
    <x v="3"/>
    <s v="Science Fiction"/>
    <n v="4"/>
    <n v="226.85"/>
    <n v="4.08"/>
    <b v="1"/>
    <s v="Cash"/>
    <s v="In-store"/>
  </r>
  <r>
    <n v="9369"/>
    <d v="2022-01-06T00:00:00"/>
    <x v="371"/>
    <x v="2"/>
    <s v="Dress"/>
    <n v="1"/>
    <n v="165.91"/>
    <n v="39.24"/>
    <b v="0"/>
    <s v="UPI"/>
    <s v="Online"/>
  </r>
  <r>
    <n v="5358"/>
    <d v="2021-06-12T00:00:00"/>
    <x v="371"/>
    <x v="0"/>
    <s v="Puzzle"/>
    <n v="1"/>
    <n v="80.069999999999993"/>
    <n v="26.91"/>
    <b v="0"/>
    <s v="Debit Card"/>
    <s v="In-store"/>
  </r>
  <r>
    <n v="55"/>
    <d v="2022-04-24T00:00:00"/>
    <x v="372"/>
    <x v="5"/>
    <s v="Air Freshener"/>
    <n v="1"/>
    <n v="287.95"/>
    <n v="134.62"/>
    <b v="0"/>
    <s v="Net Banking"/>
    <s v="In-store"/>
  </r>
  <r>
    <n v="182"/>
    <d v="2021-07-31T00:00:00"/>
    <x v="372"/>
    <x v="3"/>
    <s v="Textbook"/>
    <n v="1"/>
    <n v="483.58"/>
    <n v="229.37"/>
    <b v="0"/>
    <s v="Debit Card"/>
    <s v="Online"/>
  </r>
  <r>
    <n v="9056"/>
    <d v="2021-05-29T00:00:00"/>
    <x v="372"/>
    <x v="1"/>
    <s v="Curtains"/>
    <n v="1"/>
    <n v="272.11"/>
    <n v="32.159999999999997"/>
    <b v="0"/>
    <s v="UPI"/>
    <s v="Online"/>
  </r>
  <r>
    <n v="9638"/>
    <d v="2021-05-06T00:00:00"/>
    <x v="372"/>
    <x v="1"/>
    <s v="Bed Sheets"/>
    <n v="1"/>
    <n v="146.76"/>
    <n v="44.74"/>
    <b v="0"/>
    <s v="Credit Card"/>
    <s v="In-store"/>
  </r>
  <r>
    <n v="4099"/>
    <d v="2022-09-30T00:00:00"/>
    <x v="373"/>
    <x v="4"/>
    <s v="Laptop"/>
    <n v="1"/>
    <n v="337.22"/>
    <n v="140.02000000000001"/>
    <b v="0"/>
    <s v="UPI"/>
    <s v="Online"/>
  </r>
  <r>
    <n v="2040"/>
    <d v="2022-05-13T00:00:00"/>
    <x v="373"/>
    <x v="0"/>
    <s v="Board Game"/>
    <n v="2"/>
    <n v="383.85"/>
    <n v="183.69"/>
    <b v="0"/>
    <s v="Cash"/>
    <s v="In-store"/>
  </r>
  <r>
    <n v="544"/>
    <d v="2022-08-06T00:00:00"/>
    <x v="374"/>
    <x v="0"/>
    <s v="Board Game"/>
    <n v="3"/>
    <n v="362.4"/>
    <n v="91.15"/>
    <b v="1"/>
    <s v="Net Banking"/>
    <s v="Online"/>
  </r>
  <r>
    <n v="2163"/>
    <d v="2022-08-26T00:00:00"/>
    <x v="375"/>
    <x v="0"/>
    <s v="Remote Control Car"/>
    <n v="3"/>
    <n v="277.70999999999998"/>
    <n v="23.99"/>
    <b v="0"/>
    <s v="Credit Card"/>
    <s v="Online"/>
  </r>
  <r>
    <n v="5857"/>
    <d v="2022-01-27T00:00:00"/>
    <x v="375"/>
    <x v="1"/>
    <s v="Bed Sheets"/>
    <n v="5"/>
    <n v="137.91999999999999"/>
    <n v="38.99"/>
    <b v="0"/>
    <s v="Cash"/>
    <s v="In-store"/>
  </r>
  <r>
    <n v="4101"/>
    <d v="2022-06-12T00:00:00"/>
    <x v="376"/>
    <x v="1"/>
    <s v="Cookware Set"/>
    <n v="5"/>
    <n v="488.71"/>
    <n v="94.69"/>
    <b v="0"/>
    <s v="Credit Card"/>
    <s v="Online"/>
  </r>
  <r>
    <n v="6780"/>
    <d v="2022-05-08T00:00:00"/>
    <x v="376"/>
    <x v="4"/>
    <s v="Smartwatch"/>
    <n v="2"/>
    <n v="290.26"/>
    <n v="24.61"/>
    <b v="0"/>
    <s v="Debit Card"/>
    <s v="Online"/>
  </r>
  <r>
    <n v="9781"/>
    <d v="2022-05-01T00:00:00"/>
    <x v="376"/>
    <x v="0"/>
    <s v="Remote Control Car"/>
    <n v="5"/>
    <n v="65.97"/>
    <n v="11.61"/>
    <b v="0"/>
    <s v="Cash"/>
    <s v="Online"/>
  </r>
  <r>
    <n v="2379"/>
    <d v="2022-04-18T00:00:00"/>
    <x v="376"/>
    <x v="4"/>
    <s v="Smartphone"/>
    <n v="4"/>
    <n v="464.59"/>
    <n v="50.54"/>
    <b v="0"/>
    <s v="Credit Card"/>
    <s v="In-store"/>
  </r>
  <r>
    <n v="6227"/>
    <d v="2022-04-09T00:00:00"/>
    <x v="376"/>
    <x v="4"/>
    <s v="Headphones"/>
    <n v="4"/>
    <n v="174.46"/>
    <n v="70.06"/>
    <b v="0"/>
    <s v="UPI"/>
    <s v="In-store"/>
  </r>
  <r>
    <n v="9013"/>
    <d v="2021-06-13T00:00:00"/>
    <x v="376"/>
    <x v="5"/>
    <s v="Car Charger"/>
    <n v="4"/>
    <n v="359.33"/>
    <n v="44.03"/>
    <b v="0"/>
    <s v="Debit Card"/>
    <s v="In-store"/>
  </r>
  <r>
    <n v="5365"/>
    <d v="2023-01-30T00:00:00"/>
    <x v="377"/>
    <x v="4"/>
    <s v="Camera"/>
    <n v="5"/>
    <n v="430.61"/>
    <n v="167.7"/>
    <b v="1"/>
    <s v="Credit Card"/>
    <s v="Online"/>
  </r>
  <r>
    <n v="1883"/>
    <d v="2022-03-31T00:00:00"/>
    <x v="377"/>
    <x v="2"/>
    <s v="Shoes"/>
    <n v="4"/>
    <n v="461.25"/>
    <n v="185.04"/>
    <b v="1"/>
    <s v="Credit Card"/>
    <s v="In-store"/>
  </r>
  <r>
    <n v="5941"/>
    <d v="2022-03-26T00:00:00"/>
    <x v="377"/>
    <x v="0"/>
    <s v="Puzzle"/>
    <n v="5"/>
    <n v="16.46"/>
    <n v="2.62"/>
    <b v="1"/>
    <s v="UPI"/>
    <s v="Online"/>
  </r>
  <r>
    <n v="4874"/>
    <d v="2023-01-16T00:00:00"/>
    <x v="378"/>
    <x v="0"/>
    <s v="Board Game"/>
    <n v="4"/>
    <n v="132.08000000000001"/>
    <n v="59.43"/>
    <b v="0"/>
    <s v="UPI"/>
    <s v="In-store"/>
  </r>
  <r>
    <n v="2565"/>
    <d v="2022-09-12T00:00:00"/>
    <x v="378"/>
    <x v="2"/>
    <s v="Jeans"/>
    <n v="1"/>
    <n v="33.97"/>
    <n v="14.29"/>
    <b v="0"/>
    <s v="UPI"/>
    <s v="Online"/>
  </r>
  <r>
    <n v="3874"/>
    <d v="2022-07-05T00:00:00"/>
    <x v="378"/>
    <x v="3"/>
    <s v="Biography"/>
    <n v="1"/>
    <n v="289.91000000000003"/>
    <n v="28.5"/>
    <b v="1"/>
    <s v="Credit Card"/>
    <s v="In-store"/>
  </r>
  <r>
    <n v="5427"/>
    <d v="2022-01-05T00:00:00"/>
    <x v="378"/>
    <x v="0"/>
    <s v="Remote Control Car"/>
    <n v="3"/>
    <n v="161.57"/>
    <n v="3.32"/>
    <b v="0"/>
    <s v="Cash"/>
    <s v="Online"/>
  </r>
  <r>
    <n v="6671"/>
    <d v="2021-11-09T00:00:00"/>
    <x v="378"/>
    <x v="2"/>
    <s v="Shoes"/>
    <n v="1"/>
    <n v="383.64"/>
    <n v="77.150000000000006"/>
    <b v="1"/>
    <s v="Cash"/>
    <s v="Online"/>
  </r>
  <r>
    <n v="850"/>
    <d v="2022-07-07T00:00:00"/>
    <x v="379"/>
    <x v="2"/>
    <s v="T-Shirt"/>
    <n v="4"/>
    <n v="203.95"/>
    <n v="44.25"/>
    <b v="1"/>
    <s v="Net Banking"/>
    <s v="Online"/>
  </r>
  <r>
    <n v="4519"/>
    <d v="2022-03-18T00:00:00"/>
    <x v="380"/>
    <x v="2"/>
    <s v="T-Shirt"/>
    <n v="1"/>
    <n v="158.43"/>
    <n v="75.540000000000006"/>
    <b v="1"/>
    <s v="UPI"/>
    <s v="Online"/>
  </r>
  <r>
    <n v="8979"/>
    <d v="2021-05-27T00:00:00"/>
    <x v="380"/>
    <x v="4"/>
    <s v="Laptop"/>
    <n v="3"/>
    <n v="378.61"/>
    <n v="109.87"/>
    <b v="1"/>
    <s v="Net Banking"/>
    <s v="In-store"/>
  </r>
  <r>
    <n v="4957"/>
    <d v="2021-07-17T00:00:00"/>
    <x v="381"/>
    <x v="5"/>
    <s v="Car Charger"/>
    <n v="2"/>
    <n v="484.35"/>
    <n v="135.51"/>
    <b v="1"/>
    <s v="Net Banking"/>
    <s v="Online"/>
  </r>
  <r>
    <n v="4352"/>
    <d v="2022-09-20T00:00:00"/>
    <x v="382"/>
    <x v="2"/>
    <s v="Jeans"/>
    <n v="4"/>
    <n v="164.93"/>
    <n v="62"/>
    <b v="1"/>
    <s v="Credit Card"/>
    <s v="In-store"/>
  </r>
  <r>
    <n v="5829"/>
    <d v="2022-02-17T00:00:00"/>
    <x v="382"/>
    <x v="0"/>
    <s v="Action Figure"/>
    <n v="3"/>
    <n v="137.47999999999999"/>
    <n v="68.099999999999994"/>
    <b v="1"/>
    <s v="UPI"/>
    <s v="In-store"/>
  </r>
  <r>
    <n v="5831"/>
    <d v="2022-02-07T00:00:00"/>
    <x v="383"/>
    <x v="0"/>
    <s v="Action Figure"/>
    <n v="5"/>
    <n v="273.26"/>
    <n v="18.04"/>
    <b v="1"/>
    <s v="Credit Card"/>
    <s v="Online"/>
  </r>
  <r>
    <n v="2379"/>
    <d v="2021-10-25T00:00:00"/>
    <x v="383"/>
    <x v="4"/>
    <s v="Laptop"/>
    <n v="2"/>
    <n v="66.62"/>
    <n v="5.24"/>
    <b v="0"/>
    <s v="UPI"/>
    <s v="In-store"/>
  </r>
  <r>
    <n v="315"/>
    <d v="2021-10-08T00:00:00"/>
    <x v="383"/>
    <x v="0"/>
    <s v="Remote Control Car"/>
    <n v="5"/>
    <n v="38.81"/>
    <n v="10.61"/>
    <b v="0"/>
    <s v="UPI"/>
    <s v="In-store"/>
  </r>
  <r>
    <n v="9561"/>
    <d v="2022-09-01T00:00:00"/>
    <x v="384"/>
    <x v="1"/>
    <s v="Cushion Covers"/>
    <n v="2"/>
    <n v="259.67"/>
    <n v="11.8"/>
    <b v="1"/>
    <s v="Credit Card"/>
    <s v="Online"/>
  </r>
  <r>
    <n v="7848"/>
    <d v="2022-05-08T00:00:00"/>
    <x v="384"/>
    <x v="4"/>
    <s v="Laptop"/>
    <n v="2"/>
    <n v="300.89999999999998"/>
    <n v="102.5"/>
    <b v="1"/>
    <s v="Credit Card"/>
    <s v="Online"/>
  </r>
  <r>
    <n v="8949"/>
    <d v="2021-08-06T00:00:00"/>
    <x v="384"/>
    <x v="3"/>
    <s v="Biography"/>
    <n v="1"/>
    <n v="467.78"/>
    <n v="35.42"/>
    <b v="1"/>
    <s v="Credit Card"/>
    <s v="In-store"/>
  </r>
  <r>
    <n v="6356"/>
    <d v="2021-05-22T00:00:00"/>
    <x v="385"/>
    <x v="5"/>
    <s v="Motorcycle Helmet"/>
    <n v="1"/>
    <n v="239.38"/>
    <n v="92.97"/>
    <b v="0"/>
    <s v="Net Banking"/>
    <s v="Online"/>
  </r>
  <r>
    <n v="1700"/>
    <d v="2022-12-29T00:00:00"/>
    <x v="386"/>
    <x v="4"/>
    <s v="Headphones"/>
    <n v="5"/>
    <n v="330.68"/>
    <n v="97.6"/>
    <b v="1"/>
    <s v="Credit Card"/>
    <s v="Online"/>
  </r>
  <r>
    <n v="1422"/>
    <d v="2022-04-23T00:00:00"/>
    <x v="386"/>
    <x v="5"/>
    <s v="Car Seat Cover"/>
    <n v="2"/>
    <n v="491.03"/>
    <n v="117.22"/>
    <b v="1"/>
    <s v="Credit Card"/>
    <s v="In-store"/>
  </r>
  <r>
    <n v="1862"/>
    <d v="2021-12-12T00:00:00"/>
    <x v="386"/>
    <x v="5"/>
    <s v="Motorcycle Helmet"/>
    <n v="5"/>
    <n v="304.8"/>
    <n v="111.46"/>
    <b v="1"/>
    <s v="Credit Card"/>
    <s v="Online"/>
  </r>
  <r>
    <n v="5090"/>
    <d v="2021-06-17T00:00:00"/>
    <x v="386"/>
    <x v="2"/>
    <s v="Jeans"/>
    <n v="5"/>
    <n v="42.99"/>
    <n v="0.6"/>
    <b v="1"/>
    <s v="Debit Card"/>
    <s v="In-store"/>
  </r>
  <r>
    <n v="2089"/>
    <d v="2022-12-23T00:00:00"/>
    <x v="387"/>
    <x v="5"/>
    <s v="Motor Oil"/>
    <n v="2"/>
    <n v="358.87"/>
    <n v="21.36"/>
    <b v="0"/>
    <s v="Cash"/>
    <s v="Online"/>
  </r>
  <r>
    <n v="352"/>
    <d v="2021-12-08T00:00:00"/>
    <x v="387"/>
    <x v="0"/>
    <s v="Puzzle"/>
    <n v="1"/>
    <n v="315.61"/>
    <n v="61.54"/>
    <b v="1"/>
    <s v="Debit Card"/>
    <s v="In-store"/>
  </r>
  <r>
    <n v="4269"/>
    <d v="2021-09-15T00:00:00"/>
    <x v="387"/>
    <x v="2"/>
    <s v="Shoes"/>
    <n v="3"/>
    <n v="492.96"/>
    <n v="156.02000000000001"/>
    <b v="0"/>
    <s v="UPI"/>
    <s v="Online"/>
  </r>
  <r>
    <n v="2064"/>
    <d v="2021-10-21T00:00:00"/>
    <x v="388"/>
    <x v="5"/>
    <s v="Car Seat Cover"/>
    <n v="4"/>
    <n v="405.67"/>
    <n v="177.46"/>
    <b v="0"/>
    <s v="Credit Card"/>
    <s v="Online"/>
  </r>
  <r>
    <n v="9945"/>
    <d v="2021-09-01T00:00:00"/>
    <x v="388"/>
    <x v="2"/>
    <s v="Dress"/>
    <n v="3"/>
    <n v="420.78"/>
    <n v="187.17"/>
    <b v="0"/>
    <s v="Debit Card"/>
    <s v="Online"/>
  </r>
  <r>
    <n v="6291"/>
    <d v="2021-05-25T00:00:00"/>
    <x v="388"/>
    <x v="2"/>
    <s v="Watch"/>
    <n v="2"/>
    <n v="332.03"/>
    <n v="106.62"/>
    <b v="1"/>
    <s v="Net Banking"/>
    <s v="Online"/>
  </r>
  <r>
    <n v="8304"/>
    <d v="2023-03-14T00:00:00"/>
    <x v="389"/>
    <x v="2"/>
    <s v="Watch"/>
    <n v="5"/>
    <n v="24.18"/>
    <n v="2.33"/>
    <b v="1"/>
    <s v="Credit Card"/>
    <s v="Online"/>
  </r>
  <r>
    <n v="825"/>
    <d v="2023-03-12T00:00:00"/>
    <x v="389"/>
    <x v="0"/>
    <s v="Doll"/>
    <n v="2"/>
    <n v="202.59"/>
    <n v="97.44"/>
    <b v="1"/>
    <s v="Debit Card"/>
    <s v="In-store"/>
  </r>
  <r>
    <n v="6386"/>
    <d v="2022-11-29T00:00:00"/>
    <x v="389"/>
    <x v="2"/>
    <s v="Jeans"/>
    <n v="4"/>
    <n v="189.81"/>
    <n v="24.58"/>
    <b v="1"/>
    <s v="UPI"/>
    <s v="Online"/>
  </r>
  <r>
    <n v="3832"/>
    <d v="2021-11-19T00:00:00"/>
    <x v="389"/>
    <x v="0"/>
    <s v="Action Figure"/>
    <n v="3"/>
    <n v="332.97"/>
    <n v="146.88"/>
    <b v="1"/>
    <s v="Cash"/>
    <s v="In-store"/>
  </r>
  <r>
    <n v="4488"/>
    <d v="2022-12-26T00:00:00"/>
    <x v="390"/>
    <x v="4"/>
    <s v="Headphones"/>
    <n v="4"/>
    <n v="436.93"/>
    <n v="114.65"/>
    <b v="0"/>
    <s v="Debit Card"/>
    <s v="Online"/>
  </r>
  <r>
    <n v="8783"/>
    <d v="2022-06-14T00:00:00"/>
    <x v="390"/>
    <x v="1"/>
    <s v="Cushion Covers"/>
    <n v="2"/>
    <n v="387.62"/>
    <n v="5.56"/>
    <b v="1"/>
    <s v="UPI"/>
    <s v="In-store"/>
  </r>
  <r>
    <n v="8461"/>
    <d v="2022-08-28T00:00:00"/>
    <x v="391"/>
    <x v="1"/>
    <s v="Curtains"/>
    <n v="4"/>
    <n v="398.4"/>
    <n v="176.72"/>
    <b v="1"/>
    <s v="Cash"/>
    <s v="Online"/>
  </r>
  <r>
    <n v="1952"/>
    <d v="2021-12-01T00:00:00"/>
    <x v="391"/>
    <x v="4"/>
    <s v="Smartphone"/>
    <n v="5"/>
    <n v="477.92"/>
    <n v="203.21"/>
    <b v="0"/>
    <s v="Cash"/>
    <s v="Online"/>
  </r>
  <r>
    <n v="378"/>
    <d v="2022-06-07T00:00:00"/>
    <x v="392"/>
    <x v="2"/>
    <s v="Jeans"/>
    <n v="3"/>
    <n v="352.53"/>
    <n v="82.89"/>
    <b v="1"/>
    <s v="Cash"/>
    <s v="In-store"/>
  </r>
  <r>
    <n v="5028"/>
    <d v="2021-11-29T00:00:00"/>
    <x v="392"/>
    <x v="5"/>
    <s v="Motorcycle Helmet"/>
    <n v="3"/>
    <n v="12.85"/>
    <n v="2.66"/>
    <b v="1"/>
    <s v="Cash"/>
    <s v="In-store"/>
  </r>
  <r>
    <n v="9410"/>
    <d v="2021-07-16T00:00:00"/>
    <x v="392"/>
    <x v="2"/>
    <s v="Shoes"/>
    <n v="2"/>
    <n v="192.87"/>
    <n v="95.65"/>
    <b v="0"/>
    <s v="Debit Card"/>
    <s v="Online"/>
  </r>
  <r>
    <n v="1552"/>
    <d v="2021-11-20T00:00:00"/>
    <x v="393"/>
    <x v="2"/>
    <s v="T-Shirt"/>
    <n v="2"/>
    <n v="302.23"/>
    <n v="148.25"/>
    <b v="0"/>
    <s v="Net Banking"/>
    <s v="In-store"/>
  </r>
  <r>
    <n v="5701"/>
    <d v="2023-01-27T00:00:00"/>
    <x v="394"/>
    <x v="1"/>
    <s v="Curtains"/>
    <n v="1"/>
    <n v="430.29"/>
    <n v="70.959999999999994"/>
    <b v="0"/>
    <s v="Net Banking"/>
    <s v="In-store"/>
  </r>
  <r>
    <n v="6348"/>
    <d v="2021-07-11T00:00:00"/>
    <x v="394"/>
    <x v="1"/>
    <s v="Table Lamp"/>
    <n v="1"/>
    <n v="396.72"/>
    <n v="128.4"/>
    <b v="1"/>
    <s v="Net Banking"/>
    <s v="Online"/>
  </r>
  <r>
    <n v="3113"/>
    <d v="2022-03-19T00:00:00"/>
    <x v="395"/>
    <x v="5"/>
    <s v="Motor Oil"/>
    <n v="5"/>
    <n v="139.97999999999999"/>
    <n v="19.7"/>
    <b v="1"/>
    <s v="Credit Card"/>
    <s v="Online"/>
  </r>
  <r>
    <n v="5615"/>
    <d v="2022-01-22T00:00:00"/>
    <x v="395"/>
    <x v="0"/>
    <s v="Remote Control Car"/>
    <n v="2"/>
    <n v="165.03"/>
    <n v="59.05"/>
    <b v="1"/>
    <s v="UPI"/>
    <s v="In-store"/>
  </r>
  <r>
    <n v="6197"/>
    <d v="2021-08-02T00:00:00"/>
    <x v="395"/>
    <x v="4"/>
    <s v="Headphones"/>
    <n v="2"/>
    <n v="154.54"/>
    <n v="40.28"/>
    <b v="0"/>
    <s v="Net Banking"/>
    <s v="In-store"/>
  </r>
  <r>
    <n v="3790"/>
    <d v="2022-09-04T00:00:00"/>
    <x v="396"/>
    <x v="4"/>
    <s v="Laptop"/>
    <n v="4"/>
    <n v="212.06"/>
    <n v="105.6"/>
    <b v="1"/>
    <s v="Credit Card"/>
    <s v="In-store"/>
  </r>
  <r>
    <n v="7134"/>
    <d v="2022-08-31T00:00:00"/>
    <x v="396"/>
    <x v="1"/>
    <s v="Bed Sheets"/>
    <n v="2"/>
    <n v="424.52"/>
    <n v="56.66"/>
    <b v="0"/>
    <s v="Debit Card"/>
    <s v="In-store"/>
  </r>
  <r>
    <n v="6853"/>
    <d v="2022-04-17T00:00:00"/>
    <x v="396"/>
    <x v="2"/>
    <s v="T-Shirt"/>
    <n v="5"/>
    <n v="119.85"/>
    <n v="36.54"/>
    <b v="1"/>
    <s v="Cash"/>
    <s v="In-store"/>
  </r>
  <r>
    <n v="3581"/>
    <d v="2022-02-26T00:00:00"/>
    <x v="396"/>
    <x v="1"/>
    <s v="Table Lamp"/>
    <n v="4"/>
    <n v="491.72"/>
    <n v="25.03"/>
    <b v="1"/>
    <s v="Net Banking"/>
    <s v="Online"/>
  </r>
  <r>
    <n v="7536"/>
    <d v="2021-10-25T00:00:00"/>
    <x v="396"/>
    <x v="5"/>
    <s v="Motor Oil"/>
    <n v="2"/>
    <n v="493.87"/>
    <n v="30.87"/>
    <b v="0"/>
    <s v="Debit Card"/>
    <s v="In-store"/>
  </r>
  <r>
    <n v="6940"/>
    <d v="2021-09-21T00:00:00"/>
    <x v="396"/>
    <x v="3"/>
    <s v="Mystery Novel"/>
    <n v="1"/>
    <n v="39.700000000000003"/>
    <n v="14.46"/>
    <b v="1"/>
    <s v="Debit Card"/>
    <s v="Online"/>
  </r>
  <r>
    <n v="1844"/>
    <d v="2021-09-19T00:00:00"/>
    <x v="396"/>
    <x v="3"/>
    <s v="Biography"/>
    <n v="3"/>
    <n v="421.06"/>
    <n v="109.26"/>
    <b v="0"/>
    <s v="Debit Card"/>
    <s v="In-store"/>
  </r>
  <r>
    <n v="9680"/>
    <d v="2023-02-24T00:00:00"/>
    <x v="397"/>
    <x v="0"/>
    <s v="Puzzle"/>
    <n v="3"/>
    <n v="132.03"/>
    <n v="56.52"/>
    <b v="1"/>
    <s v="UPI"/>
    <s v="In-store"/>
  </r>
  <r>
    <n v="1005"/>
    <d v="2022-09-04T00:00:00"/>
    <x v="397"/>
    <x v="5"/>
    <s v="Motorcycle Helmet"/>
    <n v="2"/>
    <n v="369.42"/>
    <n v="80.14"/>
    <b v="0"/>
    <s v="Credit Card"/>
    <s v="Online"/>
  </r>
  <r>
    <n v="9215"/>
    <d v="2023-02-05T00:00:00"/>
    <x v="398"/>
    <x v="3"/>
    <s v="Children's Book"/>
    <n v="5"/>
    <n v="75.709999999999994"/>
    <n v="9.19"/>
    <b v="1"/>
    <s v="Net Banking"/>
    <s v="Online"/>
  </r>
  <r>
    <n v="3744"/>
    <d v="2021-09-18T00:00:00"/>
    <x v="399"/>
    <x v="1"/>
    <s v="Cookware Set"/>
    <n v="4"/>
    <n v="213.83"/>
    <n v="10.17"/>
    <b v="0"/>
    <s v="Net Banking"/>
    <s v="In-store"/>
  </r>
  <r>
    <n v="2655"/>
    <d v="2022-10-22T00:00:00"/>
    <x v="400"/>
    <x v="5"/>
    <s v="Car Seat Cover"/>
    <n v="1"/>
    <n v="65.37"/>
    <n v="24.52"/>
    <b v="0"/>
    <s v="Net Banking"/>
    <s v="Online"/>
  </r>
  <r>
    <n v="2958"/>
    <d v="2022-03-06T00:00:00"/>
    <x v="400"/>
    <x v="4"/>
    <s v="Smartwatch"/>
    <n v="3"/>
    <n v="197.19"/>
    <n v="8.9700000000000006"/>
    <b v="1"/>
    <s v="Cash"/>
    <s v="Online"/>
  </r>
  <r>
    <n v="437"/>
    <d v="2021-12-31T00:00:00"/>
    <x v="400"/>
    <x v="4"/>
    <s v="Camera"/>
    <n v="5"/>
    <n v="193.24"/>
    <n v="37.31"/>
    <b v="1"/>
    <s v="Net Banking"/>
    <s v="Online"/>
  </r>
  <r>
    <n v="1383"/>
    <d v="2021-06-05T00:00:00"/>
    <x v="400"/>
    <x v="1"/>
    <s v="Cushion Covers"/>
    <n v="4"/>
    <n v="439.43"/>
    <n v="207.58"/>
    <b v="1"/>
    <s v="Credit Card"/>
    <s v="Online"/>
  </r>
  <r>
    <n v="4213"/>
    <d v="2022-06-14T00:00:00"/>
    <x v="401"/>
    <x v="2"/>
    <s v="Dress"/>
    <n v="2"/>
    <n v="367.29"/>
    <n v="66.37"/>
    <b v="0"/>
    <s v="Net Banking"/>
    <s v="Online"/>
  </r>
  <r>
    <n v="5192"/>
    <d v="2022-02-07T00:00:00"/>
    <x v="401"/>
    <x v="2"/>
    <s v="Shoes"/>
    <n v="1"/>
    <n v="401.9"/>
    <n v="72.31"/>
    <b v="0"/>
    <s v="Cash"/>
    <s v="Online"/>
  </r>
  <r>
    <n v="4068"/>
    <d v="2022-03-27T00:00:00"/>
    <x v="402"/>
    <x v="5"/>
    <s v="Car Charger"/>
    <n v="3"/>
    <n v="414.74"/>
    <n v="118.52"/>
    <b v="1"/>
    <s v="Cash"/>
    <s v="Online"/>
  </r>
  <r>
    <n v="2224"/>
    <d v="2021-12-06T00:00:00"/>
    <x v="402"/>
    <x v="0"/>
    <s v="Board Game"/>
    <n v="3"/>
    <n v="159.44999999999999"/>
    <n v="23.7"/>
    <b v="0"/>
    <s v="Cash"/>
    <s v="Online"/>
  </r>
  <r>
    <n v="1365"/>
    <d v="2021-09-30T00:00:00"/>
    <x v="402"/>
    <x v="5"/>
    <s v="Car Charger"/>
    <n v="3"/>
    <n v="297.73"/>
    <n v="67.73"/>
    <b v="0"/>
    <s v="Cash"/>
    <s v="In-store"/>
  </r>
  <r>
    <n v="3546"/>
    <d v="2021-09-22T00:00:00"/>
    <x v="402"/>
    <x v="3"/>
    <s v="Mystery Novel"/>
    <n v="3"/>
    <n v="319.44"/>
    <n v="54.08"/>
    <b v="0"/>
    <s v="Cash"/>
    <s v="In-store"/>
  </r>
  <r>
    <n v="4371"/>
    <d v="2021-09-24T00:00:00"/>
    <x v="403"/>
    <x v="4"/>
    <s v="Camera"/>
    <n v="4"/>
    <n v="371.19"/>
    <n v="163.79"/>
    <b v="1"/>
    <s v="Debit Card"/>
    <s v="In-store"/>
  </r>
  <r>
    <n v="5140"/>
    <d v="2023-02-03T00:00:00"/>
    <x v="404"/>
    <x v="2"/>
    <s v="Dress"/>
    <n v="2"/>
    <n v="211.08"/>
    <n v="81.790000000000006"/>
    <b v="0"/>
    <s v="Credit Card"/>
    <s v="Online"/>
  </r>
  <r>
    <n v="8790"/>
    <d v="2021-12-23T00:00:00"/>
    <x v="404"/>
    <x v="3"/>
    <s v="Mystery Novel"/>
    <n v="4"/>
    <n v="478"/>
    <n v="206.9"/>
    <b v="1"/>
    <s v="Debit Card"/>
    <s v="In-store"/>
  </r>
  <r>
    <n v="1344"/>
    <d v="2022-08-11T00:00:00"/>
    <x v="405"/>
    <x v="5"/>
    <s v="Motor Oil"/>
    <n v="5"/>
    <n v="266.16000000000003"/>
    <n v="124.39"/>
    <b v="1"/>
    <s v="Net Banking"/>
    <s v="Online"/>
  </r>
  <r>
    <n v="1357"/>
    <d v="2022-06-29T00:00:00"/>
    <x v="405"/>
    <x v="4"/>
    <s v="Smartphone"/>
    <n v="4"/>
    <n v="322.36"/>
    <n v="10.050000000000001"/>
    <b v="1"/>
    <s v="Cash"/>
    <s v="In-store"/>
  </r>
  <r>
    <n v="2581"/>
    <d v="2022-01-30T00:00:00"/>
    <x v="405"/>
    <x v="2"/>
    <s v="Shoes"/>
    <n v="5"/>
    <n v="483"/>
    <n v="179.18"/>
    <b v="1"/>
    <s v="Net Banking"/>
    <s v="Online"/>
  </r>
  <r>
    <n v="841"/>
    <d v="2021-10-04T00:00:00"/>
    <x v="405"/>
    <x v="1"/>
    <s v="Curtains"/>
    <n v="4"/>
    <n v="151.5"/>
    <n v="13.69"/>
    <b v="1"/>
    <s v="Debit Card"/>
    <s v="Online"/>
  </r>
  <r>
    <n v="6318"/>
    <d v="2021-08-18T00:00:00"/>
    <x v="405"/>
    <x v="4"/>
    <s v="Laptop"/>
    <n v="3"/>
    <n v="196.91"/>
    <n v="85.68"/>
    <b v="1"/>
    <s v="UPI"/>
    <s v="In-store"/>
  </r>
  <r>
    <n v="7973"/>
    <d v="2021-06-21T00:00:00"/>
    <x v="405"/>
    <x v="2"/>
    <s v="Dress"/>
    <n v="2"/>
    <n v="467.48"/>
    <n v="119"/>
    <b v="1"/>
    <s v="Net Banking"/>
    <s v="In-store"/>
  </r>
  <r>
    <n v="6164"/>
    <d v="2021-05-15T00:00:00"/>
    <x v="405"/>
    <x v="3"/>
    <s v="Science Fiction"/>
    <n v="2"/>
    <n v="191.33"/>
    <n v="69.03"/>
    <b v="1"/>
    <s v="Credit Card"/>
    <s v="Online"/>
  </r>
  <r>
    <n v="7086"/>
    <d v="2022-11-02T00:00:00"/>
    <x v="406"/>
    <x v="4"/>
    <s v="Smartphone"/>
    <n v="3"/>
    <n v="422.74"/>
    <n v="154.82"/>
    <b v="0"/>
    <s v="Cash"/>
    <s v="In-store"/>
  </r>
  <r>
    <n v="5529"/>
    <d v="2023-01-02T00:00:00"/>
    <x v="407"/>
    <x v="5"/>
    <s v="Air Freshener"/>
    <n v="3"/>
    <n v="381.28"/>
    <n v="74.55"/>
    <b v="0"/>
    <s v="Net Banking"/>
    <s v="Online"/>
  </r>
  <r>
    <n v="9640"/>
    <d v="2022-10-10T00:00:00"/>
    <x v="407"/>
    <x v="1"/>
    <s v="Curtains"/>
    <n v="5"/>
    <n v="151.13999999999999"/>
    <n v="37.94"/>
    <b v="0"/>
    <s v="Cash"/>
    <s v="Online"/>
  </r>
  <r>
    <n v="1298"/>
    <d v="2022-05-28T00:00:00"/>
    <x v="407"/>
    <x v="5"/>
    <s v="Motorcycle Helmet"/>
    <n v="5"/>
    <n v="384.62"/>
    <n v="174.99"/>
    <b v="0"/>
    <s v="Net Banking"/>
    <s v="In-store"/>
  </r>
  <r>
    <n v="2728"/>
    <d v="2021-04-24T00:00:00"/>
    <x v="407"/>
    <x v="1"/>
    <s v="Table Lamp"/>
    <n v="1"/>
    <n v="348.08"/>
    <n v="157.28"/>
    <b v="0"/>
    <s v="UPI"/>
    <s v="Online"/>
  </r>
  <r>
    <n v="2653"/>
    <d v="2022-06-06T00:00:00"/>
    <x v="408"/>
    <x v="0"/>
    <s v="Action Figure"/>
    <n v="5"/>
    <n v="16.43"/>
    <n v="0.8"/>
    <b v="0"/>
    <s v="UPI"/>
    <s v="Online"/>
  </r>
  <r>
    <n v="8649"/>
    <d v="2022-03-19T00:00:00"/>
    <x v="409"/>
    <x v="4"/>
    <s v="Laptop"/>
    <n v="4"/>
    <n v="79.72"/>
    <n v="28.44"/>
    <b v="0"/>
    <s v="Credit Card"/>
    <s v="Online"/>
  </r>
  <r>
    <n v="6584"/>
    <d v="2022-01-22T00:00:00"/>
    <x v="409"/>
    <x v="2"/>
    <s v="Shoes"/>
    <n v="5"/>
    <n v="78.92"/>
    <n v="5.35"/>
    <b v="1"/>
    <s v="Net Banking"/>
    <s v="Online"/>
  </r>
  <r>
    <n v="6868"/>
    <d v="2023-02-07T00:00:00"/>
    <x v="410"/>
    <x v="5"/>
    <s v="Air Freshener"/>
    <n v="5"/>
    <n v="156.82"/>
    <n v="46.02"/>
    <b v="1"/>
    <s v="Debit Card"/>
    <s v="Online"/>
  </r>
  <r>
    <n v="8367"/>
    <d v="2022-04-12T00:00:00"/>
    <x v="410"/>
    <x v="3"/>
    <s v="Mystery Novel"/>
    <n v="4"/>
    <n v="333.82"/>
    <n v="94.88"/>
    <b v="0"/>
    <s v="Net Banking"/>
    <s v="In-store"/>
  </r>
  <r>
    <n v="7135"/>
    <d v="2021-12-30T00:00:00"/>
    <x v="410"/>
    <x v="4"/>
    <s v="Smartwatch"/>
    <n v="2"/>
    <n v="35.369999999999997"/>
    <n v="9.34"/>
    <b v="0"/>
    <s v="Cash"/>
    <s v="Online"/>
  </r>
  <r>
    <n v="1019"/>
    <d v="2021-11-26T00:00:00"/>
    <x v="410"/>
    <x v="2"/>
    <s v="Dress"/>
    <n v="2"/>
    <n v="228.62"/>
    <n v="42.21"/>
    <b v="0"/>
    <s v="Cash"/>
    <s v="In-store"/>
  </r>
  <r>
    <n v="3377"/>
    <d v="2021-06-15T00:00:00"/>
    <x v="410"/>
    <x v="3"/>
    <s v="Biography"/>
    <n v="5"/>
    <n v="497.51"/>
    <n v="244.29"/>
    <b v="1"/>
    <s v="Credit Card"/>
    <s v="Online"/>
  </r>
  <r>
    <n v="5508"/>
    <d v="2023-03-16T00:00:00"/>
    <x v="411"/>
    <x v="3"/>
    <s v="Mystery Novel"/>
    <n v="5"/>
    <n v="219.27"/>
    <n v="5.66"/>
    <b v="1"/>
    <s v="Net Banking"/>
    <s v="In-store"/>
  </r>
  <r>
    <n v="6898"/>
    <d v="2022-11-29T00:00:00"/>
    <x v="411"/>
    <x v="1"/>
    <s v="Table Lamp"/>
    <n v="4"/>
    <n v="300.61"/>
    <n v="24.65"/>
    <b v="1"/>
    <s v="Net Banking"/>
    <s v="Online"/>
  </r>
  <r>
    <n v="1411"/>
    <d v="2021-12-08T00:00:00"/>
    <x v="411"/>
    <x v="3"/>
    <s v="Biography"/>
    <n v="5"/>
    <n v="446.73"/>
    <n v="140.6"/>
    <b v="0"/>
    <s v="Cash"/>
    <s v="In-store"/>
  </r>
  <r>
    <n v="9645"/>
    <d v="2021-11-08T00:00:00"/>
    <x v="411"/>
    <x v="2"/>
    <s v="Shoes"/>
    <n v="3"/>
    <n v="408.93"/>
    <n v="118.13"/>
    <b v="0"/>
    <s v="Credit Card"/>
    <s v="Online"/>
  </r>
  <r>
    <n v="9328"/>
    <d v="2023-01-28T00:00:00"/>
    <x v="412"/>
    <x v="0"/>
    <s v="Remote Control Car"/>
    <n v="3"/>
    <n v="170.11"/>
    <n v="27.45"/>
    <b v="1"/>
    <s v="UPI"/>
    <s v="In-store"/>
  </r>
  <r>
    <n v="9468"/>
    <d v="2022-08-20T00:00:00"/>
    <x v="412"/>
    <x v="5"/>
    <s v="Car Charger"/>
    <n v="2"/>
    <n v="54.32"/>
    <n v="27.02"/>
    <b v="1"/>
    <s v="UPI"/>
    <s v="In-store"/>
  </r>
  <r>
    <n v="6250"/>
    <d v="2022-03-23T00:00:00"/>
    <x v="412"/>
    <x v="4"/>
    <s v="Headphones"/>
    <n v="5"/>
    <n v="273.23"/>
    <n v="75.53"/>
    <b v="1"/>
    <s v="Net Banking"/>
    <s v="In-store"/>
  </r>
  <r>
    <n v="836"/>
    <d v="2022-03-04T00:00:00"/>
    <x v="412"/>
    <x v="5"/>
    <s v="Air Freshener"/>
    <n v="5"/>
    <n v="62.96"/>
    <n v="13.76"/>
    <b v="0"/>
    <s v="Credit Card"/>
    <s v="Online"/>
  </r>
  <r>
    <n v="8037"/>
    <d v="2021-12-18T00:00:00"/>
    <x v="413"/>
    <x v="5"/>
    <s v="Motorcycle Helmet"/>
    <n v="4"/>
    <n v="438.53"/>
    <n v="65.97"/>
    <b v="1"/>
    <s v="UPI"/>
    <s v="Online"/>
  </r>
  <r>
    <n v="8443"/>
    <d v="2021-11-27T00:00:00"/>
    <x v="413"/>
    <x v="5"/>
    <s v="Air Freshener"/>
    <n v="5"/>
    <n v="141.97999999999999"/>
    <n v="55.02"/>
    <b v="0"/>
    <s v="Debit Card"/>
    <s v="Online"/>
  </r>
  <r>
    <n v="9620"/>
    <d v="2021-11-26T00:00:00"/>
    <x v="413"/>
    <x v="5"/>
    <s v="Car Charger"/>
    <n v="3"/>
    <n v="442.15"/>
    <n v="128.07"/>
    <b v="0"/>
    <s v="Debit Card"/>
    <s v="In-store"/>
  </r>
  <r>
    <n v="3854"/>
    <d v="2023-03-01T00:00:00"/>
    <x v="414"/>
    <x v="0"/>
    <s v="Doll"/>
    <n v="5"/>
    <n v="151.51"/>
    <n v="41.42"/>
    <b v="1"/>
    <s v="Debit Card"/>
    <s v="Online"/>
  </r>
  <r>
    <n v="973"/>
    <d v="2023-02-25T00:00:00"/>
    <x v="414"/>
    <x v="2"/>
    <s v="Watch"/>
    <n v="4"/>
    <n v="104.31"/>
    <n v="27.53"/>
    <b v="0"/>
    <s v="Debit Card"/>
    <s v="In-store"/>
  </r>
  <r>
    <n v="8740"/>
    <d v="2022-08-05T00:00:00"/>
    <x v="414"/>
    <x v="4"/>
    <s v="Laptop"/>
    <n v="4"/>
    <n v="180.92"/>
    <n v="73.7"/>
    <b v="0"/>
    <s v="Net Banking"/>
    <s v="In-store"/>
  </r>
  <r>
    <n v="9375"/>
    <d v="2022-03-20T00:00:00"/>
    <x v="414"/>
    <x v="2"/>
    <s v="Watch"/>
    <n v="4"/>
    <n v="104.4"/>
    <n v="33.64"/>
    <b v="1"/>
    <s v="Cash"/>
    <s v="In-store"/>
  </r>
  <r>
    <n v="37"/>
    <d v="2021-09-25T00:00:00"/>
    <x v="414"/>
    <x v="4"/>
    <s v="Smartphone"/>
    <n v="3"/>
    <n v="272.27999999999997"/>
    <n v="122.46"/>
    <b v="0"/>
    <s v="Credit Card"/>
    <s v="In-store"/>
  </r>
  <r>
    <n v="6744"/>
    <d v="2021-06-05T00:00:00"/>
    <x v="414"/>
    <x v="4"/>
    <s v="Smartphone"/>
    <n v="1"/>
    <n v="137.51"/>
    <n v="1.99"/>
    <b v="1"/>
    <s v="Credit Card"/>
    <s v="Online"/>
  </r>
  <r>
    <n v="1762"/>
    <d v="2022-08-04T00:00:00"/>
    <x v="415"/>
    <x v="2"/>
    <s v="Jeans"/>
    <n v="3"/>
    <n v="384.29"/>
    <n v="70.31"/>
    <b v="0"/>
    <s v="Credit Card"/>
    <s v="Online"/>
  </r>
  <r>
    <n v="508"/>
    <d v="2021-10-27T00:00:00"/>
    <x v="415"/>
    <x v="5"/>
    <s v="Motorcycle Helmet"/>
    <n v="5"/>
    <n v="445.98"/>
    <n v="35.03"/>
    <b v="1"/>
    <s v="Net Banking"/>
    <s v="Online"/>
  </r>
  <r>
    <n v="6627"/>
    <d v="2022-03-03T00:00:00"/>
    <x v="416"/>
    <x v="3"/>
    <s v="Biography"/>
    <n v="1"/>
    <n v="56.79"/>
    <n v="15.63"/>
    <b v="0"/>
    <s v="Credit Card"/>
    <s v="Online"/>
  </r>
  <r>
    <n v="7864"/>
    <d v="2021-11-01T00:00:00"/>
    <x v="416"/>
    <x v="4"/>
    <s v="Smartwatch"/>
    <n v="3"/>
    <n v="421.85"/>
    <n v="52.13"/>
    <b v="0"/>
    <s v="Debit Card"/>
    <s v="In-store"/>
  </r>
  <r>
    <n v="6253"/>
    <d v="2022-08-03T00:00:00"/>
    <x v="417"/>
    <x v="0"/>
    <s v="Remote Control Car"/>
    <n v="5"/>
    <n v="94.9"/>
    <n v="7.97"/>
    <b v="0"/>
    <s v="Debit Card"/>
    <s v="Online"/>
  </r>
  <r>
    <n v="63"/>
    <d v="2021-12-18T00:00:00"/>
    <x v="417"/>
    <x v="5"/>
    <s v="Motorcycle Helmet"/>
    <n v="2"/>
    <n v="34.5"/>
    <n v="1.37"/>
    <b v="0"/>
    <s v="Cash"/>
    <s v="Online"/>
  </r>
  <r>
    <n v="7993"/>
    <d v="2021-10-11T00:00:00"/>
    <x v="417"/>
    <x v="3"/>
    <s v="Textbook"/>
    <n v="5"/>
    <n v="376.07"/>
    <n v="153.41999999999999"/>
    <b v="1"/>
    <s v="Cash"/>
    <s v="In-store"/>
  </r>
  <r>
    <n v="229"/>
    <d v="2022-09-17T00:00:00"/>
    <x v="418"/>
    <x v="5"/>
    <s v="Motorcycle Helmet"/>
    <n v="2"/>
    <n v="300.54000000000002"/>
    <n v="27.64"/>
    <b v="1"/>
    <s v="Credit Card"/>
    <s v="In-store"/>
  </r>
  <r>
    <n v="1070"/>
    <d v="2022-04-13T00:00:00"/>
    <x v="418"/>
    <x v="5"/>
    <s v="Car Charger"/>
    <n v="2"/>
    <n v="499.86"/>
    <n v="21.11"/>
    <b v="0"/>
    <s v="UPI"/>
    <s v="Online"/>
  </r>
  <r>
    <n v="8222"/>
    <d v="2022-02-20T00:00:00"/>
    <x v="418"/>
    <x v="5"/>
    <s v="Motorcycle Helmet"/>
    <n v="2"/>
    <n v="245.65"/>
    <n v="24.33"/>
    <b v="0"/>
    <s v="Cash"/>
    <s v="Online"/>
  </r>
  <r>
    <n v="53"/>
    <d v="2021-10-03T00:00:00"/>
    <x v="418"/>
    <x v="4"/>
    <s v="Camera"/>
    <n v="5"/>
    <n v="309.5"/>
    <n v="109.87"/>
    <b v="1"/>
    <s v="UPI"/>
    <s v="In-store"/>
  </r>
  <r>
    <n v="7083"/>
    <d v="2022-05-10T00:00:00"/>
    <x v="419"/>
    <x v="3"/>
    <s v="Children's Book"/>
    <n v="5"/>
    <n v="15.48"/>
    <n v="5.41"/>
    <b v="1"/>
    <s v="UPI"/>
    <s v="In-store"/>
  </r>
  <r>
    <n v="3532"/>
    <d v="2022-01-16T00:00:00"/>
    <x v="419"/>
    <x v="5"/>
    <s v="Motorcycle Helmet"/>
    <n v="4"/>
    <n v="433.95"/>
    <n v="171.52"/>
    <b v="1"/>
    <s v="Net Banking"/>
    <s v="In-store"/>
  </r>
  <r>
    <n v="2765"/>
    <d v="2021-10-23T00:00:00"/>
    <x v="419"/>
    <x v="2"/>
    <s v="T-Shirt"/>
    <n v="1"/>
    <n v="315.14999999999998"/>
    <n v="102.74"/>
    <b v="1"/>
    <s v="Debit Card"/>
    <s v="Online"/>
  </r>
  <r>
    <n v="7617"/>
    <d v="2022-05-27T00:00:00"/>
    <x v="420"/>
    <x v="5"/>
    <s v="Motor Oil"/>
    <n v="3"/>
    <n v="167.93"/>
    <n v="20.61"/>
    <b v="1"/>
    <s v="Net Banking"/>
    <s v="In-store"/>
  </r>
  <r>
    <n v="9173"/>
    <d v="2022-04-26T00:00:00"/>
    <x v="420"/>
    <x v="3"/>
    <s v="Mystery Novel"/>
    <n v="2"/>
    <n v="88.09"/>
    <n v="6.01"/>
    <b v="0"/>
    <s v="Net Banking"/>
    <s v="Online"/>
  </r>
  <r>
    <n v="4472"/>
    <d v="2021-10-16T00:00:00"/>
    <x v="420"/>
    <x v="3"/>
    <s v="Mystery Novel"/>
    <n v="4"/>
    <n v="174.7"/>
    <n v="59.32"/>
    <b v="0"/>
    <s v="Debit Card"/>
    <s v="In-store"/>
  </r>
  <r>
    <n v="9185"/>
    <d v="2022-10-22T00:00:00"/>
    <x v="421"/>
    <x v="3"/>
    <s v="Biography"/>
    <n v="2"/>
    <n v="360.32"/>
    <n v="116.38"/>
    <b v="0"/>
    <s v="Debit Card"/>
    <s v="In-store"/>
  </r>
  <r>
    <n v="6030"/>
    <d v="2022-07-25T00:00:00"/>
    <x v="421"/>
    <x v="3"/>
    <s v="Textbook"/>
    <n v="4"/>
    <n v="176.13"/>
    <n v="16.45"/>
    <b v="0"/>
    <s v="Net Banking"/>
    <s v="In-store"/>
  </r>
  <r>
    <n v="8726"/>
    <d v="2022-03-24T00:00:00"/>
    <x v="421"/>
    <x v="3"/>
    <s v="Science Fiction"/>
    <n v="5"/>
    <n v="189"/>
    <n v="89.64"/>
    <b v="0"/>
    <s v="Credit Card"/>
    <s v="In-store"/>
  </r>
  <r>
    <n v="4255"/>
    <d v="2021-05-25T00:00:00"/>
    <x v="421"/>
    <x v="1"/>
    <s v="Table Lamp"/>
    <n v="5"/>
    <n v="427.21"/>
    <n v="81.17"/>
    <b v="1"/>
    <s v="Debit Card"/>
    <s v="In-store"/>
  </r>
  <r>
    <n v="5634"/>
    <d v="2022-11-19T00:00:00"/>
    <x v="422"/>
    <x v="2"/>
    <s v="Watch"/>
    <n v="2"/>
    <n v="297.95"/>
    <n v="102.04"/>
    <b v="0"/>
    <s v="Debit Card"/>
    <s v="In-store"/>
  </r>
  <r>
    <n v="2712"/>
    <d v="2022-06-27T00:00:00"/>
    <x v="422"/>
    <x v="0"/>
    <s v="Remote Control Car"/>
    <n v="5"/>
    <n v="391.89"/>
    <n v="78.540000000000006"/>
    <b v="0"/>
    <s v="Debit Card"/>
    <s v="Online"/>
  </r>
  <r>
    <n v="1894"/>
    <d v="2021-08-11T00:00:00"/>
    <x v="422"/>
    <x v="4"/>
    <s v="Smartwatch"/>
    <n v="3"/>
    <n v="182.38"/>
    <n v="31.29"/>
    <b v="1"/>
    <s v="Debit Card"/>
    <s v="Online"/>
  </r>
  <r>
    <n v="5251"/>
    <d v="2022-04-10T00:00:00"/>
    <x v="423"/>
    <x v="2"/>
    <s v="Watch"/>
    <n v="5"/>
    <n v="146.86000000000001"/>
    <n v="56.76"/>
    <b v="1"/>
    <s v="Net Banking"/>
    <s v="In-store"/>
  </r>
  <r>
    <n v="6591"/>
    <d v="2022-04-08T00:00:00"/>
    <x v="423"/>
    <x v="2"/>
    <s v="Watch"/>
    <n v="2"/>
    <n v="379.65"/>
    <n v="147.32"/>
    <b v="1"/>
    <s v="Cash"/>
    <s v="In-store"/>
  </r>
  <r>
    <n v="357"/>
    <d v="2021-10-16T00:00:00"/>
    <x v="423"/>
    <x v="0"/>
    <s v="Remote Control Car"/>
    <n v="5"/>
    <n v="292.22000000000003"/>
    <n v="63.55"/>
    <b v="0"/>
    <s v="UPI"/>
    <s v="Online"/>
  </r>
  <r>
    <n v="9357"/>
    <d v="2021-07-03T00:00:00"/>
    <x v="424"/>
    <x v="0"/>
    <s v="Puzzle"/>
    <n v="4"/>
    <n v="466.93"/>
    <n v="125.86"/>
    <b v="1"/>
    <s v="Credit Card"/>
    <s v="In-store"/>
  </r>
  <r>
    <n v="2515"/>
    <d v="2022-12-06T00:00:00"/>
    <x v="425"/>
    <x v="1"/>
    <s v="Cushion Covers"/>
    <n v="2"/>
    <n v="360.06"/>
    <n v="160.71"/>
    <b v="1"/>
    <s v="UPI"/>
    <s v="Online"/>
  </r>
  <r>
    <n v="1050"/>
    <d v="2021-06-12T00:00:00"/>
    <x v="425"/>
    <x v="2"/>
    <s v="Jeans"/>
    <n v="3"/>
    <n v="137.16999999999999"/>
    <n v="33.94"/>
    <b v="1"/>
    <s v="Debit Card"/>
    <s v="Online"/>
  </r>
  <r>
    <n v="6494"/>
    <d v="2021-05-11T00:00:00"/>
    <x v="425"/>
    <x v="3"/>
    <s v="Children's Book"/>
    <n v="3"/>
    <n v="261.95"/>
    <n v="8.77"/>
    <b v="0"/>
    <s v="Net Banking"/>
    <s v="Online"/>
  </r>
  <r>
    <n v="1195"/>
    <d v="2022-04-05T00:00:00"/>
    <x v="426"/>
    <x v="1"/>
    <s v="Table Lamp"/>
    <n v="1"/>
    <n v="462.54"/>
    <n v="74.27"/>
    <b v="0"/>
    <s v="UPI"/>
    <s v="Online"/>
  </r>
  <r>
    <n v="2943"/>
    <d v="2022-01-21T00:00:00"/>
    <x v="426"/>
    <x v="2"/>
    <s v="Jeans"/>
    <n v="1"/>
    <n v="185.96"/>
    <n v="7.66"/>
    <b v="1"/>
    <s v="Net Banking"/>
    <s v="Online"/>
  </r>
  <r>
    <n v="488"/>
    <d v="2023-03-07T00:00:00"/>
    <x v="427"/>
    <x v="2"/>
    <s v="T-Shirt"/>
    <n v="5"/>
    <n v="472.38"/>
    <n v="20.02"/>
    <b v="0"/>
    <s v="UPI"/>
    <s v="Online"/>
  </r>
  <r>
    <n v="8857"/>
    <d v="2023-03-13T00:00:00"/>
    <x v="428"/>
    <x v="4"/>
    <s v="Laptop"/>
    <n v="1"/>
    <n v="240.66"/>
    <n v="81.28"/>
    <b v="1"/>
    <s v="UPI"/>
    <s v="Online"/>
  </r>
  <r>
    <n v="6303"/>
    <d v="2022-05-28T00:00:00"/>
    <x v="428"/>
    <x v="4"/>
    <s v="Laptop"/>
    <n v="2"/>
    <n v="195.87"/>
    <n v="64.63"/>
    <b v="1"/>
    <s v="Net Banking"/>
    <s v="Online"/>
  </r>
  <r>
    <n v="3373"/>
    <d v="2021-08-17T00:00:00"/>
    <x v="428"/>
    <x v="2"/>
    <s v="Jeans"/>
    <n v="3"/>
    <n v="15.28"/>
    <n v="0.9"/>
    <b v="0"/>
    <s v="Cash"/>
    <s v="Online"/>
  </r>
  <r>
    <n v="6096"/>
    <d v="2021-05-13T00:00:00"/>
    <x v="428"/>
    <x v="4"/>
    <s v="Smartwatch"/>
    <n v="2"/>
    <n v="269.44"/>
    <n v="53.62"/>
    <b v="0"/>
    <s v="Debit Card"/>
    <s v="Online"/>
  </r>
  <r>
    <n v="7265"/>
    <d v="2022-08-04T00:00:00"/>
    <x v="429"/>
    <x v="2"/>
    <s v="Jeans"/>
    <n v="1"/>
    <n v="490.65"/>
    <n v="90.12"/>
    <b v="0"/>
    <s v="Credit Card"/>
    <s v="In-store"/>
  </r>
  <r>
    <n v="1727"/>
    <d v="2022-06-25T00:00:00"/>
    <x v="429"/>
    <x v="3"/>
    <s v="Children's Book"/>
    <n v="1"/>
    <n v="191.5"/>
    <n v="14.15"/>
    <b v="0"/>
    <s v="UPI"/>
    <s v="Online"/>
  </r>
  <r>
    <n v="8977"/>
    <d v="2021-06-08T00:00:00"/>
    <x v="430"/>
    <x v="2"/>
    <s v="Dress"/>
    <n v="4"/>
    <n v="137"/>
    <n v="16.940000000000001"/>
    <b v="0"/>
    <s v="Cash"/>
    <s v="In-store"/>
  </r>
  <r>
    <n v="3057"/>
    <d v="2021-05-22T00:00:00"/>
    <x v="430"/>
    <x v="4"/>
    <s v="Headphones"/>
    <n v="4"/>
    <n v="237.88"/>
    <n v="26.91"/>
    <b v="0"/>
    <s v="Cash"/>
    <s v="Online"/>
  </r>
  <r>
    <n v="829"/>
    <d v="2022-12-16T00:00:00"/>
    <x v="431"/>
    <x v="0"/>
    <s v="Remote Control Car"/>
    <n v="4"/>
    <n v="70.92"/>
    <n v="8.9499999999999993"/>
    <b v="1"/>
    <s v="Net Banking"/>
    <s v="Online"/>
  </r>
  <r>
    <n v="918"/>
    <d v="2022-06-24T00:00:00"/>
    <x v="431"/>
    <x v="0"/>
    <s v="Doll"/>
    <n v="2"/>
    <n v="129.9"/>
    <n v="51.78"/>
    <b v="1"/>
    <s v="Debit Card"/>
    <s v="Online"/>
  </r>
  <r>
    <n v="2419"/>
    <d v="2022-01-15T00:00:00"/>
    <x v="431"/>
    <x v="5"/>
    <s v="Air Freshener"/>
    <n v="5"/>
    <n v="86.92"/>
    <n v="19.3"/>
    <b v="0"/>
    <s v="Credit Card"/>
    <s v="In-store"/>
  </r>
  <r>
    <n v="807"/>
    <d v="2021-07-27T00:00:00"/>
    <x v="431"/>
    <x v="3"/>
    <s v="Textbook"/>
    <n v="2"/>
    <n v="110.76"/>
    <n v="21.07"/>
    <b v="1"/>
    <s v="Credit Card"/>
    <s v="Online"/>
  </r>
  <r>
    <n v="7078"/>
    <d v="2023-01-23T00:00:00"/>
    <x v="432"/>
    <x v="0"/>
    <s v="Action Figure"/>
    <n v="5"/>
    <n v="382.97"/>
    <n v="175.01"/>
    <b v="1"/>
    <s v="Credit Card"/>
    <s v="In-store"/>
  </r>
  <r>
    <n v="6110"/>
    <d v="2022-08-27T00:00:00"/>
    <x v="432"/>
    <x v="0"/>
    <s v="Board Game"/>
    <n v="5"/>
    <n v="157.76"/>
    <n v="72.599999999999994"/>
    <b v="0"/>
    <s v="UPI"/>
    <s v="Online"/>
  </r>
  <r>
    <n v="4311"/>
    <d v="2022-06-18T00:00:00"/>
    <x v="432"/>
    <x v="3"/>
    <s v="Science Fiction"/>
    <n v="1"/>
    <n v="143.69"/>
    <n v="71.489999999999995"/>
    <b v="0"/>
    <s v="Credit Card"/>
    <s v="In-store"/>
  </r>
  <r>
    <n v="784"/>
    <d v="2021-08-24T00:00:00"/>
    <x v="432"/>
    <x v="2"/>
    <s v="T-Shirt"/>
    <n v="4"/>
    <n v="157.71"/>
    <n v="68.319999999999993"/>
    <b v="0"/>
    <s v="UPI"/>
    <s v="In-store"/>
  </r>
  <r>
    <n v="3612"/>
    <d v="2021-04-13T00:00:00"/>
    <x v="432"/>
    <x v="0"/>
    <s v="Puzzle"/>
    <n v="1"/>
    <n v="381.82"/>
    <n v="30.48"/>
    <b v="0"/>
    <s v="Net Banking"/>
    <s v="In-store"/>
  </r>
  <r>
    <n v="1216"/>
    <d v="2022-05-28T00:00:00"/>
    <x v="433"/>
    <x v="3"/>
    <s v="Children's Book"/>
    <n v="3"/>
    <n v="72.88"/>
    <n v="30.21"/>
    <b v="1"/>
    <s v="Debit Card"/>
    <s v="In-store"/>
  </r>
  <r>
    <n v="8074"/>
    <d v="2021-09-13T00:00:00"/>
    <x v="433"/>
    <x v="3"/>
    <s v="Textbook"/>
    <n v="2"/>
    <n v="109.84"/>
    <n v="4.1399999999999997"/>
    <b v="1"/>
    <s v="UPI"/>
    <s v="In-store"/>
  </r>
  <r>
    <n v="5835"/>
    <d v="2022-12-18T00:00:00"/>
    <x v="434"/>
    <x v="3"/>
    <s v="Biography"/>
    <n v="1"/>
    <n v="141.58000000000001"/>
    <n v="19.79"/>
    <b v="1"/>
    <s v="Credit Card"/>
    <s v="In-store"/>
  </r>
  <r>
    <n v="6982"/>
    <d v="2022-02-14T00:00:00"/>
    <x v="434"/>
    <x v="3"/>
    <s v="Textbook"/>
    <n v="4"/>
    <n v="190.08"/>
    <n v="47.29"/>
    <b v="0"/>
    <s v="UPI"/>
    <s v="Online"/>
  </r>
  <r>
    <n v="6694"/>
    <d v="2021-09-18T00:00:00"/>
    <x v="434"/>
    <x v="5"/>
    <s v="Motor Oil"/>
    <n v="4"/>
    <n v="152.72"/>
    <n v="17.68"/>
    <b v="0"/>
    <s v="UPI"/>
    <s v="Online"/>
  </r>
  <r>
    <n v="4783"/>
    <d v="2021-09-13T00:00:00"/>
    <x v="434"/>
    <x v="5"/>
    <s v="Motorcycle Helmet"/>
    <n v="1"/>
    <n v="328.82"/>
    <n v="141.52000000000001"/>
    <b v="0"/>
    <s v="Debit Card"/>
    <s v="In-store"/>
  </r>
  <r>
    <n v="9408"/>
    <d v="2023-03-04T00:00:00"/>
    <x v="435"/>
    <x v="1"/>
    <s v="Cushion Covers"/>
    <n v="4"/>
    <n v="473.14"/>
    <n v="173.83"/>
    <b v="0"/>
    <s v="Credit Card"/>
    <s v="In-store"/>
  </r>
  <r>
    <n v="6089"/>
    <d v="2022-12-14T00:00:00"/>
    <x v="435"/>
    <x v="1"/>
    <s v="Cushion Covers"/>
    <n v="5"/>
    <n v="158.13999999999999"/>
    <n v="8.8699999999999992"/>
    <b v="1"/>
    <s v="Debit Card"/>
    <s v="Online"/>
  </r>
  <r>
    <n v="9339"/>
    <d v="2022-11-13T00:00:00"/>
    <x v="435"/>
    <x v="3"/>
    <s v="Biography"/>
    <n v="5"/>
    <n v="191.02"/>
    <n v="89.69"/>
    <b v="0"/>
    <s v="UPI"/>
    <s v="Online"/>
  </r>
  <r>
    <n v="5682"/>
    <d v="2022-08-11T00:00:00"/>
    <x v="435"/>
    <x v="5"/>
    <s v="Motor Oil"/>
    <n v="5"/>
    <n v="234.36"/>
    <n v="94.95"/>
    <b v="1"/>
    <s v="UPI"/>
    <s v="Online"/>
  </r>
  <r>
    <n v="7631"/>
    <d v="2022-02-05T00:00:00"/>
    <x v="435"/>
    <x v="5"/>
    <s v="Motorcycle Helmet"/>
    <n v="3"/>
    <n v="45.78"/>
    <n v="14.83"/>
    <b v="0"/>
    <s v="UPI"/>
    <s v="In-store"/>
  </r>
  <r>
    <n v="5234"/>
    <d v="2021-12-10T00:00:00"/>
    <x v="435"/>
    <x v="3"/>
    <s v="Biography"/>
    <n v="3"/>
    <n v="95"/>
    <n v="28.17"/>
    <b v="0"/>
    <s v="Net Banking"/>
    <s v="Online"/>
  </r>
  <r>
    <n v="9096"/>
    <d v="2021-10-12T00:00:00"/>
    <x v="435"/>
    <x v="4"/>
    <s v="Smartphone"/>
    <n v="4"/>
    <n v="480.95"/>
    <n v="149.27000000000001"/>
    <b v="1"/>
    <s v="Credit Card"/>
    <s v="Online"/>
  </r>
  <r>
    <n v="3326"/>
    <d v="2021-09-01T00:00:00"/>
    <x v="435"/>
    <x v="2"/>
    <s v="Dress"/>
    <n v="2"/>
    <n v="159.94"/>
    <n v="71.069999999999993"/>
    <b v="1"/>
    <s v="Net Banking"/>
    <s v="In-store"/>
  </r>
  <r>
    <n v="4820"/>
    <d v="2021-07-25T00:00:00"/>
    <x v="436"/>
    <x v="2"/>
    <s v="Shoes"/>
    <n v="4"/>
    <n v="305.24"/>
    <n v="135.29"/>
    <b v="0"/>
    <s v="Cash"/>
    <s v="In-store"/>
  </r>
  <r>
    <n v="6695"/>
    <d v="2021-05-17T00:00:00"/>
    <x v="436"/>
    <x v="4"/>
    <s v="Laptop"/>
    <n v="1"/>
    <n v="236.35"/>
    <n v="27.08"/>
    <b v="1"/>
    <s v="Credit Card"/>
    <s v="In-store"/>
  </r>
  <r>
    <n v="912"/>
    <d v="2022-05-17T00:00:00"/>
    <x v="437"/>
    <x v="2"/>
    <s v="Watch"/>
    <n v="4"/>
    <n v="233.83"/>
    <n v="6.75"/>
    <b v="0"/>
    <s v="Net Banking"/>
    <s v="Online"/>
  </r>
  <r>
    <n v="256"/>
    <d v="2022-05-11T00:00:00"/>
    <x v="437"/>
    <x v="4"/>
    <s v="Laptop"/>
    <n v="3"/>
    <n v="414.48"/>
    <n v="25.58"/>
    <b v="0"/>
    <s v="Net Banking"/>
    <s v="Online"/>
  </r>
  <r>
    <n v="4434"/>
    <d v="2022-05-11T00:00:00"/>
    <x v="437"/>
    <x v="4"/>
    <s v="Smartwatch"/>
    <n v="5"/>
    <n v="122.66"/>
    <n v="19.440000000000001"/>
    <b v="1"/>
    <s v="Credit Card"/>
    <s v="In-store"/>
  </r>
  <r>
    <n v="6047"/>
    <d v="2021-05-19T00:00:00"/>
    <x v="438"/>
    <x v="3"/>
    <s v="Science Fiction"/>
    <n v="5"/>
    <n v="11.21"/>
    <n v="4.34"/>
    <b v="1"/>
    <s v="UPI"/>
    <s v="In-store"/>
  </r>
  <r>
    <n v="8129"/>
    <d v="2023-02-08T00:00:00"/>
    <x v="439"/>
    <x v="0"/>
    <s v="Puzzle"/>
    <n v="1"/>
    <n v="254.81"/>
    <n v="72.22"/>
    <b v="0"/>
    <s v="Debit Card"/>
    <s v="In-store"/>
  </r>
  <r>
    <n v="7687"/>
    <d v="2022-10-28T00:00:00"/>
    <x v="439"/>
    <x v="5"/>
    <s v="Car Seat Cover"/>
    <n v="1"/>
    <n v="440.62"/>
    <n v="110.43"/>
    <b v="1"/>
    <s v="Net Banking"/>
    <s v="Online"/>
  </r>
  <r>
    <n v="3640"/>
    <d v="2021-04-08T00:00:00"/>
    <x v="439"/>
    <x v="0"/>
    <s v="Doll"/>
    <n v="3"/>
    <n v="145.15"/>
    <n v="33.17"/>
    <b v="0"/>
    <s v="UPI"/>
    <s v="Online"/>
  </r>
  <r>
    <n v="7400"/>
    <d v="2022-12-03T00:00:00"/>
    <x v="440"/>
    <x v="4"/>
    <s v="Laptop"/>
    <n v="5"/>
    <n v="273.56"/>
    <n v="134.57"/>
    <b v="1"/>
    <s v="Cash"/>
    <s v="In-store"/>
  </r>
  <r>
    <n v="542"/>
    <d v="2022-10-31T00:00:00"/>
    <x v="440"/>
    <x v="4"/>
    <s v="Headphones"/>
    <n v="2"/>
    <n v="144.25"/>
    <n v="59.4"/>
    <b v="0"/>
    <s v="Credit Card"/>
    <s v="Online"/>
  </r>
  <r>
    <n v="5112"/>
    <d v="2022-03-08T00:00:00"/>
    <x v="440"/>
    <x v="1"/>
    <s v="Bed Sheets"/>
    <n v="5"/>
    <n v="377.11"/>
    <n v="82.65"/>
    <b v="1"/>
    <s v="Cash"/>
    <s v="Online"/>
  </r>
  <r>
    <n v="4999"/>
    <d v="2022-02-04T00:00:00"/>
    <x v="440"/>
    <x v="2"/>
    <s v="Jeans"/>
    <n v="3"/>
    <n v="333.85"/>
    <n v="157.1"/>
    <b v="0"/>
    <s v="Credit Card"/>
    <s v="Online"/>
  </r>
  <r>
    <n v="4647"/>
    <d v="2022-01-13T00:00:00"/>
    <x v="440"/>
    <x v="0"/>
    <s v="Puzzle"/>
    <n v="4"/>
    <n v="120.68"/>
    <n v="24.58"/>
    <b v="0"/>
    <s v="Debit Card"/>
    <s v="Online"/>
  </r>
  <r>
    <n v="145"/>
    <d v="2021-09-15T00:00:00"/>
    <x v="440"/>
    <x v="4"/>
    <s v="Camera"/>
    <n v="2"/>
    <n v="141.81"/>
    <n v="25.89"/>
    <b v="1"/>
    <s v="Cash"/>
    <s v="In-store"/>
  </r>
  <r>
    <n v="1967"/>
    <d v="2021-07-04T00:00:00"/>
    <x v="440"/>
    <x v="4"/>
    <s v="Laptop"/>
    <n v="4"/>
    <n v="105.36"/>
    <n v="47.48"/>
    <b v="0"/>
    <s v="Net Banking"/>
    <s v="In-store"/>
  </r>
  <r>
    <n v="2235"/>
    <d v="2022-02-26T00:00:00"/>
    <x v="441"/>
    <x v="5"/>
    <s v="Motorcycle Helmet"/>
    <n v="3"/>
    <n v="488.02"/>
    <n v="49.34"/>
    <b v="1"/>
    <s v="Credit Card"/>
    <s v="Online"/>
  </r>
  <r>
    <n v="1482"/>
    <d v="2021-06-11T00:00:00"/>
    <x v="441"/>
    <x v="5"/>
    <s v="Car Seat Cover"/>
    <n v="5"/>
    <n v="217.22"/>
    <n v="90.2"/>
    <b v="0"/>
    <s v="Debit Card"/>
    <s v="In-store"/>
  </r>
  <r>
    <n v="5671"/>
    <d v="2022-06-26T00:00:00"/>
    <x v="442"/>
    <x v="3"/>
    <s v="Biography"/>
    <n v="4"/>
    <n v="10.41"/>
    <n v="0.77"/>
    <b v="1"/>
    <s v="Net Banking"/>
    <s v="In-store"/>
  </r>
  <r>
    <n v="851"/>
    <d v="2021-11-18T00:00:00"/>
    <x v="442"/>
    <x v="4"/>
    <s v="Laptop"/>
    <n v="2"/>
    <n v="328.37"/>
    <n v="86.97"/>
    <b v="1"/>
    <s v="Net Banking"/>
    <s v="In-store"/>
  </r>
  <r>
    <n v="8811"/>
    <d v="2021-09-04T00:00:00"/>
    <x v="442"/>
    <x v="1"/>
    <s v="Bed Sheets"/>
    <n v="1"/>
    <n v="316.24"/>
    <n v="94"/>
    <b v="1"/>
    <s v="Net Banking"/>
    <s v="Online"/>
  </r>
  <r>
    <n v="7413"/>
    <d v="2022-10-04T00:00:00"/>
    <x v="443"/>
    <x v="4"/>
    <s v="Smartwatch"/>
    <n v="4"/>
    <n v="495.07"/>
    <n v="102.45"/>
    <b v="1"/>
    <s v="Credit Card"/>
    <s v="Online"/>
  </r>
  <r>
    <n v="4937"/>
    <d v="2022-08-16T00:00:00"/>
    <x v="443"/>
    <x v="3"/>
    <s v="Biography"/>
    <n v="3"/>
    <n v="403.33"/>
    <n v="163.66999999999999"/>
    <b v="0"/>
    <s v="Debit Card"/>
    <s v="Online"/>
  </r>
  <r>
    <n v="9944"/>
    <d v="2022-07-29T00:00:00"/>
    <x v="443"/>
    <x v="4"/>
    <s v="Smartwatch"/>
    <n v="2"/>
    <n v="274.57"/>
    <n v="76.61"/>
    <b v="1"/>
    <s v="UPI"/>
    <s v="In-store"/>
  </r>
  <r>
    <n v="390"/>
    <d v="2022-06-29T00:00:00"/>
    <x v="443"/>
    <x v="5"/>
    <s v="Car Charger"/>
    <n v="1"/>
    <n v="52.89"/>
    <n v="1.44"/>
    <b v="0"/>
    <s v="Cash"/>
    <s v="Online"/>
  </r>
  <r>
    <n v="5714"/>
    <d v="2022-04-06T00:00:00"/>
    <x v="443"/>
    <x v="1"/>
    <s v="Cushion Covers"/>
    <n v="4"/>
    <n v="158.05000000000001"/>
    <n v="41.14"/>
    <b v="0"/>
    <s v="Cash"/>
    <s v="Online"/>
  </r>
  <r>
    <n v="3966"/>
    <d v="2021-04-29T00:00:00"/>
    <x v="443"/>
    <x v="0"/>
    <s v="Board Game"/>
    <n v="2"/>
    <n v="459.64"/>
    <n v="64.23"/>
    <b v="1"/>
    <s v="Debit Card"/>
    <s v="In-store"/>
  </r>
  <r>
    <n v="8038"/>
    <d v="2022-06-08T00:00:00"/>
    <x v="444"/>
    <x v="2"/>
    <s v="Jeans"/>
    <n v="2"/>
    <n v="78.58"/>
    <n v="21.47"/>
    <b v="1"/>
    <s v="Cash"/>
    <s v="Online"/>
  </r>
  <r>
    <n v="6838"/>
    <d v="2022-02-05T00:00:00"/>
    <x v="444"/>
    <x v="4"/>
    <s v="Smartphone"/>
    <n v="2"/>
    <n v="462.47"/>
    <n v="110.88"/>
    <b v="0"/>
    <s v="Net Banking"/>
    <s v="Online"/>
  </r>
  <r>
    <n v="2188"/>
    <d v="2021-09-08T00:00:00"/>
    <x v="444"/>
    <x v="5"/>
    <s v="Motorcycle Helmet"/>
    <n v="2"/>
    <n v="330.34"/>
    <n v="19.66"/>
    <b v="1"/>
    <s v="Debit Card"/>
    <s v="Online"/>
  </r>
  <r>
    <n v="5086"/>
    <d v="2022-08-06T00:00:00"/>
    <x v="445"/>
    <x v="3"/>
    <s v="Mystery Novel"/>
    <n v="1"/>
    <n v="190.68"/>
    <n v="27.37"/>
    <b v="1"/>
    <s v="Cash"/>
    <s v="In-store"/>
  </r>
  <r>
    <n v="3944"/>
    <d v="2021-11-12T00:00:00"/>
    <x v="445"/>
    <x v="2"/>
    <s v="Shoes"/>
    <n v="1"/>
    <n v="48.93"/>
    <n v="14.38"/>
    <b v="1"/>
    <s v="Debit Card"/>
    <s v="Online"/>
  </r>
  <r>
    <n v="6566"/>
    <d v="2021-10-17T00:00:00"/>
    <x v="445"/>
    <x v="0"/>
    <s v="Board Game"/>
    <n v="1"/>
    <n v="143.03"/>
    <n v="31.67"/>
    <b v="0"/>
    <s v="Cash"/>
    <s v="Online"/>
  </r>
  <r>
    <n v="8954"/>
    <d v="2022-08-30T00:00:00"/>
    <x v="446"/>
    <x v="5"/>
    <s v="Car Seat Cover"/>
    <n v="4"/>
    <n v="324.67"/>
    <n v="112.17"/>
    <b v="0"/>
    <s v="Net Banking"/>
    <s v="In-store"/>
  </r>
  <r>
    <n v="8890"/>
    <d v="2022-01-14T00:00:00"/>
    <x v="446"/>
    <x v="3"/>
    <s v="Mystery Novel"/>
    <n v="2"/>
    <n v="264.04000000000002"/>
    <n v="82.2"/>
    <b v="0"/>
    <s v="UPI"/>
    <s v="Online"/>
  </r>
  <r>
    <n v="7736"/>
    <d v="2021-09-02T00:00:00"/>
    <x v="446"/>
    <x v="2"/>
    <s v="Jeans"/>
    <n v="2"/>
    <n v="90.48"/>
    <n v="32.35"/>
    <b v="0"/>
    <s v="Credit Card"/>
    <s v="In-store"/>
  </r>
  <r>
    <n v="9057"/>
    <d v="2023-03-24T00:00:00"/>
    <x v="447"/>
    <x v="1"/>
    <s v="Bed Sheets"/>
    <n v="5"/>
    <n v="90.88"/>
    <n v="21.43"/>
    <b v="1"/>
    <s v="UPI"/>
    <s v="Online"/>
  </r>
  <r>
    <n v="4004"/>
    <d v="2022-09-02T00:00:00"/>
    <x v="447"/>
    <x v="5"/>
    <s v="Motorcycle Helmet"/>
    <n v="4"/>
    <n v="94.46"/>
    <n v="29.4"/>
    <b v="0"/>
    <s v="Debit Card"/>
    <s v="Online"/>
  </r>
  <r>
    <n v="8193"/>
    <d v="2022-08-08T00:00:00"/>
    <x v="447"/>
    <x v="4"/>
    <s v="Headphones"/>
    <n v="4"/>
    <n v="404.7"/>
    <n v="152.71"/>
    <b v="0"/>
    <s v="Cash"/>
    <s v="Online"/>
  </r>
  <r>
    <n v="7100"/>
    <d v="2021-12-23T00:00:00"/>
    <x v="447"/>
    <x v="2"/>
    <s v="T-Shirt"/>
    <n v="1"/>
    <n v="376.68"/>
    <n v="98.74"/>
    <b v="1"/>
    <s v="UPI"/>
    <s v="Online"/>
  </r>
  <r>
    <n v="8153"/>
    <d v="2021-10-05T00:00:00"/>
    <x v="447"/>
    <x v="5"/>
    <s v="Air Freshener"/>
    <n v="3"/>
    <n v="230.31"/>
    <n v="93.94"/>
    <b v="0"/>
    <s v="Net Banking"/>
    <s v="Online"/>
  </r>
  <r>
    <n v="7453"/>
    <d v="2021-08-19T00:00:00"/>
    <x v="447"/>
    <x v="2"/>
    <s v="Dress"/>
    <n v="2"/>
    <n v="397.03"/>
    <n v="73.53"/>
    <b v="0"/>
    <s v="Credit Card"/>
    <s v="Online"/>
  </r>
  <r>
    <n v="3725"/>
    <d v="2022-08-09T00:00:00"/>
    <x v="448"/>
    <x v="0"/>
    <s v="Doll"/>
    <n v="1"/>
    <n v="337.14"/>
    <n v="16.41"/>
    <b v="0"/>
    <s v="Net Banking"/>
    <s v="Online"/>
  </r>
  <r>
    <n v="6714"/>
    <d v="2023-01-29T00:00:00"/>
    <x v="449"/>
    <x v="3"/>
    <s v="Science Fiction"/>
    <n v="4"/>
    <n v="237.18"/>
    <n v="106.62"/>
    <b v="0"/>
    <s v="Debit Card"/>
    <s v="Online"/>
  </r>
  <r>
    <n v="2200"/>
    <d v="2022-12-25T00:00:00"/>
    <x v="449"/>
    <x v="0"/>
    <s v="Action Figure"/>
    <n v="3"/>
    <n v="28.4"/>
    <n v="9.75"/>
    <b v="1"/>
    <s v="Net Banking"/>
    <s v="Online"/>
  </r>
  <r>
    <n v="5990"/>
    <d v="2022-09-26T00:00:00"/>
    <x v="449"/>
    <x v="0"/>
    <s v="Action Figure"/>
    <n v="3"/>
    <n v="189.55"/>
    <n v="61.43"/>
    <b v="1"/>
    <s v="Cash"/>
    <s v="Online"/>
  </r>
  <r>
    <n v="1056"/>
    <d v="2022-06-08T00:00:00"/>
    <x v="449"/>
    <x v="1"/>
    <s v="Cushion Covers"/>
    <n v="1"/>
    <n v="158.03"/>
    <n v="66.489999999999995"/>
    <b v="1"/>
    <s v="Debit Card"/>
    <s v="Online"/>
  </r>
  <r>
    <n v="7869"/>
    <d v="2021-11-24T00:00:00"/>
    <x v="449"/>
    <x v="2"/>
    <s v="Dress"/>
    <n v="3"/>
    <n v="487.52"/>
    <n v="203.77"/>
    <b v="0"/>
    <s v="Net Banking"/>
    <s v="Online"/>
  </r>
  <r>
    <n v="6379"/>
    <d v="2021-06-30T00:00:00"/>
    <x v="449"/>
    <x v="3"/>
    <s v="Children's Book"/>
    <n v="4"/>
    <n v="147.88"/>
    <n v="19.600000000000001"/>
    <b v="1"/>
    <s v="Credit Card"/>
    <s v="In-store"/>
  </r>
  <r>
    <n v="7007"/>
    <d v="2022-09-21T00:00:00"/>
    <x v="450"/>
    <x v="3"/>
    <s v="Textbook"/>
    <n v="4"/>
    <n v="23.56"/>
    <n v="6.58"/>
    <b v="0"/>
    <s v="Credit Card"/>
    <s v="Online"/>
  </r>
  <r>
    <n v="8603"/>
    <d v="2021-05-25T00:00:00"/>
    <x v="450"/>
    <x v="5"/>
    <s v="Motor Oil"/>
    <n v="3"/>
    <n v="395.33"/>
    <n v="114.15"/>
    <b v="0"/>
    <s v="Net Banking"/>
    <s v="In-store"/>
  </r>
  <r>
    <n v="6902"/>
    <d v="2022-07-23T00:00:00"/>
    <x v="451"/>
    <x v="1"/>
    <s v="Bed Sheets"/>
    <n v="3"/>
    <n v="302.42"/>
    <n v="53.03"/>
    <b v="0"/>
    <s v="Credit Card"/>
    <s v="Online"/>
  </r>
  <r>
    <n v="7755"/>
    <d v="2021-11-02T00:00:00"/>
    <x v="451"/>
    <x v="4"/>
    <s v="Laptop"/>
    <n v="5"/>
    <n v="39.44"/>
    <n v="4.0999999999999996"/>
    <b v="1"/>
    <s v="Credit Card"/>
    <s v="In-store"/>
  </r>
  <r>
    <n v="2169"/>
    <d v="2021-04-13T00:00:00"/>
    <x v="451"/>
    <x v="3"/>
    <s v="Children's Book"/>
    <n v="5"/>
    <n v="488.45"/>
    <n v="91.82"/>
    <b v="1"/>
    <s v="Debit Card"/>
    <s v="In-store"/>
  </r>
  <r>
    <n v="7579"/>
    <d v="2022-04-20T00:00:00"/>
    <x v="452"/>
    <x v="2"/>
    <s v="T-Shirt"/>
    <n v="3"/>
    <n v="41.68"/>
    <n v="2.12"/>
    <b v="0"/>
    <s v="Debit Card"/>
    <s v="Online"/>
  </r>
  <r>
    <n v="570"/>
    <d v="2022-11-11T00:00:00"/>
    <x v="453"/>
    <x v="3"/>
    <s v="Mystery Novel"/>
    <n v="1"/>
    <n v="280.10000000000002"/>
    <n v="64.3"/>
    <b v="1"/>
    <s v="UPI"/>
    <s v="In-store"/>
  </r>
  <r>
    <n v="697"/>
    <d v="2022-10-24T00:00:00"/>
    <x v="453"/>
    <x v="1"/>
    <s v="Cookware Set"/>
    <n v="5"/>
    <n v="62.38"/>
    <n v="4.95"/>
    <b v="1"/>
    <s v="Credit Card"/>
    <s v="In-store"/>
  </r>
  <r>
    <n v="6359"/>
    <d v="2022-01-26T00:00:00"/>
    <x v="453"/>
    <x v="3"/>
    <s v="Mystery Novel"/>
    <n v="1"/>
    <n v="490.49"/>
    <n v="79.48"/>
    <b v="0"/>
    <s v="Net Banking"/>
    <s v="Online"/>
  </r>
  <r>
    <n v="2416"/>
    <d v="2021-07-20T00:00:00"/>
    <x v="453"/>
    <x v="1"/>
    <s v="Table Lamp"/>
    <n v="3"/>
    <n v="152.62"/>
    <n v="74.040000000000006"/>
    <b v="1"/>
    <s v="Credit Card"/>
    <s v="Online"/>
  </r>
  <r>
    <n v="2139"/>
    <d v="2022-03-20T00:00:00"/>
    <x v="454"/>
    <x v="3"/>
    <s v="Mystery Novel"/>
    <n v="4"/>
    <n v="305.31"/>
    <n v="45.81"/>
    <b v="1"/>
    <s v="Debit Card"/>
    <s v="In-store"/>
  </r>
  <r>
    <n v="2871"/>
    <d v="2021-09-21T00:00:00"/>
    <x v="454"/>
    <x v="0"/>
    <s v="Remote Control Car"/>
    <n v="3"/>
    <n v="98.93"/>
    <n v="28.95"/>
    <b v="0"/>
    <s v="Credit Card"/>
    <s v="In-store"/>
  </r>
  <r>
    <n v="8516"/>
    <d v="2021-04-24T00:00:00"/>
    <x v="454"/>
    <x v="3"/>
    <s v="Mystery Novel"/>
    <n v="4"/>
    <n v="479.21"/>
    <n v="211.66"/>
    <b v="1"/>
    <s v="Cash"/>
    <s v="Online"/>
  </r>
  <r>
    <n v="1138"/>
    <d v="2021-04-01T00:00:00"/>
    <x v="454"/>
    <x v="4"/>
    <s v="Camera"/>
    <n v="3"/>
    <n v="144.59"/>
    <n v="54.49"/>
    <b v="0"/>
    <s v="Credit Card"/>
    <s v="In-store"/>
  </r>
  <r>
    <n v="6513"/>
    <d v="2023-03-12T00:00:00"/>
    <x v="455"/>
    <x v="3"/>
    <s v="Science Fiction"/>
    <n v="1"/>
    <n v="324.51"/>
    <n v="62.88"/>
    <b v="0"/>
    <s v="UPI"/>
    <s v="In-store"/>
  </r>
  <r>
    <n v="4798"/>
    <d v="2023-02-02T00:00:00"/>
    <x v="455"/>
    <x v="2"/>
    <s v="T-Shirt"/>
    <n v="3"/>
    <n v="171.31"/>
    <n v="35.44"/>
    <b v="1"/>
    <s v="Debit Card"/>
    <s v="Online"/>
  </r>
  <r>
    <n v="3736"/>
    <d v="2023-01-02T00:00:00"/>
    <x v="455"/>
    <x v="5"/>
    <s v="Motor Oil"/>
    <n v="1"/>
    <n v="27.6"/>
    <n v="11.21"/>
    <b v="0"/>
    <s v="Net Banking"/>
    <s v="In-store"/>
  </r>
  <r>
    <n v="1182"/>
    <d v="2022-09-26T00:00:00"/>
    <x v="455"/>
    <x v="5"/>
    <s v="Motor Oil"/>
    <n v="5"/>
    <n v="92.23"/>
    <n v="15.27"/>
    <b v="0"/>
    <s v="Credit Card"/>
    <s v="In-store"/>
  </r>
  <r>
    <n v="4412"/>
    <d v="2022-08-04T00:00:00"/>
    <x v="455"/>
    <x v="2"/>
    <s v="Jeans"/>
    <n v="2"/>
    <n v="184.74"/>
    <n v="13.04"/>
    <b v="0"/>
    <s v="Cash"/>
    <s v="In-store"/>
  </r>
  <r>
    <n v="9805"/>
    <d v="2022-05-01T00:00:00"/>
    <x v="455"/>
    <x v="2"/>
    <s v="Dress"/>
    <n v="3"/>
    <n v="412.9"/>
    <n v="111.74"/>
    <b v="0"/>
    <s v="Debit Card"/>
    <s v="Online"/>
  </r>
  <r>
    <n v="6629"/>
    <d v="2022-04-06T00:00:00"/>
    <x v="455"/>
    <x v="5"/>
    <s v="Car Seat Cover"/>
    <n v="5"/>
    <n v="467.18"/>
    <n v="42.76"/>
    <b v="1"/>
    <s v="UPI"/>
    <s v="In-store"/>
  </r>
  <r>
    <n v="2172"/>
    <d v="2021-12-19T00:00:00"/>
    <x v="455"/>
    <x v="1"/>
    <s v="Curtains"/>
    <n v="4"/>
    <n v="195.51"/>
    <n v="18.07"/>
    <b v="1"/>
    <s v="Credit Card"/>
    <s v="In-store"/>
  </r>
  <r>
    <n v="1476"/>
    <d v="2021-05-06T00:00:00"/>
    <x v="455"/>
    <x v="0"/>
    <s v="Remote Control Car"/>
    <n v="2"/>
    <n v="414.44"/>
    <n v="84.18"/>
    <b v="0"/>
    <s v="Cash"/>
    <s v="Online"/>
  </r>
  <r>
    <n v="9141"/>
    <d v="2022-05-15T00:00:00"/>
    <x v="456"/>
    <x v="2"/>
    <s v="Dress"/>
    <n v="1"/>
    <n v="234.02"/>
    <n v="48.88"/>
    <b v="1"/>
    <s v="UPI"/>
    <s v="Online"/>
  </r>
  <r>
    <n v="505"/>
    <d v="2022-02-13T00:00:00"/>
    <x v="457"/>
    <x v="2"/>
    <s v="Watch"/>
    <n v="2"/>
    <n v="76.83"/>
    <n v="15.02"/>
    <b v="0"/>
    <s v="Debit Card"/>
    <s v="In-store"/>
  </r>
  <r>
    <n v="1081"/>
    <d v="2023-01-12T00:00:00"/>
    <x v="458"/>
    <x v="0"/>
    <s v="Doll"/>
    <n v="2"/>
    <n v="230.66"/>
    <n v="90.45"/>
    <b v="1"/>
    <s v="Credit Card"/>
    <s v="In-store"/>
  </r>
  <r>
    <n v="9287"/>
    <d v="2022-05-12T00:00:00"/>
    <x v="458"/>
    <x v="1"/>
    <s v="Bed Sheets"/>
    <n v="1"/>
    <n v="345.37"/>
    <n v="48.42"/>
    <b v="1"/>
    <s v="Debit Card"/>
    <s v="In-store"/>
  </r>
  <r>
    <n v="5707"/>
    <d v="2022-08-28T00:00:00"/>
    <x v="459"/>
    <x v="4"/>
    <s v="Camera"/>
    <n v="4"/>
    <n v="166.27"/>
    <n v="24.96"/>
    <b v="1"/>
    <s v="Credit Card"/>
    <s v="In-store"/>
  </r>
  <r>
    <n v="4167"/>
    <d v="2022-08-25T00:00:00"/>
    <x v="459"/>
    <x v="5"/>
    <s v="Car Seat Cover"/>
    <n v="4"/>
    <n v="374.85"/>
    <n v="48.69"/>
    <b v="0"/>
    <s v="Cash"/>
    <s v="In-store"/>
  </r>
  <r>
    <n v="5103"/>
    <d v="2022-03-13T00:00:00"/>
    <x v="459"/>
    <x v="3"/>
    <s v="Science Fiction"/>
    <n v="2"/>
    <n v="168.21"/>
    <n v="45.42"/>
    <b v="1"/>
    <s v="UPI"/>
    <s v="In-store"/>
  </r>
  <r>
    <n v="9975"/>
    <d v="2021-10-26T00:00:00"/>
    <x v="459"/>
    <x v="4"/>
    <s v="Smartphone"/>
    <n v="2"/>
    <n v="212.45"/>
    <n v="95.1"/>
    <b v="0"/>
    <s v="UPI"/>
    <s v="Online"/>
  </r>
  <r>
    <n v="7617"/>
    <d v="2021-07-21T00:00:00"/>
    <x v="459"/>
    <x v="0"/>
    <s v="Puzzle"/>
    <n v="1"/>
    <n v="39.369999999999997"/>
    <n v="9.74"/>
    <b v="1"/>
    <s v="Net Banking"/>
    <s v="Online"/>
  </r>
  <r>
    <n v="7146"/>
    <d v="2021-07-07T00:00:00"/>
    <x v="459"/>
    <x v="0"/>
    <s v="Puzzle"/>
    <n v="4"/>
    <n v="196.48"/>
    <n v="84.5"/>
    <b v="1"/>
    <s v="Cash"/>
    <s v="Online"/>
  </r>
  <r>
    <n v="7675"/>
    <d v="2021-12-31T00:00:00"/>
    <x v="460"/>
    <x v="1"/>
    <s v="Cookware Set"/>
    <n v="4"/>
    <n v="90.76"/>
    <n v="36.46"/>
    <b v="0"/>
    <s v="Debit Card"/>
    <s v="In-store"/>
  </r>
  <r>
    <n v="7779"/>
    <d v="2021-05-17T00:00:00"/>
    <x v="461"/>
    <x v="3"/>
    <s v="Biography"/>
    <n v="1"/>
    <n v="94.48"/>
    <n v="26.13"/>
    <b v="1"/>
    <s v="Debit Card"/>
    <s v="Online"/>
  </r>
  <r>
    <n v="8599"/>
    <d v="2021-05-01T00:00:00"/>
    <x v="461"/>
    <x v="0"/>
    <s v="Doll"/>
    <n v="2"/>
    <n v="263.12"/>
    <n v="93.53"/>
    <b v="0"/>
    <s v="Net Banking"/>
    <s v="Online"/>
  </r>
  <r>
    <n v="3186"/>
    <d v="2023-01-26T00:00:00"/>
    <x v="462"/>
    <x v="5"/>
    <s v="Air Freshener"/>
    <n v="5"/>
    <n v="310.75"/>
    <n v="99.46"/>
    <b v="0"/>
    <s v="Net Banking"/>
    <s v="In-store"/>
  </r>
  <r>
    <n v="9035"/>
    <d v="2021-11-10T00:00:00"/>
    <x v="462"/>
    <x v="2"/>
    <s v="Jeans"/>
    <n v="1"/>
    <n v="60.99"/>
    <n v="15.14"/>
    <b v="1"/>
    <s v="Net Banking"/>
    <s v="In-store"/>
  </r>
  <r>
    <n v="3873"/>
    <d v="2021-07-04T00:00:00"/>
    <x v="462"/>
    <x v="0"/>
    <s v="Doll"/>
    <n v="2"/>
    <n v="42.91"/>
    <n v="21.01"/>
    <b v="1"/>
    <s v="Cash"/>
    <s v="In-store"/>
  </r>
  <r>
    <n v="9228"/>
    <d v="2022-10-07T00:00:00"/>
    <x v="463"/>
    <x v="4"/>
    <s v="Laptop"/>
    <n v="2"/>
    <n v="41.93"/>
    <n v="14.21"/>
    <b v="1"/>
    <s v="Credit Card"/>
    <s v="In-store"/>
  </r>
  <r>
    <n v="2629"/>
    <d v="2021-08-19T00:00:00"/>
    <x v="463"/>
    <x v="2"/>
    <s v="Dress"/>
    <n v="2"/>
    <n v="18.399999999999999"/>
    <n v="2.16"/>
    <b v="0"/>
    <s v="UPI"/>
    <s v="Online"/>
  </r>
  <r>
    <n v="4655"/>
    <d v="2021-08-12T00:00:00"/>
    <x v="463"/>
    <x v="4"/>
    <s v="Smartphone"/>
    <n v="1"/>
    <n v="78.739999999999995"/>
    <n v="38.119999999999997"/>
    <b v="0"/>
    <s v="UPI"/>
    <s v="In-store"/>
  </r>
  <r>
    <n v="4601"/>
    <d v="2021-07-03T00:00:00"/>
    <x v="463"/>
    <x v="4"/>
    <s v="Smartwatch"/>
    <n v="2"/>
    <n v="20.010000000000002"/>
    <n v="5.37"/>
    <b v="0"/>
    <s v="Cash"/>
    <s v="In-store"/>
  </r>
  <r>
    <n v="6699"/>
    <d v="2021-04-09T00:00:00"/>
    <x v="463"/>
    <x v="4"/>
    <s v="Smartphone"/>
    <n v="3"/>
    <n v="46.94"/>
    <n v="7.5"/>
    <b v="1"/>
    <s v="Credit Card"/>
    <s v="Online"/>
  </r>
  <r>
    <n v="7185"/>
    <d v="2023-02-13T00:00:00"/>
    <x v="464"/>
    <x v="5"/>
    <s v="Car Seat Cover"/>
    <n v="3"/>
    <n v="407.71"/>
    <n v="168.85"/>
    <b v="1"/>
    <s v="Net Banking"/>
    <s v="In-store"/>
  </r>
  <r>
    <n v="9521"/>
    <d v="2022-10-05T00:00:00"/>
    <x v="464"/>
    <x v="0"/>
    <s v="Remote Control Car"/>
    <n v="3"/>
    <n v="317.72000000000003"/>
    <n v="75.62"/>
    <b v="1"/>
    <s v="Net Banking"/>
    <s v="Online"/>
  </r>
  <r>
    <n v="9205"/>
    <d v="2022-10-27T00:00:00"/>
    <x v="465"/>
    <x v="3"/>
    <s v="Mystery Novel"/>
    <n v="2"/>
    <n v="385.58"/>
    <n v="155.63"/>
    <b v="0"/>
    <s v="Cash"/>
    <s v="In-store"/>
  </r>
  <r>
    <n v="2308"/>
    <d v="2022-08-03T00:00:00"/>
    <x v="465"/>
    <x v="4"/>
    <s v="Camera"/>
    <n v="1"/>
    <n v="187.29"/>
    <n v="15.17"/>
    <b v="1"/>
    <s v="Cash"/>
    <s v="In-store"/>
  </r>
  <r>
    <n v="5689"/>
    <d v="2021-06-22T00:00:00"/>
    <x v="465"/>
    <x v="0"/>
    <s v="Board Game"/>
    <n v="1"/>
    <n v="226.51"/>
    <n v="41.43"/>
    <b v="0"/>
    <s v="Debit Card"/>
    <s v="In-store"/>
  </r>
  <r>
    <n v="2748"/>
    <d v="2022-12-09T00:00:00"/>
    <x v="466"/>
    <x v="4"/>
    <s v="Camera"/>
    <n v="3"/>
    <n v="303.17"/>
    <n v="42.47"/>
    <b v="1"/>
    <s v="Net Banking"/>
    <s v="Online"/>
  </r>
  <r>
    <n v="8992"/>
    <d v="2022-09-12T00:00:00"/>
    <x v="466"/>
    <x v="0"/>
    <s v="Board Game"/>
    <n v="1"/>
    <n v="194.54"/>
    <n v="88.13"/>
    <b v="1"/>
    <s v="Net Banking"/>
    <s v="Online"/>
  </r>
  <r>
    <n v="7109"/>
    <d v="2022-08-24T00:00:00"/>
    <x v="466"/>
    <x v="1"/>
    <s v="Curtains"/>
    <n v="5"/>
    <n v="157.28"/>
    <n v="76.5"/>
    <b v="0"/>
    <s v="Credit Card"/>
    <s v="In-store"/>
  </r>
  <r>
    <n v="9309"/>
    <d v="2021-09-13T00:00:00"/>
    <x v="466"/>
    <x v="5"/>
    <s v="Car Charger"/>
    <n v="1"/>
    <n v="294.33"/>
    <n v="141.53"/>
    <b v="1"/>
    <s v="Debit Card"/>
    <s v="In-store"/>
  </r>
  <r>
    <n v="2874"/>
    <d v="2023-01-03T00:00:00"/>
    <x v="467"/>
    <x v="3"/>
    <s v="Mystery Novel"/>
    <n v="1"/>
    <n v="177.76"/>
    <n v="27.49"/>
    <b v="1"/>
    <s v="Debit Card"/>
    <s v="In-store"/>
  </r>
  <r>
    <n v="9815"/>
    <d v="2022-03-12T00:00:00"/>
    <x v="467"/>
    <x v="2"/>
    <s v="T-Shirt"/>
    <n v="2"/>
    <n v="265.56"/>
    <n v="93.57"/>
    <b v="1"/>
    <s v="Net Banking"/>
    <s v="Online"/>
  </r>
  <r>
    <n v="9227"/>
    <d v="2021-09-30T00:00:00"/>
    <x v="467"/>
    <x v="2"/>
    <s v="Jeans"/>
    <n v="4"/>
    <n v="343.98"/>
    <n v="154.19"/>
    <b v="1"/>
    <s v="UPI"/>
    <s v="Online"/>
  </r>
  <r>
    <n v="5682"/>
    <d v="2021-08-13T00:00:00"/>
    <x v="467"/>
    <x v="0"/>
    <s v="Doll"/>
    <n v="5"/>
    <n v="12.46"/>
    <n v="3.25"/>
    <b v="0"/>
    <s v="Credit Card"/>
    <s v="Online"/>
  </r>
  <r>
    <n v="8825"/>
    <d v="2021-07-29T00:00:00"/>
    <x v="467"/>
    <x v="1"/>
    <s v="Curtains"/>
    <n v="5"/>
    <n v="383.81"/>
    <n v="72.39"/>
    <b v="0"/>
    <s v="Debit Card"/>
    <s v="Online"/>
  </r>
  <r>
    <n v="4700"/>
    <d v="2021-12-21T00:00:00"/>
    <x v="468"/>
    <x v="4"/>
    <s v="Laptop"/>
    <n v="5"/>
    <n v="47.66"/>
    <n v="18.68"/>
    <b v="0"/>
    <s v="Debit Card"/>
    <s v="In-store"/>
  </r>
  <r>
    <n v="9587"/>
    <d v="2021-11-23T00:00:00"/>
    <x v="468"/>
    <x v="4"/>
    <s v="Camera"/>
    <n v="2"/>
    <n v="115.92"/>
    <n v="35.32"/>
    <b v="1"/>
    <s v="UPI"/>
    <s v="In-store"/>
  </r>
  <r>
    <n v="7830"/>
    <d v="2021-07-08T00:00:00"/>
    <x v="468"/>
    <x v="5"/>
    <s v="Car Seat Cover"/>
    <n v="1"/>
    <n v="39.92"/>
    <n v="15.01"/>
    <b v="1"/>
    <s v="Cash"/>
    <s v="Online"/>
  </r>
  <r>
    <n v="2482"/>
    <d v="2021-05-30T00:00:00"/>
    <x v="468"/>
    <x v="2"/>
    <s v="Dress"/>
    <n v="3"/>
    <n v="74.58"/>
    <n v="23.67"/>
    <b v="1"/>
    <s v="Cash"/>
    <s v="Online"/>
  </r>
  <r>
    <n v="6128"/>
    <d v="2022-12-07T00:00:00"/>
    <x v="469"/>
    <x v="0"/>
    <s v="Remote Control Car"/>
    <n v="1"/>
    <n v="115.88"/>
    <n v="22.5"/>
    <b v="0"/>
    <s v="Credit Card"/>
    <s v="In-store"/>
  </r>
  <r>
    <n v="6549"/>
    <d v="2022-11-13T00:00:00"/>
    <x v="469"/>
    <x v="0"/>
    <s v="Doll"/>
    <n v="5"/>
    <n v="468.29"/>
    <n v="211.92"/>
    <b v="0"/>
    <s v="Debit Card"/>
    <s v="Online"/>
  </r>
  <r>
    <n v="4054"/>
    <d v="2022-08-21T00:00:00"/>
    <x v="469"/>
    <x v="2"/>
    <s v="Shoes"/>
    <n v="4"/>
    <n v="290.97000000000003"/>
    <n v="136.83000000000001"/>
    <b v="1"/>
    <s v="Credit Card"/>
    <s v="Online"/>
  </r>
  <r>
    <n v="2994"/>
    <d v="2022-06-11T00:00:00"/>
    <x v="469"/>
    <x v="5"/>
    <s v="Air Freshener"/>
    <n v="4"/>
    <n v="426.9"/>
    <n v="56.08"/>
    <b v="1"/>
    <s v="Net Banking"/>
    <s v="Online"/>
  </r>
  <r>
    <n v="2368"/>
    <d v="2021-08-12T00:00:00"/>
    <x v="470"/>
    <x v="2"/>
    <s v="Jeans"/>
    <n v="3"/>
    <n v="472.1"/>
    <n v="52.07"/>
    <b v="1"/>
    <s v="UPI"/>
    <s v="In-store"/>
  </r>
  <r>
    <n v="6433"/>
    <d v="2022-09-09T00:00:00"/>
    <x v="471"/>
    <x v="3"/>
    <s v="Textbook"/>
    <n v="2"/>
    <n v="173.75"/>
    <n v="0.7"/>
    <b v="1"/>
    <s v="Net Banking"/>
    <s v="Online"/>
  </r>
  <r>
    <n v="2877"/>
    <d v="2021-12-13T00:00:00"/>
    <x v="471"/>
    <x v="4"/>
    <s v="Smartphone"/>
    <n v="1"/>
    <n v="123.99"/>
    <n v="13.57"/>
    <b v="0"/>
    <s v="Credit Card"/>
    <s v="In-store"/>
  </r>
  <r>
    <n v="8467"/>
    <d v="2021-11-25T00:00:00"/>
    <x v="471"/>
    <x v="2"/>
    <s v="Dress"/>
    <n v="3"/>
    <n v="428.24"/>
    <n v="8.5299999999999994"/>
    <b v="0"/>
    <s v="UPI"/>
    <s v="Online"/>
  </r>
  <r>
    <n v="2690"/>
    <d v="2023-01-01T00:00:00"/>
    <x v="472"/>
    <x v="3"/>
    <s v="Biography"/>
    <n v="3"/>
    <n v="360.7"/>
    <n v="87.91"/>
    <b v="1"/>
    <s v="Cash"/>
    <s v="In-store"/>
  </r>
  <r>
    <n v="1138"/>
    <d v="2022-11-15T00:00:00"/>
    <x v="472"/>
    <x v="2"/>
    <s v="Watch"/>
    <n v="4"/>
    <n v="97.44"/>
    <n v="23.97"/>
    <b v="1"/>
    <s v="Cash"/>
    <s v="In-store"/>
  </r>
  <r>
    <n v="9548"/>
    <d v="2022-06-26T00:00:00"/>
    <x v="472"/>
    <x v="4"/>
    <s v="Headphones"/>
    <n v="1"/>
    <n v="294.98"/>
    <n v="54.29"/>
    <b v="1"/>
    <s v="UPI"/>
    <s v="Online"/>
  </r>
  <r>
    <n v="9991"/>
    <d v="2022-02-26T00:00:00"/>
    <x v="472"/>
    <x v="0"/>
    <s v="Action Figure"/>
    <n v="3"/>
    <n v="473.18"/>
    <n v="79.63"/>
    <b v="1"/>
    <s v="Credit Card"/>
    <s v="Online"/>
  </r>
  <r>
    <n v="5168"/>
    <d v="2022-05-20T00:00:00"/>
    <x v="473"/>
    <x v="0"/>
    <s v="Puzzle"/>
    <n v="4"/>
    <n v="99.61"/>
    <n v="38.06"/>
    <b v="0"/>
    <s v="UPI"/>
    <s v="Online"/>
  </r>
  <r>
    <n v="8720"/>
    <d v="2021-07-11T00:00:00"/>
    <x v="473"/>
    <x v="3"/>
    <s v="Children's Book"/>
    <n v="2"/>
    <n v="429.94"/>
    <n v="123.52"/>
    <b v="0"/>
    <s v="Cash"/>
    <s v="In-store"/>
  </r>
  <r>
    <n v="8254"/>
    <d v="2021-04-12T00:00:00"/>
    <x v="473"/>
    <x v="1"/>
    <s v="Cookware Set"/>
    <n v="2"/>
    <n v="53.93"/>
    <n v="19.149999999999999"/>
    <b v="0"/>
    <s v="Debit Card"/>
    <s v="In-store"/>
  </r>
  <r>
    <n v="1195"/>
    <d v="2023-03-11T00:00:00"/>
    <x v="474"/>
    <x v="2"/>
    <s v="Dress"/>
    <n v="3"/>
    <n v="135"/>
    <n v="60.67"/>
    <b v="1"/>
    <s v="Net Banking"/>
    <s v="Online"/>
  </r>
  <r>
    <n v="6362"/>
    <d v="2021-09-28T00:00:00"/>
    <x v="474"/>
    <x v="0"/>
    <s v="Board Game"/>
    <n v="3"/>
    <n v="60.6"/>
    <n v="14.39"/>
    <b v="1"/>
    <s v="UPI"/>
    <s v="In-store"/>
  </r>
  <r>
    <n v="5955"/>
    <d v="2022-11-28T00:00:00"/>
    <x v="475"/>
    <x v="2"/>
    <s v="Dress"/>
    <n v="1"/>
    <n v="105.84"/>
    <n v="44.77"/>
    <b v="0"/>
    <s v="Net Banking"/>
    <s v="Online"/>
  </r>
  <r>
    <n v="3535"/>
    <d v="2022-02-15T00:00:00"/>
    <x v="475"/>
    <x v="1"/>
    <s v="Cookware Set"/>
    <n v="1"/>
    <n v="490.76"/>
    <n v="81.75"/>
    <b v="1"/>
    <s v="Debit Card"/>
    <s v="Online"/>
  </r>
  <r>
    <n v="5232"/>
    <d v="2022-01-06T00:00:00"/>
    <x v="475"/>
    <x v="3"/>
    <s v="Textbook"/>
    <n v="4"/>
    <n v="304.85000000000002"/>
    <n v="97.03"/>
    <b v="1"/>
    <s v="Debit Card"/>
    <s v="In-store"/>
  </r>
  <r>
    <n v="9950"/>
    <d v="2021-05-29T00:00:00"/>
    <x v="475"/>
    <x v="1"/>
    <s v="Table Lamp"/>
    <n v="4"/>
    <n v="204.03"/>
    <n v="97.41"/>
    <b v="0"/>
    <s v="UPI"/>
    <s v="Online"/>
  </r>
  <r>
    <n v="2347"/>
    <d v="2022-01-16T00:00:00"/>
    <x v="476"/>
    <x v="4"/>
    <s v="Camera"/>
    <n v="2"/>
    <n v="367.52"/>
    <n v="161.54"/>
    <b v="1"/>
    <s v="Debit Card"/>
    <s v="In-store"/>
  </r>
  <r>
    <n v="4396"/>
    <d v="2021-04-07T00:00:00"/>
    <x v="476"/>
    <x v="2"/>
    <s v="Shoes"/>
    <n v="2"/>
    <n v="180.34"/>
    <n v="25.97"/>
    <b v="0"/>
    <s v="Credit Card"/>
    <s v="Online"/>
  </r>
  <r>
    <n v="5012"/>
    <d v="2022-10-02T00:00:00"/>
    <x v="477"/>
    <x v="1"/>
    <s v="Bed Sheets"/>
    <n v="5"/>
    <n v="417.32"/>
    <n v="39.24"/>
    <b v="1"/>
    <s v="Net Banking"/>
    <s v="Online"/>
  </r>
  <r>
    <n v="8018"/>
    <d v="2022-06-10T00:00:00"/>
    <x v="477"/>
    <x v="2"/>
    <s v="Shoes"/>
    <n v="1"/>
    <n v="58.81"/>
    <n v="1.55"/>
    <b v="1"/>
    <s v="UPI"/>
    <s v="Online"/>
  </r>
  <r>
    <n v="1742"/>
    <d v="2022-05-30T00:00:00"/>
    <x v="477"/>
    <x v="2"/>
    <s v="Watch"/>
    <n v="2"/>
    <n v="391.2"/>
    <n v="162.63999999999999"/>
    <b v="1"/>
    <s v="Net Banking"/>
    <s v="In-store"/>
  </r>
  <r>
    <n v="7068"/>
    <d v="2022-03-29T00:00:00"/>
    <x v="477"/>
    <x v="3"/>
    <s v="Mystery Novel"/>
    <n v="3"/>
    <n v="396.7"/>
    <n v="51.99"/>
    <b v="1"/>
    <s v="Net Banking"/>
    <s v="In-store"/>
  </r>
  <r>
    <n v="189"/>
    <d v="2021-11-21T00:00:00"/>
    <x v="477"/>
    <x v="5"/>
    <s v="Air Freshener"/>
    <n v="4"/>
    <n v="378.2"/>
    <n v="42.43"/>
    <b v="0"/>
    <s v="Net Banking"/>
    <s v="In-store"/>
  </r>
  <r>
    <n v="9917"/>
    <d v="2021-11-02T00:00:00"/>
    <x v="477"/>
    <x v="4"/>
    <s v="Smartphone"/>
    <n v="4"/>
    <n v="299.45999999999998"/>
    <n v="111.82"/>
    <b v="1"/>
    <s v="Cash"/>
    <s v="Online"/>
  </r>
  <r>
    <n v="2095"/>
    <d v="2021-09-05T00:00:00"/>
    <x v="477"/>
    <x v="4"/>
    <s v="Headphones"/>
    <n v="5"/>
    <n v="493.74"/>
    <n v="115.24"/>
    <b v="0"/>
    <s v="Credit Card"/>
    <s v="In-store"/>
  </r>
  <r>
    <n v="4836"/>
    <d v="2022-08-30T00:00:00"/>
    <x v="478"/>
    <x v="3"/>
    <s v="Children's Book"/>
    <n v="4"/>
    <n v="39.880000000000003"/>
    <n v="5.58"/>
    <b v="1"/>
    <s v="UPI"/>
    <s v="Online"/>
  </r>
  <r>
    <n v="2523"/>
    <d v="2022-07-31T00:00:00"/>
    <x v="478"/>
    <x v="5"/>
    <s v="Car Charger"/>
    <n v="5"/>
    <n v="355.65"/>
    <n v="73.88"/>
    <b v="0"/>
    <s v="UPI"/>
    <s v="Online"/>
  </r>
  <r>
    <n v="9469"/>
    <d v="2022-03-25T00:00:00"/>
    <x v="478"/>
    <x v="5"/>
    <s v="Motorcycle Helmet"/>
    <n v="5"/>
    <n v="141.93"/>
    <n v="65.75"/>
    <b v="0"/>
    <s v="Credit Card"/>
    <s v="Online"/>
  </r>
  <r>
    <n v="2263"/>
    <d v="2021-06-22T00:00:00"/>
    <x v="479"/>
    <x v="2"/>
    <s v="T-Shirt"/>
    <n v="2"/>
    <n v="157.94999999999999"/>
    <n v="7.33"/>
    <b v="0"/>
    <s v="Debit Card"/>
    <s v="In-store"/>
  </r>
  <r>
    <n v="2361"/>
    <d v="2021-06-09T00:00:00"/>
    <x v="479"/>
    <x v="5"/>
    <s v="Motorcycle Helmet"/>
    <n v="4"/>
    <n v="230.01"/>
    <n v="73.3"/>
    <b v="0"/>
    <s v="Net Banking"/>
    <s v="In-store"/>
  </r>
  <r>
    <n v="9325"/>
    <d v="2022-07-24T00:00:00"/>
    <x v="480"/>
    <x v="3"/>
    <s v="Biography"/>
    <n v="5"/>
    <n v="104.95"/>
    <n v="38.770000000000003"/>
    <b v="1"/>
    <s v="Credit Card"/>
    <s v="Online"/>
  </r>
  <r>
    <n v="5639"/>
    <d v="2021-07-30T00:00:00"/>
    <x v="480"/>
    <x v="4"/>
    <s v="Laptop"/>
    <n v="1"/>
    <n v="342.37"/>
    <n v="58.57"/>
    <b v="1"/>
    <s v="UPI"/>
    <s v="In-store"/>
  </r>
  <r>
    <n v="230"/>
    <d v="2023-03-25T00:00:00"/>
    <x v="481"/>
    <x v="4"/>
    <s v="Headphones"/>
    <n v="4"/>
    <n v="283.02"/>
    <n v="52.16"/>
    <b v="0"/>
    <s v="UPI"/>
    <s v="In-store"/>
  </r>
  <r>
    <n v="7797"/>
    <d v="2023-02-27T00:00:00"/>
    <x v="482"/>
    <x v="4"/>
    <s v="Smartphone"/>
    <n v="5"/>
    <n v="98.07"/>
    <n v="0.93"/>
    <b v="1"/>
    <s v="Debit Card"/>
    <s v="In-store"/>
  </r>
  <r>
    <n v="6257"/>
    <d v="2023-02-20T00:00:00"/>
    <x v="482"/>
    <x v="0"/>
    <s v="Remote Control Car"/>
    <n v="2"/>
    <n v="410.28"/>
    <n v="164.37"/>
    <b v="1"/>
    <s v="Net Banking"/>
    <s v="Online"/>
  </r>
  <r>
    <n v="1895"/>
    <d v="2022-02-02T00:00:00"/>
    <x v="482"/>
    <x v="1"/>
    <s v="Cookware Set"/>
    <n v="3"/>
    <n v="311.32"/>
    <n v="69.83"/>
    <b v="1"/>
    <s v="Net Banking"/>
    <s v="Online"/>
  </r>
  <r>
    <n v="2197"/>
    <d v="2021-11-19T00:00:00"/>
    <x v="482"/>
    <x v="0"/>
    <s v="Remote Control Car"/>
    <n v="3"/>
    <n v="100.15"/>
    <n v="19.399999999999999"/>
    <b v="0"/>
    <s v="Debit Card"/>
    <s v="Online"/>
  </r>
  <r>
    <n v="1454"/>
    <d v="2023-02-24T00:00:00"/>
    <x v="483"/>
    <x v="0"/>
    <s v="Board Game"/>
    <n v="5"/>
    <n v="146.06"/>
    <n v="31.19"/>
    <b v="0"/>
    <s v="Net Banking"/>
    <s v="In-store"/>
  </r>
  <r>
    <n v="7277"/>
    <d v="2023-02-07T00:00:00"/>
    <x v="483"/>
    <x v="0"/>
    <s v="Action Figure"/>
    <n v="3"/>
    <n v="427.34"/>
    <n v="45.27"/>
    <b v="0"/>
    <s v="Cash"/>
    <s v="In-store"/>
  </r>
  <r>
    <n v="2735"/>
    <d v="2022-07-11T00:00:00"/>
    <x v="483"/>
    <x v="3"/>
    <s v="Biography"/>
    <n v="1"/>
    <n v="111.38"/>
    <n v="33.4"/>
    <b v="0"/>
    <s v="Net Banking"/>
    <s v="Online"/>
  </r>
  <r>
    <n v="9264"/>
    <d v="2021-12-14T00:00:00"/>
    <x v="483"/>
    <x v="0"/>
    <s v="Doll"/>
    <n v="4"/>
    <n v="274.08999999999997"/>
    <n v="16.62"/>
    <b v="1"/>
    <s v="Cash"/>
    <s v="In-store"/>
  </r>
  <r>
    <n v="3033"/>
    <d v="2021-06-05T00:00:00"/>
    <x v="483"/>
    <x v="5"/>
    <s v="Motor Oil"/>
    <n v="4"/>
    <n v="372.15"/>
    <n v="158.63999999999999"/>
    <b v="1"/>
    <s v="Debit Card"/>
    <s v="In-store"/>
  </r>
  <r>
    <n v="9518"/>
    <d v="2023-01-15T00:00:00"/>
    <x v="484"/>
    <x v="0"/>
    <s v="Doll"/>
    <n v="3"/>
    <n v="350.62"/>
    <n v="36.49"/>
    <b v="1"/>
    <s v="Debit Card"/>
    <s v="Online"/>
  </r>
  <r>
    <n v="4946"/>
    <d v="2022-03-21T00:00:00"/>
    <x v="484"/>
    <x v="1"/>
    <s v="Cookware Set"/>
    <n v="5"/>
    <n v="163.54"/>
    <n v="33.880000000000003"/>
    <b v="0"/>
    <s v="Cash"/>
    <s v="In-store"/>
  </r>
  <r>
    <n v="9662"/>
    <d v="2022-02-16T00:00:00"/>
    <x v="484"/>
    <x v="2"/>
    <s v="T-Shirt"/>
    <n v="3"/>
    <n v="358.44"/>
    <n v="141.97"/>
    <b v="0"/>
    <s v="Net Banking"/>
    <s v="Online"/>
  </r>
  <r>
    <n v="1724"/>
    <d v="2022-02-13T00:00:00"/>
    <x v="484"/>
    <x v="1"/>
    <s v="Cookware Set"/>
    <n v="4"/>
    <n v="90.77"/>
    <n v="9.41"/>
    <b v="1"/>
    <s v="UPI"/>
    <s v="Online"/>
  </r>
  <r>
    <n v="8207"/>
    <d v="2021-08-11T00:00:00"/>
    <x v="484"/>
    <x v="4"/>
    <s v="Camera"/>
    <n v="2"/>
    <n v="91.83"/>
    <n v="21.54"/>
    <b v="1"/>
    <s v="Debit Card"/>
    <s v="In-store"/>
  </r>
  <r>
    <n v="10"/>
    <d v="2022-06-01T00:00:00"/>
    <x v="485"/>
    <x v="0"/>
    <s v="Remote Control Car"/>
    <n v="3"/>
    <n v="409.87"/>
    <n v="85.81"/>
    <b v="0"/>
    <s v="Net Banking"/>
    <s v="In-store"/>
  </r>
  <r>
    <n v="2837"/>
    <d v="2021-08-22T00:00:00"/>
    <x v="485"/>
    <x v="0"/>
    <s v="Puzzle"/>
    <n v="5"/>
    <n v="259.48"/>
    <n v="99.28"/>
    <b v="0"/>
    <s v="Net Banking"/>
    <s v="Online"/>
  </r>
  <r>
    <n v="7434"/>
    <d v="2021-05-07T00:00:00"/>
    <x v="485"/>
    <x v="0"/>
    <s v="Remote Control Car"/>
    <n v="1"/>
    <n v="398.62"/>
    <n v="22.8"/>
    <b v="1"/>
    <s v="UPI"/>
    <s v="In-store"/>
  </r>
  <r>
    <n v="6770"/>
    <d v="2022-12-12T00:00:00"/>
    <x v="486"/>
    <x v="3"/>
    <s v="Science Fiction"/>
    <n v="1"/>
    <n v="314.10000000000002"/>
    <n v="101.12"/>
    <b v="1"/>
    <s v="Cash"/>
    <s v="Online"/>
  </r>
  <r>
    <n v="4386"/>
    <d v="2022-11-16T00:00:00"/>
    <x v="486"/>
    <x v="2"/>
    <s v="Jeans"/>
    <n v="5"/>
    <n v="373.29"/>
    <n v="42.67"/>
    <b v="0"/>
    <s v="Cash"/>
    <s v="In-store"/>
  </r>
  <r>
    <n v="6011"/>
    <d v="2021-12-21T00:00:00"/>
    <x v="486"/>
    <x v="2"/>
    <s v="Dress"/>
    <n v="4"/>
    <n v="215.92"/>
    <n v="40.08"/>
    <b v="1"/>
    <s v="UPI"/>
    <s v="Online"/>
  </r>
  <r>
    <n v="7271"/>
    <d v="2021-08-09T00:00:00"/>
    <x v="486"/>
    <x v="4"/>
    <s v="Camera"/>
    <n v="5"/>
    <n v="85.5"/>
    <n v="14.54"/>
    <b v="0"/>
    <s v="Cash"/>
    <s v="In-store"/>
  </r>
  <r>
    <n v="611"/>
    <d v="2022-02-24T00:00:00"/>
    <x v="487"/>
    <x v="3"/>
    <s v="Science Fiction"/>
    <n v="3"/>
    <n v="96.11"/>
    <n v="11.97"/>
    <b v="1"/>
    <s v="UPI"/>
    <s v="Online"/>
  </r>
  <r>
    <n v="7445"/>
    <d v="2023-01-20T00:00:00"/>
    <x v="488"/>
    <x v="3"/>
    <s v="Children's Book"/>
    <n v="4"/>
    <n v="198.51"/>
    <n v="22.41"/>
    <b v="0"/>
    <s v="Cash"/>
    <s v="Online"/>
  </r>
  <r>
    <n v="9040"/>
    <d v="2022-07-20T00:00:00"/>
    <x v="488"/>
    <x v="5"/>
    <s v="Motorcycle Helmet"/>
    <n v="1"/>
    <n v="141.16"/>
    <n v="26.17"/>
    <b v="0"/>
    <s v="Credit Card"/>
    <s v="In-store"/>
  </r>
  <r>
    <n v="63"/>
    <d v="2022-01-05T00:00:00"/>
    <x v="488"/>
    <x v="3"/>
    <s v="Textbook"/>
    <n v="4"/>
    <n v="468.12"/>
    <n v="218.12"/>
    <b v="0"/>
    <s v="Debit Card"/>
    <s v="Online"/>
  </r>
  <r>
    <n v="9871"/>
    <d v="2021-11-07T00:00:00"/>
    <x v="488"/>
    <x v="3"/>
    <s v="Children's Book"/>
    <n v="1"/>
    <n v="32.200000000000003"/>
    <n v="2.21"/>
    <b v="0"/>
    <s v="UPI"/>
    <s v="In-store"/>
  </r>
  <r>
    <n v="9823"/>
    <d v="2023-03-19T00:00:00"/>
    <x v="489"/>
    <x v="0"/>
    <s v="Board Game"/>
    <n v="5"/>
    <n v="93.05"/>
    <n v="1.68"/>
    <b v="1"/>
    <s v="Credit Card"/>
    <s v="Online"/>
  </r>
  <r>
    <n v="3638"/>
    <d v="2022-09-29T00:00:00"/>
    <x v="489"/>
    <x v="5"/>
    <s v="Motor Oil"/>
    <n v="5"/>
    <n v="294.45"/>
    <n v="84.69"/>
    <b v="0"/>
    <s v="Net Banking"/>
    <s v="In-store"/>
  </r>
  <r>
    <n v="1681"/>
    <d v="2022-06-07T00:00:00"/>
    <x v="490"/>
    <x v="3"/>
    <s v="Biography"/>
    <n v="1"/>
    <n v="456.96"/>
    <n v="5.48"/>
    <b v="0"/>
    <s v="UPI"/>
    <s v="Online"/>
  </r>
  <r>
    <n v="4851"/>
    <d v="2022-05-08T00:00:00"/>
    <x v="490"/>
    <x v="5"/>
    <s v="Car Seat Cover"/>
    <n v="3"/>
    <n v="273.77999999999997"/>
    <n v="119.06"/>
    <b v="0"/>
    <s v="Cash"/>
    <s v="In-store"/>
  </r>
  <r>
    <n v="121"/>
    <d v="2022-04-02T00:00:00"/>
    <x v="490"/>
    <x v="5"/>
    <s v="Car Charger"/>
    <n v="5"/>
    <n v="327.2"/>
    <n v="99.64"/>
    <b v="0"/>
    <s v="Credit Card"/>
    <s v="In-store"/>
  </r>
  <r>
    <n v="2798"/>
    <d v="2021-11-25T00:00:00"/>
    <x v="490"/>
    <x v="5"/>
    <s v="Motor Oil"/>
    <n v="2"/>
    <n v="243.32"/>
    <n v="35.29"/>
    <b v="1"/>
    <s v="Cash"/>
    <s v="In-store"/>
  </r>
  <r>
    <n v="9072"/>
    <d v="2021-07-04T00:00:00"/>
    <x v="490"/>
    <x v="0"/>
    <s v="Doll"/>
    <n v="5"/>
    <n v="85.81"/>
    <n v="1.62"/>
    <b v="0"/>
    <s v="Debit Card"/>
    <s v="Online"/>
  </r>
  <r>
    <n v="3893"/>
    <d v="2021-05-17T00:00:00"/>
    <x v="490"/>
    <x v="5"/>
    <s v="Car Charger"/>
    <n v="1"/>
    <n v="463.98"/>
    <n v="89.91"/>
    <b v="0"/>
    <s v="Cash"/>
    <s v="Online"/>
  </r>
  <r>
    <n v="6986"/>
    <d v="2022-07-21T00:00:00"/>
    <x v="491"/>
    <x v="1"/>
    <s v="Curtains"/>
    <n v="4"/>
    <n v="488.4"/>
    <n v="140.29"/>
    <b v="0"/>
    <s v="Credit Card"/>
    <s v="Online"/>
  </r>
  <r>
    <n v="5294"/>
    <d v="2022-05-02T00:00:00"/>
    <x v="491"/>
    <x v="1"/>
    <s v="Cushion Covers"/>
    <n v="1"/>
    <n v="362.84"/>
    <n v="15.34"/>
    <b v="1"/>
    <s v="Debit Card"/>
    <s v="In-store"/>
  </r>
  <r>
    <n v="6811"/>
    <d v="2022-04-08T00:00:00"/>
    <x v="491"/>
    <x v="4"/>
    <s v="Headphones"/>
    <n v="3"/>
    <n v="285.41000000000003"/>
    <n v="27.05"/>
    <b v="1"/>
    <s v="Cash"/>
    <s v="In-store"/>
  </r>
  <r>
    <n v="5477"/>
    <d v="2021-11-09T00:00:00"/>
    <x v="491"/>
    <x v="0"/>
    <s v="Action Figure"/>
    <n v="4"/>
    <n v="36.159999999999997"/>
    <n v="12.78"/>
    <b v="0"/>
    <s v="Net Banking"/>
    <s v="In-store"/>
  </r>
  <r>
    <n v="6021"/>
    <d v="2021-08-23T00:00:00"/>
    <x v="491"/>
    <x v="2"/>
    <s v="Dress"/>
    <n v="4"/>
    <n v="443.85"/>
    <n v="105.73"/>
    <b v="0"/>
    <s v="Credit Card"/>
    <s v="In-store"/>
  </r>
  <r>
    <n v="5932"/>
    <d v="2023-01-08T00:00:00"/>
    <x v="492"/>
    <x v="0"/>
    <s v="Action Figure"/>
    <n v="4"/>
    <n v="256.88"/>
    <n v="121.43"/>
    <b v="1"/>
    <s v="Cash"/>
    <s v="In-store"/>
  </r>
  <r>
    <n v="3147"/>
    <d v="2022-06-23T00:00:00"/>
    <x v="492"/>
    <x v="1"/>
    <s v="Table Lamp"/>
    <n v="1"/>
    <n v="249.91"/>
    <n v="113.19"/>
    <b v="1"/>
    <s v="Debit Card"/>
    <s v="In-store"/>
  </r>
  <r>
    <n v="5953"/>
    <d v="2022-02-15T00:00:00"/>
    <x v="492"/>
    <x v="5"/>
    <s v="Motorcycle Helmet"/>
    <n v="1"/>
    <n v="79.959999999999994"/>
    <n v="24.29"/>
    <b v="0"/>
    <s v="Credit Card"/>
    <s v="Online"/>
  </r>
  <r>
    <n v="9365"/>
    <d v="2021-10-26T00:00:00"/>
    <x v="492"/>
    <x v="0"/>
    <s v="Doll"/>
    <n v="5"/>
    <n v="229.8"/>
    <n v="16.850000000000001"/>
    <b v="1"/>
    <s v="Credit Card"/>
    <s v="In-store"/>
  </r>
  <r>
    <n v="3689"/>
    <d v="2023-02-01T00:00:00"/>
    <x v="493"/>
    <x v="4"/>
    <s v="Smartphone"/>
    <n v="5"/>
    <n v="17.98"/>
    <n v="5.04"/>
    <b v="0"/>
    <s v="Net Banking"/>
    <s v="In-store"/>
  </r>
  <r>
    <n v="3511"/>
    <d v="2022-08-23T00:00:00"/>
    <x v="493"/>
    <x v="2"/>
    <s v="Dress"/>
    <n v="1"/>
    <n v="383.09"/>
    <n v="60.2"/>
    <b v="0"/>
    <s v="Credit Card"/>
    <s v="Online"/>
  </r>
  <r>
    <n v="8669"/>
    <d v="2022-07-09T00:00:00"/>
    <x v="493"/>
    <x v="2"/>
    <s v="Dress"/>
    <n v="1"/>
    <n v="457.42"/>
    <n v="1.58"/>
    <b v="0"/>
    <s v="Debit Card"/>
    <s v="In-store"/>
  </r>
  <r>
    <n v="2636"/>
    <d v="2021-03-30T00:00:00"/>
    <x v="493"/>
    <x v="5"/>
    <s v="Motorcycle Helmet"/>
    <n v="1"/>
    <n v="370.32"/>
    <n v="3.69"/>
    <b v="1"/>
    <s v="UPI"/>
    <s v="In-store"/>
  </r>
  <r>
    <n v="9307"/>
    <d v="2022-11-25T00:00:00"/>
    <x v="494"/>
    <x v="3"/>
    <s v="Science Fiction"/>
    <n v="1"/>
    <n v="351.02"/>
    <n v="103.2"/>
    <b v="0"/>
    <s v="UPI"/>
    <s v="In-store"/>
  </r>
  <r>
    <n v="7786"/>
    <d v="2021-10-13T00:00:00"/>
    <x v="494"/>
    <x v="3"/>
    <s v="Biography"/>
    <n v="1"/>
    <n v="493.23"/>
    <n v="236.15"/>
    <b v="0"/>
    <s v="Credit Card"/>
    <s v="In-store"/>
  </r>
  <r>
    <n v="6182"/>
    <d v="2021-06-29T00:00:00"/>
    <x v="495"/>
    <x v="3"/>
    <s v="Textbook"/>
    <n v="4"/>
    <n v="298.63"/>
    <n v="91.27"/>
    <b v="0"/>
    <s v="UPI"/>
    <s v="Online"/>
  </r>
  <r>
    <n v="2825"/>
    <d v="2023-03-01T00:00:00"/>
    <x v="496"/>
    <x v="0"/>
    <s v="Action Figure"/>
    <n v="5"/>
    <n v="282.95"/>
    <n v="30.01"/>
    <b v="1"/>
    <s v="Credit Card"/>
    <s v="Online"/>
  </r>
  <r>
    <n v="9429"/>
    <d v="2021-11-30T00:00:00"/>
    <x v="496"/>
    <x v="1"/>
    <s v="Bed Sheets"/>
    <n v="3"/>
    <n v="168.86"/>
    <n v="76.77"/>
    <b v="0"/>
    <s v="UPI"/>
    <s v="In-store"/>
  </r>
  <r>
    <n v="7618"/>
    <d v="2021-08-27T00:00:00"/>
    <x v="496"/>
    <x v="4"/>
    <s v="Smartwatch"/>
    <n v="5"/>
    <n v="53.34"/>
    <n v="12.6"/>
    <b v="1"/>
    <s v="Cash"/>
    <s v="In-store"/>
  </r>
  <r>
    <n v="866"/>
    <d v="2022-10-14T00:00:00"/>
    <x v="497"/>
    <x v="2"/>
    <s v="Watch"/>
    <n v="2"/>
    <n v="401.48"/>
    <n v="48.27"/>
    <b v="1"/>
    <s v="Cash"/>
    <s v="Online"/>
  </r>
  <r>
    <n v="6717"/>
    <d v="2022-04-23T00:00:00"/>
    <x v="497"/>
    <x v="0"/>
    <s v="Action Figure"/>
    <n v="5"/>
    <n v="363.04"/>
    <n v="131.43"/>
    <b v="0"/>
    <s v="Net Banking"/>
    <s v="Online"/>
  </r>
  <r>
    <n v="3367"/>
    <d v="2021-09-25T00:00:00"/>
    <x v="497"/>
    <x v="0"/>
    <s v="Doll"/>
    <n v="2"/>
    <n v="376.44"/>
    <n v="55.63"/>
    <b v="1"/>
    <s v="Debit Card"/>
    <s v="In-store"/>
  </r>
  <r>
    <n v="6040"/>
    <d v="2021-03-29T00:00:00"/>
    <x v="497"/>
    <x v="4"/>
    <s v="Laptop"/>
    <n v="3"/>
    <n v="431.26"/>
    <n v="88.59"/>
    <b v="1"/>
    <s v="Credit Card"/>
    <s v="Online"/>
  </r>
  <r>
    <n v="5543"/>
    <d v="2022-10-17T00:00:00"/>
    <x v="498"/>
    <x v="0"/>
    <s v="Doll"/>
    <n v="1"/>
    <n v="222.1"/>
    <n v="80.69"/>
    <b v="0"/>
    <s v="Net Banking"/>
    <s v="In-store"/>
  </r>
  <r>
    <n v="9939"/>
    <d v="2022-03-03T00:00:00"/>
    <x v="498"/>
    <x v="5"/>
    <s v="Air Freshener"/>
    <n v="1"/>
    <n v="304.81"/>
    <n v="89.97"/>
    <b v="1"/>
    <s v="Cash"/>
    <s v="Online"/>
  </r>
  <r>
    <n v="1048"/>
    <d v="2021-05-17T00:00:00"/>
    <x v="498"/>
    <x v="0"/>
    <s v="Doll"/>
    <n v="1"/>
    <n v="379.22"/>
    <n v="39.340000000000003"/>
    <b v="1"/>
    <s v="Debit Card"/>
    <s v="Online"/>
  </r>
  <r>
    <n v="9532"/>
    <d v="2022-07-30T00:00:00"/>
    <x v="499"/>
    <x v="2"/>
    <s v="T-Shirt"/>
    <n v="3"/>
    <n v="322.91000000000003"/>
    <n v="33.22"/>
    <b v="0"/>
    <s v="Debit Card"/>
    <s v="In-store"/>
  </r>
  <r>
    <n v="9680"/>
    <d v="2021-10-07T00:00:00"/>
    <x v="499"/>
    <x v="0"/>
    <s v="Doll"/>
    <n v="3"/>
    <n v="382.35"/>
    <n v="25.18"/>
    <b v="0"/>
    <s v="Net Banking"/>
    <s v="Online"/>
  </r>
  <r>
    <n v="8593"/>
    <d v="2021-08-15T00:00:00"/>
    <x v="499"/>
    <x v="3"/>
    <s v="Science Fiction"/>
    <n v="3"/>
    <n v="105.56"/>
    <n v="30.36"/>
    <b v="1"/>
    <s v="Net Banking"/>
    <s v="Online"/>
  </r>
  <r>
    <n v="6263"/>
    <d v="2022-06-20T00:00:00"/>
    <x v="500"/>
    <x v="5"/>
    <s v="Motor Oil"/>
    <n v="2"/>
    <n v="214.49"/>
    <n v="61.44"/>
    <b v="0"/>
    <s v="Net Banking"/>
    <s v="In-store"/>
  </r>
  <r>
    <n v="1540"/>
    <d v="2021-12-16T00:00:00"/>
    <x v="500"/>
    <x v="5"/>
    <s v="Motorcycle Helmet"/>
    <n v="4"/>
    <n v="200.67"/>
    <n v="96.44"/>
    <b v="0"/>
    <s v="Debit Card"/>
    <s v="Online"/>
  </r>
  <r>
    <n v="9005"/>
    <d v="2021-08-30T00:00:00"/>
    <x v="500"/>
    <x v="4"/>
    <s v="Headphones"/>
    <n v="4"/>
    <n v="322.87"/>
    <n v="32.08"/>
    <b v="1"/>
    <s v="Debit Card"/>
    <s v="Online"/>
  </r>
  <r>
    <n v="1507"/>
    <d v="2022-02-24T00:00:00"/>
    <x v="501"/>
    <x v="3"/>
    <s v="Biography"/>
    <n v="2"/>
    <n v="206.2"/>
    <n v="5.77"/>
    <b v="0"/>
    <s v="Debit Card"/>
    <s v="Online"/>
  </r>
  <r>
    <n v="1578"/>
    <d v="2023-01-11T00:00:00"/>
    <x v="502"/>
    <x v="5"/>
    <s v="Car Seat Cover"/>
    <n v="1"/>
    <n v="419.24"/>
    <n v="27.2"/>
    <b v="1"/>
    <s v="Debit Card"/>
    <s v="Online"/>
  </r>
  <r>
    <n v="2462"/>
    <d v="2022-05-28T00:00:00"/>
    <x v="502"/>
    <x v="1"/>
    <s v="Table Lamp"/>
    <n v="5"/>
    <n v="335.52"/>
    <n v="50.94"/>
    <b v="0"/>
    <s v="Credit Card"/>
    <s v="In-store"/>
  </r>
  <r>
    <n v="1712"/>
    <d v="2022-02-10T00:00:00"/>
    <x v="502"/>
    <x v="2"/>
    <s v="Watch"/>
    <n v="5"/>
    <n v="342.9"/>
    <n v="128.34"/>
    <b v="0"/>
    <s v="Cash"/>
    <s v="Online"/>
  </r>
  <r>
    <n v="3194"/>
    <d v="2023-03-04T00:00:00"/>
    <x v="503"/>
    <x v="0"/>
    <s v="Puzzle"/>
    <n v="2"/>
    <n v="397.45"/>
    <n v="84.06"/>
    <b v="1"/>
    <s v="Net Banking"/>
    <s v="In-store"/>
  </r>
  <r>
    <n v="3111"/>
    <d v="2023-02-28T00:00:00"/>
    <x v="503"/>
    <x v="5"/>
    <s v="Air Freshener"/>
    <n v="5"/>
    <n v="85.52"/>
    <n v="12.11"/>
    <b v="0"/>
    <s v="Net Banking"/>
    <s v="Online"/>
  </r>
  <r>
    <n v="9785"/>
    <d v="2022-12-09T00:00:00"/>
    <x v="503"/>
    <x v="4"/>
    <s v="Laptop"/>
    <n v="4"/>
    <n v="173.59"/>
    <n v="55.27"/>
    <b v="0"/>
    <s v="Net Banking"/>
    <s v="In-store"/>
  </r>
  <r>
    <n v="838"/>
    <d v="2021-05-21T00:00:00"/>
    <x v="503"/>
    <x v="1"/>
    <s v="Cookware Set"/>
    <n v="2"/>
    <n v="268.98"/>
    <n v="74.510000000000005"/>
    <b v="0"/>
    <s v="Net Banking"/>
    <s v="In-store"/>
  </r>
  <r>
    <n v="1601"/>
    <d v="2022-01-28T00:00:00"/>
    <x v="504"/>
    <x v="4"/>
    <s v="Camera"/>
    <n v="3"/>
    <n v="117.51"/>
    <n v="16.649999999999999"/>
    <b v="1"/>
    <s v="Credit Card"/>
    <s v="Online"/>
  </r>
  <r>
    <n v="4255"/>
    <d v="2022-07-20T00:00:00"/>
    <x v="505"/>
    <x v="0"/>
    <s v="Doll"/>
    <n v="3"/>
    <n v="464.28"/>
    <n v="142.6"/>
    <b v="0"/>
    <s v="Cash"/>
    <s v="In-store"/>
  </r>
  <r>
    <n v="7377"/>
    <d v="2022-01-10T00:00:00"/>
    <x v="505"/>
    <x v="5"/>
    <s v="Motor Oil"/>
    <n v="4"/>
    <n v="38.33"/>
    <n v="12.6"/>
    <b v="0"/>
    <s v="Credit Card"/>
    <s v="In-store"/>
  </r>
  <r>
    <n v="8530"/>
    <d v="2021-11-07T00:00:00"/>
    <x v="505"/>
    <x v="1"/>
    <s v="Cookware Set"/>
    <n v="4"/>
    <n v="306.20999999999998"/>
    <n v="77.58"/>
    <b v="1"/>
    <s v="Credit Card"/>
    <s v="Online"/>
  </r>
  <r>
    <n v="5053"/>
    <d v="2021-06-21T00:00:00"/>
    <x v="505"/>
    <x v="3"/>
    <s v="Mystery Novel"/>
    <n v="1"/>
    <n v="437.79"/>
    <n v="79.03"/>
    <b v="1"/>
    <s v="Credit Card"/>
    <s v="Online"/>
  </r>
  <r>
    <n v="8116"/>
    <d v="2022-09-16T00:00:00"/>
    <x v="506"/>
    <x v="5"/>
    <s v="Motor Oil"/>
    <n v="1"/>
    <n v="152.44"/>
    <n v="33.340000000000003"/>
    <b v="0"/>
    <s v="Net Banking"/>
    <s v="Online"/>
  </r>
  <r>
    <n v="8216"/>
    <d v="2022-05-02T00:00:00"/>
    <x v="506"/>
    <x v="4"/>
    <s v="Camera"/>
    <n v="5"/>
    <n v="342.37"/>
    <n v="91.22"/>
    <b v="0"/>
    <s v="UPI"/>
    <s v="In-store"/>
  </r>
  <r>
    <n v="5350"/>
    <d v="2021-10-09T00:00:00"/>
    <x v="506"/>
    <x v="2"/>
    <s v="Watch"/>
    <n v="5"/>
    <n v="344.47"/>
    <n v="138.85"/>
    <b v="1"/>
    <s v="Debit Card"/>
    <s v="Online"/>
  </r>
  <r>
    <n v="4002"/>
    <d v="2021-07-01T00:00:00"/>
    <x v="506"/>
    <x v="1"/>
    <s v="Curtains"/>
    <n v="5"/>
    <n v="256.69"/>
    <n v="6.93"/>
    <b v="0"/>
    <s v="Cash"/>
    <s v="In-store"/>
  </r>
  <r>
    <n v="1062"/>
    <d v="2022-06-29T00:00:00"/>
    <x v="507"/>
    <x v="0"/>
    <s v="Puzzle"/>
    <n v="5"/>
    <n v="402.67"/>
    <n v="108.08"/>
    <b v="0"/>
    <s v="UPI"/>
    <s v="In-store"/>
  </r>
  <r>
    <n v="8549"/>
    <d v="2022-02-03T00:00:00"/>
    <x v="507"/>
    <x v="2"/>
    <s v="Watch"/>
    <n v="4"/>
    <n v="334.02"/>
    <n v="163.06"/>
    <b v="0"/>
    <s v="UPI"/>
    <s v="Online"/>
  </r>
  <r>
    <n v="9858"/>
    <d v="2022-07-03T00:00:00"/>
    <x v="508"/>
    <x v="1"/>
    <s v="Table Lamp"/>
    <n v="2"/>
    <n v="80.25"/>
    <n v="38.69"/>
    <b v="1"/>
    <s v="Credit Card"/>
    <s v="Online"/>
  </r>
  <r>
    <n v="6893"/>
    <d v="2023-01-26T00:00:00"/>
    <x v="509"/>
    <x v="4"/>
    <s v="Camera"/>
    <n v="3"/>
    <n v="489.72"/>
    <n v="106.62"/>
    <b v="0"/>
    <s v="UPI"/>
    <s v="Online"/>
  </r>
  <r>
    <n v="2045"/>
    <d v="2021-06-22T00:00:00"/>
    <x v="509"/>
    <x v="2"/>
    <s v="Dress"/>
    <n v="1"/>
    <n v="438.18"/>
    <n v="15.04"/>
    <b v="1"/>
    <s v="Debit Card"/>
    <s v="Online"/>
  </r>
  <r>
    <n v="9121"/>
    <d v="2022-07-31T00:00:00"/>
    <x v="510"/>
    <x v="1"/>
    <s v="Bed Sheets"/>
    <n v="2"/>
    <n v="388.33"/>
    <n v="13.2"/>
    <b v="0"/>
    <s v="Net Banking"/>
    <s v="In-store"/>
  </r>
  <r>
    <n v="9595"/>
    <d v="2022-07-17T00:00:00"/>
    <x v="510"/>
    <x v="4"/>
    <s v="Headphones"/>
    <n v="2"/>
    <n v="166.57"/>
    <n v="20.29"/>
    <b v="0"/>
    <s v="Debit Card"/>
    <s v="Online"/>
  </r>
  <r>
    <n v="1129"/>
    <d v="2021-10-06T00:00:00"/>
    <x v="510"/>
    <x v="2"/>
    <s v="Dress"/>
    <n v="3"/>
    <n v="411.52"/>
    <n v="111.44"/>
    <b v="0"/>
    <s v="Credit Card"/>
    <s v="In-store"/>
  </r>
  <r>
    <n v="4950"/>
    <d v="2023-02-17T00:00:00"/>
    <x v="511"/>
    <x v="1"/>
    <s v="Bed Sheets"/>
    <n v="2"/>
    <n v="84.1"/>
    <n v="17.579999999999998"/>
    <b v="1"/>
    <s v="Credit Card"/>
    <s v="Online"/>
  </r>
  <r>
    <n v="109"/>
    <d v="2022-10-14T00:00:00"/>
    <x v="511"/>
    <x v="0"/>
    <s v="Remote Control Car"/>
    <n v="1"/>
    <n v="18.2"/>
    <n v="6.57"/>
    <b v="0"/>
    <s v="Credit Card"/>
    <s v="In-store"/>
  </r>
  <r>
    <n v="7422"/>
    <d v="2021-07-26T00:00:00"/>
    <x v="511"/>
    <x v="1"/>
    <s v="Cookware Set"/>
    <n v="5"/>
    <n v="293.19"/>
    <n v="28.68"/>
    <b v="0"/>
    <s v="Net Banking"/>
    <s v="In-store"/>
  </r>
  <r>
    <n v="4950"/>
    <d v="2023-01-25T00:00:00"/>
    <x v="512"/>
    <x v="3"/>
    <s v="Textbook"/>
    <n v="5"/>
    <n v="212.59"/>
    <n v="66"/>
    <b v="1"/>
    <s v="UPI"/>
    <s v="In-store"/>
  </r>
  <r>
    <n v="791"/>
    <d v="2022-12-31T00:00:00"/>
    <x v="512"/>
    <x v="0"/>
    <s v="Doll"/>
    <n v="3"/>
    <n v="245.05"/>
    <n v="70.75"/>
    <b v="1"/>
    <s v="Net Banking"/>
    <s v="Online"/>
  </r>
  <r>
    <n v="5574"/>
    <d v="2022-09-18T00:00:00"/>
    <x v="512"/>
    <x v="1"/>
    <s v="Cookware Set"/>
    <n v="2"/>
    <n v="461.42"/>
    <n v="23.91"/>
    <b v="0"/>
    <s v="Cash"/>
    <s v="Online"/>
  </r>
  <r>
    <n v="3952"/>
    <d v="2022-08-19T00:00:00"/>
    <x v="512"/>
    <x v="1"/>
    <s v="Cookware Set"/>
    <n v="2"/>
    <n v="221.1"/>
    <n v="62.18"/>
    <b v="1"/>
    <s v="Credit Card"/>
    <s v="Online"/>
  </r>
  <r>
    <n v="9132"/>
    <d v="2022-02-21T00:00:00"/>
    <x v="512"/>
    <x v="5"/>
    <s v="Car Seat Cover"/>
    <n v="2"/>
    <n v="165.62"/>
    <n v="72.84"/>
    <b v="1"/>
    <s v="Net Banking"/>
    <s v="In-store"/>
  </r>
  <r>
    <n v="5689"/>
    <d v="2022-01-13T00:00:00"/>
    <x v="512"/>
    <x v="3"/>
    <s v="Science Fiction"/>
    <n v="1"/>
    <n v="257.92"/>
    <n v="44.01"/>
    <b v="0"/>
    <s v="UPI"/>
    <s v="Online"/>
  </r>
  <r>
    <n v="9737"/>
    <d v="2021-04-19T00:00:00"/>
    <x v="512"/>
    <x v="5"/>
    <s v="Motor Oil"/>
    <n v="2"/>
    <n v="477.27"/>
    <n v="101.39"/>
    <b v="0"/>
    <s v="Net Banking"/>
    <s v="In-store"/>
  </r>
  <r>
    <n v="7815"/>
    <d v="2021-12-31T00:00:00"/>
    <x v="513"/>
    <x v="4"/>
    <s v="Headphones"/>
    <n v="4"/>
    <n v="34.46"/>
    <n v="8.42"/>
    <b v="0"/>
    <s v="Credit Card"/>
    <s v="In-store"/>
  </r>
  <r>
    <n v="2592"/>
    <d v="2021-04-28T00:00:00"/>
    <x v="513"/>
    <x v="0"/>
    <s v="Remote Control Car"/>
    <n v="3"/>
    <n v="452.22"/>
    <n v="124.38"/>
    <b v="0"/>
    <s v="Net Banking"/>
    <s v="In-store"/>
  </r>
  <r>
    <n v="3798"/>
    <d v="2023-01-23T00:00:00"/>
    <x v="514"/>
    <x v="2"/>
    <s v="Jeans"/>
    <n v="1"/>
    <n v="249.66"/>
    <n v="10.220000000000001"/>
    <b v="1"/>
    <s v="Net Banking"/>
    <s v="In-store"/>
  </r>
  <r>
    <n v="4433"/>
    <d v="2022-08-25T00:00:00"/>
    <x v="514"/>
    <x v="1"/>
    <s v="Curtains"/>
    <n v="5"/>
    <n v="61.14"/>
    <n v="6.77"/>
    <b v="1"/>
    <s v="Credit Card"/>
    <s v="In-store"/>
  </r>
  <r>
    <n v="1044"/>
    <d v="2022-06-15T00:00:00"/>
    <x v="514"/>
    <x v="3"/>
    <s v="Biography"/>
    <n v="4"/>
    <n v="63.23"/>
    <n v="18.010000000000002"/>
    <b v="0"/>
    <s v="Net Banking"/>
    <s v="Online"/>
  </r>
  <r>
    <n v="1571"/>
    <d v="2021-11-20T00:00:00"/>
    <x v="514"/>
    <x v="0"/>
    <s v="Puzzle"/>
    <n v="2"/>
    <n v="16.32"/>
    <n v="4.2300000000000004"/>
    <b v="0"/>
    <s v="UPI"/>
    <s v="In-store"/>
  </r>
  <r>
    <n v="5368"/>
    <d v="2021-06-29T00:00:00"/>
    <x v="514"/>
    <x v="1"/>
    <s v="Curtains"/>
    <n v="4"/>
    <n v="148.08000000000001"/>
    <n v="70.83"/>
    <b v="1"/>
    <s v="UPI"/>
    <s v="Online"/>
  </r>
  <r>
    <n v="1378"/>
    <d v="2021-05-10T00:00:00"/>
    <x v="514"/>
    <x v="4"/>
    <s v="Laptop"/>
    <n v="2"/>
    <n v="320.13"/>
    <n v="69"/>
    <b v="0"/>
    <s v="Net Banking"/>
    <s v="In-store"/>
  </r>
  <r>
    <n v="6564"/>
    <d v="2022-08-03T00:00:00"/>
    <x v="515"/>
    <x v="3"/>
    <s v="Mystery Novel"/>
    <n v="3"/>
    <n v="317.61"/>
    <n v="62.5"/>
    <b v="1"/>
    <s v="Credit Card"/>
    <s v="In-store"/>
  </r>
  <r>
    <n v="5485"/>
    <d v="2022-04-25T00:00:00"/>
    <x v="515"/>
    <x v="5"/>
    <s v="Car Charger"/>
    <n v="4"/>
    <n v="415.84"/>
    <n v="8.91"/>
    <b v="0"/>
    <s v="Credit Card"/>
    <s v="Online"/>
  </r>
  <r>
    <n v="2379"/>
    <d v="2022-01-25T00:00:00"/>
    <x v="515"/>
    <x v="1"/>
    <s v="Table Lamp"/>
    <n v="4"/>
    <n v="322.02"/>
    <n v="91.58"/>
    <b v="1"/>
    <s v="Net Banking"/>
    <s v="Online"/>
  </r>
  <r>
    <n v="3117"/>
    <d v="2022-04-21T00:00:00"/>
    <x v="516"/>
    <x v="3"/>
    <s v="Biography"/>
    <n v="4"/>
    <n v="99.91"/>
    <n v="23.11"/>
    <b v="1"/>
    <s v="UPI"/>
    <s v="Online"/>
  </r>
  <r>
    <n v="9528"/>
    <d v="2022-04-17T00:00:00"/>
    <x v="516"/>
    <x v="0"/>
    <s v="Action Figure"/>
    <n v="4"/>
    <n v="153.55000000000001"/>
    <n v="44.86"/>
    <b v="1"/>
    <s v="Net Banking"/>
    <s v="In-store"/>
  </r>
  <r>
    <n v="2495"/>
    <d v="2021-12-07T00:00:00"/>
    <x v="516"/>
    <x v="4"/>
    <s v="Smartwatch"/>
    <n v="3"/>
    <n v="140.16999999999999"/>
    <n v="26.23"/>
    <b v="0"/>
    <s v="Debit Card"/>
    <s v="Online"/>
  </r>
  <r>
    <n v="2925"/>
    <d v="2023-03-08T00:00:00"/>
    <x v="517"/>
    <x v="3"/>
    <s v="Children's Book"/>
    <n v="2"/>
    <n v="366.65"/>
    <n v="40.82"/>
    <b v="1"/>
    <s v="Credit Card"/>
    <s v="In-store"/>
  </r>
  <r>
    <n v="4167"/>
    <d v="2022-04-17T00:00:00"/>
    <x v="517"/>
    <x v="2"/>
    <s v="Watch"/>
    <n v="4"/>
    <n v="400.58"/>
    <n v="4.8"/>
    <b v="0"/>
    <s v="Debit Card"/>
    <s v="In-store"/>
  </r>
  <r>
    <n v="7527"/>
    <d v="2022-03-28T00:00:00"/>
    <x v="517"/>
    <x v="1"/>
    <s v="Cushion Covers"/>
    <n v="5"/>
    <n v="39.96"/>
    <n v="3.73"/>
    <b v="1"/>
    <s v="Debit Card"/>
    <s v="Online"/>
  </r>
  <r>
    <n v="2552"/>
    <d v="2022-03-12T00:00:00"/>
    <x v="517"/>
    <x v="0"/>
    <s v="Board Game"/>
    <n v="4"/>
    <n v="179.99"/>
    <n v="72.98"/>
    <b v="0"/>
    <s v="Debit Card"/>
    <s v="In-store"/>
  </r>
  <r>
    <n v="1720"/>
    <d v="2021-10-05T00:00:00"/>
    <x v="517"/>
    <x v="4"/>
    <s v="Laptop"/>
    <n v="2"/>
    <n v="118.95"/>
    <n v="26.15"/>
    <b v="0"/>
    <s v="Credit Card"/>
    <s v="In-store"/>
  </r>
  <r>
    <n v="9765"/>
    <d v="2021-06-21T00:00:00"/>
    <x v="517"/>
    <x v="0"/>
    <s v="Remote Control Car"/>
    <n v="2"/>
    <n v="216.41"/>
    <n v="26.89"/>
    <b v="1"/>
    <s v="Credit Card"/>
    <s v="In-store"/>
  </r>
  <r>
    <n v="1271"/>
    <d v="2022-11-09T00:00:00"/>
    <x v="518"/>
    <x v="4"/>
    <s v="Camera"/>
    <n v="1"/>
    <n v="182.97"/>
    <n v="74.36"/>
    <b v="0"/>
    <s v="UPI"/>
    <s v="Online"/>
  </r>
  <r>
    <n v="9932"/>
    <d v="2022-10-31T00:00:00"/>
    <x v="518"/>
    <x v="0"/>
    <s v="Board Game"/>
    <n v="1"/>
    <n v="334.68"/>
    <n v="7.49"/>
    <b v="1"/>
    <s v="Debit Card"/>
    <s v="Online"/>
  </r>
  <r>
    <n v="1370"/>
    <d v="2022-08-22T00:00:00"/>
    <x v="518"/>
    <x v="3"/>
    <s v="Mystery Novel"/>
    <n v="5"/>
    <n v="203.27"/>
    <n v="49.85"/>
    <b v="1"/>
    <s v="Net Banking"/>
    <s v="In-store"/>
  </r>
  <r>
    <n v="3957"/>
    <d v="2021-07-05T00:00:00"/>
    <x v="518"/>
    <x v="0"/>
    <s v="Action Figure"/>
    <n v="3"/>
    <n v="267.29000000000002"/>
    <n v="12.5"/>
    <b v="0"/>
    <s v="Net Banking"/>
    <s v="Online"/>
  </r>
  <r>
    <n v="5490"/>
    <d v="2022-12-24T00:00:00"/>
    <x v="519"/>
    <x v="3"/>
    <s v="Mystery Novel"/>
    <n v="3"/>
    <n v="208.42"/>
    <n v="15.67"/>
    <b v="1"/>
    <s v="Cash"/>
    <s v="Online"/>
  </r>
  <r>
    <n v="2492"/>
    <d v="2023-01-29T00:00:00"/>
    <x v="520"/>
    <x v="0"/>
    <s v="Remote Control Car"/>
    <n v="2"/>
    <n v="146.43"/>
    <n v="70.22"/>
    <b v="0"/>
    <s v="Net Banking"/>
    <s v="In-store"/>
  </r>
  <r>
    <n v="2459"/>
    <d v="2022-09-02T00:00:00"/>
    <x v="520"/>
    <x v="3"/>
    <s v="Textbook"/>
    <n v="1"/>
    <n v="467.84"/>
    <n v="185.64"/>
    <b v="1"/>
    <s v="Credit Card"/>
    <s v="Online"/>
  </r>
  <r>
    <n v="795"/>
    <d v="2021-11-02T00:00:00"/>
    <x v="520"/>
    <x v="0"/>
    <s v="Doll"/>
    <n v="2"/>
    <n v="24.89"/>
    <n v="7.58"/>
    <b v="0"/>
    <s v="Credit Card"/>
    <s v="Online"/>
  </r>
  <r>
    <n v="4540"/>
    <d v="2021-06-08T00:00:00"/>
    <x v="521"/>
    <x v="2"/>
    <s v="T-Shirt"/>
    <n v="4"/>
    <n v="410.36"/>
    <n v="44.39"/>
    <b v="0"/>
    <s v="Net Banking"/>
    <s v="Online"/>
  </r>
  <r>
    <n v="4974"/>
    <d v="2021-05-24T00:00:00"/>
    <x v="521"/>
    <x v="1"/>
    <s v="Curtains"/>
    <n v="3"/>
    <n v="302.67"/>
    <n v="90.92"/>
    <b v="0"/>
    <s v="Debit Card"/>
    <s v="Online"/>
  </r>
  <r>
    <n v="6704"/>
    <d v="2021-04-26T00:00:00"/>
    <x v="521"/>
    <x v="0"/>
    <s v="Action Figure"/>
    <n v="3"/>
    <n v="494.25"/>
    <n v="198.74"/>
    <b v="1"/>
    <s v="UPI"/>
    <s v="Online"/>
  </r>
  <r>
    <n v="1637"/>
    <d v="2022-12-23T00:00:00"/>
    <x v="522"/>
    <x v="0"/>
    <s v="Board Game"/>
    <n v="5"/>
    <n v="248.74"/>
    <n v="70.81"/>
    <b v="0"/>
    <s v="Credit Card"/>
    <s v="In-store"/>
  </r>
  <r>
    <n v="7360"/>
    <d v="2022-05-28T00:00:00"/>
    <x v="522"/>
    <x v="2"/>
    <s v="Shoes"/>
    <n v="2"/>
    <n v="294.70999999999998"/>
    <n v="100.8"/>
    <b v="1"/>
    <s v="Debit Card"/>
    <s v="In-store"/>
  </r>
  <r>
    <n v="8256"/>
    <d v="2022-04-23T00:00:00"/>
    <x v="522"/>
    <x v="5"/>
    <s v="Car Charger"/>
    <n v="1"/>
    <n v="382.78"/>
    <n v="107.61"/>
    <b v="0"/>
    <s v="Cash"/>
    <s v="In-store"/>
  </r>
  <r>
    <n v="1255"/>
    <d v="2021-07-30T00:00:00"/>
    <x v="522"/>
    <x v="5"/>
    <s v="Motor Oil"/>
    <n v="4"/>
    <n v="472.4"/>
    <n v="162.09"/>
    <b v="0"/>
    <s v="UPI"/>
    <s v="In-store"/>
  </r>
  <r>
    <n v="7863"/>
    <d v="2021-04-10T00:00:00"/>
    <x v="523"/>
    <x v="3"/>
    <s v="Biography"/>
    <n v="1"/>
    <n v="149.77000000000001"/>
    <n v="41.55"/>
    <b v="1"/>
    <s v="Net Banking"/>
    <s v="Online"/>
  </r>
  <r>
    <n v="5066"/>
    <d v="2023-01-29T00:00:00"/>
    <x v="524"/>
    <x v="5"/>
    <s v="Air Freshener"/>
    <n v="4"/>
    <n v="206.45"/>
    <n v="59.09"/>
    <b v="0"/>
    <s v="Net Banking"/>
    <s v="Online"/>
  </r>
  <r>
    <n v="3169"/>
    <d v="2021-11-14T00:00:00"/>
    <x v="524"/>
    <x v="3"/>
    <s v="Biography"/>
    <n v="1"/>
    <n v="11.89"/>
    <n v="3.76"/>
    <b v="0"/>
    <s v="Debit Card"/>
    <s v="In-store"/>
  </r>
  <r>
    <n v="8221"/>
    <d v="2021-11-20T00:00:00"/>
    <x v="525"/>
    <x v="2"/>
    <s v="Jeans"/>
    <n v="3"/>
    <n v="353.2"/>
    <n v="95.31"/>
    <b v="1"/>
    <s v="Cash"/>
    <s v="Online"/>
  </r>
  <r>
    <n v="9641"/>
    <d v="2021-05-16T00:00:00"/>
    <x v="526"/>
    <x v="5"/>
    <s v="Motor Oil"/>
    <n v="2"/>
    <n v="390.31"/>
    <n v="188.19"/>
    <b v="0"/>
    <s v="UPI"/>
    <s v="Online"/>
  </r>
  <r>
    <n v="6288"/>
    <d v="2021-04-14T00:00:00"/>
    <x v="526"/>
    <x v="2"/>
    <s v="Jeans"/>
    <n v="5"/>
    <n v="220.36"/>
    <n v="29.27"/>
    <b v="0"/>
    <s v="Debit Card"/>
    <s v="Online"/>
  </r>
  <r>
    <n v="184"/>
    <d v="2023-02-21T00:00:00"/>
    <x v="527"/>
    <x v="4"/>
    <s v="Headphones"/>
    <n v="2"/>
    <n v="192.61"/>
    <n v="76.739999999999995"/>
    <b v="0"/>
    <s v="Credit Card"/>
    <s v="Online"/>
  </r>
  <r>
    <n v="1422"/>
    <d v="2022-08-04T00:00:00"/>
    <x v="527"/>
    <x v="4"/>
    <s v="Headphones"/>
    <n v="5"/>
    <n v="115.37"/>
    <n v="55.47"/>
    <b v="0"/>
    <s v="UPI"/>
    <s v="In-store"/>
  </r>
  <r>
    <n v="7387"/>
    <d v="2021-08-12T00:00:00"/>
    <x v="527"/>
    <x v="3"/>
    <s v="Science Fiction"/>
    <n v="2"/>
    <n v="39.5"/>
    <n v="15.87"/>
    <b v="1"/>
    <s v="Credit Card"/>
    <s v="In-store"/>
  </r>
  <r>
    <n v="7592"/>
    <d v="2023-01-17T00:00:00"/>
    <x v="528"/>
    <x v="3"/>
    <s v="Science Fiction"/>
    <n v="3"/>
    <n v="114.62"/>
    <n v="8.1"/>
    <b v="1"/>
    <s v="Cash"/>
    <s v="In-store"/>
  </r>
  <r>
    <n v="4723"/>
    <d v="2022-06-07T00:00:00"/>
    <x v="528"/>
    <x v="3"/>
    <s v="Textbook"/>
    <n v="2"/>
    <n v="125.76"/>
    <n v="50.79"/>
    <b v="1"/>
    <s v="Cash"/>
    <s v="Online"/>
  </r>
  <r>
    <n v="6661"/>
    <d v="2022-03-15T00:00:00"/>
    <x v="528"/>
    <x v="1"/>
    <s v="Curtains"/>
    <n v="3"/>
    <n v="91.94"/>
    <n v="14.86"/>
    <b v="0"/>
    <s v="Net Banking"/>
    <s v="Online"/>
  </r>
  <r>
    <n v="9639"/>
    <d v="2021-09-08T00:00:00"/>
    <x v="528"/>
    <x v="2"/>
    <s v="Jeans"/>
    <n v="3"/>
    <n v="466.16"/>
    <n v="117.33"/>
    <b v="0"/>
    <s v="Debit Card"/>
    <s v="In-store"/>
  </r>
  <r>
    <n v="6654"/>
    <d v="2021-07-23T00:00:00"/>
    <x v="528"/>
    <x v="4"/>
    <s v="Headphones"/>
    <n v="3"/>
    <n v="112.99"/>
    <n v="44.39"/>
    <b v="0"/>
    <s v="UPI"/>
    <s v="In-store"/>
  </r>
  <r>
    <n v="6860"/>
    <d v="2021-05-17T00:00:00"/>
    <x v="529"/>
    <x v="3"/>
    <s v="Children's Book"/>
    <n v="5"/>
    <n v="251.37"/>
    <n v="67.39"/>
    <b v="1"/>
    <s v="UPI"/>
    <s v="Online"/>
  </r>
  <r>
    <n v="9386"/>
    <d v="2022-10-26T00:00:00"/>
    <x v="530"/>
    <x v="5"/>
    <s v="Car Charger"/>
    <n v="2"/>
    <n v="314.7"/>
    <n v="130.66"/>
    <b v="0"/>
    <s v="UPI"/>
    <s v="Online"/>
  </r>
  <r>
    <n v="4696"/>
    <d v="2021-11-20T00:00:00"/>
    <x v="530"/>
    <x v="0"/>
    <s v="Action Figure"/>
    <n v="3"/>
    <n v="251.76"/>
    <n v="3.23"/>
    <b v="0"/>
    <s v="Debit Card"/>
    <s v="Online"/>
  </r>
  <r>
    <n v="1219"/>
    <d v="2021-10-03T00:00:00"/>
    <x v="530"/>
    <x v="1"/>
    <s v="Curtains"/>
    <n v="4"/>
    <n v="328.39"/>
    <n v="26.82"/>
    <b v="0"/>
    <s v="Credit Card"/>
    <s v="In-store"/>
  </r>
  <r>
    <n v="7484"/>
    <d v="2023-01-01T00:00:00"/>
    <x v="531"/>
    <x v="2"/>
    <s v="Dress"/>
    <n v="2"/>
    <n v="461.72"/>
    <n v="117.33"/>
    <b v="1"/>
    <s v="Credit Card"/>
    <s v="In-store"/>
  </r>
  <r>
    <n v="9070"/>
    <d v="2022-06-07T00:00:00"/>
    <x v="531"/>
    <x v="5"/>
    <s v="Car Charger"/>
    <n v="1"/>
    <n v="316.22000000000003"/>
    <n v="5.14"/>
    <b v="0"/>
    <s v="Debit Card"/>
    <s v="In-store"/>
  </r>
  <r>
    <n v="6184"/>
    <d v="2022-01-05T00:00:00"/>
    <x v="531"/>
    <x v="0"/>
    <s v="Board Game"/>
    <n v="1"/>
    <n v="23.87"/>
    <n v="6.46"/>
    <b v="0"/>
    <s v="Cash"/>
    <s v="Online"/>
  </r>
  <r>
    <n v="8254"/>
    <d v="2021-05-19T00:00:00"/>
    <x v="531"/>
    <x v="5"/>
    <s v="Car Charger"/>
    <n v="1"/>
    <n v="261.5"/>
    <n v="27.55"/>
    <b v="1"/>
    <s v="UPI"/>
    <s v="In-store"/>
  </r>
  <r>
    <n v="451"/>
    <d v="2023-03-01T00:00:00"/>
    <x v="532"/>
    <x v="5"/>
    <s v="Motor Oil"/>
    <n v="1"/>
    <n v="391.81"/>
    <n v="92.07"/>
    <b v="1"/>
    <s v="Debit Card"/>
    <s v="Online"/>
  </r>
  <r>
    <n v="297"/>
    <d v="2021-12-30T00:00:00"/>
    <x v="532"/>
    <x v="3"/>
    <s v="Mystery Novel"/>
    <n v="4"/>
    <n v="385.18"/>
    <n v="133.93"/>
    <b v="0"/>
    <s v="UPI"/>
    <s v="Online"/>
  </r>
  <r>
    <n v="377"/>
    <d v="2023-02-24T00:00:00"/>
    <x v="533"/>
    <x v="0"/>
    <s v="Puzzle"/>
    <n v="2"/>
    <n v="94.2"/>
    <n v="45.52"/>
    <b v="0"/>
    <s v="Debit Card"/>
    <s v="Online"/>
  </r>
  <r>
    <n v="7754"/>
    <d v="2023-02-10T00:00:00"/>
    <x v="533"/>
    <x v="0"/>
    <s v="Puzzle"/>
    <n v="4"/>
    <n v="498.35"/>
    <n v="137.13999999999999"/>
    <b v="0"/>
    <s v="UPI"/>
    <s v="In-store"/>
  </r>
  <r>
    <n v="7147"/>
    <d v="2022-12-25T00:00:00"/>
    <x v="533"/>
    <x v="4"/>
    <s v="Smartwatch"/>
    <n v="2"/>
    <n v="204.8"/>
    <n v="96.38"/>
    <b v="1"/>
    <s v="Debit Card"/>
    <s v="Online"/>
  </r>
  <r>
    <n v="1416"/>
    <d v="2022-11-24T00:00:00"/>
    <x v="533"/>
    <x v="3"/>
    <s v="Mystery Novel"/>
    <n v="3"/>
    <n v="108.33"/>
    <n v="30.54"/>
    <b v="0"/>
    <s v="Cash"/>
    <s v="Online"/>
  </r>
  <r>
    <n v="9456"/>
    <d v="2022-11-16T00:00:00"/>
    <x v="533"/>
    <x v="2"/>
    <s v="T-Shirt"/>
    <n v="3"/>
    <n v="96.1"/>
    <n v="4.9800000000000004"/>
    <b v="0"/>
    <s v="Cash"/>
    <s v="Online"/>
  </r>
  <r>
    <n v="3533"/>
    <d v="2022-05-04T00:00:00"/>
    <x v="533"/>
    <x v="5"/>
    <s v="Motorcycle Helmet"/>
    <n v="1"/>
    <n v="27.68"/>
    <n v="0.28000000000000003"/>
    <b v="1"/>
    <s v="Cash"/>
    <s v="In-store"/>
  </r>
  <r>
    <n v="5940"/>
    <d v="2021-12-14T00:00:00"/>
    <x v="533"/>
    <x v="1"/>
    <s v="Bed Sheets"/>
    <n v="4"/>
    <n v="257.08999999999997"/>
    <n v="98.26"/>
    <b v="0"/>
    <s v="Cash"/>
    <s v="Online"/>
  </r>
  <r>
    <n v="1289"/>
    <d v="2021-12-02T00:00:00"/>
    <x v="533"/>
    <x v="4"/>
    <s v="Smartwatch"/>
    <n v="3"/>
    <n v="467.92"/>
    <n v="220.1"/>
    <b v="0"/>
    <s v="Net Banking"/>
    <s v="In-store"/>
  </r>
  <r>
    <n v="8913"/>
    <d v="2022-06-11T00:00:00"/>
    <x v="534"/>
    <x v="3"/>
    <s v="Science Fiction"/>
    <n v="1"/>
    <n v="333.44"/>
    <n v="89.06"/>
    <b v="1"/>
    <s v="Debit Card"/>
    <s v="In-store"/>
  </r>
  <r>
    <n v="6937"/>
    <d v="2022-02-21T00:00:00"/>
    <x v="534"/>
    <x v="2"/>
    <s v="Dress"/>
    <n v="4"/>
    <n v="185.46"/>
    <n v="68.650000000000006"/>
    <b v="1"/>
    <s v="UPI"/>
    <s v="In-store"/>
  </r>
  <r>
    <n v="7444"/>
    <d v="2021-06-14T00:00:00"/>
    <x v="534"/>
    <x v="5"/>
    <s v="Car Charger"/>
    <n v="5"/>
    <n v="255.92"/>
    <n v="90.77"/>
    <b v="0"/>
    <s v="Debit Card"/>
    <s v="In-store"/>
  </r>
  <r>
    <n v="3914"/>
    <d v="2021-05-13T00:00:00"/>
    <x v="534"/>
    <x v="4"/>
    <s v="Smartphone"/>
    <n v="4"/>
    <n v="157.82"/>
    <n v="76.59"/>
    <b v="0"/>
    <s v="Credit Card"/>
    <s v="In-store"/>
  </r>
  <r>
    <n v="88"/>
    <d v="2022-11-21T00:00:00"/>
    <x v="535"/>
    <x v="3"/>
    <s v="Science Fiction"/>
    <n v="1"/>
    <n v="29.18"/>
    <n v="8.39"/>
    <b v="1"/>
    <s v="Credit Card"/>
    <s v="In-store"/>
  </r>
  <r>
    <n v="6975"/>
    <d v="2022-08-15T00:00:00"/>
    <x v="535"/>
    <x v="5"/>
    <s v="Motorcycle Helmet"/>
    <n v="1"/>
    <n v="149.12"/>
    <n v="21.2"/>
    <b v="0"/>
    <s v="UPI"/>
    <s v="In-store"/>
  </r>
  <r>
    <n v="9899"/>
    <d v="2022-03-01T00:00:00"/>
    <x v="535"/>
    <x v="5"/>
    <s v="Car Charger"/>
    <n v="3"/>
    <n v="171.57"/>
    <n v="12.14"/>
    <b v="0"/>
    <s v="Debit Card"/>
    <s v="Online"/>
  </r>
  <r>
    <n v="4597"/>
    <d v="2022-02-07T00:00:00"/>
    <x v="535"/>
    <x v="1"/>
    <s v="Table Lamp"/>
    <n v="3"/>
    <n v="352.18"/>
    <n v="158.81"/>
    <b v="0"/>
    <s v="Cash"/>
    <s v="Online"/>
  </r>
  <r>
    <n v="5263"/>
    <d v="2022-06-25T00:00:00"/>
    <x v="536"/>
    <x v="0"/>
    <s v="Action Figure"/>
    <n v="4"/>
    <n v="172.9"/>
    <n v="71.760000000000005"/>
    <b v="1"/>
    <s v="Debit Card"/>
    <s v="In-store"/>
  </r>
  <r>
    <n v="9401"/>
    <d v="2021-10-25T00:00:00"/>
    <x v="536"/>
    <x v="2"/>
    <s v="Shoes"/>
    <n v="3"/>
    <n v="250.64"/>
    <n v="85.07"/>
    <b v="1"/>
    <s v="Debit Card"/>
    <s v="Online"/>
  </r>
  <r>
    <n v="7693"/>
    <d v="2021-04-22T00:00:00"/>
    <x v="536"/>
    <x v="3"/>
    <s v="Textbook"/>
    <n v="3"/>
    <n v="369.05"/>
    <n v="116.03"/>
    <b v="1"/>
    <s v="Debit Card"/>
    <s v="Online"/>
  </r>
  <r>
    <n v="2132"/>
    <d v="2021-04-18T00:00:00"/>
    <x v="536"/>
    <x v="4"/>
    <s v="Smartwatch"/>
    <n v="5"/>
    <n v="285.22000000000003"/>
    <n v="95.55"/>
    <b v="0"/>
    <s v="Net Banking"/>
    <s v="In-store"/>
  </r>
  <r>
    <n v="9064"/>
    <d v="2022-08-20T00:00:00"/>
    <x v="537"/>
    <x v="2"/>
    <s v="Jeans"/>
    <n v="4"/>
    <n v="183.48"/>
    <n v="71.47"/>
    <b v="0"/>
    <s v="Cash"/>
    <s v="In-store"/>
  </r>
  <r>
    <n v="75"/>
    <d v="2021-06-17T00:00:00"/>
    <x v="537"/>
    <x v="2"/>
    <s v="Shoes"/>
    <n v="1"/>
    <n v="493.44"/>
    <n v="240.99"/>
    <b v="0"/>
    <s v="Cash"/>
    <s v="Online"/>
  </r>
  <r>
    <n v="8197"/>
    <d v="2022-10-03T00:00:00"/>
    <x v="538"/>
    <x v="5"/>
    <s v="Car Charger"/>
    <n v="1"/>
    <n v="204.56"/>
    <n v="75.900000000000006"/>
    <b v="0"/>
    <s v="Credit Card"/>
    <s v="In-store"/>
  </r>
  <r>
    <n v="4177"/>
    <d v="2022-09-22T00:00:00"/>
    <x v="538"/>
    <x v="1"/>
    <s v="Table Lamp"/>
    <n v="5"/>
    <n v="149.27000000000001"/>
    <n v="20.58"/>
    <b v="1"/>
    <s v="Cash"/>
    <s v="In-store"/>
  </r>
  <r>
    <n v="5073"/>
    <d v="2022-06-04T00:00:00"/>
    <x v="538"/>
    <x v="3"/>
    <s v="Science Fiction"/>
    <n v="2"/>
    <n v="338.36"/>
    <n v="140.24"/>
    <b v="1"/>
    <s v="UPI"/>
    <s v="In-store"/>
  </r>
  <r>
    <n v="4277"/>
    <d v="2021-11-01T00:00:00"/>
    <x v="538"/>
    <x v="0"/>
    <s v="Remote Control Car"/>
    <n v="2"/>
    <n v="458.53"/>
    <n v="130.31"/>
    <b v="1"/>
    <s v="Net Banking"/>
    <s v="In-store"/>
  </r>
  <r>
    <n v="3294"/>
    <d v="2022-07-04T00:00:00"/>
    <x v="539"/>
    <x v="1"/>
    <s v="Cushion Covers"/>
    <n v="2"/>
    <n v="362.88"/>
    <n v="174.62"/>
    <b v="0"/>
    <s v="UPI"/>
    <s v="Online"/>
  </r>
  <r>
    <n v="5671"/>
    <d v="2022-05-31T00:00:00"/>
    <x v="539"/>
    <x v="5"/>
    <s v="Motor Oil"/>
    <n v="2"/>
    <n v="361.5"/>
    <n v="120.2"/>
    <b v="1"/>
    <s v="Debit Card"/>
    <s v="In-store"/>
  </r>
  <r>
    <n v="5767"/>
    <d v="2021-10-07T00:00:00"/>
    <x v="539"/>
    <x v="0"/>
    <s v="Action Figure"/>
    <n v="3"/>
    <n v="330.13"/>
    <n v="99.9"/>
    <b v="0"/>
    <s v="UPI"/>
    <s v="Online"/>
  </r>
  <r>
    <n v="6374"/>
    <d v="2022-06-12T00:00:00"/>
    <x v="540"/>
    <x v="5"/>
    <s v="Car Charger"/>
    <n v="2"/>
    <n v="277.08"/>
    <n v="27.74"/>
    <b v="0"/>
    <s v="Credit Card"/>
    <s v="In-store"/>
  </r>
  <r>
    <n v="527"/>
    <d v="2022-08-05T00:00:00"/>
    <x v="541"/>
    <x v="5"/>
    <s v="Motor Oil"/>
    <n v="5"/>
    <n v="434.46"/>
    <n v="152.63"/>
    <b v="0"/>
    <s v="UPI"/>
    <s v="Online"/>
  </r>
  <r>
    <n v="8329"/>
    <d v="2021-05-08T00:00:00"/>
    <x v="541"/>
    <x v="2"/>
    <s v="Dress"/>
    <n v="3"/>
    <n v="188.04"/>
    <n v="5.0999999999999996"/>
    <b v="1"/>
    <s v="UPI"/>
    <s v="In-store"/>
  </r>
  <r>
    <n v="8176"/>
    <d v="2022-12-05T00:00:00"/>
    <x v="542"/>
    <x v="3"/>
    <s v="Mystery Novel"/>
    <n v="2"/>
    <n v="146"/>
    <n v="26.93"/>
    <b v="1"/>
    <s v="Debit Card"/>
    <s v="Online"/>
  </r>
  <r>
    <n v="7812"/>
    <d v="2022-02-21T00:00:00"/>
    <x v="542"/>
    <x v="4"/>
    <s v="Headphones"/>
    <n v="3"/>
    <n v="80.45"/>
    <n v="25.34"/>
    <b v="1"/>
    <s v="Credit Card"/>
    <s v="Online"/>
  </r>
  <r>
    <n v="8692"/>
    <d v="2021-12-06T00:00:00"/>
    <x v="542"/>
    <x v="4"/>
    <s v="Smartwatch"/>
    <n v="2"/>
    <n v="225.65"/>
    <n v="81.510000000000005"/>
    <b v="1"/>
    <s v="UPI"/>
    <s v="In-store"/>
  </r>
  <r>
    <n v="5569"/>
    <d v="2021-10-09T00:00:00"/>
    <x v="542"/>
    <x v="1"/>
    <s v="Cookware Set"/>
    <n v="5"/>
    <n v="278.89"/>
    <n v="116.57"/>
    <b v="0"/>
    <s v="Debit Card"/>
    <s v="Online"/>
  </r>
  <r>
    <n v="726"/>
    <d v="2021-08-28T00:00:00"/>
    <x v="542"/>
    <x v="5"/>
    <s v="Air Freshener"/>
    <n v="3"/>
    <n v="483.2"/>
    <n v="104"/>
    <b v="1"/>
    <s v="Credit Card"/>
    <s v="In-store"/>
  </r>
  <r>
    <n v="4273"/>
    <d v="2021-07-28T00:00:00"/>
    <x v="542"/>
    <x v="5"/>
    <s v="Motorcycle Helmet"/>
    <n v="2"/>
    <n v="149.19999999999999"/>
    <n v="15.48"/>
    <b v="0"/>
    <s v="Cash"/>
    <s v="In-store"/>
  </r>
  <r>
    <n v="6089"/>
    <d v="2022-11-07T00:00:00"/>
    <x v="543"/>
    <x v="5"/>
    <s v="Motorcycle Helmet"/>
    <n v="2"/>
    <n v="152.19999999999999"/>
    <n v="52.13"/>
    <b v="0"/>
    <s v="Cash"/>
    <s v="In-store"/>
  </r>
  <r>
    <n v="1875"/>
    <d v="2022-05-15T00:00:00"/>
    <x v="543"/>
    <x v="2"/>
    <s v="Dress"/>
    <n v="3"/>
    <n v="385.78"/>
    <n v="32.36"/>
    <b v="1"/>
    <s v="Debit Card"/>
    <s v="In-store"/>
  </r>
  <r>
    <n v="1643"/>
    <d v="2021-07-27T00:00:00"/>
    <x v="543"/>
    <x v="2"/>
    <s v="Shoes"/>
    <n v="1"/>
    <n v="305.7"/>
    <n v="66.11"/>
    <b v="1"/>
    <s v="Debit Card"/>
    <s v="Online"/>
  </r>
  <r>
    <n v="2662"/>
    <d v="2021-06-30T00:00:00"/>
    <x v="543"/>
    <x v="2"/>
    <s v="Watch"/>
    <n v="4"/>
    <n v="341.75"/>
    <n v="92.37"/>
    <b v="0"/>
    <s v="Debit Card"/>
    <s v="Online"/>
  </r>
  <r>
    <n v="4463"/>
    <d v="2022-08-17T00:00:00"/>
    <x v="544"/>
    <x v="3"/>
    <s v="Children's Book"/>
    <n v="2"/>
    <n v="481.81"/>
    <n v="106.33"/>
    <b v="1"/>
    <s v="Cash"/>
    <s v="In-store"/>
  </r>
  <r>
    <n v="133"/>
    <d v="2022-07-31T00:00:00"/>
    <x v="545"/>
    <x v="5"/>
    <s v="Car Seat Cover"/>
    <n v="5"/>
    <n v="375.13"/>
    <n v="156.21"/>
    <b v="0"/>
    <s v="Debit Card"/>
    <s v="In-store"/>
  </r>
  <r>
    <n v="4851"/>
    <d v="2022-07-25T00:00:00"/>
    <x v="545"/>
    <x v="3"/>
    <s v="Children's Book"/>
    <n v="2"/>
    <n v="311.8"/>
    <n v="117.24"/>
    <b v="1"/>
    <s v="UPI"/>
    <s v="Online"/>
  </r>
  <r>
    <n v="6506"/>
    <d v="2023-02-15T00:00:00"/>
    <x v="546"/>
    <x v="4"/>
    <s v="Headphones"/>
    <n v="4"/>
    <n v="116.74"/>
    <n v="26.88"/>
    <b v="0"/>
    <s v="Credit Card"/>
    <s v="Online"/>
  </r>
  <r>
    <n v="3766"/>
    <d v="2023-01-10T00:00:00"/>
    <x v="546"/>
    <x v="1"/>
    <s v="Cushion Covers"/>
    <n v="5"/>
    <n v="21.67"/>
    <n v="0.13"/>
    <b v="1"/>
    <s v="Net Banking"/>
    <s v="Online"/>
  </r>
  <r>
    <n v="3540"/>
    <d v="2021-08-30T00:00:00"/>
    <x v="546"/>
    <x v="2"/>
    <s v="T-Shirt"/>
    <n v="3"/>
    <n v="58.41"/>
    <n v="26.89"/>
    <b v="1"/>
    <s v="UPI"/>
    <s v="In-store"/>
  </r>
  <r>
    <n v="9923"/>
    <d v="2021-04-26T00:00:00"/>
    <x v="546"/>
    <x v="0"/>
    <s v="Board Game"/>
    <n v="5"/>
    <n v="123.77"/>
    <n v="42.54"/>
    <b v="0"/>
    <s v="Credit Card"/>
    <s v="In-store"/>
  </r>
  <r>
    <n v="5411"/>
    <d v="2022-11-09T00:00:00"/>
    <x v="547"/>
    <x v="5"/>
    <s v="Motor Oil"/>
    <n v="5"/>
    <n v="291.2"/>
    <n v="56.91"/>
    <b v="0"/>
    <s v="Debit Card"/>
    <s v="In-store"/>
  </r>
  <r>
    <n v="4834"/>
    <d v="2022-08-03T00:00:00"/>
    <x v="547"/>
    <x v="5"/>
    <s v="Motorcycle Helmet"/>
    <n v="2"/>
    <n v="309.37"/>
    <n v="98.8"/>
    <b v="0"/>
    <s v="UPI"/>
    <s v="In-store"/>
  </r>
  <r>
    <n v="4889"/>
    <d v="2021-11-11T00:00:00"/>
    <x v="547"/>
    <x v="0"/>
    <s v="Action Figure"/>
    <n v="3"/>
    <n v="149.44"/>
    <n v="73.91"/>
    <b v="0"/>
    <s v="Debit Card"/>
    <s v="In-store"/>
  </r>
  <r>
    <n v="1090"/>
    <d v="2021-09-27T00:00:00"/>
    <x v="547"/>
    <x v="0"/>
    <s v="Puzzle"/>
    <n v="4"/>
    <n v="447.88"/>
    <n v="141.91"/>
    <b v="0"/>
    <s v="Cash"/>
    <s v="Online"/>
  </r>
  <r>
    <n v="2251"/>
    <d v="2022-01-30T00:00:00"/>
    <x v="548"/>
    <x v="5"/>
    <s v="Air Freshener"/>
    <n v="2"/>
    <n v="167.34"/>
    <n v="4.1500000000000004"/>
    <b v="0"/>
    <s v="Cash"/>
    <s v="In-store"/>
  </r>
  <r>
    <n v="4025"/>
    <d v="2022-02-17T00:00:00"/>
    <x v="549"/>
    <x v="0"/>
    <s v="Doll"/>
    <n v="2"/>
    <n v="438.11"/>
    <n v="154"/>
    <b v="1"/>
    <s v="Debit Card"/>
    <s v="Online"/>
  </r>
  <r>
    <n v="1192"/>
    <d v="2022-03-20T00:00:00"/>
    <x v="550"/>
    <x v="2"/>
    <s v="Jeans"/>
    <n v="5"/>
    <n v="204.99"/>
    <n v="46.81"/>
    <b v="1"/>
    <s v="Cash"/>
    <s v="In-store"/>
  </r>
  <r>
    <n v="5338"/>
    <d v="2021-10-31T00:00:00"/>
    <x v="550"/>
    <x v="1"/>
    <s v="Cookware Set"/>
    <n v="1"/>
    <n v="324.52"/>
    <n v="142.12"/>
    <b v="1"/>
    <s v="Credit Card"/>
    <s v="In-store"/>
  </r>
  <r>
    <n v="6056"/>
    <d v="2022-07-13T00:00:00"/>
    <x v="551"/>
    <x v="1"/>
    <s v="Bed Sheets"/>
    <n v="5"/>
    <n v="85.12"/>
    <n v="15.81"/>
    <b v="0"/>
    <s v="Net Banking"/>
    <s v="In-store"/>
  </r>
  <r>
    <n v="1791"/>
    <d v="2022-02-03T00:00:00"/>
    <x v="551"/>
    <x v="5"/>
    <s v="Motor Oil"/>
    <n v="1"/>
    <n v="246.99"/>
    <n v="85.05"/>
    <b v="0"/>
    <s v="UPI"/>
    <s v="In-store"/>
  </r>
  <r>
    <n v="9706"/>
    <d v="2021-11-02T00:00:00"/>
    <x v="551"/>
    <x v="1"/>
    <s v="Bed Sheets"/>
    <n v="5"/>
    <n v="382.18"/>
    <n v="35.65"/>
    <b v="1"/>
    <s v="UPI"/>
    <s v="In-store"/>
  </r>
  <r>
    <n v="6438"/>
    <d v="2021-10-05T00:00:00"/>
    <x v="551"/>
    <x v="0"/>
    <s v="Remote Control Car"/>
    <n v="2"/>
    <n v="36.71"/>
    <n v="7.0000000000000007E-2"/>
    <b v="1"/>
    <s v="Net Banking"/>
    <s v="In-store"/>
  </r>
  <r>
    <n v="5283"/>
    <d v="2022-06-18T00:00:00"/>
    <x v="552"/>
    <x v="4"/>
    <s v="Camera"/>
    <n v="1"/>
    <n v="348.52"/>
    <n v="35.880000000000003"/>
    <b v="0"/>
    <s v="Cash"/>
    <s v="In-store"/>
  </r>
  <r>
    <n v="8884"/>
    <d v="2021-10-31T00:00:00"/>
    <x v="552"/>
    <x v="4"/>
    <s v="Smartwatch"/>
    <n v="2"/>
    <n v="94.94"/>
    <n v="7.45"/>
    <b v="1"/>
    <s v="Debit Card"/>
    <s v="Online"/>
  </r>
  <r>
    <n v="1453"/>
    <d v="2022-10-02T00:00:00"/>
    <x v="553"/>
    <x v="2"/>
    <s v="Watch"/>
    <n v="5"/>
    <n v="327.64999999999998"/>
    <n v="145.32"/>
    <b v="1"/>
    <s v="UPI"/>
    <s v="Online"/>
  </r>
  <r>
    <n v="6585"/>
    <d v="2023-03-20T00:00:00"/>
    <x v="554"/>
    <x v="2"/>
    <s v="Shoes"/>
    <n v="4"/>
    <n v="165.08"/>
    <n v="20.28"/>
    <b v="1"/>
    <s v="UPI"/>
    <s v="In-store"/>
  </r>
  <r>
    <n v="4208"/>
    <d v="2023-01-18T00:00:00"/>
    <x v="554"/>
    <x v="2"/>
    <s v="T-Shirt"/>
    <n v="4"/>
    <n v="333.36"/>
    <n v="46.07"/>
    <b v="0"/>
    <s v="Credit Card"/>
    <s v="Online"/>
  </r>
  <r>
    <n v="9904"/>
    <d v="2022-08-27T00:00:00"/>
    <x v="554"/>
    <x v="2"/>
    <s v="Watch"/>
    <n v="1"/>
    <n v="208.79"/>
    <n v="74.569999999999993"/>
    <b v="1"/>
    <s v="Net Banking"/>
    <s v="Online"/>
  </r>
  <r>
    <n v="6412"/>
    <d v="2022-08-05T00:00:00"/>
    <x v="554"/>
    <x v="4"/>
    <s v="Smartwatch"/>
    <n v="4"/>
    <n v="244.29"/>
    <n v="49.34"/>
    <b v="1"/>
    <s v="Cash"/>
    <s v="Online"/>
  </r>
  <r>
    <n v="1742"/>
    <d v="2022-06-05T00:00:00"/>
    <x v="554"/>
    <x v="5"/>
    <s v="Car Seat Cover"/>
    <n v="3"/>
    <n v="477.99"/>
    <n v="128.35"/>
    <b v="1"/>
    <s v="Debit Card"/>
    <s v="In-store"/>
  </r>
  <r>
    <n v="4631"/>
    <d v="2022-03-25T00:00:00"/>
    <x v="554"/>
    <x v="1"/>
    <s v="Bed Sheets"/>
    <n v="1"/>
    <n v="287"/>
    <n v="139.80000000000001"/>
    <b v="1"/>
    <s v="Cash"/>
    <s v="Online"/>
  </r>
  <r>
    <n v="485"/>
    <d v="2021-09-28T00:00:00"/>
    <x v="554"/>
    <x v="5"/>
    <s v="Motor Oil"/>
    <n v="4"/>
    <n v="356.47"/>
    <n v="33.36"/>
    <b v="1"/>
    <s v="UPI"/>
    <s v="In-store"/>
  </r>
  <r>
    <n v="81"/>
    <d v="2022-01-28T00:00:00"/>
    <x v="555"/>
    <x v="3"/>
    <s v="Textbook"/>
    <n v="1"/>
    <n v="113.1"/>
    <n v="33.56"/>
    <b v="1"/>
    <s v="Cash"/>
    <s v="Online"/>
  </r>
  <r>
    <n v="9356"/>
    <d v="2021-09-10T00:00:00"/>
    <x v="555"/>
    <x v="3"/>
    <s v="Biography"/>
    <n v="4"/>
    <n v="405.67"/>
    <n v="38.619999999999997"/>
    <b v="1"/>
    <s v="UPI"/>
    <s v="In-store"/>
  </r>
  <r>
    <n v="2993"/>
    <d v="2021-05-02T00:00:00"/>
    <x v="555"/>
    <x v="2"/>
    <s v="Watch"/>
    <n v="1"/>
    <n v="123.44"/>
    <n v="17.07"/>
    <b v="1"/>
    <s v="Cash"/>
    <s v="In-store"/>
  </r>
  <r>
    <n v="9000"/>
    <d v="2023-02-18T00:00:00"/>
    <x v="556"/>
    <x v="3"/>
    <s v="Children's Book"/>
    <n v="3"/>
    <n v="51.19"/>
    <n v="20.64"/>
    <b v="1"/>
    <s v="Credit Card"/>
    <s v="In-store"/>
  </r>
  <r>
    <n v="6173"/>
    <d v="2022-11-28T00:00:00"/>
    <x v="556"/>
    <x v="2"/>
    <s v="T-Shirt"/>
    <n v="4"/>
    <n v="88.36"/>
    <n v="12.31"/>
    <b v="0"/>
    <s v="UPI"/>
    <s v="Online"/>
  </r>
  <r>
    <n v="2785"/>
    <d v="2022-04-26T00:00:00"/>
    <x v="556"/>
    <x v="0"/>
    <s v="Board Game"/>
    <n v="1"/>
    <n v="211.73"/>
    <n v="55.24"/>
    <b v="1"/>
    <s v="Cash"/>
    <s v="In-store"/>
  </r>
  <r>
    <n v="2682"/>
    <d v="2022-03-25T00:00:00"/>
    <x v="556"/>
    <x v="2"/>
    <s v="Dress"/>
    <n v="4"/>
    <n v="152.63"/>
    <n v="11.05"/>
    <b v="1"/>
    <s v="Debit Card"/>
    <s v="Online"/>
  </r>
  <r>
    <n v="369"/>
    <d v="2021-04-13T00:00:00"/>
    <x v="556"/>
    <x v="1"/>
    <s v="Cushion Covers"/>
    <n v="3"/>
    <n v="108.27"/>
    <n v="15.51"/>
    <b v="0"/>
    <s v="UPI"/>
    <s v="Online"/>
  </r>
  <r>
    <n v="2330"/>
    <d v="2021-03-30T00:00:00"/>
    <x v="556"/>
    <x v="5"/>
    <s v="Car Charger"/>
    <n v="4"/>
    <n v="193.83"/>
    <n v="7.32"/>
    <b v="1"/>
    <s v="UPI"/>
    <s v="In-store"/>
  </r>
  <r>
    <n v="8820"/>
    <d v="2022-12-05T00:00:00"/>
    <x v="557"/>
    <x v="2"/>
    <s v="T-Shirt"/>
    <n v="5"/>
    <n v="357.09"/>
    <n v="95.59"/>
    <b v="1"/>
    <s v="Cash"/>
    <s v="Online"/>
  </r>
  <r>
    <n v="7885"/>
    <d v="2022-09-08T00:00:00"/>
    <x v="557"/>
    <x v="5"/>
    <s v="Motorcycle Helmet"/>
    <n v="4"/>
    <n v="61.28"/>
    <n v="25.73"/>
    <b v="1"/>
    <s v="Net Banking"/>
    <s v="In-store"/>
  </r>
  <r>
    <n v="1772"/>
    <d v="2021-06-29T00:00:00"/>
    <x v="557"/>
    <x v="4"/>
    <s v="Headphones"/>
    <n v="5"/>
    <n v="341.9"/>
    <n v="163.80000000000001"/>
    <b v="0"/>
    <s v="Debit Card"/>
    <s v="Online"/>
  </r>
  <r>
    <n v="9305"/>
    <d v="2022-02-19T00:00:00"/>
    <x v="558"/>
    <x v="3"/>
    <s v="Children's Book"/>
    <n v="5"/>
    <n v="262.10000000000002"/>
    <n v="20.309999999999999"/>
    <b v="1"/>
    <s v="Net Banking"/>
    <s v="In-store"/>
  </r>
  <r>
    <n v="7131"/>
    <d v="2021-12-01T00:00:00"/>
    <x v="558"/>
    <x v="0"/>
    <s v="Remote Control Car"/>
    <n v="4"/>
    <n v="114.56"/>
    <n v="5.75"/>
    <b v="1"/>
    <s v="UPI"/>
    <s v="In-store"/>
  </r>
  <r>
    <n v="9140"/>
    <d v="2022-10-10T00:00:00"/>
    <x v="559"/>
    <x v="1"/>
    <s v="Curtains"/>
    <n v="5"/>
    <n v="493.91"/>
    <n v="188.21"/>
    <b v="0"/>
    <s v="Debit Card"/>
    <s v="In-store"/>
  </r>
  <r>
    <n v="8497"/>
    <d v="2022-07-27T00:00:00"/>
    <x v="559"/>
    <x v="3"/>
    <s v="Children's Book"/>
    <n v="4"/>
    <n v="375.93"/>
    <n v="132.84"/>
    <b v="0"/>
    <s v="Net Banking"/>
    <s v="In-store"/>
  </r>
  <r>
    <n v="7582"/>
    <d v="2022-03-16T00:00:00"/>
    <x v="559"/>
    <x v="0"/>
    <s v="Action Figure"/>
    <n v="4"/>
    <n v="455.43"/>
    <n v="130.16999999999999"/>
    <b v="1"/>
    <s v="Net Banking"/>
    <s v="In-store"/>
  </r>
  <r>
    <n v="9249"/>
    <d v="2022-01-03T00:00:00"/>
    <x v="559"/>
    <x v="5"/>
    <s v="Car Seat Cover"/>
    <n v="3"/>
    <n v="150.02000000000001"/>
    <n v="13.64"/>
    <b v="1"/>
    <s v="UPI"/>
    <s v="In-store"/>
  </r>
  <r>
    <n v="6630"/>
    <d v="2021-11-01T00:00:00"/>
    <x v="559"/>
    <x v="2"/>
    <s v="Dress"/>
    <n v="3"/>
    <n v="200.29"/>
    <n v="12.32"/>
    <b v="1"/>
    <s v="Debit Card"/>
    <s v="In-store"/>
  </r>
  <r>
    <n v="1392"/>
    <d v="2021-06-06T00:00:00"/>
    <x v="559"/>
    <x v="4"/>
    <s v="Smartwatch"/>
    <n v="2"/>
    <n v="322.24"/>
    <n v="63.54"/>
    <b v="1"/>
    <s v="UPI"/>
    <s v="Online"/>
  </r>
  <r>
    <n v="1645"/>
    <d v="2023-03-07T00:00:00"/>
    <x v="560"/>
    <x v="5"/>
    <s v="Car Seat Cover"/>
    <n v="3"/>
    <n v="126.5"/>
    <n v="53.21"/>
    <b v="0"/>
    <s v="UPI"/>
    <s v="In-store"/>
  </r>
  <r>
    <n v="4668"/>
    <d v="2023-02-09T00:00:00"/>
    <x v="560"/>
    <x v="0"/>
    <s v="Remote Control Car"/>
    <n v="5"/>
    <n v="304.13"/>
    <n v="48.01"/>
    <b v="1"/>
    <s v="Credit Card"/>
    <s v="In-store"/>
  </r>
  <r>
    <n v="6050"/>
    <d v="2022-12-13T00:00:00"/>
    <x v="561"/>
    <x v="0"/>
    <s v="Board Game"/>
    <n v="4"/>
    <n v="72.45"/>
    <n v="11.17"/>
    <b v="1"/>
    <s v="Net Banking"/>
    <s v="Online"/>
  </r>
  <r>
    <n v="8462"/>
    <d v="2022-06-30T00:00:00"/>
    <x v="561"/>
    <x v="2"/>
    <s v="Jeans"/>
    <n v="4"/>
    <n v="58.01"/>
    <n v="20.64"/>
    <b v="0"/>
    <s v="Credit Card"/>
    <s v="Online"/>
  </r>
  <r>
    <n v="2258"/>
    <d v="2022-10-05T00:00:00"/>
    <x v="562"/>
    <x v="3"/>
    <s v="Mystery Novel"/>
    <n v="2"/>
    <n v="166.47"/>
    <n v="12.32"/>
    <b v="0"/>
    <s v="UPI"/>
    <s v="Online"/>
  </r>
  <r>
    <n v="9516"/>
    <d v="2022-01-28T00:00:00"/>
    <x v="562"/>
    <x v="2"/>
    <s v="Jeans"/>
    <n v="5"/>
    <n v="272.38"/>
    <n v="18.46"/>
    <b v="0"/>
    <s v="Cash"/>
    <s v="In-store"/>
  </r>
  <r>
    <n v="8921"/>
    <d v="2021-09-15T00:00:00"/>
    <x v="562"/>
    <x v="2"/>
    <s v="Shoes"/>
    <n v="2"/>
    <n v="471.07"/>
    <n v="192.33"/>
    <b v="0"/>
    <s v="Net Banking"/>
    <s v="In-store"/>
  </r>
  <r>
    <n v="4321"/>
    <d v="2022-11-01T00:00:00"/>
    <x v="563"/>
    <x v="3"/>
    <s v="Textbook"/>
    <n v="4"/>
    <n v="347.62"/>
    <n v="164.74"/>
    <b v="0"/>
    <s v="Debit Card"/>
    <s v="Online"/>
  </r>
  <r>
    <n v="3397"/>
    <d v="2021-12-12T00:00:00"/>
    <x v="563"/>
    <x v="2"/>
    <s v="Shoes"/>
    <n v="1"/>
    <n v="450.26"/>
    <n v="168.14"/>
    <b v="1"/>
    <s v="Credit Card"/>
    <s v="In-store"/>
  </r>
  <r>
    <n v="4649"/>
    <d v="2022-12-13T00:00:00"/>
    <x v="564"/>
    <x v="4"/>
    <s v="Laptop"/>
    <n v="3"/>
    <n v="294.92"/>
    <n v="83.6"/>
    <b v="0"/>
    <s v="Debit Card"/>
    <s v="Online"/>
  </r>
  <r>
    <n v="5788"/>
    <d v="2022-06-23T00:00:00"/>
    <x v="564"/>
    <x v="4"/>
    <s v="Smartwatch"/>
    <n v="2"/>
    <n v="417.04"/>
    <n v="145.85"/>
    <b v="0"/>
    <s v="Credit Card"/>
    <s v="Online"/>
  </r>
  <r>
    <n v="8980"/>
    <d v="2022-01-09T00:00:00"/>
    <x v="564"/>
    <x v="5"/>
    <s v="Motor Oil"/>
    <n v="1"/>
    <n v="333.66"/>
    <n v="151.85"/>
    <b v="0"/>
    <s v="Cash"/>
    <s v="In-store"/>
  </r>
  <r>
    <n v="6402"/>
    <d v="2021-11-29T00:00:00"/>
    <x v="564"/>
    <x v="4"/>
    <s v="Camera"/>
    <n v="5"/>
    <n v="337.76"/>
    <n v="64.58"/>
    <b v="0"/>
    <s v="UPI"/>
    <s v="In-store"/>
  </r>
  <r>
    <n v="2421"/>
    <d v="2023-01-23T00:00:00"/>
    <x v="565"/>
    <x v="5"/>
    <s v="Motorcycle Helmet"/>
    <n v="1"/>
    <n v="424.78"/>
    <n v="182.8"/>
    <b v="1"/>
    <s v="Net Banking"/>
    <s v="In-store"/>
  </r>
  <r>
    <n v="7450"/>
    <d v="2022-11-17T00:00:00"/>
    <x v="565"/>
    <x v="2"/>
    <s v="Shoes"/>
    <n v="4"/>
    <n v="391.87"/>
    <n v="115.5"/>
    <b v="1"/>
    <s v="UPI"/>
    <s v="Online"/>
  </r>
  <r>
    <n v="2267"/>
    <d v="2021-10-24T00:00:00"/>
    <x v="566"/>
    <x v="1"/>
    <s v="Cushion Covers"/>
    <n v="4"/>
    <n v="377.45"/>
    <n v="148.57"/>
    <b v="1"/>
    <s v="Debit Card"/>
    <s v="In-store"/>
  </r>
  <r>
    <n v="389"/>
    <d v="2021-07-21T00:00:00"/>
    <x v="566"/>
    <x v="3"/>
    <s v="Textbook"/>
    <n v="5"/>
    <n v="435.72"/>
    <n v="8.15"/>
    <b v="1"/>
    <s v="Debit Card"/>
    <s v="In-store"/>
  </r>
  <r>
    <n v="5662"/>
    <d v="2021-05-19T00:00:00"/>
    <x v="566"/>
    <x v="1"/>
    <s v="Cookware Set"/>
    <n v="3"/>
    <n v="233.85"/>
    <n v="35.33"/>
    <b v="0"/>
    <s v="UPI"/>
    <s v="Online"/>
  </r>
  <r>
    <n v="5872"/>
    <d v="2021-04-04T00:00:00"/>
    <x v="566"/>
    <x v="4"/>
    <s v="Smartphone"/>
    <n v="5"/>
    <n v="41.18"/>
    <n v="8.52"/>
    <b v="1"/>
    <s v="Debit Card"/>
    <s v="Online"/>
  </r>
  <r>
    <n v="1508"/>
    <d v="2021-11-14T00:00:00"/>
    <x v="567"/>
    <x v="4"/>
    <s v="Laptop"/>
    <n v="4"/>
    <n v="376.26"/>
    <n v="167.12"/>
    <b v="1"/>
    <s v="Credit Card"/>
    <s v="Online"/>
  </r>
  <r>
    <n v="9284"/>
    <d v="2021-05-03T00:00:00"/>
    <x v="567"/>
    <x v="0"/>
    <s v="Action Figure"/>
    <n v="1"/>
    <n v="285.72000000000003"/>
    <n v="14.43"/>
    <b v="0"/>
    <s v="Cash"/>
    <s v="In-store"/>
  </r>
  <r>
    <n v="2465"/>
    <d v="2022-02-26T00:00:00"/>
    <x v="568"/>
    <x v="1"/>
    <s v="Table Lamp"/>
    <n v="2"/>
    <n v="285.3"/>
    <n v="62.52"/>
    <b v="0"/>
    <s v="Cash"/>
    <s v="In-store"/>
  </r>
  <r>
    <n v="3192"/>
    <d v="2021-10-20T00:00:00"/>
    <x v="568"/>
    <x v="5"/>
    <s v="Motor Oil"/>
    <n v="4"/>
    <n v="496.2"/>
    <n v="62.46"/>
    <b v="0"/>
    <s v="Cash"/>
    <s v="In-store"/>
  </r>
  <r>
    <n v="9774"/>
    <d v="2023-03-21T00:00:00"/>
    <x v="569"/>
    <x v="4"/>
    <s v="Laptop"/>
    <n v="4"/>
    <n v="198.88"/>
    <n v="10.8"/>
    <b v="1"/>
    <s v="Cash"/>
    <s v="In-store"/>
  </r>
  <r>
    <n v="7590"/>
    <d v="2022-11-16T00:00:00"/>
    <x v="569"/>
    <x v="3"/>
    <s v="Mystery Novel"/>
    <n v="4"/>
    <n v="197.29"/>
    <n v="54.9"/>
    <b v="0"/>
    <s v="Credit Card"/>
    <s v="In-store"/>
  </r>
  <r>
    <n v="3945"/>
    <d v="2022-10-23T00:00:00"/>
    <x v="569"/>
    <x v="2"/>
    <s v="Dress"/>
    <n v="4"/>
    <n v="306.02"/>
    <n v="72.66"/>
    <b v="1"/>
    <s v="UPI"/>
    <s v="Online"/>
  </r>
  <r>
    <n v="4798"/>
    <d v="2022-09-27T00:00:00"/>
    <x v="569"/>
    <x v="4"/>
    <s v="Headphones"/>
    <n v="3"/>
    <n v="105.1"/>
    <n v="4.47"/>
    <b v="1"/>
    <s v="Net Banking"/>
    <s v="Online"/>
  </r>
  <r>
    <n v="3453"/>
    <d v="2022-03-15T00:00:00"/>
    <x v="569"/>
    <x v="2"/>
    <s v="Dress"/>
    <n v="1"/>
    <n v="129.4"/>
    <n v="8.27"/>
    <b v="1"/>
    <s v="Debit Card"/>
    <s v="Online"/>
  </r>
  <r>
    <n v="7434"/>
    <d v="2021-12-27T00:00:00"/>
    <x v="569"/>
    <x v="5"/>
    <s v="Motorcycle Helmet"/>
    <n v="4"/>
    <n v="54.19"/>
    <n v="8.7799999999999994"/>
    <b v="1"/>
    <s v="Credit Card"/>
    <s v="Online"/>
  </r>
  <r>
    <n v="2279"/>
    <d v="2021-10-04T00:00:00"/>
    <x v="569"/>
    <x v="1"/>
    <s v="Cookware Set"/>
    <n v="3"/>
    <n v="402.7"/>
    <n v="107.6"/>
    <b v="0"/>
    <s v="Credit Card"/>
    <s v="Online"/>
  </r>
  <r>
    <n v="8146"/>
    <d v="2022-09-27T00:00:00"/>
    <x v="570"/>
    <x v="3"/>
    <s v="Mystery Novel"/>
    <n v="2"/>
    <n v="20.84"/>
    <n v="4.67"/>
    <b v="1"/>
    <s v="Net Banking"/>
    <s v="In-store"/>
  </r>
  <r>
    <n v="3628"/>
    <d v="2022-07-23T00:00:00"/>
    <x v="570"/>
    <x v="3"/>
    <s v="Science Fiction"/>
    <n v="1"/>
    <n v="498.68"/>
    <n v="206.02"/>
    <b v="0"/>
    <s v="Cash"/>
    <s v="In-store"/>
  </r>
  <r>
    <n v="8106"/>
    <d v="2021-11-16T00:00:00"/>
    <x v="570"/>
    <x v="3"/>
    <s v="Children's Book"/>
    <n v="3"/>
    <n v="385.57"/>
    <n v="54.84"/>
    <b v="1"/>
    <s v="Credit Card"/>
    <s v="Online"/>
  </r>
  <r>
    <n v="4271"/>
    <d v="2021-10-23T00:00:00"/>
    <x v="570"/>
    <x v="5"/>
    <s v="Air Freshener"/>
    <n v="2"/>
    <n v="455.3"/>
    <n v="168.47"/>
    <b v="1"/>
    <s v="Cash"/>
    <s v="Online"/>
  </r>
  <r>
    <n v="6961"/>
    <d v="2022-11-10T00:00:00"/>
    <x v="571"/>
    <x v="0"/>
    <s v="Board Game"/>
    <n v="2"/>
    <n v="23.25"/>
    <n v="5.62"/>
    <b v="0"/>
    <s v="Debit Card"/>
    <s v="Online"/>
  </r>
  <r>
    <n v="8847"/>
    <d v="2022-03-20T00:00:00"/>
    <x v="571"/>
    <x v="1"/>
    <s v="Cushion Covers"/>
    <n v="3"/>
    <n v="365.99"/>
    <n v="180.61"/>
    <b v="1"/>
    <s v="Credit Card"/>
    <s v="In-store"/>
  </r>
  <r>
    <n v="2427"/>
    <d v="2021-08-31T00:00:00"/>
    <x v="571"/>
    <x v="4"/>
    <s v="Smartphone"/>
    <n v="3"/>
    <n v="355.11"/>
    <n v="82.29"/>
    <b v="1"/>
    <s v="Cash"/>
    <s v="Online"/>
  </r>
  <r>
    <n v="9357"/>
    <d v="2022-08-22T00:00:00"/>
    <x v="572"/>
    <x v="2"/>
    <s v="Watch"/>
    <n v="3"/>
    <n v="164.55"/>
    <n v="11.31"/>
    <b v="1"/>
    <s v="Debit Card"/>
    <s v="Online"/>
  </r>
  <r>
    <n v="3921"/>
    <d v="2022-07-23T00:00:00"/>
    <x v="572"/>
    <x v="4"/>
    <s v="Smartwatch"/>
    <n v="1"/>
    <n v="11.65"/>
    <n v="3.04"/>
    <b v="1"/>
    <s v="Credit Card"/>
    <s v="In-store"/>
  </r>
  <r>
    <n v="4735"/>
    <d v="2022-02-25T00:00:00"/>
    <x v="573"/>
    <x v="0"/>
    <s v="Board Game"/>
    <n v="3"/>
    <n v="464.14"/>
    <n v="75.23"/>
    <b v="1"/>
    <s v="Cash"/>
    <s v="Online"/>
  </r>
  <r>
    <n v="2155"/>
    <d v="2023-02-04T00:00:00"/>
    <x v="574"/>
    <x v="1"/>
    <s v="Curtains"/>
    <n v="4"/>
    <n v="385.34"/>
    <n v="79.650000000000006"/>
    <b v="1"/>
    <s v="Cash"/>
    <s v="Online"/>
  </r>
  <r>
    <n v="3071"/>
    <d v="2022-12-06T00:00:00"/>
    <x v="574"/>
    <x v="4"/>
    <s v="Headphones"/>
    <n v="3"/>
    <n v="357.82"/>
    <n v="48.57"/>
    <b v="1"/>
    <s v="UPI"/>
    <s v="Online"/>
  </r>
  <r>
    <n v="2377"/>
    <d v="2022-12-02T00:00:00"/>
    <x v="574"/>
    <x v="2"/>
    <s v="Dress"/>
    <n v="4"/>
    <n v="387.48"/>
    <n v="46.1"/>
    <b v="0"/>
    <s v="Debit Card"/>
    <s v="Online"/>
  </r>
  <r>
    <n v="53"/>
    <d v="2022-02-16T00:00:00"/>
    <x v="574"/>
    <x v="1"/>
    <s v="Cushion Covers"/>
    <n v="5"/>
    <n v="438.45"/>
    <n v="137.19999999999999"/>
    <b v="0"/>
    <s v="UPI"/>
    <s v="In-store"/>
  </r>
  <r>
    <n v="7037"/>
    <d v="2022-05-29T00:00:00"/>
    <x v="575"/>
    <x v="1"/>
    <s v="Cookware Set"/>
    <n v="1"/>
    <n v="110.24"/>
    <n v="30.94"/>
    <b v="0"/>
    <s v="Debit Card"/>
    <s v="Online"/>
  </r>
  <r>
    <n v="6595"/>
    <d v="2021-08-20T00:00:00"/>
    <x v="575"/>
    <x v="0"/>
    <s v="Action Figure"/>
    <n v="3"/>
    <n v="409.02"/>
    <n v="113"/>
    <b v="0"/>
    <s v="UPI"/>
    <s v="In-store"/>
  </r>
  <r>
    <n v="8190"/>
    <d v="2022-04-12T00:00:00"/>
    <x v="576"/>
    <x v="0"/>
    <s v="Action Figure"/>
    <n v="5"/>
    <n v="291.77"/>
    <n v="104.82"/>
    <b v="0"/>
    <s v="UPI"/>
    <s v="Online"/>
  </r>
  <r>
    <n v="4622"/>
    <d v="2022-01-26T00:00:00"/>
    <x v="576"/>
    <x v="5"/>
    <s v="Motorcycle Helmet"/>
    <n v="2"/>
    <n v="413.54"/>
    <n v="160.26"/>
    <b v="0"/>
    <s v="Net Banking"/>
    <s v="Online"/>
  </r>
  <r>
    <n v="6957"/>
    <d v="2021-08-25T00:00:00"/>
    <x v="576"/>
    <x v="3"/>
    <s v="Children's Book"/>
    <n v="1"/>
    <n v="179.96"/>
    <n v="60.28"/>
    <b v="1"/>
    <s v="Debit Card"/>
    <s v="Online"/>
  </r>
  <r>
    <n v="9189"/>
    <d v="2021-06-10T00:00:00"/>
    <x v="576"/>
    <x v="1"/>
    <s v="Cushion Covers"/>
    <n v="1"/>
    <n v="312.02"/>
    <n v="137.97999999999999"/>
    <b v="1"/>
    <s v="Cash"/>
    <s v="Online"/>
  </r>
  <r>
    <n v="9621"/>
    <d v="2022-07-22T00:00:00"/>
    <x v="577"/>
    <x v="4"/>
    <s v="Laptop"/>
    <n v="2"/>
    <n v="158.58000000000001"/>
    <n v="78.37"/>
    <b v="0"/>
    <s v="Credit Card"/>
    <s v="In-store"/>
  </r>
  <r>
    <n v="5510"/>
    <d v="2021-07-01T00:00:00"/>
    <x v="577"/>
    <x v="3"/>
    <s v="Children's Book"/>
    <n v="2"/>
    <n v="118.12"/>
    <n v="17.07"/>
    <b v="1"/>
    <s v="Net Banking"/>
    <s v="In-store"/>
  </r>
  <r>
    <n v="1997"/>
    <d v="2023-01-18T00:00:00"/>
    <x v="578"/>
    <x v="2"/>
    <s v="Watch"/>
    <n v="3"/>
    <n v="177.14"/>
    <n v="33.07"/>
    <b v="1"/>
    <s v="Net Banking"/>
    <s v="In-store"/>
  </r>
  <r>
    <n v="8333"/>
    <d v="2022-11-01T00:00:00"/>
    <x v="578"/>
    <x v="0"/>
    <s v="Puzzle"/>
    <n v="1"/>
    <n v="142.77000000000001"/>
    <n v="1.49"/>
    <b v="1"/>
    <s v="Credit Card"/>
    <s v="In-store"/>
  </r>
  <r>
    <n v="9263"/>
    <d v="2022-07-20T00:00:00"/>
    <x v="578"/>
    <x v="3"/>
    <s v="Mystery Novel"/>
    <n v="3"/>
    <n v="348.29"/>
    <n v="131.49"/>
    <b v="0"/>
    <s v="Cash"/>
    <s v="In-store"/>
  </r>
  <r>
    <n v="6233"/>
    <d v="2022-05-18T00:00:00"/>
    <x v="578"/>
    <x v="2"/>
    <s v="T-Shirt"/>
    <n v="5"/>
    <n v="176.59"/>
    <n v="47.56"/>
    <b v="1"/>
    <s v="Credit Card"/>
    <s v="In-store"/>
  </r>
  <r>
    <n v="5189"/>
    <d v="2022-03-04T00:00:00"/>
    <x v="578"/>
    <x v="4"/>
    <s v="Smartwatch"/>
    <n v="3"/>
    <n v="198.79"/>
    <n v="75.37"/>
    <b v="0"/>
    <s v="Net Banking"/>
    <s v="Online"/>
  </r>
  <r>
    <n v="4222"/>
    <d v="2021-05-05T00:00:00"/>
    <x v="578"/>
    <x v="5"/>
    <s v="Motor Oil"/>
    <n v="4"/>
    <n v="26.85"/>
    <n v="9.94"/>
    <b v="0"/>
    <s v="Net Banking"/>
    <s v="Online"/>
  </r>
  <r>
    <n v="3901"/>
    <d v="2022-12-03T00:00:00"/>
    <x v="579"/>
    <x v="4"/>
    <s v="Headphones"/>
    <n v="3"/>
    <n v="417.84"/>
    <n v="154.02000000000001"/>
    <b v="1"/>
    <s v="UPI"/>
    <s v="Online"/>
  </r>
  <r>
    <n v="7028"/>
    <d v="2022-10-29T00:00:00"/>
    <x v="579"/>
    <x v="1"/>
    <s v="Cushion Covers"/>
    <n v="1"/>
    <n v="479.44"/>
    <n v="40.78"/>
    <b v="1"/>
    <s v="Credit Card"/>
    <s v="In-store"/>
  </r>
  <r>
    <n v="3616"/>
    <d v="2022-05-23T00:00:00"/>
    <x v="579"/>
    <x v="4"/>
    <s v="Smartphone"/>
    <n v="1"/>
    <n v="478.41"/>
    <n v="25.7"/>
    <b v="0"/>
    <s v="Cash"/>
    <s v="Online"/>
  </r>
  <r>
    <n v="6233"/>
    <d v="2021-12-30T00:00:00"/>
    <x v="579"/>
    <x v="4"/>
    <s v="Camera"/>
    <n v="5"/>
    <n v="300.33"/>
    <n v="45.99"/>
    <b v="0"/>
    <s v="UPI"/>
    <s v="In-store"/>
  </r>
  <r>
    <n v="1463"/>
    <d v="2021-05-16T00:00:00"/>
    <x v="579"/>
    <x v="2"/>
    <s v="T-Shirt"/>
    <n v="3"/>
    <n v="289.52"/>
    <n v="68.33"/>
    <b v="1"/>
    <s v="Net Banking"/>
    <s v="In-store"/>
  </r>
  <r>
    <n v="2416"/>
    <d v="2022-12-31T00:00:00"/>
    <x v="580"/>
    <x v="1"/>
    <s v="Cushion Covers"/>
    <n v="1"/>
    <n v="303.45"/>
    <n v="46.87"/>
    <b v="1"/>
    <s v="Net Banking"/>
    <s v="In-store"/>
  </r>
  <r>
    <n v="6731"/>
    <d v="2022-10-29T00:00:00"/>
    <x v="580"/>
    <x v="2"/>
    <s v="Watch"/>
    <n v="2"/>
    <n v="315.37"/>
    <n v="80.55"/>
    <b v="1"/>
    <s v="Net Banking"/>
    <s v="In-store"/>
  </r>
  <r>
    <n v="1847"/>
    <d v="2022-05-29T00:00:00"/>
    <x v="580"/>
    <x v="3"/>
    <s v="Children's Book"/>
    <n v="4"/>
    <n v="111.53"/>
    <n v="51.48"/>
    <b v="0"/>
    <s v="UPI"/>
    <s v="Online"/>
  </r>
  <r>
    <n v="2677"/>
    <d v="2022-02-07T00:00:00"/>
    <x v="580"/>
    <x v="1"/>
    <s v="Curtains"/>
    <n v="3"/>
    <n v="262.79000000000002"/>
    <n v="43.74"/>
    <b v="1"/>
    <s v="Net Banking"/>
    <s v="In-store"/>
  </r>
  <r>
    <n v="2838"/>
    <d v="2022-02-03T00:00:00"/>
    <x v="580"/>
    <x v="4"/>
    <s v="Laptop"/>
    <n v="3"/>
    <n v="308.08999999999997"/>
    <n v="145.27000000000001"/>
    <b v="0"/>
    <s v="UPI"/>
    <s v="In-store"/>
  </r>
  <r>
    <n v="2625"/>
    <d v="2021-06-19T00:00:00"/>
    <x v="580"/>
    <x v="5"/>
    <s v="Motorcycle Helmet"/>
    <n v="4"/>
    <n v="124.43"/>
    <n v="31.67"/>
    <b v="1"/>
    <s v="Credit Card"/>
    <s v="Online"/>
  </r>
  <r>
    <n v="6310"/>
    <d v="2022-07-02T00:00:00"/>
    <x v="581"/>
    <x v="2"/>
    <s v="T-Shirt"/>
    <n v="1"/>
    <n v="275.49"/>
    <n v="109.82"/>
    <b v="1"/>
    <s v="Net Banking"/>
    <s v="Online"/>
  </r>
  <r>
    <n v="7613"/>
    <d v="2021-12-23T00:00:00"/>
    <x v="581"/>
    <x v="2"/>
    <s v="Shoes"/>
    <n v="1"/>
    <n v="139.61000000000001"/>
    <n v="28.51"/>
    <b v="1"/>
    <s v="Credit Card"/>
    <s v="Online"/>
  </r>
  <r>
    <n v="3663"/>
    <d v="2021-07-03T00:00:00"/>
    <x v="581"/>
    <x v="1"/>
    <s v="Cookware Set"/>
    <n v="1"/>
    <n v="384.36"/>
    <n v="141.86000000000001"/>
    <b v="1"/>
    <s v="Cash"/>
    <s v="Online"/>
  </r>
  <r>
    <n v="8601"/>
    <d v="2022-10-24T00:00:00"/>
    <x v="582"/>
    <x v="0"/>
    <s v="Action Figure"/>
    <n v="3"/>
    <n v="65.55"/>
    <n v="31.94"/>
    <b v="0"/>
    <s v="Net Banking"/>
    <s v="Online"/>
  </r>
  <r>
    <n v="3165"/>
    <d v="2022-08-10T00:00:00"/>
    <x v="582"/>
    <x v="2"/>
    <s v="Watch"/>
    <n v="3"/>
    <n v="469.53"/>
    <n v="218"/>
    <b v="0"/>
    <s v="UPI"/>
    <s v="Online"/>
  </r>
  <r>
    <n v="194"/>
    <d v="2022-07-04T00:00:00"/>
    <x v="582"/>
    <x v="4"/>
    <s v="Camera"/>
    <n v="4"/>
    <n v="20.149999999999999"/>
    <n v="8.33"/>
    <b v="1"/>
    <s v="Debit Card"/>
    <s v="Online"/>
  </r>
  <r>
    <n v="864"/>
    <d v="2021-06-30T00:00:00"/>
    <x v="582"/>
    <x v="2"/>
    <s v="T-Shirt"/>
    <n v="4"/>
    <n v="302.93"/>
    <n v="78.959999999999994"/>
    <b v="0"/>
    <s v="Cash"/>
    <s v="Online"/>
  </r>
  <r>
    <n v="7300"/>
    <d v="2021-06-10T00:00:00"/>
    <x v="582"/>
    <x v="5"/>
    <s v="Motor Oil"/>
    <n v="4"/>
    <n v="110.25"/>
    <n v="6.21"/>
    <b v="0"/>
    <s v="Credit Card"/>
    <s v="Online"/>
  </r>
  <r>
    <n v="5522"/>
    <d v="2022-03-18T00:00:00"/>
    <x v="583"/>
    <x v="3"/>
    <s v="Science Fiction"/>
    <n v="3"/>
    <n v="344.11"/>
    <n v="59.03"/>
    <b v="0"/>
    <s v="Debit Card"/>
    <s v="In-store"/>
  </r>
  <r>
    <n v="5017"/>
    <d v="2023-01-28T00:00:00"/>
    <x v="584"/>
    <x v="2"/>
    <s v="Shoes"/>
    <n v="5"/>
    <n v="214.25"/>
    <n v="0.91"/>
    <b v="0"/>
    <s v="Debit Card"/>
    <s v="In-store"/>
  </r>
  <r>
    <n v="2103"/>
    <d v="2022-10-25T00:00:00"/>
    <x v="584"/>
    <x v="5"/>
    <s v="Air Freshener"/>
    <n v="2"/>
    <n v="494.28"/>
    <n v="165.34"/>
    <b v="0"/>
    <s v="Credit Card"/>
    <s v="Online"/>
  </r>
  <r>
    <n v="4264"/>
    <d v="2022-06-18T00:00:00"/>
    <x v="585"/>
    <x v="2"/>
    <s v="T-Shirt"/>
    <n v="2"/>
    <n v="208.85"/>
    <n v="39.21"/>
    <b v="0"/>
    <s v="Credit Card"/>
    <s v="Online"/>
  </r>
  <r>
    <n v="2441"/>
    <d v="2022-02-25T00:00:00"/>
    <x v="585"/>
    <x v="0"/>
    <s v="Board Game"/>
    <n v="3"/>
    <n v="466.37"/>
    <n v="74.28"/>
    <b v="0"/>
    <s v="Cash"/>
    <s v="In-store"/>
  </r>
  <r>
    <n v="221"/>
    <d v="2021-11-20T00:00:00"/>
    <x v="585"/>
    <x v="5"/>
    <s v="Air Freshener"/>
    <n v="4"/>
    <n v="93.42"/>
    <n v="32.4"/>
    <b v="1"/>
    <s v="Debit Card"/>
    <s v="In-store"/>
  </r>
  <r>
    <n v="2451"/>
    <d v="2021-05-20T00:00:00"/>
    <x v="585"/>
    <x v="4"/>
    <s v="Laptop"/>
    <n v="4"/>
    <n v="451.79"/>
    <n v="135.49"/>
    <b v="1"/>
    <s v="Credit Card"/>
    <s v="In-store"/>
  </r>
  <r>
    <n v="667"/>
    <d v="2023-01-13T00:00:00"/>
    <x v="586"/>
    <x v="0"/>
    <s v="Remote Control Car"/>
    <n v="5"/>
    <n v="428.8"/>
    <n v="41.76"/>
    <b v="0"/>
    <s v="Credit Card"/>
    <s v="Online"/>
  </r>
  <r>
    <n v="4235"/>
    <d v="2023-01-02T00:00:00"/>
    <x v="586"/>
    <x v="0"/>
    <s v="Board Game"/>
    <n v="3"/>
    <n v="123.68"/>
    <n v="56.43"/>
    <b v="0"/>
    <s v="Debit Card"/>
    <s v="Online"/>
  </r>
  <r>
    <n v="7653"/>
    <d v="2022-04-15T00:00:00"/>
    <x v="586"/>
    <x v="3"/>
    <s v="Textbook"/>
    <n v="1"/>
    <n v="235.72"/>
    <n v="59.3"/>
    <b v="1"/>
    <s v="Net Banking"/>
    <s v="In-store"/>
  </r>
  <r>
    <n v="686"/>
    <d v="2023-03-19T00:00:00"/>
    <x v="587"/>
    <x v="5"/>
    <s v="Air Freshener"/>
    <n v="3"/>
    <n v="203.13"/>
    <n v="95.38"/>
    <b v="1"/>
    <s v="Cash"/>
    <s v="Online"/>
  </r>
  <r>
    <n v="9891"/>
    <d v="2022-04-27T00:00:00"/>
    <x v="587"/>
    <x v="1"/>
    <s v="Cushion Covers"/>
    <n v="1"/>
    <n v="14.49"/>
    <n v="6.75"/>
    <b v="0"/>
    <s v="Debit Card"/>
    <s v="Online"/>
  </r>
  <r>
    <n v="1294"/>
    <d v="2022-09-06T00:00:00"/>
    <x v="588"/>
    <x v="3"/>
    <s v="Children's Book"/>
    <n v="2"/>
    <n v="253.86"/>
    <n v="74.02"/>
    <b v="1"/>
    <s v="UPI"/>
    <s v="In-store"/>
  </r>
  <r>
    <n v="9714"/>
    <d v="2021-04-27T00:00:00"/>
    <x v="588"/>
    <x v="2"/>
    <s v="Shoes"/>
    <n v="4"/>
    <n v="286.02"/>
    <n v="127.36"/>
    <b v="0"/>
    <s v="Cash"/>
    <s v="Online"/>
  </r>
  <r>
    <n v="4660"/>
    <d v="2022-06-02T00:00:00"/>
    <x v="589"/>
    <x v="5"/>
    <s v="Motor Oil"/>
    <n v="5"/>
    <n v="395.78"/>
    <n v="35.11"/>
    <b v="0"/>
    <s v="Cash"/>
    <s v="In-store"/>
  </r>
  <r>
    <n v="9175"/>
    <d v="2021-06-10T00:00:00"/>
    <x v="589"/>
    <x v="1"/>
    <s v="Curtains"/>
    <n v="1"/>
    <n v="38.619999999999997"/>
    <n v="9.3699999999999992"/>
    <b v="1"/>
    <s v="Debit Card"/>
    <s v="In-store"/>
  </r>
  <r>
    <n v="2970"/>
    <d v="2021-05-09T00:00:00"/>
    <x v="589"/>
    <x v="3"/>
    <s v="Science Fiction"/>
    <n v="5"/>
    <n v="24.12"/>
    <n v="8.25"/>
    <b v="1"/>
    <s v="UPI"/>
    <s v="In-store"/>
  </r>
  <r>
    <n v="8299"/>
    <d v="2022-02-19T00:00:00"/>
    <x v="590"/>
    <x v="5"/>
    <s v="Car Charger"/>
    <n v="1"/>
    <n v="45.28"/>
    <n v="6.79"/>
    <b v="1"/>
    <s v="Debit Card"/>
    <s v="In-store"/>
  </r>
  <r>
    <n v="3516"/>
    <d v="2022-01-15T00:00:00"/>
    <x v="590"/>
    <x v="1"/>
    <s v="Cookware Set"/>
    <n v="2"/>
    <n v="70.09"/>
    <n v="29.89"/>
    <b v="0"/>
    <s v="Debit Card"/>
    <s v="In-store"/>
  </r>
  <r>
    <n v="8091"/>
    <d v="2022-04-30T00:00:00"/>
    <x v="591"/>
    <x v="4"/>
    <s v="Camera"/>
    <n v="3"/>
    <n v="351.26"/>
    <n v="79.84"/>
    <b v="1"/>
    <s v="Net Banking"/>
    <s v="Online"/>
  </r>
  <r>
    <n v="4313"/>
    <d v="2021-10-01T00:00:00"/>
    <x v="591"/>
    <x v="1"/>
    <s v="Table Lamp"/>
    <n v="3"/>
    <n v="223.53"/>
    <n v="18.440000000000001"/>
    <b v="0"/>
    <s v="Debit Card"/>
    <s v="In-store"/>
  </r>
  <r>
    <n v="6034"/>
    <d v="2022-10-03T00:00:00"/>
    <x v="592"/>
    <x v="2"/>
    <s v="Dress"/>
    <n v="4"/>
    <n v="55.54"/>
    <n v="14.26"/>
    <b v="0"/>
    <s v="Debit Card"/>
    <s v="Online"/>
  </r>
  <r>
    <n v="2034"/>
    <d v="2022-02-14T00:00:00"/>
    <x v="592"/>
    <x v="2"/>
    <s v="Watch"/>
    <n v="2"/>
    <n v="38.71"/>
    <n v="13.31"/>
    <b v="0"/>
    <s v="Net Banking"/>
    <s v="Online"/>
  </r>
  <r>
    <n v="3579"/>
    <d v="2021-10-27T00:00:00"/>
    <x v="592"/>
    <x v="5"/>
    <s v="Car Seat Cover"/>
    <n v="4"/>
    <n v="360.55"/>
    <n v="18.62"/>
    <b v="1"/>
    <s v="Credit Card"/>
    <s v="In-store"/>
  </r>
  <r>
    <n v="2731"/>
    <d v="2022-07-09T00:00:00"/>
    <x v="593"/>
    <x v="1"/>
    <s v="Curtains"/>
    <n v="4"/>
    <n v="108.86"/>
    <n v="34.590000000000003"/>
    <b v="1"/>
    <s v="Cash"/>
    <s v="Online"/>
  </r>
  <r>
    <n v="8732"/>
    <d v="2021-10-24T00:00:00"/>
    <x v="593"/>
    <x v="1"/>
    <s v="Table Lamp"/>
    <n v="4"/>
    <n v="10.96"/>
    <n v="2.34"/>
    <b v="1"/>
    <s v="Net Banking"/>
    <s v="In-store"/>
  </r>
  <r>
    <n v="6022"/>
    <d v="2021-07-21T00:00:00"/>
    <x v="593"/>
    <x v="2"/>
    <s v="Shoes"/>
    <n v="2"/>
    <n v="244.31"/>
    <n v="55.58"/>
    <b v="0"/>
    <s v="UPI"/>
    <s v="In-store"/>
  </r>
  <r>
    <n v="4968"/>
    <d v="2022-06-30T00:00:00"/>
    <x v="594"/>
    <x v="0"/>
    <s v="Doll"/>
    <n v="2"/>
    <n v="350.19"/>
    <n v="8.5500000000000007"/>
    <b v="0"/>
    <s v="Debit Card"/>
    <s v="In-store"/>
  </r>
  <r>
    <n v="9195"/>
    <d v="2022-06-03T00:00:00"/>
    <x v="594"/>
    <x v="5"/>
    <s v="Motor Oil"/>
    <n v="2"/>
    <n v="128.72999999999999"/>
    <n v="17.14"/>
    <b v="0"/>
    <s v="Net Banking"/>
    <s v="Online"/>
  </r>
  <r>
    <n v="2720"/>
    <d v="2021-09-19T00:00:00"/>
    <x v="594"/>
    <x v="2"/>
    <s v="Shoes"/>
    <n v="2"/>
    <n v="404.67"/>
    <n v="115.35"/>
    <b v="0"/>
    <s v="Cash"/>
    <s v="Online"/>
  </r>
  <r>
    <n v="7350"/>
    <d v="2021-07-10T00:00:00"/>
    <x v="594"/>
    <x v="4"/>
    <s v="Smartphone"/>
    <n v="1"/>
    <n v="135.4"/>
    <n v="56.53"/>
    <b v="0"/>
    <s v="Credit Card"/>
    <s v="In-store"/>
  </r>
  <r>
    <n v="3618"/>
    <d v="2022-06-07T00:00:00"/>
    <x v="595"/>
    <x v="1"/>
    <s v="Cushion Covers"/>
    <n v="1"/>
    <n v="98.87"/>
    <n v="39.53"/>
    <b v="1"/>
    <s v="Cash"/>
    <s v="In-store"/>
  </r>
  <r>
    <n v="6158"/>
    <d v="2022-04-12T00:00:00"/>
    <x v="595"/>
    <x v="4"/>
    <s v="Laptop"/>
    <n v="2"/>
    <n v="216.13"/>
    <n v="67.599999999999994"/>
    <b v="0"/>
    <s v="Credit Card"/>
    <s v="Online"/>
  </r>
  <r>
    <n v="5730"/>
    <d v="2021-06-19T00:00:00"/>
    <x v="595"/>
    <x v="3"/>
    <s v="Children's Book"/>
    <n v="2"/>
    <n v="225.83"/>
    <n v="104.36"/>
    <b v="1"/>
    <s v="Debit Card"/>
    <s v="In-store"/>
  </r>
  <r>
    <n v="6162"/>
    <d v="2023-02-26T00:00:00"/>
    <x v="596"/>
    <x v="0"/>
    <s v="Board Game"/>
    <n v="3"/>
    <n v="91.02"/>
    <n v="21.54"/>
    <b v="1"/>
    <s v="Cash"/>
    <s v="Online"/>
  </r>
  <r>
    <n v="7379"/>
    <d v="2022-12-01T00:00:00"/>
    <x v="596"/>
    <x v="3"/>
    <s v="Children's Book"/>
    <n v="1"/>
    <n v="438.12"/>
    <n v="31.13"/>
    <b v="0"/>
    <s v="Net Banking"/>
    <s v="In-store"/>
  </r>
  <r>
    <n v="8822"/>
    <d v="2021-07-01T00:00:00"/>
    <x v="596"/>
    <x v="2"/>
    <s v="Watch"/>
    <n v="4"/>
    <n v="351.27"/>
    <n v="96.52"/>
    <b v="0"/>
    <s v="Cash"/>
    <s v="In-store"/>
  </r>
  <r>
    <n v="6521"/>
    <d v="2023-02-07T00:00:00"/>
    <x v="597"/>
    <x v="5"/>
    <s v="Car Seat Cover"/>
    <n v="2"/>
    <n v="55.75"/>
    <n v="19.84"/>
    <b v="0"/>
    <s v="Net Banking"/>
    <s v="Online"/>
  </r>
  <r>
    <n v="4962"/>
    <d v="2022-09-10T00:00:00"/>
    <x v="597"/>
    <x v="0"/>
    <s v="Puzzle"/>
    <n v="4"/>
    <n v="404.27"/>
    <n v="17.71"/>
    <b v="1"/>
    <s v="Credit Card"/>
    <s v="Online"/>
  </r>
  <r>
    <n v="9406"/>
    <d v="2022-05-12T00:00:00"/>
    <x v="597"/>
    <x v="3"/>
    <s v="Textbook"/>
    <n v="1"/>
    <n v="285.58999999999997"/>
    <n v="79"/>
    <b v="0"/>
    <s v="Net Banking"/>
    <s v="In-store"/>
  </r>
  <r>
    <n v="9059"/>
    <d v="2021-05-15T00:00:00"/>
    <x v="598"/>
    <x v="0"/>
    <s v="Action Figure"/>
    <n v="1"/>
    <n v="222.01"/>
    <n v="54.67"/>
    <b v="0"/>
    <s v="UPI"/>
    <s v="Online"/>
  </r>
  <r>
    <n v="3116"/>
    <d v="2022-08-18T00:00:00"/>
    <x v="599"/>
    <x v="5"/>
    <s v="Air Freshener"/>
    <n v="5"/>
    <n v="376.39"/>
    <n v="12.59"/>
    <b v="1"/>
    <s v="UPI"/>
    <s v="In-store"/>
  </r>
  <r>
    <n v="1449"/>
    <d v="2021-12-23T00:00:00"/>
    <x v="599"/>
    <x v="3"/>
    <s v="Textbook"/>
    <n v="1"/>
    <n v="211.73"/>
    <n v="94.11"/>
    <b v="1"/>
    <s v="Debit Card"/>
    <s v="In-store"/>
  </r>
  <r>
    <n v="8053"/>
    <d v="2021-06-28T00:00:00"/>
    <x v="599"/>
    <x v="1"/>
    <s v="Cushion Covers"/>
    <n v="1"/>
    <n v="400.77"/>
    <n v="145.26"/>
    <b v="1"/>
    <s v="Credit Card"/>
    <s v="Online"/>
  </r>
  <r>
    <n v="1327"/>
    <d v="2021-04-28T00:00:00"/>
    <x v="599"/>
    <x v="1"/>
    <s v="Bed Sheets"/>
    <n v="5"/>
    <n v="473.21"/>
    <n v="159.63"/>
    <b v="1"/>
    <s v="Credit Card"/>
    <s v="In-store"/>
  </r>
  <r>
    <n v="5685"/>
    <d v="2022-06-20T00:00:00"/>
    <x v="600"/>
    <x v="1"/>
    <s v="Curtains"/>
    <n v="3"/>
    <n v="34.950000000000003"/>
    <n v="9.0299999999999994"/>
    <b v="1"/>
    <s v="UPI"/>
    <s v="In-store"/>
  </r>
  <r>
    <n v="9493"/>
    <d v="2022-04-14T00:00:00"/>
    <x v="600"/>
    <x v="2"/>
    <s v="Shoes"/>
    <n v="1"/>
    <n v="149.97"/>
    <n v="58.46"/>
    <b v="1"/>
    <s v="Debit Card"/>
    <s v="Online"/>
  </r>
  <r>
    <n v="975"/>
    <d v="2021-09-24T00:00:00"/>
    <x v="600"/>
    <x v="3"/>
    <s v="Children's Book"/>
    <n v="3"/>
    <n v="58.41"/>
    <n v="18.52"/>
    <b v="1"/>
    <s v="Debit Card"/>
    <s v="In-store"/>
  </r>
  <r>
    <n v="2092"/>
    <d v="2022-12-11T00:00:00"/>
    <x v="601"/>
    <x v="0"/>
    <s v="Action Figure"/>
    <n v="4"/>
    <n v="300.02999999999997"/>
    <n v="99.46"/>
    <b v="1"/>
    <s v="UPI"/>
    <s v="Online"/>
  </r>
  <r>
    <n v="6195"/>
    <d v="2022-12-11T00:00:00"/>
    <x v="601"/>
    <x v="1"/>
    <s v="Curtains"/>
    <n v="2"/>
    <n v="263.87"/>
    <n v="51.56"/>
    <b v="1"/>
    <s v="Cash"/>
    <s v="Online"/>
  </r>
  <r>
    <n v="5051"/>
    <d v="2021-12-09T00:00:00"/>
    <x v="601"/>
    <x v="4"/>
    <s v="Headphones"/>
    <n v="4"/>
    <n v="299.16000000000003"/>
    <n v="116.43"/>
    <b v="0"/>
    <s v="Net Banking"/>
    <s v="In-store"/>
  </r>
  <r>
    <n v="8107"/>
    <d v="2021-06-15T00:00:00"/>
    <x v="601"/>
    <x v="5"/>
    <s v="Car Charger"/>
    <n v="4"/>
    <n v="351.78"/>
    <n v="3.66"/>
    <b v="0"/>
    <s v="Debit Card"/>
    <s v="In-store"/>
  </r>
  <r>
    <n v="1735"/>
    <d v="2021-05-27T00:00:00"/>
    <x v="601"/>
    <x v="0"/>
    <s v="Board Game"/>
    <n v="3"/>
    <n v="34.520000000000003"/>
    <n v="6.21"/>
    <b v="1"/>
    <s v="Cash"/>
    <s v="In-store"/>
  </r>
  <r>
    <n v="4217"/>
    <d v="2021-06-21T00:00:00"/>
    <x v="602"/>
    <x v="5"/>
    <s v="Motorcycle Helmet"/>
    <n v="4"/>
    <n v="219.3"/>
    <n v="72.14"/>
    <b v="1"/>
    <s v="Cash"/>
    <s v="In-store"/>
  </r>
  <r>
    <n v="6018"/>
    <d v="2022-08-19T00:00:00"/>
    <x v="603"/>
    <x v="3"/>
    <s v="Science Fiction"/>
    <n v="5"/>
    <n v="275.10000000000002"/>
    <n v="90.7"/>
    <b v="1"/>
    <s v="Cash"/>
    <s v="Online"/>
  </r>
  <r>
    <n v="2555"/>
    <d v="2022-03-24T00:00:00"/>
    <x v="603"/>
    <x v="0"/>
    <s v="Board Game"/>
    <n v="5"/>
    <n v="182.3"/>
    <n v="39.33"/>
    <b v="1"/>
    <s v="Net Banking"/>
    <s v="In-store"/>
  </r>
  <r>
    <n v="2211"/>
    <d v="2021-11-11T00:00:00"/>
    <x v="603"/>
    <x v="1"/>
    <s v="Cookware Set"/>
    <n v="2"/>
    <n v="64.38"/>
    <n v="30.1"/>
    <b v="1"/>
    <s v="Net Banking"/>
    <s v="In-store"/>
  </r>
  <r>
    <n v="3405"/>
    <d v="2022-08-20T00:00:00"/>
    <x v="604"/>
    <x v="2"/>
    <s v="Jeans"/>
    <n v="1"/>
    <n v="86.96"/>
    <n v="7.56"/>
    <b v="1"/>
    <s v="Debit Card"/>
    <s v="Online"/>
  </r>
  <r>
    <n v="7005"/>
    <d v="2022-05-06T00:00:00"/>
    <x v="604"/>
    <x v="3"/>
    <s v="Mystery Novel"/>
    <n v="5"/>
    <n v="48.29"/>
    <n v="18.89"/>
    <b v="0"/>
    <s v="Credit Card"/>
    <s v="Online"/>
  </r>
  <r>
    <n v="7617"/>
    <d v="2021-07-23T00:00:00"/>
    <x v="604"/>
    <x v="4"/>
    <s v="Laptop"/>
    <n v="5"/>
    <n v="499.5"/>
    <n v="103.41"/>
    <b v="0"/>
    <s v="Net Banking"/>
    <s v="Online"/>
  </r>
  <r>
    <n v="816"/>
    <d v="2022-10-17T00:00:00"/>
    <x v="605"/>
    <x v="2"/>
    <s v="T-Shirt"/>
    <n v="2"/>
    <n v="298.93"/>
    <n v="2.69"/>
    <b v="1"/>
    <s v="Debit Card"/>
    <s v="In-store"/>
  </r>
  <r>
    <n v="117"/>
    <d v="2021-12-13T00:00:00"/>
    <x v="605"/>
    <x v="1"/>
    <s v="Table Lamp"/>
    <n v="3"/>
    <n v="487.96"/>
    <n v="238.26"/>
    <b v="0"/>
    <s v="Credit Card"/>
    <s v="In-store"/>
  </r>
  <r>
    <n v="1632"/>
    <d v="2021-05-09T00:00:00"/>
    <x v="605"/>
    <x v="3"/>
    <s v="Mystery Novel"/>
    <n v="1"/>
    <n v="465.42"/>
    <n v="36.76"/>
    <b v="0"/>
    <s v="Credit Card"/>
    <s v="In-store"/>
  </r>
  <r>
    <n v="4256"/>
    <d v="2022-08-25T00:00:00"/>
    <x v="606"/>
    <x v="0"/>
    <s v="Puzzle"/>
    <n v="1"/>
    <n v="33.39"/>
    <n v="10.87"/>
    <b v="1"/>
    <s v="UPI"/>
    <s v="In-store"/>
  </r>
  <r>
    <n v="2435"/>
    <d v="2022-05-17T00:00:00"/>
    <x v="606"/>
    <x v="5"/>
    <s v="Air Freshener"/>
    <n v="2"/>
    <n v="26.66"/>
    <n v="3.21"/>
    <b v="0"/>
    <s v="Net Banking"/>
    <s v="Online"/>
  </r>
  <r>
    <n v="8883"/>
    <d v="2021-07-19T00:00:00"/>
    <x v="606"/>
    <x v="5"/>
    <s v="Air Freshener"/>
    <n v="1"/>
    <n v="338.84"/>
    <n v="93.55"/>
    <b v="0"/>
    <s v="UPI"/>
    <s v="In-store"/>
  </r>
  <r>
    <n v="1677"/>
    <d v="2023-03-05T00:00:00"/>
    <x v="607"/>
    <x v="2"/>
    <s v="Jeans"/>
    <n v="5"/>
    <n v="465.99"/>
    <n v="97.83"/>
    <b v="0"/>
    <s v="UPI"/>
    <s v="In-store"/>
  </r>
  <r>
    <n v="3279"/>
    <d v="2022-07-18T00:00:00"/>
    <x v="607"/>
    <x v="1"/>
    <s v="Curtains"/>
    <n v="5"/>
    <n v="50.29"/>
    <n v="3.97"/>
    <b v="1"/>
    <s v="Cash"/>
    <s v="In-store"/>
  </r>
  <r>
    <n v="5652"/>
    <d v="2021-10-16T00:00:00"/>
    <x v="607"/>
    <x v="4"/>
    <s v="Laptop"/>
    <n v="3"/>
    <n v="149.25"/>
    <n v="68.02"/>
    <b v="0"/>
    <s v="Cash"/>
    <s v="In-store"/>
  </r>
  <r>
    <n v="8408"/>
    <d v="2022-08-21T00:00:00"/>
    <x v="608"/>
    <x v="0"/>
    <s v="Action Figure"/>
    <n v="5"/>
    <n v="323.89999999999998"/>
    <n v="140.28"/>
    <b v="1"/>
    <s v="UPI"/>
    <s v="Online"/>
  </r>
  <r>
    <n v="873"/>
    <d v="2022-03-21T00:00:00"/>
    <x v="608"/>
    <x v="1"/>
    <s v="Cushion Covers"/>
    <n v="5"/>
    <n v="484.51"/>
    <n v="214.6"/>
    <b v="1"/>
    <s v="Credit Card"/>
    <s v="In-store"/>
  </r>
  <r>
    <n v="1007"/>
    <d v="2022-03-17T00:00:00"/>
    <x v="608"/>
    <x v="3"/>
    <s v="Children's Book"/>
    <n v="2"/>
    <n v="290.7"/>
    <n v="95.4"/>
    <b v="0"/>
    <s v="Cash"/>
    <s v="Online"/>
  </r>
  <r>
    <n v="8382"/>
    <d v="2022-02-23T00:00:00"/>
    <x v="608"/>
    <x v="5"/>
    <s v="Air Freshener"/>
    <n v="4"/>
    <n v="395.84"/>
    <n v="20.51"/>
    <b v="0"/>
    <s v="Cash"/>
    <s v="Online"/>
  </r>
  <r>
    <n v="6637"/>
    <d v="2022-01-09T00:00:00"/>
    <x v="608"/>
    <x v="2"/>
    <s v="Shoes"/>
    <n v="4"/>
    <n v="203.84"/>
    <n v="75.150000000000006"/>
    <b v="1"/>
    <s v="UPI"/>
    <s v="In-store"/>
  </r>
  <r>
    <n v="6669"/>
    <d v="2022-10-03T00:00:00"/>
    <x v="609"/>
    <x v="2"/>
    <s v="Shoes"/>
    <n v="5"/>
    <n v="218.91"/>
    <n v="0.48"/>
    <b v="1"/>
    <s v="Debit Card"/>
    <s v="Online"/>
  </r>
  <r>
    <n v="450"/>
    <d v="2021-03-27T00:00:00"/>
    <x v="609"/>
    <x v="5"/>
    <s v="Car Charger"/>
    <n v="1"/>
    <n v="426.31"/>
    <n v="192.25"/>
    <b v="1"/>
    <s v="Debit Card"/>
    <s v="In-store"/>
  </r>
  <r>
    <n v="7651"/>
    <d v="2022-11-10T00:00:00"/>
    <x v="610"/>
    <x v="1"/>
    <s v="Bed Sheets"/>
    <n v="1"/>
    <n v="215.28"/>
    <n v="0.23"/>
    <b v="1"/>
    <s v="Cash"/>
    <s v="In-store"/>
  </r>
  <r>
    <n v="8071"/>
    <d v="2022-06-15T00:00:00"/>
    <x v="610"/>
    <x v="2"/>
    <s v="Jeans"/>
    <n v="5"/>
    <n v="246.81"/>
    <n v="35.020000000000003"/>
    <b v="0"/>
    <s v="Net Banking"/>
    <s v="Online"/>
  </r>
  <r>
    <n v="7191"/>
    <d v="2022-04-29T00:00:00"/>
    <x v="610"/>
    <x v="1"/>
    <s v="Cookware Set"/>
    <n v="1"/>
    <n v="144.28"/>
    <n v="5.78"/>
    <b v="0"/>
    <s v="UPI"/>
    <s v="In-store"/>
  </r>
  <r>
    <n v="152"/>
    <d v="2021-11-14T00:00:00"/>
    <x v="610"/>
    <x v="1"/>
    <s v="Curtains"/>
    <n v="5"/>
    <n v="192.78"/>
    <n v="0.26"/>
    <b v="0"/>
    <s v="Cash"/>
    <s v="Online"/>
  </r>
  <r>
    <n v="7599"/>
    <d v="2021-11-12T00:00:00"/>
    <x v="610"/>
    <x v="2"/>
    <s v="Shoes"/>
    <n v="3"/>
    <n v="216.69"/>
    <n v="66.34"/>
    <b v="0"/>
    <s v="Credit Card"/>
    <s v="Online"/>
  </r>
  <r>
    <n v="6231"/>
    <d v="2021-06-25T00:00:00"/>
    <x v="610"/>
    <x v="0"/>
    <s v="Board Game"/>
    <n v="3"/>
    <n v="247.27"/>
    <n v="81.22"/>
    <b v="1"/>
    <s v="Net Banking"/>
    <s v="Online"/>
  </r>
  <r>
    <n v="9892"/>
    <d v="2022-02-06T00:00:00"/>
    <x v="611"/>
    <x v="2"/>
    <s v="Shoes"/>
    <n v="3"/>
    <n v="390.83"/>
    <n v="174.31"/>
    <b v="1"/>
    <s v="UPI"/>
    <s v="In-store"/>
  </r>
  <r>
    <n v="9070"/>
    <d v="2021-05-08T00:00:00"/>
    <x v="611"/>
    <x v="2"/>
    <s v="Shoes"/>
    <n v="2"/>
    <n v="315.83999999999997"/>
    <n v="45.89"/>
    <b v="0"/>
    <s v="Debit Card"/>
    <s v="Online"/>
  </r>
  <r>
    <n v="3867"/>
    <d v="2022-09-09T00:00:00"/>
    <x v="612"/>
    <x v="3"/>
    <s v="Science Fiction"/>
    <n v="1"/>
    <n v="92.01"/>
    <n v="12.7"/>
    <b v="1"/>
    <s v="UPI"/>
    <s v="Online"/>
  </r>
  <r>
    <n v="7212"/>
    <d v="2022-02-11T00:00:00"/>
    <x v="612"/>
    <x v="0"/>
    <s v="Puzzle"/>
    <n v="1"/>
    <n v="224.65"/>
    <n v="4.92"/>
    <b v="0"/>
    <s v="Credit Card"/>
    <s v="In-store"/>
  </r>
  <r>
    <n v="8758"/>
    <d v="2021-12-12T00:00:00"/>
    <x v="612"/>
    <x v="5"/>
    <s v="Air Freshener"/>
    <n v="1"/>
    <n v="399.81"/>
    <n v="66.53"/>
    <b v="1"/>
    <s v="Cash"/>
    <s v="Online"/>
  </r>
  <r>
    <n v="5138"/>
    <d v="2021-12-02T00:00:00"/>
    <x v="612"/>
    <x v="3"/>
    <s v="Biography"/>
    <n v="2"/>
    <n v="156.38999999999999"/>
    <n v="70.66"/>
    <b v="1"/>
    <s v="Credit Card"/>
    <s v="In-store"/>
  </r>
  <r>
    <n v="6331"/>
    <d v="2023-02-09T00:00:00"/>
    <x v="613"/>
    <x v="3"/>
    <s v="Science Fiction"/>
    <n v="2"/>
    <n v="342.12"/>
    <n v="58.8"/>
    <b v="1"/>
    <s v="Credit Card"/>
    <s v="In-store"/>
  </r>
  <r>
    <n v="1513"/>
    <d v="2022-06-25T00:00:00"/>
    <x v="613"/>
    <x v="3"/>
    <s v="Science Fiction"/>
    <n v="1"/>
    <n v="11.74"/>
    <n v="4.53"/>
    <b v="0"/>
    <s v="Debit Card"/>
    <s v="In-store"/>
  </r>
  <r>
    <n v="1477"/>
    <d v="2022-06-06T00:00:00"/>
    <x v="613"/>
    <x v="4"/>
    <s v="Smartphone"/>
    <n v="2"/>
    <n v="472.98"/>
    <n v="39.049999999999997"/>
    <b v="1"/>
    <s v="Credit Card"/>
    <s v="In-store"/>
  </r>
  <r>
    <n v="1036"/>
    <d v="2022-01-13T00:00:00"/>
    <x v="614"/>
    <x v="3"/>
    <s v="Science Fiction"/>
    <n v="4"/>
    <n v="67.17"/>
    <n v="1.52"/>
    <b v="1"/>
    <s v="Net Banking"/>
    <s v="In-store"/>
  </r>
  <r>
    <n v="7974"/>
    <d v="2021-10-03T00:00:00"/>
    <x v="614"/>
    <x v="0"/>
    <s v="Board Game"/>
    <n v="5"/>
    <n v="91.76"/>
    <n v="13.25"/>
    <b v="1"/>
    <s v="Net Banking"/>
    <s v="In-store"/>
  </r>
  <r>
    <n v="103"/>
    <d v="2021-03-31T00:00:00"/>
    <x v="614"/>
    <x v="0"/>
    <s v="Doll"/>
    <n v="1"/>
    <n v="429.59"/>
    <n v="174.68"/>
    <b v="1"/>
    <s v="Credit Card"/>
    <s v="Online"/>
  </r>
  <r>
    <n v="5655"/>
    <d v="2023-01-25T00:00:00"/>
    <x v="615"/>
    <x v="3"/>
    <s v="Textbook"/>
    <n v="2"/>
    <n v="232.57"/>
    <n v="102.27"/>
    <b v="1"/>
    <s v="Debit Card"/>
    <s v="In-store"/>
  </r>
  <r>
    <n v="2751"/>
    <d v="2022-05-15T00:00:00"/>
    <x v="615"/>
    <x v="4"/>
    <s v="Headphones"/>
    <n v="4"/>
    <n v="15.58"/>
    <n v="1.63"/>
    <b v="1"/>
    <s v="Net Banking"/>
    <s v="In-store"/>
  </r>
  <r>
    <n v="3589"/>
    <d v="2021-08-04T00:00:00"/>
    <x v="615"/>
    <x v="2"/>
    <s v="Watch"/>
    <n v="3"/>
    <n v="342.1"/>
    <n v="123.31"/>
    <b v="1"/>
    <s v="Credit Card"/>
    <s v="Online"/>
  </r>
  <r>
    <n v="3089"/>
    <d v="2021-06-21T00:00:00"/>
    <x v="615"/>
    <x v="0"/>
    <s v="Remote Control Car"/>
    <n v="2"/>
    <n v="272.25"/>
    <n v="132.83000000000001"/>
    <b v="1"/>
    <s v="Debit Card"/>
    <s v="In-store"/>
  </r>
  <r>
    <n v="3099"/>
    <d v="2021-05-17T00:00:00"/>
    <x v="615"/>
    <x v="1"/>
    <s v="Bed Sheets"/>
    <n v="1"/>
    <n v="187.88"/>
    <n v="30.43"/>
    <b v="1"/>
    <s v="Net Banking"/>
    <s v="In-store"/>
  </r>
  <r>
    <n v="9281"/>
    <d v="2021-12-27T00:00:00"/>
    <x v="616"/>
    <x v="4"/>
    <s v="Headphones"/>
    <n v="3"/>
    <n v="447.99"/>
    <n v="116.44"/>
    <b v="0"/>
    <s v="Credit Card"/>
    <s v="In-store"/>
  </r>
  <r>
    <n v="8760"/>
    <d v="2023-02-23T00:00:00"/>
    <x v="617"/>
    <x v="3"/>
    <s v="Science Fiction"/>
    <n v="5"/>
    <n v="157.1"/>
    <n v="13.35"/>
    <b v="1"/>
    <s v="Net Banking"/>
    <s v="Online"/>
  </r>
  <r>
    <n v="3564"/>
    <d v="2022-09-25T00:00:00"/>
    <x v="617"/>
    <x v="1"/>
    <s v="Cookware Set"/>
    <n v="1"/>
    <n v="439.83"/>
    <n v="207.43"/>
    <b v="0"/>
    <s v="Debit Card"/>
    <s v="Online"/>
  </r>
  <r>
    <n v="3566"/>
    <d v="2021-09-29T00:00:00"/>
    <x v="617"/>
    <x v="4"/>
    <s v="Laptop"/>
    <n v="5"/>
    <n v="256.36"/>
    <n v="96.39"/>
    <b v="1"/>
    <s v="Credit Card"/>
    <s v="Online"/>
  </r>
  <r>
    <n v="2069"/>
    <d v="2021-08-21T00:00:00"/>
    <x v="617"/>
    <x v="3"/>
    <s v="Mystery Novel"/>
    <n v="1"/>
    <n v="291.29000000000002"/>
    <n v="68.37"/>
    <b v="0"/>
    <s v="Net Banking"/>
    <s v="Online"/>
  </r>
  <r>
    <n v="380"/>
    <d v="2021-04-16T00:00:00"/>
    <x v="617"/>
    <x v="0"/>
    <s v="Action Figure"/>
    <n v="1"/>
    <n v="234.97"/>
    <n v="70.010000000000005"/>
    <b v="1"/>
    <s v="Debit Card"/>
    <s v="In-store"/>
  </r>
  <r>
    <n v="1241"/>
    <d v="2023-01-25T00:00:00"/>
    <x v="618"/>
    <x v="3"/>
    <s v="Science Fiction"/>
    <n v="4"/>
    <n v="349.19"/>
    <n v="116.56"/>
    <b v="0"/>
    <s v="Net Banking"/>
    <s v="Online"/>
  </r>
  <r>
    <n v="1928"/>
    <d v="2022-05-20T00:00:00"/>
    <x v="618"/>
    <x v="5"/>
    <s v="Car Charger"/>
    <n v="4"/>
    <n v="282.7"/>
    <n v="5.79"/>
    <b v="0"/>
    <s v="Cash"/>
    <s v="Online"/>
  </r>
  <r>
    <n v="1200"/>
    <d v="2022-05-17T00:00:00"/>
    <x v="618"/>
    <x v="5"/>
    <s v="Air Freshener"/>
    <n v="4"/>
    <n v="178.39"/>
    <n v="35.619999999999997"/>
    <b v="1"/>
    <s v="UPI"/>
    <s v="Online"/>
  </r>
  <r>
    <n v="2417"/>
    <d v="2021-11-03T00:00:00"/>
    <x v="618"/>
    <x v="2"/>
    <s v="Jeans"/>
    <n v="1"/>
    <n v="332.43"/>
    <n v="94.89"/>
    <b v="0"/>
    <s v="Net Banking"/>
    <s v="Online"/>
  </r>
  <r>
    <n v="3620"/>
    <d v="2021-08-19T00:00:00"/>
    <x v="618"/>
    <x v="0"/>
    <s v="Action Figure"/>
    <n v="4"/>
    <n v="78.92"/>
    <n v="29.41"/>
    <b v="1"/>
    <s v="Net Banking"/>
    <s v="In-store"/>
  </r>
  <r>
    <n v="186"/>
    <d v="2023-03-14T00:00:00"/>
    <x v="619"/>
    <x v="2"/>
    <s v="Jeans"/>
    <n v="3"/>
    <n v="397.2"/>
    <n v="61.12"/>
    <b v="0"/>
    <s v="Credit Card"/>
    <s v="Online"/>
  </r>
  <r>
    <n v="616"/>
    <d v="2023-02-10T00:00:00"/>
    <x v="619"/>
    <x v="3"/>
    <s v="Science Fiction"/>
    <n v="1"/>
    <n v="74.819999999999993"/>
    <n v="18.559999999999999"/>
    <b v="1"/>
    <s v="UPI"/>
    <s v="In-store"/>
  </r>
  <r>
    <n v="8164"/>
    <d v="2022-12-30T00:00:00"/>
    <x v="619"/>
    <x v="5"/>
    <s v="Motorcycle Helmet"/>
    <n v="5"/>
    <n v="133.1"/>
    <n v="1.25"/>
    <b v="0"/>
    <s v="Cash"/>
    <s v="Online"/>
  </r>
  <r>
    <n v="8302"/>
    <d v="2022-05-21T00:00:00"/>
    <x v="619"/>
    <x v="1"/>
    <s v="Cushion Covers"/>
    <n v="4"/>
    <n v="132.97"/>
    <n v="22.92"/>
    <b v="1"/>
    <s v="Cash"/>
    <s v="Online"/>
  </r>
  <r>
    <n v="5279"/>
    <d v="2022-02-27T00:00:00"/>
    <x v="619"/>
    <x v="0"/>
    <s v="Board Game"/>
    <n v="5"/>
    <n v="199.57"/>
    <n v="4.5999999999999996"/>
    <b v="1"/>
    <s v="Debit Card"/>
    <s v="In-store"/>
  </r>
  <r>
    <n v="2872"/>
    <d v="2021-07-05T00:00:00"/>
    <x v="619"/>
    <x v="3"/>
    <s v="Textbook"/>
    <n v="1"/>
    <n v="108.84"/>
    <n v="35.75"/>
    <b v="0"/>
    <s v="Debit Card"/>
    <s v="Online"/>
  </r>
  <r>
    <n v="8567"/>
    <d v="2022-07-06T00:00:00"/>
    <x v="620"/>
    <x v="5"/>
    <s v="Car Seat Cover"/>
    <n v="4"/>
    <n v="348.27"/>
    <n v="77.31"/>
    <b v="1"/>
    <s v="Credit Card"/>
    <s v="In-store"/>
  </r>
  <r>
    <n v="9017"/>
    <d v="2021-11-30T00:00:00"/>
    <x v="620"/>
    <x v="2"/>
    <s v="Shoes"/>
    <n v="3"/>
    <n v="161.57"/>
    <n v="69.989999999999995"/>
    <b v="0"/>
    <s v="Credit Card"/>
    <s v="Online"/>
  </r>
  <r>
    <n v="5754"/>
    <d v="2021-07-27T00:00:00"/>
    <x v="620"/>
    <x v="0"/>
    <s v="Remote Control Car"/>
    <n v="5"/>
    <n v="172.26"/>
    <n v="2.38"/>
    <b v="0"/>
    <s v="Debit Card"/>
    <s v="In-store"/>
  </r>
  <r>
    <n v="349"/>
    <d v="2022-11-17T00:00:00"/>
    <x v="621"/>
    <x v="3"/>
    <s v="Children's Book"/>
    <n v="5"/>
    <n v="492.71"/>
    <n v="194.33"/>
    <b v="0"/>
    <s v="Net Banking"/>
    <s v="Online"/>
  </r>
  <r>
    <n v="5408"/>
    <d v="2021-11-30T00:00:00"/>
    <x v="621"/>
    <x v="5"/>
    <s v="Car Seat Cover"/>
    <n v="4"/>
    <n v="450.61"/>
    <n v="110.75"/>
    <b v="1"/>
    <s v="Net Banking"/>
    <s v="In-store"/>
  </r>
  <r>
    <n v="7505"/>
    <d v="2022-11-11T00:00:00"/>
    <x v="622"/>
    <x v="4"/>
    <s v="Smartphone"/>
    <n v="4"/>
    <n v="425.18"/>
    <n v="90.62"/>
    <b v="1"/>
    <s v="UPI"/>
    <s v="In-store"/>
  </r>
  <r>
    <n v="8952"/>
    <d v="2022-04-16T00:00:00"/>
    <x v="622"/>
    <x v="2"/>
    <s v="Jeans"/>
    <n v="3"/>
    <n v="76.38"/>
    <n v="29.16"/>
    <b v="0"/>
    <s v="UPI"/>
    <s v="In-store"/>
  </r>
  <r>
    <n v="6636"/>
    <d v="2022-10-25T00:00:00"/>
    <x v="623"/>
    <x v="1"/>
    <s v="Cushion Covers"/>
    <n v="1"/>
    <n v="442.37"/>
    <n v="189.07"/>
    <b v="1"/>
    <s v="Credit Card"/>
    <s v="In-store"/>
  </r>
  <r>
    <n v="3948"/>
    <d v="2022-01-30T00:00:00"/>
    <x v="623"/>
    <x v="0"/>
    <s v="Action Figure"/>
    <n v="2"/>
    <n v="272.95"/>
    <n v="131.06"/>
    <b v="0"/>
    <s v="Cash"/>
    <s v="In-store"/>
  </r>
  <r>
    <n v="9198"/>
    <d v="2022-01-27T00:00:00"/>
    <x v="623"/>
    <x v="2"/>
    <s v="Watch"/>
    <n v="2"/>
    <n v="492.12"/>
    <n v="204.57"/>
    <b v="0"/>
    <s v="Credit Card"/>
    <s v="Online"/>
  </r>
  <r>
    <n v="1513"/>
    <d v="2022-01-25T00:00:00"/>
    <x v="623"/>
    <x v="5"/>
    <s v="Air Freshener"/>
    <n v="4"/>
    <n v="355.97"/>
    <n v="173.38"/>
    <b v="1"/>
    <s v="Cash"/>
    <s v="Online"/>
  </r>
  <r>
    <n v="9193"/>
    <d v="2022-12-30T00:00:00"/>
    <x v="624"/>
    <x v="4"/>
    <s v="Smartwatch"/>
    <n v="1"/>
    <n v="104.29"/>
    <n v="32.26"/>
    <b v="1"/>
    <s v="Cash"/>
    <s v="Online"/>
  </r>
  <r>
    <n v="926"/>
    <d v="2021-04-22T00:00:00"/>
    <x v="624"/>
    <x v="5"/>
    <s v="Motor Oil"/>
    <n v="1"/>
    <n v="35.72"/>
    <n v="15.05"/>
    <b v="1"/>
    <s v="UPI"/>
    <s v="Online"/>
  </r>
  <r>
    <n v="7115"/>
    <d v="2022-11-30T00:00:00"/>
    <x v="625"/>
    <x v="1"/>
    <s v="Cookware Set"/>
    <n v="2"/>
    <n v="170.04"/>
    <n v="71.08"/>
    <b v="1"/>
    <s v="Net Banking"/>
    <s v="In-store"/>
  </r>
  <r>
    <n v="8476"/>
    <d v="2023-03-25T00:00:00"/>
    <x v="626"/>
    <x v="1"/>
    <s v="Table Lamp"/>
    <n v="2"/>
    <n v="381.78"/>
    <n v="77.73"/>
    <b v="1"/>
    <s v="UPI"/>
    <s v="Online"/>
  </r>
  <r>
    <n v="9151"/>
    <d v="2022-12-20T00:00:00"/>
    <x v="626"/>
    <x v="0"/>
    <s v="Board Game"/>
    <n v="1"/>
    <n v="487.32"/>
    <n v="48.31"/>
    <b v="1"/>
    <s v="Credit Card"/>
    <s v="In-store"/>
  </r>
  <r>
    <n v="5691"/>
    <d v="2021-05-04T00:00:00"/>
    <x v="626"/>
    <x v="3"/>
    <s v="Textbook"/>
    <n v="5"/>
    <n v="433.07"/>
    <n v="8.07"/>
    <b v="0"/>
    <s v="UPI"/>
    <s v="Online"/>
  </r>
  <r>
    <n v="2956"/>
    <d v="2023-01-14T00:00:00"/>
    <x v="627"/>
    <x v="1"/>
    <s v="Bed Sheets"/>
    <n v="3"/>
    <n v="89.83"/>
    <n v="7.98"/>
    <b v="0"/>
    <s v="Cash"/>
    <s v="Online"/>
  </r>
  <r>
    <n v="436"/>
    <d v="2021-06-19T00:00:00"/>
    <x v="628"/>
    <x v="3"/>
    <s v="Mystery Novel"/>
    <n v="4"/>
    <n v="200.13"/>
    <n v="76.09"/>
    <b v="1"/>
    <s v="Credit Card"/>
    <s v="Online"/>
  </r>
  <r>
    <n v="32"/>
    <d v="2023-01-30T00:00:00"/>
    <x v="629"/>
    <x v="4"/>
    <s v="Smartwatch"/>
    <n v="4"/>
    <n v="283.88"/>
    <n v="99.78"/>
    <b v="1"/>
    <s v="Credit Card"/>
    <s v="In-store"/>
  </r>
  <r>
    <n v="7611"/>
    <d v="2021-09-17T00:00:00"/>
    <x v="629"/>
    <x v="1"/>
    <s v="Curtains"/>
    <n v="5"/>
    <n v="306.58999999999997"/>
    <n v="140.93"/>
    <b v="0"/>
    <s v="Cash"/>
    <s v="In-store"/>
  </r>
  <r>
    <n v="5385"/>
    <d v="2021-05-21T00:00:00"/>
    <x v="630"/>
    <x v="4"/>
    <s v="Camera"/>
    <n v="4"/>
    <n v="259.02999999999997"/>
    <n v="8.6199999999999992"/>
    <b v="1"/>
    <s v="Debit Card"/>
    <s v="In-store"/>
  </r>
  <r>
    <n v="829"/>
    <d v="2022-07-05T00:00:00"/>
    <x v="631"/>
    <x v="0"/>
    <s v="Action Figure"/>
    <n v="1"/>
    <n v="463.92"/>
    <n v="196.86"/>
    <b v="1"/>
    <s v="UPI"/>
    <s v="In-store"/>
  </r>
  <r>
    <n v="843"/>
    <d v="2022-02-14T00:00:00"/>
    <x v="631"/>
    <x v="5"/>
    <s v="Car Seat Cover"/>
    <n v="2"/>
    <n v="468.74"/>
    <n v="229.16"/>
    <b v="0"/>
    <s v="Credit Card"/>
    <s v="Online"/>
  </r>
  <r>
    <n v="7262"/>
    <d v="2021-12-22T00:00:00"/>
    <x v="631"/>
    <x v="5"/>
    <s v="Car Charger"/>
    <n v="5"/>
    <n v="119"/>
    <n v="13.93"/>
    <b v="0"/>
    <s v="Net Banking"/>
    <s v="In-store"/>
  </r>
  <r>
    <n v="7877"/>
    <d v="2022-09-03T00:00:00"/>
    <x v="632"/>
    <x v="0"/>
    <s v="Remote Control Car"/>
    <n v="2"/>
    <n v="10.54"/>
    <n v="3.18"/>
    <b v="1"/>
    <s v="UPI"/>
    <s v="Online"/>
  </r>
  <r>
    <n v="5327"/>
    <d v="2022-03-05T00:00:00"/>
    <x v="632"/>
    <x v="1"/>
    <s v="Cushion Covers"/>
    <n v="5"/>
    <n v="429.29"/>
    <n v="115.94"/>
    <b v="0"/>
    <s v="Cash"/>
    <s v="In-store"/>
  </r>
  <r>
    <n v="4812"/>
    <d v="2022-06-24T00:00:00"/>
    <x v="633"/>
    <x v="5"/>
    <s v="Air Freshener"/>
    <n v="4"/>
    <n v="405.41"/>
    <n v="47.66"/>
    <b v="0"/>
    <s v="Net Banking"/>
    <s v="Online"/>
  </r>
  <r>
    <n v="6172"/>
    <d v="2021-07-04T00:00:00"/>
    <x v="633"/>
    <x v="3"/>
    <s v="Science Fiction"/>
    <n v="5"/>
    <n v="330.13"/>
    <n v="137.91"/>
    <b v="0"/>
    <s v="UPI"/>
    <s v="Online"/>
  </r>
  <r>
    <n v="456"/>
    <d v="2021-06-19T00:00:00"/>
    <x v="633"/>
    <x v="1"/>
    <s v="Table Lamp"/>
    <n v="2"/>
    <n v="83.95"/>
    <n v="12"/>
    <b v="1"/>
    <s v="Net Banking"/>
    <s v="In-store"/>
  </r>
  <r>
    <n v="6798"/>
    <d v="2023-03-13T00:00:00"/>
    <x v="634"/>
    <x v="4"/>
    <s v="Camera"/>
    <n v="5"/>
    <n v="209.98"/>
    <n v="99.9"/>
    <b v="1"/>
    <s v="Net Banking"/>
    <s v="Online"/>
  </r>
  <r>
    <n v="3182"/>
    <d v="2022-03-24T00:00:00"/>
    <x v="634"/>
    <x v="0"/>
    <s v="Action Figure"/>
    <n v="3"/>
    <n v="420.26"/>
    <n v="178.24"/>
    <b v="0"/>
    <s v="Debit Card"/>
    <s v="In-store"/>
  </r>
  <r>
    <n v="5789"/>
    <d v="2022-11-22T00:00:00"/>
    <x v="635"/>
    <x v="1"/>
    <s v="Cushion Covers"/>
    <n v="4"/>
    <n v="346.52"/>
    <n v="123.86"/>
    <b v="1"/>
    <s v="UPI"/>
    <s v="Online"/>
  </r>
  <r>
    <n v="5105"/>
    <d v="2022-11-20T00:00:00"/>
    <x v="635"/>
    <x v="2"/>
    <s v="T-Shirt"/>
    <n v="2"/>
    <n v="269.52"/>
    <n v="111.96"/>
    <b v="0"/>
    <s v="UPI"/>
    <s v="Online"/>
  </r>
  <r>
    <n v="5765"/>
    <d v="2022-09-12T00:00:00"/>
    <x v="635"/>
    <x v="5"/>
    <s v="Motor Oil"/>
    <n v="3"/>
    <n v="235.15"/>
    <n v="100.96"/>
    <b v="1"/>
    <s v="Net Banking"/>
    <s v="In-store"/>
  </r>
  <r>
    <n v="9474"/>
    <d v="2022-11-25T00:00:00"/>
    <x v="636"/>
    <x v="2"/>
    <s v="Shoes"/>
    <n v="1"/>
    <n v="192.42"/>
    <n v="25.33"/>
    <b v="1"/>
    <s v="Credit Card"/>
    <s v="In-store"/>
  </r>
  <r>
    <n v="8986"/>
    <d v="2022-10-16T00:00:00"/>
    <x v="636"/>
    <x v="2"/>
    <s v="Dress"/>
    <n v="2"/>
    <n v="240.69"/>
    <n v="33.590000000000003"/>
    <b v="1"/>
    <s v="Debit Card"/>
    <s v="Online"/>
  </r>
  <r>
    <n v="3632"/>
    <d v="2022-01-04T00:00:00"/>
    <x v="636"/>
    <x v="2"/>
    <s v="Watch"/>
    <n v="3"/>
    <n v="341.07"/>
    <n v="49.65"/>
    <b v="1"/>
    <s v="Debit Card"/>
    <s v="Online"/>
  </r>
  <r>
    <n v="6160"/>
    <d v="2021-10-27T00:00:00"/>
    <x v="636"/>
    <x v="5"/>
    <s v="Motor Oil"/>
    <n v="2"/>
    <n v="449.04"/>
    <n v="156.19"/>
    <b v="0"/>
    <s v="Net Banking"/>
    <s v="In-store"/>
  </r>
  <r>
    <n v="3916"/>
    <d v="2021-07-08T00:00:00"/>
    <x v="636"/>
    <x v="1"/>
    <s v="Table Lamp"/>
    <n v="1"/>
    <n v="144.63999999999999"/>
    <n v="62.84"/>
    <b v="0"/>
    <s v="Net Banking"/>
    <s v="Online"/>
  </r>
  <r>
    <n v="4061"/>
    <d v="2021-05-11T00:00:00"/>
    <x v="636"/>
    <x v="2"/>
    <s v="Jeans"/>
    <n v="5"/>
    <n v="409.98"/>
    <n v="188.03"/>
    <b v="1"/>
    <s v="Debit Card"/>
    <s v="In-store"/>
  </r>
  <r>
    <n v="9050"/>
    <d v="2023-03-02T00:00:00"/>
    <x v="637"/>
    <x v="1"/>
    <s v="Bed Sheets"/>
    <n v="4"/>
    <n v="378.63"/>
    <n v="7.71"/>
    <b v="0"/>
    <s v="Credit Card"/>
    <s v="In-store"/>
  </r>
  <r>
    <n v="9235"/>
    <d v="2023-01-05T00:00:00"/>
    <x v="637"/>
    <x v="5"/>
    <s v="Motor Oil"/>
    <n v="5"/>
    <n v="90.38"/>
    <n v="37.130000000000003"/>
    <b v="0"/>
    <s v="UPI"/>
    <s v="In-store"/>
  </r>
  <r>
    <n v="8805"/>
    <d v="2022-09-17T00:00:00"/>
    <x v="637"/>
    <x v="0"/>
    <s v="Action Figure"/>
    <n v="4"/>
    <n v="473.37"/>
    <n v="60.91"/>
    <b v="1"/>
    <s v="UPI"/>
    <s v="Online"/>
  </r>
  <r>
    <n v="2053"/>
    <d v="2022-06-13T00:00:00"/>
    <x v="637"/>
    <x v="0"/>
    <s v="Doll"/>
    <n v="2"/>
    <n v="210.49"/>
    <n v="24.86"/>
    <b v="0"/>
    <s v="Credit Card"/>
    <s v="Online"/>
  </r>
  <r>
    <n v="9736"/>
    <d v="2022-02-09T00:00:00"/>
    <x v="637"/>
    <x v="4"/>
    <s v="Headphones"/>
    <n v="1"/>
    <n v="331.52"/>
    <n v="157.62"/>
    <b v="0"/>
    <s v="Cash"/>
    <s v="Online"/>
  </r>
  <r>
    <n v="1482"/>
    <d v="2021-11-28T00:00:00"/>
    <x v="637"/>
    <x v="1"/>
    <s v="Cushion Covers"/>
    <n v="1"/>
    <n v="81.17"/>
    <n v="24.67"/>
    <b v="1"/>
    <s v="UPI"/>
    <s v="In-store"/>
  </r>
  <r>
    <n v="8773"/>
    <d v="2021-08-07T00:00:00"/>
    <x v="637"/>
    <x v="0"/>
    <s v="Board Game"/>
    <n v="3"/>
    <n v="400.09"/>
    <n v="34.770000000000003"/>
    <b v="1"/>
    <s v="Credit Card"/>
    <s v="In-store"/>
  </r>
  <r>
    <n v="2300"/>
    <d v="2021-07-10T00:00:00"/>
    <x v="637"/>
    <x v="3"/>
    <s v="Mystery Novel"/>
    <n v="2"/>
    <n v="361.44"/>
    <n v="45.36"/>
    <b v="1"/>
    <s v="Credit Card"/>
    <s v="Online"/>
  </r>
  <r>
    <n v="8564"/>
    <d v="2022-10-27T00:00:00"/>
    <x v="638"/>
    <x v="5"/>
    <s v="Car Seat Cover"/>
    <n v="1"/>
    <n v="80.25"/>
    <n v="16.079999999999998"/>
    <b v="1"/>
    <s v="Debit Card"/>
    <s v="Online"/>
  </r>
  <r>
    <n v="7801"/>
    <d v="2021-12-04T00:00:00"/>
    <x v="638"/>
    <x v="5"/>
    <s v="Car Seat Cover"/>
    <n v="4"/>
    <n v="153.99"/>
    <n v="15.02"/>
    <b v="1"/>
    <s v="Cash"/>
    <s v="Online"/>
  </r>
  <r>
    <n v="9648"/>
    <d v="2021-06-12T00:00:00"/>
    <x v="639"/>
    <x v="3"/>
    <s v="Textbook"/>
    <n v="4"/>
    <n v="226.52"/>
    <n v="68.09"/>
    <b v="1"/>
    <s v="Debit Card"/>
    <s v="In-store"/>
  </r>
  <r>
    <n v="495"/>
    <d v="2023-02-03T00:00:00"/>
    <x v="640"/>
    <x v="4"/>
    <s v="Camera"/>
    <n v="2"/>
    <n v="263.01"/>
    <n v="86.76"/>
    <b v="0"/>
    <s v="Cash"/>
    <s v="Online"/>
  </r>
  <r>
    <n v="9599"/>
    <d v="2022-03-29T00:00:00"/>
    <x v="640"/>
    <x v="3"/>
    <s v="Mystery Novel"/>
    <n v="5"/>
    <n v="154.74"/>
    <n v="19.07"/>
    <b v="1"/>
    <s v="Credit Card"/>
    <s v="In-store"/>
  </r>
  <r>
    <n v="7900"/>
    <d v="2022-03-08T00:00:00"/>
    <x v="640"/>
    <x v="0"/>
    <s v="Puzzle"/>
    <n v="4"/>
    <n v="57.5"/>
    <n v="1.49"/>
    <b v="0"/>
    <s v="UPI"/>
    <s v="Online"/>
  </r>
  <r>
    <n v="5225"/>
    <d v="2022-02-11T00:00:00"/>
    <x v="640"/>
    <x v="4"/>
    <s v="Headphones"/>
    <n v="4"/>
    <n v="355.36"/>
    <n v="137.47"/>
    <b v="0"/>
    <s v="UPI"/>
    <s v="In-store"/>
  </r>
  <r>
    <n v="5410"/>
    <d v="2021-09-21T00:00:00"/>
    <x v="640"/>
    <x v="5"/>
    <s v="Air Freshener"/>
    <n v="3"/>
    <n v="80.540000000000006"/>
    <n v="30.69"/>
    <b v="1"/>
    <s v="Credit Card"/>
    <s v="In-store"/>
  </r>
  <r>
    <n v="2348"/>
    <d v="2021-06-19T00:00:00"/>
    <x v="640"/>
    <x v="0"/>
    <s v="Board Game"/>
    <n v="4"/>
    <n v="157.25"/>
    <n v="4.79"/>
    <b v="1"/>
    <s v="UPI"/>
    <s v="In-store"/>
  </r>
  <r>
    <n v="6579"/>
    <d v="2022-04-16T00:00:00"/>
    <x v="641"/>
    <x v="5"/>
    <s v="Motor Oil"/>
    <n v="3"/>
    <n v="83.13"/>
    <n v="7.53"/>
    <b v="1"/>
    <s v="Debit Card"/>
    <s v="In-store"/>
  </r>
  <r>
    <n v="1004"/>
    <d v="2021-04-24T00:00:00"/>
    <x v="641"/>
    <x v="3"/>
    <s v="Biography"/>
    <n v="5"/>
    <n v="75.91"/>
    <n v="4.47"/>
    <b v="1"/>
    <s v="Net Banking"/>
    <s v="In-store"/>
  </r>
  <r>
    <n v="2836"/>
    <d v="2022-12-14T00:00:00"/>
    <x v="642"/>
    <x v="5"/>
    <s v="Car Seat Cover"/>
    <n v="5"/>
    <n v="420.01"/>
    <n v="24.01"/>
    <b v="0"/>
    <s v="Net Banking"/>
    <s v="Online"/>
  </r>
  <r>
    <n v="4030"/>
    <d v="2022-08-02T00:00:00"/>
    <x v="642"/>
    <x v="1"/>
    <s v="Curtains"/>
    <n v="2"/>
    <n v="235.3"/>
    <n v="70.53"/>
    <b v="1"/>
    <s v="Debit Card"/>
    <s v="Online"/>
  </r>
  <r>
    <n v="6665"/>
    <d v="2022-05-02T00:00:00"/>
    <x v="642"/>
    <x v="4"/>
    <s v="Smartwatch"/>
    <n v="1"/>
    <n v="86.38"/>
    <n v="10.62"/>
    <b v="1"/>
    <s v="UPI"/>
    <s v="In-store"/>
  </r>
  <r>
    <n v="4446"/>
    <d v="2021-07-18T00:00:00"/>
    <x v="642"/>
    <x v="5"/>
    <s v="Car Charger"/>
    <n v="1"/>
    <n v="19.350000000000001"/>
    <n v="8.39"/>
    <b v="0"/>
    <s v="Debit Card"/>
    <s v="In-store"/>
  </r>
  <r>
    <n v="8446"/>
    <d v="2022-11-08T00:00:00"/>
    <x v="643"/>
    <x v="5"/>
    <s v="Motor Oil"/>
    <n v="3"/>
    <n v="55.76"/>
    <n v="26.54"/>
    <b v="1"/>
    <s v="Net Banking"/>
    <s v="Online"/>
  </r>
  <r>
    <n v="9548"/>
    <d v="2022-10-24T00:00:00"/>
    <x v="643"/>
    <x v="2"/>
    <s v="Jeans"/>
    <n v="3"/>
    <n v="484.17"/>
    <n v="169.09"/>
    <b v="0"/>
    <s v="Debit Card"/>
    <s v="Online"/>
  </r>
  <r>
    <n v="9835"/>
    <d v="2022-01-15T00:00:00"/>
    <x v="643"/>
    <x v="4"/>
    <s v="Camera"/>
    <n v="5"/>
    <n v="114.57"/>
    <n v="37.880000000000003"/>
    <b v="0"/>
    <s v="Credit Card"/>
    <s v="Online"/>
  </r>
  <r>
    <n v="2541"/>
    <d v="2021-11-04T00:00:00"/>
    <x v="643"/>
    <x v="0"/>
    <s v="Board Game"/>
    <n v="2"/>
    <n v="451.03"/>
    <n v="161.66999999999999"/>
    <b v="1"/>
    <s v="Credit Card"/>
    <s v="Online"/>
  </r>
  <r>
    <n v="1858"/>
    <d v="2021-03-26T00:00:00"/>
    <x v="643"/>
    <x v="2"/>
    <s v="Dress"/>
    <n v="1"/>
    <n v="380.28"/>
    <n v="25.78"/>
    <b v="0"/>
    <s v="UPI"/>
    <s v="In-store"/>
  </r>
  <r>
    <n v="281"/>
    <d v="2021-10-24T00:00:00"/>
    <x v="644"/>
    <x v="1"/>
    <s v="Curtains"/>
    <n v="4"/>
    <n v="377.37"/>
    <n v="1.4"/>
    <b v="0"/>
    <s v="UPI"/>
    <s v="Online"/>
  </r>
  <r>
    <n v="7884"/>
    <d v="2021-08-06T00:00:00"/>
    <x v="644"/>
    <x v="5"/>
    <s v="Car Seat Cover"/>
    <n v="2"/>
    <n v="57.87"/>
    <n v="9.1999999999999993"/>
    <b v="1"/>
    <s v="Cash"/>
    <s v="Online"/>
  </r>
  <r>
    <n v="4494"/>
    <d v="2022-02-26T00:00:00"/>
    <x v="645"/>
    <x v="1"/>
    <s v="Cookware Set"/>
    <n v="5"/>
    <n v="452.17"/>
    <n v="90.63"/>
    <b v="0"/>
    <s v="Debit Card"/>
    <s v="In-store"/>
  </r>
  <r>
    <n v="4089"/>
    <d v="2023-01-29T00:00:00"/>
    <x v="646"/>
    <x v="4"/>
    <s v="Headphones"/>
    <n v="5"/>
    <n v="443.23"/>
    <n v="90.06"/>
    <b v="1"/>
    <s v="Debit Card"/>
    <s v="Online"/>
  </r>
  <r>
    <n v="6528"/>
    <d v="2022-07-07T00:00:00"/>
    <x v="646"/>
    <x v="3"/>
    <s v="Mystery Novel"/>
    <n v="4"/>
    <n v="402.42"/>
    <n v="137.27000000000001"/>
    <b v="0"/>
    <s v="Credit Card"/>
    <s v="In-store"/>
  </r>
  <r>
    <n v="4662"/>
    <d v="2022-06-02T00:00:00"/>
    <x v="646"/>
    <x v="5"/>
    <s v="Motor Oil"/>
    <n v="2"/>
    <n v="360.03"/>
    <n v="93.55"/>
    <b v="1"/>
    <s v="Credit Card"/>
    <s v="In-store"/>
  </r>
  <r>
    <n v="6876"/>
    <d v="2022-04-16T00:00:00"/>
    <x v="646"/>
    <x v="1"/>
    <s v="Curtains"/>
    <n v="1"/>
    <n v="16.329999999999998"/>
    <n v="5.82"/>
    <b v="0"/>
    <s v="Debit Card"/>
    <s v="In-store"/>
  </r>
  <r>
    <n v="5991"/>
    <d v="2021-11-22T00:00:00"/>
    <x v="646"/>
    <x v="4"/>
    <s v="Headphones"/>
    <n v="5"/>
    <n v="125.57"/>
    <n v="15.42"/>
    <b v="1"/>
    <s v="Credit Card"/>
    <s v="Online"/>
  </r>
  <r>
    <n v="7372"/>
    <d v="2022-04-21T00:00:00"/>
    <x v="647"/>
    <x v="3"/>
    <s v="Biography"/>
    <n v="3"/>
    <n v="53.76"/>
    <n v="16.79"/>
    <b v="0"/>
    <s v="UPI"/>
    <s v="Online"/>
  </r>
  <r>
    <n v="3103"/>
    <d v="2022-01-16T00:00:00"/>
    <x v="647"/>
    <x v="3"/>
    <s v="Textbook"/>
    <n v="5"/>
    <n v="349.28"/>
    <n v="148.79"/>
    <b v="0"/>
    <s v="Cash"/>
    <s v="In-store"/>
  </r>
  <r>
    <n v="7613"/>
    <d v="2022-01-14T00:00:00"/>
    <x v="647"/>
    <x v="0"/>
    <s v="Doll"/>
    <n v="5"/>
    <n v="165.48"/>
    <n v="62.49"/>
    <b v="0"/>
    <s v="Cash"/>
    <s v="In-store"/>
  </r>
  <r>
    <n v="8187"/>
    <d v="2021-12-04T00:00:00"/>
    <x v="647"/>
    <x v="0"/>
    <s v="Board Game"/>
    <n v="2"/>
    <n v="46.84"/>
    <n v="19.53"/>
    <b v="1"/>
    <s v="UPI"/>
    <s v="Online"/>
  </r>
  <r>
    <n v="6019"/>
    <d v="2021-06-25T00:00:00"/>
    <x v="647"/>
    <x v="1"/>
    <s v="Cookware Set"/>
    <n v="4"/>
    <n v="351.85"/>
    <n v="18.88"/>
    <b v="0"/>
    <s v="UPI"/>
    <s v="Online"/>
  </r>
  <r>
    <n v="4410"/>
    <d v="2023-03-07T00:00:00"/>
    <x v="648"/>
    <x v="0"/>
    <s v="Action Figure"/>
    <n v="5"/>
    <n v="387.38"/>
    <n v="123.57"/>
    <b v="0"/>
    <s v="Cash"/>
    <s v="In-store"/>
  </r>
  <r>
    <n v="1880"/>
    <d v="2023-02-14T00:00:00"/>
    <x v="648"/>
    <x v="1"/>
    <s v="Cookware Set"/>
    <n v="2"/>
    <n v="453.2"/>
    <n v="139.06"/>
    <b v="1"/>
    <s v="Credit Card"/>
    <s v="In-store"/>
  </r>
  <r>
    <n v="4787"/>
    <d v="2022-06-01T00:00:00"/>
    <x v="648"/>
    <x v="3"/>
    <s v="Textbook"/>
    <n v="4"/>
    <n v="302.94"/>
    <n v="82.31"/>
    <b v="0"/>
    <s v="Credit Card"/>
    <s v="Online"/>
  </r>
  <r>
    <n v="3096"/>
    <d v="2022-07-29T00:00:00"/>
    <x v="649"/>
    <x v="0"/>
    <s v="Doll"/>
    <n v="1"/>
    <n v="76.33"/>
    <n v="37.409999999999997"/>
    <b v="1"/>
    <s v="Net Banking"/>
    <s v="Online"/>
  </r>
  <r>
    <n v="7574"/>
    <d v="2022-05-17T00:00:00"/>
    <x v="649"/>
    <x v="4"/>
    <s v="Headphones"/>
    <n v="4"/>
    <n v="239.56"/>
    <n v="64.099999999999994"/>
    <b v="0"/>
    <s v="Credit Card"/>
    <s v="Online"/>
  </r>
  <r>
    <n v="820"/>
    <d v="2022-04-06T00:00:00"/>
    <x v="649"/>
    <x v="4"/>
    <s v="Camera"/>
    <n v="1"/>
    <n v="432.85"/>
    <n v="104.91"/>
    <b v="1"/>
    <s v="Debit Card"/>
    <s v="Online"/>
  </r>
  <r>
    <n v="1311"/>
    <d v="2022-03-16T00:00:00"/>
    <x v="649"/>
    <x v="3"/>
    <s v="Science Fiction"/>
    <n v="5"/>
    <n v="366.68"/>
    <n v="68.22"/>
    <b v="0"/>
    <s v="Net Banking"/>
    <s v="In-store"/>
  </r>
  <r>
    <n v="4209"/>
    <d v="2021-08-18T00:00:00"/>
    <x v="649"/>
    <x v="1"/>
    <s v="Cushion Covers"/>
    <n v="2"/>
    <n v="114.51"/>
    <n v="22.63"/>
    <b v="1"/>
    <s v="Debit Card"/>
    <s v="Online"/>
  </r>
  <r>
    <n v="3028"/>
    <d v="2022-05-29T00:00:00"/>
    <x v="650"/>
    <x v="1"/>
    <s v="Bed Sheets"/>
    <n v="1"/>
    <n v="81.319999999999993"/>
    <n v="30.34"/>
    <b v="0"/>
    <s v="Cash"/>
    <s v="In-store"/>
  </r>
  <r>
    <n v="1657"/>
    <d v="2021-06-03T00:00:00"/>
    <x v="650"/>
    <x v="5"/>
    <s v="Motor Oil"/>
    <n v="4"/>
    <n v="389.31"/>
    <n v="106.42"/>
    <b v="1"/>
    <s v="Cash"/>
    <s v="Online"/>
  </r>
  <r>
    <n v="3156"/>
    <d v="2022-09-07T00:00:00"/>
    <x v="651"/>
    <x v="5"/>
    <s v="Car Charger"/>
    <n v="4"/>
    <n v="230.42"/>
    <n v="96.36"/>
    <b v="1"/>
    <s v="Debit Card"/>
    <s v="In-store"/>
  </r>
  <r>
    <n v="2101"/>
    <d v="2021-11-25T00:00:00"/>
    <x v="651"/>
    <x v="5"/>
    <s v="Motorcycle Helmet"/>
    <n v="1"/>
    <n v="149.72"/>
    <n v="5.23"/>
    <b v="1"/>
    <s v="Net Banking"/>
    <s v="In-store"/>
  </r>
  <r>
    <n v="1844"/>
    <d v="2021-04-01T00:00:00"/>
    <x v="651"/>
    <x v="3"/>
    <s v="Textbook"/>
    <n v="3"/>
    <n v="180.67"/>
    <n v="28.97"/>
    <b v="1"/>
    <s v="Net Banking"/>
    <s v="Online"/>
  </r>
  <r>
    <n v="8403"/>
    <d v="2022-06-05T00:00:00"/>
    <x v="652"/>
    <x v="4"/>
    <s v="Headphones"/>
    <n v="1"/>
    <n v="222.36"/>
    <n v="103.66"/>
    <b v="0"/>
    <s v="Debit Card"/>
    <s v="Online"/>
  </r>
  <r>
    <n v="6958"/>
    <d v="2022-11-11T00:00:00"/>
    <x v="653"/>
    <x v="2"/>
    <s v="Watch"/>
    <n v="2"/>
    <n v="142.38"/>
    <n v="13.62"/>
    <b v="0"/>
    <s v="Cash"/>
    <s v="Online"/>
  </r>
  <r>
    <n v="3653"/>
    <d v="2022-08-27T00:00:00"/>
    <x v="653"/>
    <x v="4"/>
    <s v="Laptop"/>
    <n v="2"/>
    <n v="395.39"/>
    <n v="22.67"/>
    <b v="0"/>
    <s v="Net Banking"/>
    <s v="Online"/>
  </r>
  <r>
    <n v="6382"/>
    <d v="2022-07-19T00:00:00"/>
    <x v="653"/>
    <x v="4"/>
    <s v="Smartwatch"/>
    <n v="1"/>
    <n v="324.3"/>
    <n v="100.27"/>
    <b v="1"/>
    <s v="Credit Card"/>
    <s v="In-store"/>
  </r>
  <r>
    <n v="168"/>
    <d v="2022-06-04T00:00:00"/>
    <x v="653"/>
    <x v="2"/>
    <s v="T-Shirt"/>
    <n v="2"/>
    <n v="27.7"/>
    <n v="2.88"/>
    <b v="1"/>
    <s v="Net Banking"/>
    <s v="Online"/>
  </r>
  <r>
    <n v="5428"/>
    <d v="2022-03-12T00:00:00"/>
    <x v="653"/>
    <x v="4"/>
    <s v="Camera"/>
    <n v="5"/>
    <n v="160.76"/>
    <n v="72.239999999999995"/>
    <b v="1"/>
    <s v="Cash"/>
    <s v="In-store"/>
  </r>
  <r>
    <n v="7586"/>
    <d v="2021-03-25T00:00:00"/>
    <x v="653"/>
    <x v="5"/>
    <s v="Motor Oil"/>
    <n v="4"/>
    <n v="270.64999999999998"/>
    <n v="111.42"/>
    <b v="1"/>
    <s v="UPI"/>
    <s v="In-store"/>
  </r>
  <r>
    <n v="8355"/>
    <d v="2022-10-31T00:00:00"/>
    <x v="654"/>
    <x v="0"/>
    <s v="Doll"/>
    <n v="2"/>
    <n v="21.06"/>
    <n v="2.34"/>
    <b v="0"/>
    <s v="UPI"/>
    <s v="Online"/>
  </r>
  <r>
    <n v="8417"/>
    <d v="2022-06-18T00:00:00"/>
    <x v="654"/>
    <x v="3"/>
    <s v="Biography"/>
    <n v="2"/>
    <n v="237.17"/>
    <n v="118.48"/>
    <b v="1"/>
    <s v="Cash"/>
    <s v="In-store"/>
  </r>
  <r>
    <n v="1310"/>
    <d v="2022-03-13T00:00:00"/>
    <x v="654"/>
    <x v="5"/>
    <s v="Air Freshener"/>
    <n v="1"/>
    <n v="488.81"/>
    <n v="164.85"/>
    <b v="0"/>
    <s v="Cash"/>
    <s v="In-store"/>
  </r>
  <r>
    <n v="2836"/>
    <d v="2022-07-31T00:00:00"/>
    <x v="655"/>
    <x v="3"/>
    <s v="Biography"/>
    <n v="4"/>
    <n v="130.05000000000001"/>
    <n v="25.52"/>
    <b v="0"/>
    <s v="Credit Card"/>
    <s v="In-store"/>
  </r>
  <r>
    <n v="4287"/>
    <d v="2022-07-01T00:00:00"/>
    <x v="655"/>
    <x v="1"/>
    <s v="Cookware Set"/>
    <n v="4"/>
    <n v="406.42"/>
    <n v="86.4"/>
    <b v="0"/>
    <s v="Credit Card"/>
    <s v="In-store"/>
  </r>
  <r>
    <n v="7245"/>
    <d v="2021-09-08T00:00:00"/>
    <x v="655"/>
    <x v="2"/>
    <s v="Watch"/>
    <n v="4"/>
    <n v="398.93"/>
    <n v="191.45"/>
    <b v="1"/>
    <s v="Credit Card"/>
    <s v="In-store"/>
  </r>
  <r>
    <n v="5529"/>
    <d v="2021-07-13T00:00:00"/>
    <x v="655"/>
    <x v="1"/>
    <s v="Bed Sheets"/>
    <n v="5"/>
    <n v="140.94999999999999"/>
    <n v="20.67"/>
    <b v="0"/>
    <s v="Credit Card"/>
    <s v="In-store"/>
  </r>
  <r>
    <n v="3729"/>
    <d v="2023-01-10T00:00:00"/>
    <x v="656"/>
    <x v="4"/>
    <s v="Laptop"/>
    <n v="2"/>
    <n v="147.38999999999999"/>
    <n v="16.89"/>
    <b v="1"/>
    <s v="Net Banking"/>
    <s v="In-store"/>
  </r>
  <r>
    <n v="630"/>
    <d v="2022-04-10T00:00:00"/>
    <x v="656"/>
    <x v="2"/>
    <s v="T-Shirt"/>
    <n v="3"/>
    <n v="496.3"/>
    <n v="5.75"/>
    <b v="1"/>
    <s v="Cash"/>
    <s v="Online"/>
  </r>
  <r>
    <n v="1792"/>
    <d v="2022-08-11T00:00:00"/>
    <x v="657"/>
    <x v="2"/>
    <s v="Shoes"/>
    <n v="5"/>
    <n v="95.48"/>
    <n v="7.64"/>
    <b v="0"/>
    <s v="UPI"/>
    <s v="Online"/>
  </r>
  <r>
    <n v="9921"/>
    <d v="2023-03-19T00:00:00"/>
    <x v="658"/>
    <x v="4"/>
    <s v="Smartwatch"/>
    <n v="3"/>
    <n v="366.3"/>
    <n v="58.44"/>
    <b v="0"/>
    <s v="UPI"/>
    <s v="In-store"/>
  </r>
  <r>
    <n v="3021"/>
    <d v="2022-09-03T00:00:00"/>
    <x v="658"/>
    <x v="3"/>
    <s v="Science Fiction"/>
    <n v="4"/>
    <n v="416.12"/>
    <n v="12.6"/>
    <b v="1"/>
    <s v="Credit Card"/>
    <s v="In-store"/>
  </r>
  <r>
    <n v="4082"/>
    <d v="2022-08-26T00:00:00"/>
    <x v="658"/>
    <x v="0"/>
    <s v="Remote Control Car"/>
    <n v="4"/>
    <n v="99.72"/>
    <n v="49.17"/>
    <b v="0"/>
    <s v="Cash"/>
    <s v="In-store"/>
  </r>
  <r>
    <n v="9142"/>
    <d v="2021-10-02T00:00:00"/>
    <x v="658"/>
    <x v="3"/>
    <s v="Science Fiction"/>
    <n v="3"/>
    <n v="364.63"/>
    <n v="119.7"/>
    <b v="1"/>
    <s v="Net Banking"/>
    <s v="Online"/>
  </r>
  <r>
    <n v="1662"/>
    <d v="2021-05-03T00:00:00"/>
    <x v="659"/>
    <x v="0"/>
    <s v="Doll"/>
    <n v="1"/>
    <n v="271.56"/>
    <n v="66.94"/>
    <b v="1"/>
    <s v="Cash"/>
    <s v="In-store"/>
  </r>
  <r>
    <n v="6928"/>
    <d v="2023-01-02T00:00:00"/>
    <x v="660"/>
    <x v="0"/>
    <s v="Puzzle"/>
    <n v="2"/>
    <n v="470.73"/>
    <n v="153.77000000000001"/>
    <b v="0"/>
    <s v="UPI"/>
    <s v="Online"/>
  </r>
  <r>
    <n v="3841"/>
    <d v="2022-11-12T00:00:00"/>
    <x v="660"/>
    <x v="0"/>
    <s v="Doll"/>
    <n v="5"/>
    <n v="381.67"/>
    <n v="23.6"/>
    <b v="0"/>
    <s v="Net Banking"/>
    <s v="Online"/>
  </r>
  <r>
    <n v="9102"/>
    <d v="2022-03-06T00:00:00"/>
    <x v="660"/>
    <x v="2"/>
    <s v="Shoes"/>
    <n v="2"/>
    <n v="227.91"/>
    <n v="83.32"/>
    <b v="1"/>
    <s v="Credit Card"/>
    <s v="In-store"/>
  </r>
  <r>
    <n v="2190"/>
    <d v="2021-11-06T00:00:00"/>
    <x v="660"/>
    <x v="5"/>
    <s v="Motorcycle Helmet"/>
    <n v="3"/>
    <n v="310.72000000000003"/>
    <n v="84.55"/>
    <b v="1"/>
    <s v="Debit Card"/>
    <s v="In-store"/>
  </r>
  <r>
    <n v="8964"/>
    <d v="2021-10-18T00:00:00"/>
    <x v="660"/>
    <x v="3"/>
    <s v="Mystery Novel"/>
    <n v="4"/>
    <n v="318.31"/>
    <n v="76.05"/>
    <b v="0"/>
    <s v="Debit Card"/>
    <s v="In-store"/>
  </r>
  <r>
    <n v="3149"/>
    <d v="2021-09-12T00:00:00"/>
    <x v="660"/>
    <x v="5"/>
    <s v="Car Seat Cover"/>
    <n v="2"/>
    <n v="479.79"/>
    <n v="23.17"/>
    <b v="1"/>
    <s v="Debit Card"/>
    <s v="Online"/>
  </r>
  <r>
    <n v="4515"/>
    <d v="2021-05-20T00:00:00"/>
    <x v="660"/>
    <x v="3"/>
    <s v="Biography"/>
    <n v="4"/>
    <n v="280.52999999999997"/>
    <n v="78.209999999999994"/>
    <b v="1"/>
    <s v="Net Banking"/>
    <s v="In-store"/>
  </r>
  <r>
    <n v="1091"/>
    <d v="2022-08-28T00:00:00"/>
    <x v="661"/>
    <x v="1"/>
    <s v="Table Lamp"/>
    <n v="3"/>
    <n v="465.22"/>
    <n v="99.5"/>
    <b v="0"/>
    <s v="Cash"/>
    <s v="Online"/>
  </r>
  <r>
    <n v="6600"/>
    <d v="2022-08-10T00:00:00"/>
    <x v="661"/>
    <x v="4"/>
    <s v="Camera"/>
    <n v="4"/>
    <n v="353.05"/>
    <n v="71.08"/>
    <b v="0"/>
    <s v="Debit Card"/>
    <s v="In-store"/>
  </r>
  <r>
    <n v="9973"/>
    <d v="2022-05-18T00:00:00"/>
    <x v="661"/>
    <x v="5"/>
    <s v="Air Freshener"/>
    <n v="1"/>
    <n v="203.94"/>
    <n v="89.63"/>
    <b v="1"/>
    <s v="Credit Card"/>
    <s v="In-store"/>
  </r>
  <r>
    <n v="6525"/>
    <d v="2021-09-15T00:00:00"/>
    <x v="662"/>
    <x v="0"/>
    <s v="Action Figure"/>
    <n v="4"/>
    <n v="405.05"/>
    <n v="70.13"/>
    <b v="1"/>
    <s v="UPI"/>
    <s v="Online"/>
  </r>
  <r>
    <n v="6559"/>
    <d v="2021-06-22T00:00:00"/>
    <x v="662"/>
    <x v="1"/>
    <s v="Cookware Set"/>
    <n v="2"/>
    <n v="105.54"/>
    <n v="0.18"/>
    <b v="0"/>
    <s v="Credit Card"/>
    <s v="Online"/>
  </r>
  <r>
    <n v="4771"/>
    <d v="2021-12-10T00:00:00"/>
    <x v="663"/>
    <x v="4"/>
    <s v="Headphones"/>
    <n v="1"/>
    <n v="213.21"/>
    <n v="37.619999999999997"/>
    <b v="0"/>
    <s v="Credit Card"/>
    <s v="Online"/>
  </r>
  <r>
    <n v="5724"/>
    <d v="2023-02-23T00:00:00"/>
    <x v="664"/>
    <x v="2"/>
    <s v="Jeans"/>
    <n v="5"/>
    <n v="185.11"/>
    <n v="21.92"/>
    <b v="0"/>
    <s v="Credit Card"/>
    <s v="Online"/>
  </r>
  <r>
    <n v="2094"/>
    <d v="2022-01-17T00:00:00"/>
    <x v="664"/>
    <x v="1"/>
    <s v="Cushion Covers"/>
    <n v="5"/>
    <n v="219.59"/>
    <n v="62.42"/>
    <b v="1"/>
    <s v="Credit Card"/>
    <s v="Online"/>
  </r>
  <r>
    <n v="9551"/>
    <d v="2021-09-15T00:00:00"/>
    <x v="664"/>
    <x v="5"/>
    <s v="Air Freshener"/>
    <n v="1"/>
    <n v="15.06"/>
    <n v="1"/>
    <b v="0"/>
    <s v="UPI"/>
    <s v="Online"/>
  </r>
  <r>
    <n v="8438"/>
    <d v="2022-03-21T00:00:00"/>
    <x v="665"/>
    <x v="5"/>
    <s v="Motor Oil"/>
    <n v="1"/>
    <n v="208.68"/>
    <n v="64.3"/>
    <b v="1"/>
    <s v="UPI"/>
    <s v="In-store"/>
  </r>
  <r>
    <n v="9074"/>
    <d v="2021-03-25T00:00:00"/>
    <x v="665"/>
    <x v="0"/>
    <s v="Doll"/>
    <n v="4"/>
    <n v="243.2"/>
    <n v="103.89"/>
    <b v="1"/>
    <s v="UPI"/>
    <s v="In-store"/>
  </r>
  <r>
    <n v="398"/>
    <d v="2022-01-10T00:00:00"/>
    <x v="666"/>
    <x v="0"/>
    <s v="Board Game"/>
    <n v="1"/>
    <n v="231.6"/>
    <n v="92.65"/>
    <b v="0"/>
    <s v="Cash"/>
    <s v="In-store"/>
  </r>
  <r>
    <n v="4628"/>
    <d v="2021-07-09T00:00:00"/>
    <x v="666"/>
    <x v="0"/>
    <s v="Remote Control Car"/>
    <n v="4"/>
    <n v="456.02"/>
    <n v="54.19"/>
    <b v="0"/>
    <s v="Cash"/>
    <s v="In-store"/>
  </r>
  <r>
    <n v="1243"/>
    <d v="2023-01-29T00:00:00"/>
    <x v="667"/>
    <x v="2"/>
    <s v="Jeans"/>
    <n v="2"/>
    <n v="266"/>
    <n v="87.05"/>
    <b v="0"/>
    <s v="Cash"/>
    <s v="Online"/>
  </r>
  <r>
    <n v="6685"/>
    <d v="2022-09-14T00:00:00"/>
    <x v="668"/>
    <x v="4"/>
    <s v="Laptop"/>
    <n v="4"/>
    <n v="86.29"/>
    <n v="29.94"/>
    <b v="1"/>
    <s v="Credit Card"/>
    <s v="Online"/>
  </r>
  <r>
    <n v="4602"/>
    <d v="2022-08-27T00:00:00"/>
    <x v="668"/>
    <x v="3"/>
    <s v="Biography"/>
    <n v="2"/>
    <n v="262.7"/>
    <n v="96.4"/>
    <b v="0"/>
    <s v="Credit Card"/>
    <s v="Online"/>
  </r>
  <r>
    <n v="2333"/>
    <d v="2022-01-31T00:00:00"/>
    <x v="668"/>
    <x v="2"/>
    <s v="Jeans"/>
    <n v="2"/>
    <n v="112.82"/>
    <n v="55.34"/>
    <b v="0"/>
    <s v="Credit Card"/>
    <s v="Online"/>
  </r>
  <r>
    <n v="5483"/>
    <d v="2021-04-06T00:00:00"/>
    <x v="668"/>
    <x v="2"/>
    <s v="Dress"/>
    <n v="4"/>
    <n v="191.75"/>
    <n v="31.88"/>
    <b v="1"/>
    <s v="Net Banking"/>
    <s v="In-store"/>
  </r>
  <r>
    <n v="6926"/>
    <d v="2023-01-16T00:00:00"/>
    <x v="669"/>
    <x v="0"/>
    <s v="Doll"/>
    <n v="3"/>
    <n v="475.07"/>
    <n v="162.68"/>
    <b v="1"/>
    <s v="UPI"/>
    <s v="Online"/>
  </r>
  <r>
    <n v="4839"/>
    <d v="2022-07-06T00:00:00"/>
    <x v="669"/>
    <x v="3"/>
    <s v="Science Fiction"/>
    <n v="4"/>
    <n v="352.79"/>
    <n v="100.23"/>
    <b v="1"/>
    <s v="Debit Card"/>
    <s v="Online"/>
  </r>
  <r>
    <n v="8774"/>
    <d v="2022-06-28T00:00:00"/>
    <x v="669"/>
    <x v="2"/>
    <s v="Dress"/>
    <n v="3"/>
    <n v="457.17"/>
    <n v="130.37"/>
    <b v="1"/>
    <s v="Cash"/>
    <s v="Online"/>
  </r>
  <r>
    <n v="350"/>
    <d v="2022-04-21T00:00:00"/>
    <x v="669"/>
    <x v="3"/>
    <s v="Science Fiction"/>
    <n v="2"/>
    <n v="132.84"/>
    <n v="2.62"/>
    <b v="0"/>
    <s v="Cash"/>
    <s v="In-store"/>
  </r>
  <r>
    <n v="3315"/>
    <d v="2021-09-18T00:00:00"/>
    <x v="669"/>
    <x v="2"/>
    <s v="Jeans"/>
    <n v="2"/>
    <n v="438.47"/>
    <n v="192.18"/>
    <b v="1"/>
    <s v="Net Banking"/>
    <s v="In-store"/>
  </r>
  <r>
    <n v="4119"/>
    <d v="2021-07-17T00:00:00"/>
    <x v="669"/>
    <x v="4"/>
    <s v="Smartphone"/>
    <n v="4"/>
    <n v="312.26"/>
    <n v="35.590000000000003"/>
    <b v="1"/>
    <s v="Cash"/>
    <s v="In-store"/>
  </r>
  <r>
    <n v="7680"/>
    <d v="2021-05-25T00:00:00"/>
    <x v="669"/>
    <x v="1"/>
    <s v="Cookware Set"/>
    <n v="3"/>
    <n v="255.23"/>
    <n v="63.02"/>
    <b v="1"/>
    <s v="Cash"/>
    <s v="Online"/>
  </r>
  <r>
    <n v="3556"/>
    <d v="2022-10-25T00:00:00"/>
    <x v="670"/>
    <x v="1"/>
    <s v="Table Lamp"/>
    <n v="5"/>
    <n v="206.46"/>
    <n v="25.33"/>
    <b v="0"/>
    <s v="Debit Card"/>
    <s v="Online"/>
  </r>
  <r>
    <n v="3697"/>
    <d v="2022-09-30T00:00:00"/>
    <x v="670"/>
    <x v="3"/>
    <s v="Mystery Novel"/>
    <n v="2"/>
    <n v="106.47"/>
    <n v="17.53"/>
    <b v="1"/>
    <s v="Credit Card"/>
    <s v="Online"/>
  </r>
  <r>
    <n v="2354"/>
    <d v="2021-10-22T00:00:00"/>
    <x v="670"/>
    <x v="5"/>
    <s v="Motor Oil"/>
    <n v="4"/>
    <n v="114.22"/>
    <n v="38.979999999999997"/>
    <b v="1"/>
    <s v="Cash"/>
    <s v="In-store"/>
  </r>
  <r>
    <n v="9701"/>
    <d v="2023-03-11T00:00:00"/>
    <x v="671"/>
    <x v="5"/>
    <s v="Motorcycle Helmet"/>
    <n v="1"/>
    <n v="351.62"/>
    <n v="53.02"/>
    <b v="1"/>
    <s v="Cash"/>
    <s v="Online"/>
  </r>
  <r>
    <n v="5806"/>
    <d v="2021-11-13T00:00:00"/>
    <x v="671"/>
    <x v="3"/>
    <s v="Mystery Novel"/>
    <n v="4"/>
    <n v="226.71"/>
    <n v="83.85"/>
    <b v="1"/>
    <s v="Debit Card"/>
    <s v="Online"/>
  </r>
  <r>
    <n v="9783"/>
    <d v="2021-09-07T00:00:00"/>
    <x v="671"/>
    <x v="1"/>
    <s v="Table Lamp"/>
    <n v="1"/>
    <n v="184.46"/>
    <n v="70.39"/>
    <b v="0"/>
    <s v="Net Banking"/>
    <s v="Online"/>
  </r>
  <r>
    <n v="1491"/>
    <d v="2021-06-03T00:00:00"/>
    <x v="672"/>
    <x v="3"/>
    <s v="Science Fiction"/>
    <n v="5"/>
    <n v="263.33"/>
    <n v="83.13"/>
    <b v="0"/>
    <s v="Net Banking"/>
    <s v="In-store"/>
  </r>
  <r>
    <n v="2578"/>
    <d v="2021-12-17T00:00:00"/>
    <x v="673"/>
    <x v="1"/>
    <s v="Cushion Covers"/>
    <n v="3"/>
    <n v="13.59"/>
    <n v="4.08"/>
    <b v="0"/>
    <s v="UPI"/>
    <s v="In-store"/>
  </r>
  <r>
    <n v="3655"/>
    <d v="2021-07-21T00:00:00"/>
    <x v="673"/>
    <x v="2"/>
    <s v="Dress"/>
    <n v="5"/>
    <n v="114.44"/>
    <n v="27.51"/>
    <b v="0"/>
    <s v="UPI"/>
    <s v="Online"/>
  </r>
  <r>
    <n v="5625"/>
    <d v="2023-02-08T00:00:00"/>
    <x v="674"/>
    <x v="4"/>
    <s v="Headphones"/>
    <n v="4"/>
    <n v="240.88"/>
    <n v="39.97"/>
    <b v="1"/>
    <s v="Debit Card"/>
    <s v="In-store"/>
  </r>
  <r>
    <n v="8509"/>
    <d v="2023-01-22T00:00:00"/>
    <x v="674"/>
    <x v="4"/>
    <s v="Smartphone"/>
    <n v="2"/>
    <n v="218.99"/>
    <n v="92.69"/>
    <b v="1"/>
    <s v="Debit Card"/>
    <s v="Online"/>
  </r>
  <r>
    <n v="4485"/>
    <d v="2021-09-15T00:00:00"/>
    <x v="674"/>
    <x v="5"/>
    <s v="Car Seat Cover"/>
    <n v="5"/>
    <n v="98.74"/>
    <n v="23.9"/>
    <b v="0"/>
    <s v="Net Banking"/>
    <s v="Online"/>
  </r>
  <r>
    <n v="2298"/>
    <d v="2022-08-21T00:00:00"/>
    <x v="675"/>
    <x v="3"/>
    <s v="Mystery Novel"/>
    <n v="1"/>
    <n v="302.14"/>
    <n v="31.7"/>
    <b v="0"/>
    <s v="Net Banking"/>
    <s v="In-store"/>
  </r>
  <r>
    <n v="7427"/>
    <d v="2022-07-29T00:00:00"/>
    <x v="675"/>
    <x v="4"/>
    <s v="Smartphone"/>
    <n v="2"/>
    <n v="318.77999999999997"/>
    <n v="126.08"/>
    <b v="1"/>
    <s v="Credit Card"/>
    <s v="In-store"/>
  </r>
  <r>
    <n v="8610"/>
    <d v="2021-05-12T00:00:00"/>
    <x v="675"/>
    <x v="3"/>
    <s v="Textbook"/>
    <n v="4"/>
    <n v="141.47999999999999"/>
    <n v="28.36"/>
    <b v="1"/>
    <s v="Debit Card"/>
    <s v="Online"/>
  </r>
  <r>
    <n v="9115"/>
    <d v="2022-07-25T00:00:00"/>
    <x v="676"/>
    <x v="2"/>
    <s v="T-Shirt"/>
    <n v="1"/>
    <n v="490.55"/>
    <n v="140.22"/>
    <b v="0"/>
    <s v="Debit Card"/>
    <s v="Online"/>
  </r>
  <r>
    <n v="6931"/>
    <d v="2022-06-03T00:00:00"/>
    <x v="677"/>
    <x v="5"/>
    <s v="Motor Oil"/>
    <n v="4"/>
    <n v="85.85"/>
    <n v="12.74"/>
    <b v="1"/>
    <s v="Cash"/>
    <s v="Online"/>
  </r>
  <r>
    <n v="8893"/>
    <d v="2022-04-08T00:00:00"/>
    <x v="677"/>
    <x v="3"/>
    <s v="Biography"/>
    <n v="5"/>
    <n v="101.45"/>
    <n v="17.64"/>
    <b v="0"/>
    <s v="Net Banking"/>
    <s v="Online"/>
  </r>
  <r>
    <n v="8728"/>
    <d v="2021-12-28T00:00:00"/>
    <x v="677"/>
    <x v="0"/>
    <s v="Board Game"/>
    <n v="5"/>
    <n v="30.13"/>
    <n v="6.57"/>
    <b v="0"/>
    <s v="UPI"/>
    <s v="In-store"/>
  </r>
  <r>
    <n v="4272"/>
    <d v="2021-05-30T00:00:00"/>
    <x v="677"/>
    <x v="0"/>
    <s v="Remote Control Car"/>
    <n v="5"/>
    <n v="263.36"/>
    <n v="77.64"/>
    <b v="0"/>
    <s v="Debit Card"/>
    <s v="Online"/>
  </r>
  <r>
    <n v="6033"/>
    <d v="2021-04-14T00:00:00"/>
    <x v="677"/>
    <x v="4"/>
    <s v="Camera"/>
    <n v="4"/>
    <n v="370.48"/>
    <n v="44.89"/>
    <b v="1"/>
    <s v="Net Banking"/>
    <s v="Online"/>
  </r>
  <r>
    <n v="3167"/>
    <d v="2021-04-06T00:00:00"/>
    <x v="677"/>
    <x v="1"/>
    <s v="Curtains"/>
    <n v="1"/>
    <n v="395.97"/>
    <n v="82.44"/>
    <b v="1"/>
    <s v="UPI"/>
    <s v="In-store"/>
  </r>
  <r>
    <n v="1616"/>
    <d v="2023-02-21T00:00:00"/>
    <x v="678"/>
    <x v="0"/>
    <s v="Doll"/>
    <n v="3"/>
    <n v="212.2"/>
    <n v="42.42"/>
    <b v="0"/>
    <s v="Net Banking"/>
    <s v="Online"/>
  </r>
  <r>
    <n v="1094"/>
    <d v="2023-01-03T00:00:00"/>
    <x v="678"/>
    <x v="5"/>
    <s v="Motorcycle Helmet"/>
    <n v="4"/>
    <n v="211.53"/>
    <n v="80.58"/>
    <b v="1"/>
    <s v="Net Banking"/>
    <s v="Online"/>
  </r>
  <r>
    <n v="6005"/>
    <d v="2022-02-14T00:00:00"/>
    <x v="678"/>
    <x v="0"/>
    <s v="Board Game"/>
    <n v="4"/>
    <n v="340.03"/>
    <n v="18.25"/>
    <b v="0"/>
    <s v="UPI"/>
    <s v="In-store"/>
  </r>
  <r>
    <n v="2121"/>
    <d v="2021-08-20T00:00:00"/>
    <x v="678"/>
    <x v="1"/>
    <s v="Table Lamp"/>
    <n v="5"/>
    <n v="180.57"/>
    <n v="55.75"/>
    <b v="0"/>
    <s v="Credit Card"/>
    <s v="Online"/>
  </r>
  <r>
    <n v="8945"/>
    <d v="2021-06-11T00:00:00"/>
    <x v="678"/>
    <x v="4"/>
    <s v="Smartwatch"/>
    <n v="4"/>
    <n v="469.09"/>
    <n v="231.01"/>
    <b v="1"/>
    <s v="Credit Card"/>
    <s v="In-store"/>
  </r>
  <r>
    <n v="3006"/>
    <d v="2023-02-15T00:00:00"/>
    <x v="679"/>
    <x v="0"/>
    <s v="Action Figure"/>
    <n v="4"/>
    <n v="352.34"/>
    <n v="7.69"/>
    <b v="1"/>
    <s v="Net Banking"/>
    <s v="In-store"/>
  </r>
  <r>
    <n v="7508"/>
    <d v="2022-05-25T00:00:00"/>
    <x v="679"/>
    <x v="5"/>
    <s v="Car Charger"/>
    <n v="2"/>
    <n v="112.6"/>
    <n v="43.4"/>
    <b v="0"/>
    <s v="UPI"/>
    <s v="In-store"/>
  </r>
  <r>
    <n v="5504"/>
    <d v="2021-07-22T00:00:00"/>
    <x v="679"/>
    <x v="1"/>
    <s v="Bed Sheets"/>
    <n v="3"/>
    <n v="276.44"/>
    <n v="130.38999999999999"/>
    <b v="1"/>
    <s v="Cash"/>
    <s v="Online"/>
  </r>
  <r>
    <n v="9822"/>
    <d v="2022-11-19T00:00:00"/>
    <x v="680"/>
    <x v="0"/>
    <s v="Action Figure"/>
    <n v="5"/>
    <n v="421.16"/>
    <n v="173.17"/>
    <b v="0"/>
    <s v="Debit Card"/>
    <s v="Online"/>
  </r>
  <r>
    <n v="4601"/>
    <d v="2021-08-17T00:00:00"/>
    <x v="680"/>
    <x v="3"/>
    <s v="Mystery Novel"/>
    <n v="5"/>
    <n v="372.58"/>
    <n v="65.930000000000007"/>
    <b v="0"/>
    <s v="Credit Card"/>
    <s v="In-store"/>
  </r>
  <r>
    <n v="9264"/>
    <d v="2021-06-17T00:00:00"/>
    <x v="680"/>
    <x v="0"/>
    <s v="Action Figure"/>
    <n v="3"/>
    <n v="21.14"/>
    <n v="9.9"/>
    <b v="0"/>
    <s v="Credit Card"/>
    <s v="Online"/>
  </r>
  <r>
    <n v="6695"/>
    <d v="2022-05-01T00:00:00"/>
    <x v="681"/>
    <x v="4"/>
    <s v="Camera"/>
    <n v="1"/>
    <n v="437.37"/>
    <n v="189.5"/>
    <b v="0"/>
    <s v="Cash"/>
    <s v="Online"/>
  </r>
  <r>
    <n v="7926"/>
    <d v="2022-02-25T00:00:00"/>
    <x v="682"/>
    <x v="4"/>
    <s v="Camera"/>
    <n v="1"/>
    <n v="62.28"/>
    <n v="16.07"/>
    <b v="0"/>
    <s v="UPI"/>
    <s v="In-store"/>
  </r>
  <r>
    <n v="2469"/>
    <d v="2022-02-22T00:00:00"/>
    <x v="682"/>
    <x v="3"/>
    <s v="Textbook"/>
    <n v="3"/>
    <n v="351.01"/>
    <n v="144.26"/>
    <b v="0"/>
    <s v="Debit Card"/>
    <s v="In-store"/>
  </r>
  <r>
    <n v="2522"/>
    <d v="2021-10-16T00:00:00"/>
    <x v="682"/>
    <x v="0"/>
    <s v="Action Figure"/>
    <n v="2"/>
    <n v="249.04"/>
    <n v="39.44"/>
    <b v="0"/>
    <s v="UPI"/>
    <s v="Online"/>
  </r>
  <r>
    <n v="3484"/>
    <d v="2022-04-04T00:00:00"/>
    <x v="683"/>
    <x v="5"/>
    <s v="Air Freshener"/>
    <n v="1"/>
    <n v="146.4"/>
    <n v="2.8"/>
    <b v="1"/>
    <s v="UPI"/>
    <s v="Online"/>
  </r>
  <r>
    <n v="7516"/>
    <d v="2021-10-25T00:00:00"/>
    <x v="683"/>
    <x v="5"/>
    <s v="Air Freshener"/>
    <n v="1"/>
    <n v="91.74"/>
    <n v="8.27"/>
    <b v="0"/>
    <s v="Cash"/>
    <s v="In-store"/>
  </r>
  <r>
    <n v="8654"/>
    <d v="2022-11-07T00:00:00"/>
    <x v="684"/>
    <x v="1"/>
    <s v="Bed Sheets"/>
    <n v="5"/>
    <n v="64.98"/>
    <n v="26.93"/>
    <b v="1"/>
    <s v="Cash"/>
    <s v="Online"/>
  </r>
  <r>
    <n v="5303"/>
    <d v="2022-06-25T00:00:00"/>
    <x v="684"/>
    <x v="1"/>
    <s v="Curtains"/>
    <n v="5"/>
    <n v="141"/>
    <n v="60.49"/>
    <b v="1"/>
    <s v="Debit Card"/>
    <s v="In-store"/>
  </r>
  <r>
    <n v="1560"/>
    <d v="2022-09-11T00:00:00"/>
    <x v="685"/>
    <x v="4"/>
    <s v="Smartwatch"/>
    <n v="5"/>
    <n v="210.7"/>
    <n v="55"/>
    <b v="0"/>
    <s v="Debit Card"/>
    <s v="In-store"/>
  </r>
  <r>
    <n v="7059"/>
    <d v="2021-11-21T00:00:00"/>
    <x v="685"/>
    <x v="2"/>
    <s v="Dress"/>
    <n v="2"/>
    <n v="334.28"/>
    <n v="51.78"/>
    <b v="0"/>
    <s v="Net Banking"/>
    <s v="Online"/>
  </r>
  <r>
    <n v="8109"/>
    <d v="2022-05-13T00:00:00"/>
    <x v="686"/>
    <x v="5"/>
    <s v="Car Charger"/>
    <n v="2"/>
    <n v="227.34"/>
    <n v="34.409999999999997"/>
    <b v="0"/>
    <s v="Cash"/>
    <s v="In-store"/>
  </r>
  <r>
    <n v="9039"/>
    <d v="2021-10-27T00:00:00"/>
    <x v="686"/>
    <x v="3"/>
    <s v="Children's Book"/>
    <n v="1"/>
    <n v="64.819999999999993"/>
    <n v="30.63"/>
    <b v="1"/>
    <s v="Cash"/>
    <s v="Online"/>
  </r>
  <r>
    <n v="184"/>
    <d v="2022-03-21T00:00:00"/>
    <x v="687"/>
    <x v="2"/>
    <s v="Jeans"/>
    <n v="2"/>
    <n v="328.72"/>
    <n v="106.23"/>
    <b v="0"/>
    <s v="Credit Card"/>
    <s v="Online"/>
  </r>
  <r>
    <n v="1871"/>
    <d v="2021-09-04T00:00:00"/>
    <x v="687"/>
    <x v="3"/>
    <s v="Science Fiction"/>
    <n v="1"/>
    <n v="266.67"/>
    <n v="51.21"/>
    <b v="1"/>
    <s v="UPI"/>
    <s v="In-store"/>
  </r>
  <r>
    <n v="8034"/>
    <d v="2022-09-08T00:00:00"/>
    <x v="688"/>
    <x v="1"/>
    <s v="Cushion Covers"/>
    <n v="5"/>
    <n v="476.11"/>
    <n v="225.15"/>
    <b v="1"/>
    <s v="Debit Card"/>
    <s v="Online"/>
  </r>
  <r>
    <n v="2855"/>
    <d v="2021-10-04T00:00:00"/>
    <x v="688"/>
    <x v="0"/>
    <s v="Doll"/>
    <n v="3"/>
    <n v="119.39"/>
    <n v="35.159999999999997"/>
    <b v="1"/>
    <s v="UPI"/>
    <s v="In-store"/>
  </r>
  <r>
    <n v="6284"/>
    <d v="2022-12-11T00:00:00"/>
    <x v="689"/>
    <x v="3"/>
    <s v="Children's Book"/>
    <n v="3"/>
    <n v="45.8"/>
    <n v="12.76"/>
    <b v="1"/>
    <s v="Net Banking"/>
    <s v="Online"/>
  </r>
  <r>
    <n v="4118"/>
    <d v="2022-03-18T00:00:00"/>
    <x v="689"/>
    <x v="0"/>
    <s v="Puzzle"/>
    <n v="2"/>
    <n v="462.3"/>
    <n v="141.72"/>
    <b v="1"/>
    <s v="Credit Card"/>
    <s v="In-store"/>
  </r>
  <r>
    <n v="1418"/>
    <d v="2021-07-01T00:00:00"/>
    <x v="689"/>
    <x v="4"/>
    <s v="Laptop"/>
    <n v="3"/>
    <n v="10.78"/>
    <n v="2.41"/>
    <b v="0"/>
    <s v="Credit Card"/>
    <s v="In-store"/>
  </r>
  <r>
    <n v="5037"/>
    <d v="2022-07-29T00:00:00"/>
    <x v="690"/>
    <x v="1"/>
    <s v="Bed Sheets"/>
    <n v="3"/>
    <n v="309.87"/>
    <n v="61.28"/>
    <b v="1"/>
    <s v="Cash"/>
    <s v="Online"/>
  </r>
  <r>
    <n v="90"/>
    <d v="2022-06-05T00:00:00"/>
    <x v="690"/>
    <x v="5"/>
    <s v="Car Seat Cover"/>
    <n v="5"/>
    <n v="266.04000000000002"/>
    <n v="69.14"/>
    <b v="0"/>
    <s v="Debit Card"/>
    <s v="In-store"/>
  </r>
  <r>
    <n v="8332"/>
    <d v="2022-05-22T00:00:00"/>
    <x v="690"/>
    <x v="4"/>
    <s v="Headphones"/>
    <n v="4"/>
    <n v="434.72"/>
    <n v="115.54"/>
    <b v="1"/>
    <s v="Debit Card"/>
    <s v="In-store"/>
  </r>
  <r>
    <n v="7445"/>
    <d v="2021-10-23T00:00:00"/>
    <x v="690"/>
    <x v="2"/>
    <s v="Jeans"/>
    <n v="1"/>
    <n v="362.87"/>
    <n v="62.05"/>
    <b v="0"/>
    <s v="Cash"/>
    <s v="Online"/>
  </r>
  <r>
    <n v="1632"/>
    <d v="2022-07-12T00:00:00"/>
    <x v="691"/>
    <x v="2"/>
    <s v="Watch"/>
    <n v="1"/>
    <n v="319.41000000000003"/>
    <n v="125.25"/>
    <b v="0"/>
    <s v="Cash"/>
    <s v="Online"/>
  </r>
  <r>
    <n v="6810"/>
    <d v="2021-05-13T00:00:00"/>
    <x v="691"/>
    <x v="3"/>
    <s v="Textbook"/>
    <n v="2"/>
    <n v="50.51"/>
    <n v="0.78"/>
    <b v="1"/>
    <s v="Net Banking"/>
    <s v="Online"/>
  </r>
  <r>
    <n v="8790"/>
    <d v="2023-03-15T00:00:00"/>
    <x v="692"/>
    <x v="5"/>
    <s v="Motorcycle Helmet"/>
    <n v="2"/>
    <n v="396.52"/>
    <n v="107.4"/>
    <b v="1"/>
    <s v="Credit Card"/>
    <s v="Online"/>
  </r>
  <r>
    <n v="2333"/>
    <d v="2021-08-19T00:00:00"/>
    <x v="692"/>
    <x v="1"/>
    <s v="Bed Sheets"/>
    <n v="1"/>
    <n v="461.42"/>
    <n v="207.01"/>
    <b v="0"/>
    <s v="Net Banking"/>
    <s v="In-store"/>
  </r>
  <r>
    <n v="6847"/>
    <d v="2021-05-26T00:00:00"/>
    <x v="692"/>
    <x v="3"/>
    <s v="Biography"/>
    <n v="5"/>
    <n v="472.88"/>
    <n v="174.89"/>
    <b v="1"/>
    <s v="Cash"/>
    <s v="In-store"/>
  </r>
  <r>
    <n v="7759"/>
    <d v="2023-02-28T00:00:00"/>
    <x v="693"/>
    <x v="1"/>
    <s v="Table Lamp"/>
    <n v="3"/>
    <n v="64.72"/>
    <n v="5.79"/>
    <b v="0"/>
    <s v="Cash"/>
    <s v="In-store"/>
  </r>
  <r>
    <n v="9971"/>
    <d v="2022-05-11T00:00:00"/>
    <x v="693"/>
    <x v="0"/>
    <s v="Remote Control Car"/>
    <n v="2"/>
    <n v="223.51"/>
    <n v="19.78"/>
    <b v="1"/>
    <s v="Cash"/>
    <s v="In-store"/>
  </r>
  <r>
    <n v="3698"/>
    <d v="2022-10-24T00:00:00"/>
    <x v="694"/>
    <x v="0"/>
    <s v="Action Figure"/>
    <n v="2"/>
    <n v="102.63"/>
    <n v="35.94"/>
    <b v="1"/>
    <s v="Credit Card"/>
    <s v="Online"/>
  </r>
  <r>
    <n v="4361"/>
    <d v="2022-03-02T00:00:00"/>
    <x v="694"/>
    <x v="0"/>
    <s v="Doll"/>
    <n v="5"/>
    <n v="475.48"/>
    <n v="221.59"/>
    <b v="0"/>
    <s v="UPI"/>
    <s v="Online"/>
  </r>
  <r>
    <n v="8772"/>
    <d v="2022-02-22T00:00:00"/>
    <x v="694"/>
    <x v="1"/>
    <s v="Bed Sheets"/>
    <n v="4"/>
    <n v="332.96"/>
    <n v="33.58"/>
    <b v="0"/>
    <s v="UPI"/>
    <s v="In-store"/>
  </r>
  <r>
    <n v="1410"/>
    <d v="2022-02-18T00:00:00"/>
    <x v="694"/>
    <x v="1"/>
    <s v="Cushion Covers"/>
    <n v="2"/>
    <n v="221.7"/>
    <n v="101.79"/>
    <b v="0"/>
    <s v="Debit Card"/>
    <s v="Online"/>
  </r>
  <r>
    <n v="7788"/>
    <d v="2021-04-14T00:00:00"/>
    <x v="694"/>
    <x v="3"/>
    <s v="Science Fiction"/>
    <n v="2"/>
    <n v="374.43"/>
    <n v="130.13"/>
    <b v="1"/>
    <s v="Cash"/>
    <s v="In-store"/>
  </r>
  <r>
    <n v="8956"/>
    <d v="2022-06-25T00:00:00"/>
    <x v="695"/>
    <x v="4"/>
    <s v="Camera"/>
    <n v="2"/>
    <n v="293.16000000000003"/>
    <n v="3.65"/>
    <b v="1"/>
    <s v="UPI"/>
    <s v="In-store"/>
  </r>
  <r>
    <n v="2526"/>
    <d v="2022-10-12T00:00:00"/>
    <x v="696"/>
    <x v="3"/>
    <s v="Textbook"/>
    <n v="1"/>
    <n v="230.04"/>
    <n v="68.77"/>
    <b v="0"/>
    <s v="Cash"/>
    <s v="In-store"/>
  </r>
  <r>
    <n v="9519"/>
    <d v="2022-04-21T00:00:00"/>
    <x v="696"/>
    <x v="3"/>
    <s v="Children's Book"/>
    <n v="5"/>
    <n v="390.53"/>
    <n v="158.41999999999999"/>
    <b v="1"/>
    <s v="Credit Card"/>
    <s v="Online"/>
  </r>
  <r>
    <n v="2309"/>
    <d v="2022-01-26T00:00:00"/>
    <x v="696"/>
    <x v="3"/>
    <s v="Biography"/>
    <n v="2"/>
    <n v="46.8"/>
    <n v="4.28"/>
    <b v="0"/>
    <s v="Credit Card"/>
    <s v="Online"/>
  </r>
  <r>
    <n v="2049"/>
    <d v="2021-10-29T00:00:00"/>
    <x v="696"/>
    <x v="3"/>
    <s v="Mystery Novel"/>
    <n v="2"/>
    <n v="54.2"/>
    <n v="0.4"/>
    <b v="1"/>
    <s v="Net Banking"/>
    <s v="In-store"/>
  </r>
  <r>
    <n v="2424"/>
    <d v="2023-03-10T00:00:00"/>
    <x v="697"/>
    <x v="3"/>
    <s v="Science Fiction"/>
    <n v="4"/>
    <n v="192.69"/>
    <n v="27.42"/>
    <b v="0"/>
    <s v="Net Banking"/>
    <s v="In-store"/>
  </r>
  <r>
    <n v="62"/>
    <d v="2023-03-02T00:00:00"/>
    <x v="697"/>
    <x v="3"/>
    <s v="Science Fiction"/>
    <n v="2"/>
    <n v="114.59"/>
    <n v="8.86"/>
    <b v="0"/>
    <s v="Debit Card"/>
    <s v="Online"/>
  </r>
  <r>
    <n v="1796"/>
    <d v="2021-07-18T00:00:00"/>
    <x v="697"/>
    <x v="5"/>
    <s v="Car Seat Cover"/>
    <n v="4"/>
    <n v="445.55"/>
    <n v="109.89"/>
    <b v="1"/>
    <s v="Debit Card"/>
    <s v="In-store"/>
  </r>
  <r>
    <n v="5452"/>
    <d v="2022-08-22T00:00:00"/>
    <x v="698"/>
    <x v="3"/>
    <s v="Mystery Novel"/>
    <n v="2"/>
    <n v="352.26"/>
    <n v="89.18"/>
    <b v="0"/>
    <s v="UPI"/>
    <s v="In-store"/>
  </r>
  <r>
    <n v="9864"/>
    <d v="2021-11-13T00:00:00"/>
    <x v="698"/>
    <x v="4"/>
    <s v="Laptop"/>
    <n v="4"/>
    <n v="407.47"/>
    <n v="146.74"/>
    <b v="0"/>
    <s v="UPI"/>
    <s v="In-store"/>
  </r>
  <r>
    <n v="5708"/>
    <d v="2021-09-26T00:00:00"/>
    <x v="698"/>
    <x v="5"/>
    <s v="Motor Oil"/>
    <n v="2"/>
    <n v="237.99"/>
    <n v="68.33"/>
    <b v="1"/>
    <s v="UPI"/>
    <s v="In-store"/>
  </r>
  <r>
    <n v="3498"/>
    <d v="2023-01-12T00:00:00"/>
    <x v="699"/>
    <x v="4"/>
    <s v="Camera"/>
    <n v="5"/>
    <n v="212.2"/>
    <n v="69.790000000000006"/>
    <b v="0"/>
    <s v="Debit Card"/>
    <s v="Online"/>
  </r>
  <r>
    <n v="7123"/>
    <d v="2022-11-26T00:00:00"/>
    <x v="699"/>
    <x v="1"/>
    <s v="Bed Sheets"/>
    <n v="5"/>
    <n v="13.98"/>
    <n v="6.9"/>
    <b v="0"/>
    <s v="Debit Card"/>
    <s v="In-store"/>
  </r>
  <r>
    <n v="6111"/>
    <d v="2022-08-27T00:00:00"/>
    <x v="699"/>
    <x v="2"/>
    <s v="T-Shirt"/>
    <n v="2"/>
    <n v="256.64"/>
    <n v="53.63"/>
    <b v="1"/>
    <s v="UPI"/>
    <s v="In-store"/>
  </r>
  <r>
    <n v="7053"/>
    <d v="2021-12-06T00:00:00"/>
    <x v="699"/>
    <x v="3"/>
    <s v="Textbook"/>
    <n v="4"/>
    <n v="326.48"/>
    <n v="134.52000000000001"/>
    <b v="0"/>
    <s v="Debit Card"/>
    <s v="In-store"/>
  </r>
  <r>
    <n v="4614"/>
    <d v="2022-02-06T00:00:00"/>
    <x v="700"/>
    <x v="3"/>
    <s v="Biography"/>
    <n v="3"/>
    <n v="21.96"/>
    <n v="2.99"/>
    <b v="1"/>
    <s v="Debit Card"/>
    <s v="In-store"/>
  </r>
  <r>
    <n v="1771"/>
    <d v="2022-03-08T00:00:00"/>
    <x v="701"/>
    <x v="4"/>
    <s v="Smartphone"/>
    <n v="4"/>
    <n v="224.73"/>
    <n v="47.15"/>
    <b v="1"/>
    <s v="UPI"/>
    <s v="In-store"/>
  </r>
  <r>
    <n v="8284"/>
    <d v="2021-10-29T00:00:00"/>
    <x v="701"/>
    <x v="0"/>
    <s v="Doll"/>
    <n v="4"/>
    <n v="496.28"/>
    <n v="10.56"/>
    <b v="1"/>
    <s v="Credit Card"/>
    <s v="Online"/>
  </r>
  <r>
    <n v="7015"/>
    <d v="2021-10-18T00:00:00"/>
    <x v="701"/>
    <x v="1"/>
    <s v="Bed Sheets"/>
    <n v="1"/>
    <n v="287.45"/>
    <n v="131.97999999999999"/>
    <b v="0"/>
    <s v="Net Banking"/>
    <s v="In-store"/>
  </r>
  <r>
    <n v="5918"/>
    <d v="2022-07-13T00:00:00"/>
    <x v="702"/>
    <x v="4"/>
    <s v="Smartwatch"/>
    <n v="2"/>
    <n v="270.69"/>
    <n v="54.26"/>
    <b v="1"/>
    <s v="Credit Card"/>
    <s v="Online"/>
  </r>
  <r>
    <n v="3668"/>
    <d v="2022-04-27T00:00:00"/>
    <x v="702"/>
    <x v="0"/>
    <s v="Puzzle"/>
    <n v="2"/>
    <n v="32.9"/>
    <n v="3.92"/>
    <b v="1"/>
    <s v="Credit Card"/>
    <s v="Online"/>
  </r>
  <r>
    <n v="8266"/>
    <d v="2023-02-28T00:00:00"/>
    <x v="703"/>
    <x v="5"/>
    <s v="Air Freshener"/>
    <n v="1"/>
    <n v="17.22"/>
    <n v="7.15"/>
    <b v="1"/>
    <s v="Credit Card"/>
    <s v="In-store"/>
  </r>
  <r>
    <n v="3338"/>
    <d v="2022-03-18T00:00:00"/>
    <x v="703"/>
    <x v="2"/>
    <s v="Jeans"/>
    <n v="4"/>
    <n v="74.75"/>
    <n v="2.0699999999999998"/>
    <b v="1"/>
    <s v="Cash"/>
    <s v="In-store"/>
  </r>
  <r>
    <n v="2755"/>
    <d v="2021-05-10T00:00:00"/>
    <x v="703"/>
    <x v="3"/>
    <s v="Biography"/>
    <n v="1"/>
    <n v="36.450000000000003"/>
    <n v="10.050000000000001"/>
    <b v="0"/>
    <s v="Cash"/>
    <s v="Online"/>
  </r>
  <r>
    <n v="4139"/>
    <d v="2022-11-26T00:00:00"/>
    <x v="704"/>
    <x v="1"/>
    <s v="Table Lamp"/>
    <n v="3"/>
    <n v="246.45"/>
    <n v="49.43"/>
    <b v="1"/>
    <s v="Debit Card"/>
    <s v="Online"/>
  </r>
  <r>
    <n v="3988"/>
    <d v="2022-01-26T00:00:00"/>
    <x v="704"/>
    <x v="3"/>
    <s v="Mystery Novel"/>
    <n v="5"/>
    <n v="38.94"/>
    <n v="10.34"/>
    <b v="1"/>
    <s v="Cash"/>
    <s v="Online"/>
  </r>
  <r>
    <n v="1275"/>
    <d v="2021-10-19T00:00:00"/>
    <x v="704"/>
    <x v="5"/>
    <s v="Motor Oil"/>
    <n v="5"/>
    <n v="80.86"/>
    <n v="26.85"/>
    <b v="0"/>
    <s v="Credit Card"/>
    <s v="Online"/>
  </r>
  <r>
    <n v="1265"/>
    <d v="2021-10-14T00:00:00"/>
    <x v="704"/>
    <x v="1"/>
    <s v="Cookware Set"/>
    <n v="2"/>
    <n v="249.26"/>
    <n v="112.05"/>
    <b v="1"/>
    <s v="Cash"/>
    <s v="In-store"/>
  </r>
  <r>
    <n v="5232"/>
    <d v="2021-06-29T00:00:00"/>
    <x v="704"/>
    <x v="3"/>
    <s v="Mystery Novel"/>
    <n v="5"/>
    <n v="467.45"/>
    <n v="18.690000000000001"/>
    <b v="0"/>
    <s v="UPI"/>
    <s v="In-store"/>
  </r>
  <r>
    <n v="9984"/>
    <d v="2022-11-30T00:00:00"/>
    <x v="705"/>
    <x v="5"/>
    <s v="Car Seat Cover"/>
    <n v="4"/>
    <n v="261.19"/>
    <n v="94.73"/>
    <b v="0"/>
    <s v="Net Banking"/>
    <s v="In-store"/>
  </r>
  <r>
    <n v="8172"/>
    <d v="2022-09-11T00:00:00"/>
    <x v="705"/>
    <x v="5"/>
    <s v="Car Seat Cover"/>
    <n v="2"/>
    <n v="196.78"/>
    <n v="83.81"/>
    <b v="0"/>
    <s v="Cash"/>
    <s v="In-store"/>
  </r>
  <r>
    <n v="3355"/>
    <d v="2022-06-28T00:00:00"/>
    <x v="705"/>
    <x v="4"/>
    <s v="Laptop"/>
    <n v="5"/>
    <n v="382.54"/>
    <n v="7.74"/>
    <b v="0"/>
    <s v="Cash"/>
    <s v="Online"/>
  </r>
  <r>
    <n v="6984"/>
    <d v="2022-10-08T00:00:00"/>
    <x v="706"/>
    <x v="3"/>
    <s v="Science Fiction"/>
    <n v="2"/>
    <n v="363.62"/>
    <n v="44.53"/>
    <b v="1"/>
    <s v="Cash"/>
    <s v="Online"/>
  </r>
  <r>
    <n v="8223"/>
    <d v="2022-12-21T00:00:00"/>
    <x v="707"/>
    <x v="5"/>
    <s v="Air Freshener"/>
    <n v="2"/>
    <n v="63.77"/>
    <n v="3.44"/>
    <b v="1"/>
    <s v="Debit Card"/>
    <s v="Online"/>
  </r>
  <r>
    <n v="6935"/>
    <d v="2022-03-15T00:00:00"/>
    <x v="707"/>
    <x v="3"/>
    <s v="Science Fiction"/>
    <n v="1"/>
    <n v="42.53"/>
    <n v="4.63"/>
    <b v="1"/>
    <s v="Cash"/>
    <s v="In-store"/>
  </r>
  <r>
    <n v="9431"/>
    <d v="2022-02-21T00:00:00"/>
    <x v="707"/>
    <x v="5"/>
    <s v="Air Freshener"/>
    <n v="2"/>
    <n v="178.55"/>
    <n v="64.2"/>
    <b v="0"/>
    <s v="Debit Card"/>
    <s v="Online"/>
  </r>
  <r>
    <n v="5935"/>
    <d v="2021-04-09T00:00:00"/>
    <x v="707"/>
    <x v="0"/>
    <s v="Action Figure"/>
    <n v="2"/>
    <n v="194.51"/>
    <n v="95.57"/>
    <b v="1"/>
    <s v="Credit Card"/>
    <s v="Online"/>
  </r>
  <r>
    <n v="9276"/>
    <d v="2022-03-03T00:00:00"/>
    <x v="708"/>
    <x v="5"/>
    <s v="Car Seat Cover"/>
    <n v="5"/>
    <n v="108.32"/>
    <n v="25.05"/>
    <b v="1"/>
    <s v="Debit Card"/>
    <s v="In-store"/>
  </r>
  <r>
    <n v="1354"/>
    <d v="2021-07-27T00:00:00"/>
    <x v="708"/>
    <x v="3"/>
    <s v="Mystery Novel"/>
    <n v="4"/>
    <n v="305.2"/>
    <n v="125.49"/>
    <b v="0"/>
    <s v="Net Banking"/>
    <s v="Online"/>
  </r>
  <r>
    <n v="4716"/>
    <d v="2023-03-10T00:00:00"/>
    <x v="709"/>
    <x v="5"/>
    <s v="Motor Oil"/>
    <n v="4"/>
    <n v="298.08"/>
    <n v="94.61"/>
    <b v="0"/>
    <s v="Cash"/>
    <s v="In-store"/>
  </r>
  <r>
    <n v="1093"/>
    <d v="2023-01-23T00:00:00"/>
    <x v="709"/>
    <x v="4"/>
    <s v="Camera"/>
    <n v="3"/>
    <n v="215.99"/>
    <n v="25.98"/>
    <b v="0"/>
    <s v="Net Banking"/>
    <s v="In-store"/>
  </r>
  <r>
    <n v="7955"/>
    <d v="2022-11-29T00:00:00"/>
    <x v="709"/>
    <x v="2"/>
    <s v="Jeans"/>
    <n v="1"/>
    <n v="161.16999999999999"/>
    <n v="33.020000000000003"/>
    <b v="1"/>
    <s v="Cash"/>
    <s v="Online"/>
  </r>
  <r>
    <n v="6242"/>
    <d v="2021-11-16T00:00:00"/>
    <x v="709"/>
    <x v="0"/>
    <s v="Puzzle"/>
    <n v="4"/>
    <n v="288.89999999999998"/>
    <n v="4.43"/>
    <b v="1"/>
    <s v="Debit Card"/>
    <s v="In-store"/>
  </r>
  <r>
    <n v="2718"/>
    <d v="2022-04-12T00:00:00"/>
    <x v="710"/>
    <x v="2"/>
    <s v="Shoes"/>
    <n v="3"/>
    <n v="336.94"/>
    <n v="161.97"/>
    <b v="0"/>
    <s v="Net Banking"/>
    <s v="In-store"/>
  </r>
  <r>
    <n v="6580"/>
    <d v="2022-03-23T00:00:00"/>
    <x v="710"/>
    <x v="2"/>
    <s v="T-Shirt"/>
    <n v="3"/>
    <n v="292.56"/>
    <n v="26.49"/>
    <b v="1"/>
    <s v="Cash"/>
    <s v="Online"/>
  </r>
  <r>
    <n v="8752"/>
    <d v="2021-07-11T00:00:00"/>
    <x v="710"/>
    <x v="2"/>
    <s v="Shoes"/>
    <n v="4"/>
    <n v="195.93"/>
    <n v="96.94"/>
    <b v="1"/>
    <s v="Net Banking"/>
    <s v="Online"/>
  </r>
  <r>
    <n v="6745"/>
    <d v="2021-04-14T00:00:00"/>
    <x v="710"/>
    <x v="4"/>
    <s v="Headphones"/>
    <n v="5"/>
    <n v="229.43"/>
    <n v="36.14"/>
    <b v="0"/>
    <s v="Cash"/>
    <s v="Online"/>
  </r>
  <r>
    <n v="4895"/>
    <d v="2022-12-19T00:00:00"/>
    <x v="711"/>
    <x v="3"/>
    <s v="Mystery Novel"/>
    <n v="4"/>
    <n v="11.69"/>
    <n v="3.26"/>
    <b v="1"/>
    <s v="Debit Card"/>
    <s v="In-store"/>
  </r>
  <r>
    <n v="825"/>
    <d v="2022-08-02T00:00:00"/>
    <x v="711"/>
    <x v="1"/>
    <s v="Cushion Covers"/>
    <n v="3"/>
    <n v="142.36000000000001"/>
    <n v="63.76"/>
    <b v="0"/>
    <s v="UPI"/>
    <s v="In-store"/>
  </r>
  <r>
    <n v="4501"/>
    <d v="2021-11-03T00:00:00"/>
    <x v="711"/>
    <x v="5"/>
    <s v="Car Charger"/>
    <n v="1"/>
    <n v="78.959999999999994"/>
    <n v="9.83"/>
    <b v="1"/>
    <s v="Debit Card"/>
    <s v="Online"/>
  </r>
  <r>
    <n v="712"/>
    <d v="2021-10-24T00:00:00"/>
    <x v="711"/>
    <x v="3"/>
    <s v="Children's Book"/>
    <n v="1"/>
    <n v="486.83"/>
    <n v="92.14"/>
    <b v="0"/>
    <s v="Cash"/>
    <s v="In-store"/>
  </r>
  <r>
    <n v="894"/>
    <d v="2021-10-08T00:00:00"/>
    <x v="711"/>
    <x v="0"/>
    <s v="Puzzle"/>
    <n v="2"/>
    <n v="224.26"/>
    <n v="50.89"/>
    <b v="0"/>
    <s v="Debit Card"/>
    <s v="In-store"/>
  </r>
  <r>
    <n v="3701"/>
    <d v="2023-03-04T00:00:00"/>
    <x v="712"/>
    <x v="4"/>
    <s v="Headphones"/>
    <n v="2"/>
    <n v="282.48"/>
    <n v="70.760000000000005"/>
    <b v="1"/>
    <s v="Net Banking"/>
    <s v="In-store"/>
  </r>
  <r>
    <n v="368"/>
    <d v="2023-01-20T00:00:00"/>
    <x v="712"/>
    <x v="0"/>
    <s v="Doll"/>
    <n v="5"/>
    <n v="482.65"/>
    <n v="223.9"/>
    <b v="1"/>
    <s v="Credit Card"/>
    <s v="In-store"/>
  </r>
  <r>
    <n v="613"/>
    <d v="2021-07-28T00:00:00"/>
    <x v="712"/>
    <x v="0"/>
    <s v="Remote Control Car"/>
    <n v="1"/>
    <n v="392.26"/>
    <n v="180.81"/>
    <b v="0"/>
    <s v="Net Banking"/>
    <s v="In-store"/>
  </r>
  <r>
    <n v="2118"/>
    <d v="2021-07-10T00:00:00"/>
    <x v="712"/>
    <x v="0"/>
    <s v="Action Figure"/>
    <n v="4"/>
    <n v="140.33000000000001"/>
    <n v="0.56000000000000005"/>
    <b v="1"/>
    <s v="Credit Card"/>
    <s v="Online"/>
  </r>
  <r>
    <n v="1688"/>
    <d v="2021-05-27T00:00:00"/>
    <x v="712"/>
    <x v="2"/>
    <s v="Jeans"/>
    <n v="2"/>
    <n v="138.84"/>
    <n v="7.1"/>
    <b v="0"/>
    <s v="Net Banking"/>
    <s v="In-store"/>
  </r>
  <r>
    <n v="4329"/>
    <d v="2023-01-15T00:00:00"/>
    <x v="713"/>
    <x v="5"/>
    <s v="Car Charger"/>
    <n v="2"/>
    <n v="57.57"/>
    <n v="23.36"/>
    <b v="0"/>
    <s v="Cash"/>
    <s v="Online"/>
  </r>
  <r>
    <n v="2954"/>
    <d v="2022-11-16T00:00:00"/>
    <x v="713"/>
    <x v="4"/>
    <s v="Camera"/>
    <n v="4"/>
    <n v="107.74"/>
    <n v="17.71"/>
    <b v="0"/>
    <s v="Net Banking"/>
    <s v="In-store"/>
  </r>
  <r>
    <n v="6335"/>
    <d v="2022-10-17T00:00:00"/>
    <x v="713"/>
    <x v="1"/>
    <s v="Table Lamp"/>
    <n v="2"/>
    <n v="67.73"/>
    <n v="33.159999999999997"/>
    <b v="0"/>
    <s v="UPI"/>
    <s v="Online"/>
  </r>
  <r>
    <n v="5333"/>
    <d v="2022-07-22T00:00:00"/>
    <x v="713"/>
    <x v="1"/>
    <s v="Table Lamp"/>
    <n v="4"/>
    <n v="266.33"/>
    <n v="109.11"/>
    <b v="1"/>
    <s v="Cash"/>
    <s v="In-store"/>
  </r>
  <r>
    <n v="1778"/>
    <d v="2022-10-05T00:00:00"/>
    <x v="714"/>
    <x v="1"/>
    <s v="Cookware Set"/>
    <n v="3"/>
    <n v="351.05"/>
    <n v="47.73"/>
    <b v="1"/>
    <s v="UPI"/>
    <s v="In-store"/>
  </r>
  <r>
    <n v="1652"/>
    <d v="2022-03-04T00:00:00"/>
    <x v="714"/>
    <x v="3"/>
    <s v="Science Fiction"/>
    <n v="5"/>
    <n v="46.93"/>
    <n v="7.11"/>
    <b v="1"/>
    <s v="Debit Card"/>
    <s v="Online"/>
  </r>
  <r>
    <n v="9466"/>
    <d v="2023-01-30T00:00:00"/>
    <x v="715"/>
    <x v="1"/>
    <s v="Bed Sheets"/>
    <n v="3"/>
    <n v="380.19"/>
    <n v="22.05"/>
    <b v="1"/>
    <s v="UPI"/>
    <s v="In-store"/>
  </r>
  <r>
    <n v="2206"/>
    <d v="2022-01-30T00:00:00"/>
    <x v="715"/>
    <x v="2"/>
    <s v="Watch"/>
    <n v="5"/>
    <n v="51.06"/>
    <n v="22.86"/>
    <b v="0"/>
    <s v="UPI"/>
    <s v="In-store"/>
  </r>
  <r>
    <n v="7310"/>
    <d v="2021-07-10T00:00:00"/>
    <x v="715"/>
    <x v="5"/>
    <s v="Car Seat Cover"/>
    <n v="5"/>
    <n v="255.23"/>
    <n v="95.72"/>
    <b v="0"/>
    <s v="Debit Card"/>
    <s v="In-store"/>
  </r>
  <r>
    <n v="9355"/>
    <d v="2023-02-22T00:00:00"/>
    <x v="716"/>
    <x v="0"/>
    <s v="Action Figure"/>
    <n v="5"/>
    <n v="335.47"/>
    <n v="97.36"/>
    <b v="0"/>
    <s v="UPI"/>
    <s v="Online"/>
  </r>
  <r>
    <n v="7079"/>
    <d v="2023-01-18T00:00:00"/>
    <x v="716"/>
    <x v="1"/>
    <s v="Table Lamp"/>
    <n v="3"/>
    <n v="22.67"/>
    <n v="2.59"/>
    <b v="1"/>
    <s v="Net Banking"/>
    <s v="Online"/>
  </r>
  <r>
    <n v="8694"/>
    <d v="2022-11-26T00:00:00"/>
    <x v="716"/>
    <x v="5"/>
    <s v="Car Seat Cover"/>
    <n v="1"/>
    <n v="395.61"/>
    <n v="16.96"/>
    <b v="1"/>
    <s v="Credit Card"/>
    <s v="In-store"/>
  </r>
  <r>
    <n v="9058"/>
    <d v="2022-02-27T00:00:00"/>
    <x v="716"/>
    <x v="3"/>
    <s v="Textbook"/>
    <n v="5"/>
    <n v="262.24"/>
    <n v="93.11"/>
    <b v="0"/>
    <s v="Cash"/>
    <s v="Online"/>
  </r>
  <r>
    <n v="5255"/>
    <d v="2021-07-22T00:00:00"/>
    <x v="716"/>
    <x v="5"/>
    <s v="Car Charger"/>
    <n v="4"/>
    <n v="95.24"/>
    <n v="19.13"/>
    <b v="0"/>
    <s v="Net Banking"/>
    <s v="In-store"/>
  </r>
  <r>
    <n v="9303"/>
    <d v="2021-05-21T00:00:00"/>
    <x v="716"/>
    <x v="5"/>
    <s v="Air Freshener"/>
    <n v="1"/>
    <n v="181.92"/>
    <n v="11.38"/>
    <b v="0"/>
    <s v="Cash"/>
    <s v="In-store"/>
  </r>
  <r>
    <n v="3848"/>
    <d v="2022-02-28T00:00:00"/>
    <x v="717"/>
    <x v="2"/>
    <s v="Jeans"/>
    <n v="2"/>
    <n v="122.31"/>
    <n v="51.06"/>
    <b v="0"/>
    <s v="Debit Card"/>
    <s v="Online"/>
  </r>
  <r>
    <n v="425"/>
    <d v="2022-01-17T00:00:00"/>
    <x v="717"/>
    <x v="2"/>
    <s v="Dress"/>
    <n v="5"/>
    <n v="199.62"/>
    <n v="56.06"/>
    <b v="0"/>
    <s v="Net Banking"/>
    <s v="In-store"/>
  </r>
  <r>
    <n v="9379"/>
    <d v="2022-05-11T00:00:00"/>
    <x v="718"/>
    <x v="4"/>
    <s v="Camera"/>
    <n v="3"/>
    <n v="491.65"/>
    <n v="197.98"/>
    <b v="1"/>
    <s v="Net Banking"/>
    <s v="In-store"/>
  </r>
  <r>
    <n v="9493"/>
    <d v="2021-12-01T00:00:00"/>
    <x v="718"/>
    <x v="4"/>
    <s v="Camera"/>
    <n v="1"/>
    <n v="399.16"/>
    <n v="195.49"/>
    <b v="1"/>
    <s v="Debit Card"/>
    <s v="Online"/>
  </r>
  <r>
    <n v="9723"/>
    <d v="2021-06-05T00:00:00"/>
    <x v="718"/>
    <x v="0"/>
    <s v="Remote Control Car"/>
    <n v="3"/>
    <n v="92.07"/>
    <n v="2.14"/>
    <b v="1"/>
    <s v="UPI"/>
    <s v="Online"/>
  </r>
  <r>
    <n v="5468"/>
    <d v="2022-02-16T00:00:00"/>
    <x v="719"/>
    <x v="4"/>
    <s v="Smartwatch"/>
    <n v="5"/>
    <n v="58.89"/>
    <n v="27.34"/>
    <b v="0"/>
    <s v="Credit Card"/>
    <s v="Online"/>
  </r>
  <r>
    <n v="5053"/>
    <d v="2022-11-19T00:00:00"/>
    <x v="720"/>
    <x v="1"/>
    <s v="Cookware Set"/>
    <n v="1"/>
    <n v="22.81"/>
    <n v="3.25"/>
    <b v="1"/>
    <s v="Credit Card"/>
    <s v="Online"/>
  </r>
  <r>
    <n v="4002"/>
    <d v="2022-09-19T00:00:00"/>
    <x v="720"/>
    <x v="5"/>
    <s v="Motor Oil"/>
    <n v="5"/>
    <n v="30.75"/>
    <n v="6.9"/>
    <b v="1"/>
    <s v="Cash"/>
    <s v="Online"/>
  </r>
  <r>
    <n v="7108"/>
    <d v="2022-04-24T00:00:00"/>
    <x v="720"/>
    <x v="0"/>
    <s v="Doll"/>
    <n v="2"/>
    <n v="259.29000000000002"/>
    <n v="88.31"/>
    <b v="1"/>
    <s v="Debit Card"/>
    <s v="Online"/>
  </r>
  <r>
    <n v="5139"/>
    <d v="2021-11-06T00:00:00"/>
    <x v="720"/>
    <x v="4"/>
    <s v="Smartwatch"/>
    <n v="1"/>
    <n v="33.130000000000003"/>
    <n v="5.0199999999999996"/>
    <b v="1"/>
    <s v="Net Banking"/>
    <s v="Online"/>
  </r>
  <r>
    <n v="4409"/>
    <d v="2022-07-09T00:00:00"/>
    <x v="721"/>
    <x v="4"/>
    <s v="Laptop"/>
    <n v="1"/>
    <n v="56.21"/>
    <n v="26.55"/>
    <b v="1"/>
    <s v="Credit Card"/>
    <s v="In-store"/>
  </r>
  <r>
    <n v="1990"/>
    <d v="2021-10-06T00:00:00"/>
    <x v="721"/>
    <x v="0"/>
    <s v="Doll"/>
    <n v="1"/>
    <n v="353.77"/>
    <n v="91.32"/>
    <b v="0"/>
    <s v="Debit Card"/>
    <s v="Online"/>
  </r>
  <r>
    <n v="8265"/>
    <d v="2021-12-01T00:00:00"/>
    <x v="722"/>
    <x v="5"/>
    <s v="Air Freshener"/>
    <n v="5"/>
    <n v="417.29"/>
    <n v="6.82"/>
    <b v="0"/>
    <s v="Debit Card"/>
    <s v="In-store"/>
  </r>
  <r>
    <n v="8493"/>
    <d v="2021-06-01T00:00:00"/>
    <x v="722"/>
    <x v="4"/>
    <s v="Smartwatch"/>
    <n v="1"/>
    <n v="97.78"/>
    <n v="3.49"/>
    <b v="0"/>
    <s v="Cash"/>
    <s v="Online"/>
  </r>
  <r>
    <n v="5921"/>
    <d v="2023-02-28T00:00:00"/>
    <x v="723"/>
    <x v="0"/>
    <s v="Doll"/>
    <n v="5"/>
    <n v="192.08"/>
    <n v="62.45"/>
    <b v="1"/>
    <s v="Cash"/>
    <s v="In-store"/>
  </r>
  <r>
    <n v="6179"/>
    <d v="2022-05-27T00:00:00"/>
    <x v="723"/>
    <x v="5"/>
    <s v="Motorcycle Helmet"/>
    <n v="5"/>
    <n v="56.15"/>
    <n v="15.25"/>
    <b v="1"/>
    <s v="Debit Card"/>
    <s v="Online"/>
  </r>
  <r>
    <n v="6182"/>
    <d v="2021-07-25T00:00:00"/>
    <x v="723"/>
    <x v="0"/>
    <s v="Board Game"/>
    <n v="5"/>
    <n v="252.24"/>
    <n v="77.3"/>
    <b v="1"/>
    <s v="Net Banking"/>
    <s v="In-store"/>
  </r>
  <r>
    <n v="7697"/>
    <d v="2022-12-23T00:00:00"/>
    <x v="724"/>
    <x v="2"/>
    <s v="Watch"/>
    <n v="3"/>
    <n v="240.39"/>
    <n v="86.85"/>
    <b v="0"/>
    <s v="Credit Card"/>
    <s v="In-store"/>
  </r>
  <r>
    <n v="213"/>
    <d v="2022-06-30T00:00:00"/>
    <x v="724"/>
    <x v="1"/>
    <s v="Cushion Covers"/>
    <n v="5"/>
    <n v="435.74"/>
    <n v="187.47"/>
    <b v="0"/>
    <s v="Debit Card"/>
    <s v="In-store"/>
  </r>
  <r>
    <n v="1367"/>
    <d v="2021-11-05T00:00:00"/>
    <x v="724"/>
    <x v="4"/>
    <s v="Smartwatch"/>
    <n v="4"/>
    <n v="122.01"/>
    <n v="37.729999999999997"/>
    <b v="1"/>
    <s v="Credit Card"/>
    <s v="Online"/>
  </r>
  <r>
    <n v="3220"/>
    <d v="2022-10-15T00:00:00"/>
    <x v="725"/>
    <x v="5"/>
    <s v="Motor Oil"/>
    <n v="2"/>
    <n v="168.75"/>
    <n v="17.93"/>
    <b v="0"/>
    <s v="UPI"/>
    <s v="In-store"/>
  </r>
  <r>
    <n v="1756"/>
    <d v="2022-03-29T00:00:00"/>
    <x v="725"/>
    <x v="4"/>
    <s v="Laptop"/>
    <n v="1"/>
    <n v="448.11"/>
    <n v="41.9"/>
    <b v="1"/>
    <s v="UPI"/>
    <s v="In-store"/>
  </r>
  <r>
    <n v="2917"/>
    <d v="2022-01-28T00:00:00"/>
    <x v="725"/>
    <x v="3"/>
    <s v="Mystery Novel"/>
    <n v="4"/>
    <n v="302.37"/>
    <n v="92.04"/>
    <b v="1"/>
    <s v="UPI"/>
    <s v="Online"/>
  </r>
  <r>
    <n v="7657"/>
    <d v="2022-08-02T00:00:00"/>
    <x v="726"/>
    <x v="2"/>
    <s v="Shoes"/>
    <n v="1"/>
    <n v="147.54"/>
    <n v="50.36"/>
    <b v="0"/>
    <s v="Credit Card"/>
    <s v="Online"/>
  </r>
  <r>
    <n v="8205"/>
    <d v="2021-07-02T00:00:00"/>
    <x v="726"/>
    <x v="1"/>
    <s v="Bed Sheets"/>
    <n v="1"/>
    <n v="224.17"/>
    <n v="94"/>
    <b v="0"/>
    <s v="Cash"/>
    <s v="In-store"/>
  </r>
  <r>
    <n v="2453"/>
    <d v="2023-01-01T00:00:00"/>
    <x v="727"/>
    <x v="4"/>
    <s v="Laptop"/>
    <n v="3"/>
    <n v="424.52"/>
    <n v="209.03"/>
    <b v="1"/>
    <s v="Net Banking"/>
    <s v="In-store"/>
  </r>
  <r>
    <n v="4503"/>
    <d v="2022-10-27T00:00:00"/>
    <x v="727"/>
    <x v="5"/>
    <s v="Motorcycle Helmet"/>
    <n v="3"/>
    <n v="255.77"/>
    <n v="5.85"/>
    <b v="0"/>
    <s v="Debit Card"/>
    <s v="In-store"/>
  </r>
  <r>
    <n v="4836"/>
    <d v="2021-10-01T00:00:00"/>
    <x v="727"/>
    <x v="1"/>
    <s v="Bed Sheets"/>
    <n v="4"/>
    <n v="481.82"/>
    <n v="33.909999999999997"/>
    <b v="1"/>
    <s v="UPI"/>
    <s v="In-store"/>
  </r>
  <r>
    <n v="8480"/>
    <d v="2021-08-12T00:00:00"/>
    <x v="727"/>
    <x v="0"/>
    <s v="Doll"/>
    <n v="1"/>
    <n v="469.81"/>
    <n v="35.04"/>
    <b v="0"/>
    <s v="Debit Card"/>
    <s v="Online"/>
  </r>
  <r>
    <n v="5136"/>
    <d v="2021-07-14T00:00:00"/>
    <x v="727"/>
    <x v="3"/>
    <s v="Biography"/>
    <n v="3"/>
    <n v="95.21"/>
    <n v="45.23"/>
    <b v="1"/>
    <s v="Debit Card"/>
    <s v="Online"/>
  </r>
  <r>
    <n v="8133"/>
    <d v="2022-11-30T00:00:00"/>
    <x v="728"/>
    <x v="4"/>
    <s v="Smartwatch"/>
    <n v="4"/>
    <n v="383.34"/>
    <n v="106.33"/>
    <b v="1"/>
    <s v="Credit Card"/>
    <s v="In-store"/>
  </r>
  <r>
    <n v="5951"/>
    <d v="2022-08-22T00:00:00"/>
    <x v="728"/>
    <x v="0"/>
    <s v="Doll"/>
    <n v="4"/>
    <n v="212.85"/>
    <n v="19.57"/>
    <b v="1"/>
    <s v="Debit Card"/>
    <s v="Online"/>
  </r>
  <r>
    <n v="7661"/>
    <d v="2021-04-15T00:00:00"/>
    <x v="728"/>
    <x v="0"/>
    <s v="Doll"/>
    <n v="5"/>
    <n v="486.51"/>
    <n v="235.6"/>
    <b v="0"/>
    <s v="Credit Card"/>
    <s v="In-store"/>
  </r>
  <r>
    <n v="7413"/>
    <d v="2023-03-25T00:00:00"/>
    <x v="729"/>
    <x v="2"/>
    <s v="Dress"/>
    <n v="5"/>
    <n v="42.49"/>
    <n v="12.39"/>
    <b v="0"/>
    <s v="UPI"/>
    <s v="Online"/>
  </r>
  <r>
    <n v="9109"/>
    <d v="2022-02-07T00:00:00"/>
    <x v="729"/>
    <x v="0"/>
    <s v="Board Game"/>
    <n v="1"/>
    <n v="236.4"/>
    <n v="95.02"/>
    <b v="1"/>
    <s v="Credit Card"/>
    <s v="Online"/>
  </r>
  <r>
    <n v="4238"/>
    <d v="2021-09-24T00:00:00"/>
    <x v="729"/>
    <x v="5"/>
    <s v="Car Seat Cover"/>
    <n v="3"/>
    <n v="23.45"/>
    <n v="0.57999999999999996"/>
    <b v="1"/>
    <s v="Debit Card"/>
    <s v="Online"/>
  </r>
  <r>
    <n v="2080"/>
    <d v="2023-03-21T00:00:00"/>
    <x v="730"/>
    <x v="1"/>
    <s v="Bed Sheets"/>
    <n v="1"/>
    <n v="174.16"/>
    <n v="37.39"/>
    <b v="1"/>
    <s v="Net Banking"/>
    <s v="Online"/>
  </r>
  <r>
    <n v="9323"/>
    <d v="2022-12-15T00:00:00"/>
    <x v="730"/>
    <x v="3"/>
    <s v="Textbook"/>
    <n v="2"/>
    <n v="354.95"/>
    <n v="16.72"/>
    <b v="1"/>
    <s v="Credit Card"/>
    <s v="In-store"/>
  </r>
  <r>
    <n v="8196"/>
    <d v="2022-08-17T00:00:00"/>
    <x v="730"/>
    <x v="3"/>
    <s v="Biography"/>
    <n v="5"/>
    <n v="22.81"/>
    <n v="8.9499999999999993"/>
    <b v="0"/>
    <s v="Cash"/>
    <s v="Online"/>
  </r>
  <r>
    <n v="2970"/>
    <d v="2022-05-27T00:00:00"/>
    <x v="730"/>
    <x v="0"/>
    <s v="Doll"/>
    <n v="2"/>
    <n v="27.26"/>
    <n v="13.04"/>
    <b v="1"/>
    <s v="UPI"/>
    <s v="In-store"/>
  </r>
  <r>
    <n v="9616"/>
    <d v="2021-05-11T00:00:00"/>
    <x v="730"/>
    <x v="1"/>
    <s v="Bed Sheets"/>
    <n v="1"/>
    <n v="158.37"/>
    <n v="37.85"/>
    <b v="1"/>
    <s v="Credit Card"/>
    <s v="Online"/>
  </r>
  <r>
    <n v="4562"/>
    <d v="2021-12-01T00:00:00"/>
    <x v="731"/>
    <x v="1"/>
    <s v="Cookware Set"/>
    <n v="2"/>
    <n v="138.47"/>
    <n v="42.67"/>
    <b v="0"/>
    <s v="Net Banking"/>
    <s v="Online"/>
  </r>
  <r>
    <n v="6294"/>
    <d v="2021-11-27T00:00:00"/>
    <x v="731"/>
    <x v="2"/>
    <s v="Watch"/>
    <n v="3"/>
    <n v="49.84"/>
    <n v="12.23"/>
    <b v="0"/>
    <s v="Credit Card"/>
    <s v="In-store"/>
  </r>
  <r>
    <n v="5007"/>
    <d v="2021-11-19T00:00:00"/>
    <x v="731"/>
    <x v="2"/>
    <s v="T-Shirt"/>
    <n v="1"/>
    <n v="399.36"/>
    <n v="35.479999999999997"/>
    <b v="0"/>
    <s v="UPI"/>
    <s v="In-store"/>
  </r>
  <r>
    <n v="3996"/>
    <d v="2021-11-07T00:00:00"/>
    <x v="731"/>
    <x v="3"/>
    <s v="Children's Book"/>
    <n v="5"/>
    <n v="337.41"/>
    <n v="56.75"/>
    <b v="0"/>
    <s v="Net Banking"/>
    <s v="Online"/>
  </r>
  <r>
    <n v="5886"/>
    <d v="2021-11-01T00:00:00"/>
    <x v="731"/>
    <x v="2"/>
    <s v="Shoes"/>
    <n v="4"/>
    <n v="19.37"/>
    <n v="2.17"/>
    <b v="1"/>
    <s v="Debit Card"/>
    <s v="Online"/>
  </r>
  <r>
    <n v="5768"/>
    <d v="2022-09-19T00:00:00"/>
    <x v="732"/>
    <x v="2"/>
    <s v="Dress"/>
    <n v="5"/>
    <n v="146.65"/>
    <n v="56.5"/>
    <b v="1"/>
    <s v="Net Banking"/>
    <s v="In-store"/>
  </r>
  <r>
    <n v="9306"/>
    <d v="2022-07-23T00:00:00"/>
    <x v="732"/>
    <x v="2"/>
    <s v="Shoes"/>
    <n v="3"/>
    <n v="396.4"/>
    <n v="10.66"/>
    <b v="1"/>
    <s v="Net Banking"/>
    <s v="Online"/>
  </r>
  <r>
    <n v="1227"/>
    <d v="2021-05-11T00:00:00"/>
    <x v="732"/>
    <x v="3"/>
    <s v="Science Fiction"/>
    <n v="2"/>
    <n v="172.14"/>
    <n v="23.94"/>
    <b v="1"/>
    <s v="Cash"/>
    <s v="In-store"/>
  </r>
  <r>
    <n v="2480"/>
    <d v="2022-11-28T00:00:00"/>
    <x v="733"/>
    <x v="0"/>
    <s v="Remote Control Car"/>
    <n v="5"/>
    <n v="292.12"/>
    <n v="62.06"/>
    <b v="1"/>
    <s v="Credit Card"/>
    <s v="In-store"/>
  </r>
  <r>
    <n v="6744"/>
    <d v="2022-06-06T00:00:00"/>
    <x v="733"/>
    <x v="5"/>
    <s v="Car Seat Cover"/>
    <n v="1"/>
    <n v="321.73"/>
    <n v="124.94"/>
    <b v="0"/>
    <s v="Debit Card"/>
    <s v="In-store"/>
  </r>
  <r>
    <n v="2477"/>
    <d v="2022-03-04T00:00:00"/>
    <x v="733"/>
    <x v="5"/>
    <s v="Car Seat Cover"/>
    <n v="1"/>
    <n v="337.39"/>
    <n v="136.34"/>
    <b v="0"/>
    <s v="Cash"/>
    <s v="Online"/>
  </r>
  <r>
    <n v="8884"/>
    <d v="2021-12-31T00:00:00"/>
    <x v="733"/>
    <x v="3"/>
    <s v="Science Fiction"/>
    <n v="4"/>
    <n v="135.63999999999999"/>
    <n v="28.08"/>
    <b v="0"/>
    <s v="Debit Card"/>
    <s v="In-store"/>
  </r>
  <r>
    <n v="3353"/>
    <d v="2021-08-01T00:00:00"/>
    <x v="733"/>
    <x v="2"/>
    <s v="Dress"/>
    <n v="4"/>
    <n v="341.09"/>
    <n v="64.98"/>
    <b v="1"/>
    <s v="Cash"/>
    <s v="In-store"/>
  </r>
  <r>
    <n v="6250"/>
    <d v="2022-11-18T00:00:00"/>
    <x v="734"/>
    <x v="0"/>
    <s v="Action Figure"/>
    <n v="2"/>
    <n v="444.2"/>
    <n v="145.21"/>
    <b v="0"/>
    <s v="UPI"/>
    <s v="In-store"/>
  </r>
  <r>
    <n v="5799"/>
    <d v="2022-09-16T00:00:00"/>
    <x v="734"/>
    <x v="3"/>
    <s v="Textbook"/>
    <n v="3"/>
    <n v="494.05"/>
    <n v="240.52"/>
    <b v="1"/>
    <s v="Cash"/>
    <s v="In-store"/>
  </r>
  <r>
    <n v="7252"/>
    <d v="2022-08-31T00:00:00"/>
    <x v="734"/>
    <x v="1"/>
    <s v="Cushion Covers"/>
    <n v="2"/>
    <n v="112.81"/>
    <n v="54.71"/>
    <b v="1"/>
    <s v="Debit Card"/>
    <s v="Online"/>
  </r>
  <r>
    <n v="7602"/>
    <d v="2023-02-10T00:00:00"/>
    <x v="735"/>
    <x v="0"/>
    <s v="Doll"/>
    <n v="4"/>
    <n v="343.76"/>
    <n v="151.61000000000001"/>
    <b v="0"/>
    <s v="Net Banking"/>
    <s v="Online"/>
  </r>
  <r>
    <n v="660"/>
    <d v="2022-03-16T00:00:00"/>
    <x v="735"/>
    <x v="4"/>
    <s v="Laptop"/>
    <n v="2"/>
    <n v="421.22"/>
    <n v="130.86000000000001"/>
    <b v="1"/>
    <s v="Debit Card"/>
    <s v="In-store"/>
  </r>
  <r>
    <n v="7848"/>
    <d v="2022-02-03T00:00:00"/>
    <x v="735"/>
    <x v="3"/>
    <s v="Textbook"/>
    <n v="5"/>
    <n v="284.49"/>
    <n v="92.08"/>
    <b v="0"/>
    <s v="Net Banking"/>
    <s v="Online"/>
  </r>
  <r>
    <n v="3013"/>
    <d v="2021-12-31T00:00:00"/>
    <x v="735"/>
    <x v="0"/>
    <s v="Remote Control Car"/>
    <n v="2"/>
    <n v="426.18"/>
    <n v="64.08"/>
    <b v="1"/>
    <s v="UPI"/>
    <s v="Online"/>
  </r>
  <r>
    <n v="5196"/>
    <d v="2021-11-15T00:00:00"/>
    <x v="735"/>
    <x v="3"/>
    <s v="Biography"/>
    <n v="2"/>
    <n v="39.1"/>
    <n v="11.5"/>
    <b v="1"/>
    <s v="Credit Card"/>
    <s v="In-store"/>
  </r>
  <r>
    <n v="2580"/>
    <d v="2021-09-04T00:00:00"/>
    <x v="735"/>
    <x v="0"/>
    <s v="Action Figure"/>
    <n v="1"/>
    <n v="143.33000000000001"/>
    <n v="47.44"/>
    <b v="0"/>
    <s v="Cash"/>
    <s v="In-store"/>
  </r>
  <r>
    <n v="9268"/>
    <d v="2022-12-22T00:00:00"/>
    <x v="736"/>
    <x v="0"/>
    <s v="Action Figure"/>
    <n v="5"/>
    <n v="37.369999999999997"/>
    <n v="13.4"/>
    <b v="1"/>
    <s v="UPI"/>
    <s v="Online"/>
  </r>
  <r>
    <n v="6326"/>
    <d v="2022-10-26T00:00:00"/>
    <x v="737"/>
    <x v="5"/>
    <s v="Motor Oil"/>
    <n v="5"/>
    <n v="462.49"/>
    <n v="139.94999999999999"/>
    <b v="1"/>
    <s v="UPI"/>
    <s v="In-store"/>
  </r>
  <r>
    <n v="9194"/>
    <d v="2022-03-13T00:00:00"/>
    <x v="737"/>
    <x v="4"/>
    <s v="Headphones"/>
    <n v="1"/>
    <n v="449.65"/>
    <n v="215.84"/>
    <b v="1"/>
    <s v="Debit Card"/>
    <s v="In-store"/>
  </r>
  <r>
    <n v="2528"/>
    <d v="2021-06-12T00:00:00"/>
    <x v="737"/>
    <x v="3"/>
    <s v="Textbook"/>
    <n v="1"/>
    <n v="74.23"/>
    <n v="13.11"/>
    <b v="1"/>
    <s v="Net Banking"/>
    <s v="In-store"/>
  </r>
  <r>
    <n v="2556"/>
    <d v="2021-05-22T00:00:00"/>
    <x v="737"/>
    <x v="5"/>
    <s v="Car Seat Cover"/>
    <n v="1"/>
    <n v="372.39"/>
    <n v="45.25"/>
    <b v="1"/>
    <s v="Net Banking"/>
    <s v="Online"/>
  </r>
  <r>
    <n v="7984"/>
    <d v="2022-07-21T00:00:00"/>
    <x v="738"/>
    <x v="1"/>
    <s v="Cushion Covers"/>
    <n v="5"/>
    <n v="60.49"/>
    <n v="30.17"/>
    <b v="0"/>
    <s v="Debit Card"/>
    <s v="In-store"/>
  </r>
  <r>
    <n v="3832"/>
    <d v="2022-07-11T00:00:00"/>
    <x v="738"/>
    <x v="3"/>
    <s v="Biography"/>
    <n v="5"/>
    <n v="129.08000000000001"/>
    <n v="7.42"/>
    <b v="1"/>
    <s v="Cash"/>
    <s v="In-store"/>
  </r>
  <r>
    <n v="3280"/>
    <d v="2023-02-02T00:00:00"/>
    <x v="739"/>
    <x v="0"/>
    <s v="Puzzle"/>
    <n v="2"/>
    <n v="444.46"/>
    <n v="181.75"/>
    <b v="0"/>
    <s v="UPI"/>
    <s v="Online"/>
  </r>
  <r>
    <n v="7987"/>
    <d v="2022-08-30T00:00:00"/>
    <x v="739"/>
    <x v="4"/>
    <s v="Camera"/>
    <n v="3"/>
    <n v="276.43"/>
    <n v="11.47"/>
    <b v="1"/>
    <s v="UPI"/>
    <s v="In-store"/>
  </r>
  <r>
    <n v="8616"/>
    <d v="2021-06-04T00:00:00"/>
    <x v="739"/>
    <x v="5"/>
    <s v="Motor Oil"/>
    <n v="2"/>
    <n v="81.59"/>
    <n v="1.95"/>
    <b v="0"/>
    <s v="Cash"/>
    <s v="In-store"/>
  </r>
  <r>
    <n v="2550"/>
    <d v="2022-10-19T00:00:00"/>
    <x v="740"/>
    <x v="1"/>
    <s v="Table Lamp"/>
    <n v="1"/>
    <n v="363.66"/>
    <n v="46.98"/>
    <b v="0"/>
    <s v="UPI"/>
    <s v="In-store"/>
  </r>
  <r>
    <n v="1613"/>
    <d v="2022-09-21T00:00:00"/>
    <x v="740"/>
    <x v="5"/>
    <s v="Car Seat Cover"/>
    <n v="4"/>
    <n v="91.52"/>
    <n v="13.7"/>
    <b v="1"/>
    <s v="Credit Card"/>
    <s v="In-store"/>
  </r>
  <r>
    <n v="1134"/>
    <d v="2022-02-15T00:00:00"/>
    <x v="740"/>
    <x v="0"/>
    <s v="Board Game"/>
    <n v="2"/>
    <n v="333.28"/>
    <n v="157.78"/>
    <b v="1"/>
    <s v="Net Banking"/>
    <s v="In-store"/>
  </r>
  <r>
    <n v="5897"/>
    <d v="2021-07-31T00:00:00"/>
    <x v="741"/>
    <x v="1"/>
    <s v="Bed Sheets"/>
    <n v="2"/>
    <n v="52.78"/>
    <n v="11.37"/>
    <b v="0"/>
    <s v="Credit Card"/>
    <s v="Online"/>
  </r>
  <r>
    <n v="8124"/>
    <d v="2023-03-25T00:00:00"/>
    <x v="742"/>
    <x v="1"/>
    <s v="Curtains"/>
    <n v="5"/>
    <n v="363.85"/>
    <n v="14.96"/>
    <b v="0"/>
    <s v="Credit Card"/>
    <s v="In-store"/>
  </r>
  <r>
    <n v="3679"/>
    <d v="2023-02-05T00:00:00"/>
    <x v="742"/>
    <x v="5"/>
    <s v="Car Seat Cover"/>
    <n v="5"/>
    <n v="277.33999999999997"/>
    <n v="2.74"/>
    <b v="0"/>
    <s v="Cash"/>
    <s v="In-store"/>
  </r>
  <r>
    <n v="2086"/>
    <d v="2021-12-17T00:00:00"/>
    <x v="742"/>
    <x v="5"/>
    <s v="Motor Oil"/>
    <n v="5"/>
    <n v="445.23"/>
    <n v="166.5"/>
    <b v="1"/>
    <s v="Net Banking"/>
    <s v="Online"/>
  </r>
  <r>
    <n v="1370"/>
    <d v="2021-07-15T00:00:00"/>
    <x v="742"/>
    <x v="5"/>
    <s v="Car Seat Cover"/>
    <n v="2"/>
    <n v="223.61"/>
    <n v="41.47"/>
    <b v="1"/>
    <s v="UPI"/>
    <s v="Online"/>
  </r>
  <r>
    <n v="3978"/>
    <d v="2023-03-20T00:00:00"/>
    <x v="743"/>
    <x v="4"/>
    <s v="Camera"/>
    <n v="2"/>
    <n v="165.99"/>
    <n v="77.62"/>
    <b v="0"/>
    <s v="Net Banking"/>
    <s v="In-store"/>
  </r>
  <r>
    <n v="8873"/>
    <d v="2021-11-06T00:00:00"/>
    <x v="743"/>
    <x v="1"/>
    <s v="Bed Sheets"/>
    <n v="5"/>
    <n v="379.69"/>
    <n v="63.83"/>
    <b v="0"/>
    <s v="Cash"/>
    <s v="Online"/>
  </r>
  <r>
    <n v="4195"/>
    <d v="2021-10-20T00:00:00"/>
    <x v="743"/>
    <x v="3"/>
    <s v="Biography"/>
    <n v="1"/>
    <n v="486.12"/>
    <n v="118.68"/>
    <b v="0"/>
    <s v="Net Banking"/>
    <s v="In-store"/>
  </r>
  <r>
    <n v="7101"/>
    <d v="2021-07-14T00:00:00"/>
    <x v="743"/>
    <x v="0"/>
    <s v="Action Figure"/>
    <n v="5"/>
    <n v="367.05"/>
    <n v="103.94"/>
    <b v="1"/>
    <s v="Debit Card"/>
    <s v="In-store"/>
  </r>
  <r>
    <n v="1980"/>
    <d v="2022-12-20T00:00:00"/>
    <x v="744"/>
    <x v="0"/>
    <s v="Board Game"/>
    <n v="2"/>
    <n v="196.76"/>
    <n v="9.7100000000000009"/>
    <b v="0"/>
    <s v="Credit Card"/>
    <s v="Online"/>
  </r>
  <r>
    <n v="6524"/>
    <d v="2022-05-04T00:00:00"/>
    <x v="744"/>
    <x v="2"/>
    <s v="Shoes"/>
    <n v="3"/>
    <n v="326.08"/>
    <n v="110.63"/>
    <b v="1"/>
    <s v="UPI"/>
    <s v="Online"/>
  </r>
  <r>
    <n v="8476"/>
    <d v="2023-01-25T00:00:00"/>
    <x v="745"/>
    <x v="2"/>
    <s v="T-Shirt"/>
    <n v="5"/>
    <n v="208.01"/>
    <n v="33.24"/>
    <b v="1"/>
    <s v="Credit Card"/>
    <s v="In-store"/>
  </r>
  <r>
    <n v="8457"/>
    <d v="2023-01-22T00:00:00"/>
    <x v="745"/>
    <x v="5"/>
    <s v="Car Seat Cover"/>
    <n v="2"/>
    <n v="152.68"/>
    <n v="30.39"/>
    <b v="0"/>
    <s v="Net Banking"/>
    <s v="In-store"/>
  </r>
  <r>
    <n v="3003"/>
    <d v="2022-04-22T00:00:00"/>
    <x v="745"/>
    <x v="4"/>
    <s v="Smartwatch"/>
    <n v="2"/>
    <n v="276.42"/>
    <n v="120.58"/>
    <b v="0"/>
    <s v="Net Banking"/>
    <s v="In-store"/>
  </r>
  <r>
    <n v="2337"/>
    <d v="2022-05-04T00:00:00"/>
    <x v="746"/>
    <x v="1"/>
    <s v="Table Lamp"/>
    <n v="1"/>
    <n v="254.47"/>
    <n v="57.87"/>
    <b v="1"/>
    <s v="Net Banking"/>
    <s v="Online"/>
  </r>
  <r>
    <n v="6186"/>
    <d v="2022-04-26T00:00:00"/>
    <x v="746"/>
    <x v="0"/>
    <s v="Puzzle"/>
    <n v="1"/>
    <n v="309.92"/>
    <n v="135.58000000000001"/>
    <b v="1"/>
    <s v="UPI"/>
    <s v="In-store"/>
  </r>
  <r>
    <n v="150"/>
    <d v="2021-06-16T00:00:00"/>
    <x v="746"/>
    <x v="3"/>
    <s v="Science Fiction"/>
    <n v="5"/>
    <n v="123.3"/>
    <n v="0.44"/>
    <b v="0"/>
    <s v="Debit Card"/>
    <s v="In-store"/>
  </r>
  <r>
    <n v="9250"/>
    <d v="2022-11-11T00:00:00"/>
    <x v="747"/>
    <x v="0"/>
    <s v="Action Figure"/>
    <n v="1"/>
    <n v="231.04"/>
    <n v="61.69"/>
    <b v="0"/>
    <s v="Debit Card"/>
    <s v="In-store"/>
  </r>
  <r>
    <n v="966"/>
    <d v="2022-06-09T00:00:00"/>
    <x v="747"/>
    <x v="3"/>
    <s v="Science Fiction"/>
    <n v="4"/>
    <n v="162.61000000000001"/>
    <n v="27.47"/>
    <b v="1"/>
    <s v="Credit Card"/>
    <s v="In-store"/>
  </r>
  <r>
    <n v="8252"/>
    <d v="2022-01-16T00:00:00"/>
    <x v="747"/>
    <x v="2"/>
    <s v="Shoes"/>
    <n v="3"/>
    <n v="31.44"/>
    <n v="0.22"/>
    <b v="1"/>
    <s v="Net Banking"/>
    <s v="In-store"/>
  </r>
  <r>
    <n v="8210"/>
    <d v="2021-09-07T00:00:00"/>
    <x v="747"/>
    <x v="3"/>
    <s v="Textbook"/>
    <n v="4"/>
    <n v="50.39"/>
    <n v="13.52"/>
    <b v="1"/>
    <s v="Net Banking"/>
    <s v="Online"/>
  </r>
  <r>
    <n v="9178"/>
    <d v="2021-05-02T00:00:00"/>
    <x v="747"/>
    <x v="0"/>
    <s v="Doll"/>
    <n v="4"/>
    <n v="361.16"/>
    <n v="65.599999999999994"/>
    <b v="0"/>
    <s v="Credit Card"/>
    <s v="Online"/>
  </r>
  <r>
    <n v="8911"/>
    <d v="2023-01-29T00:00:00"/>
    <x v="748"/>
    <x v="0"/>
    <s v="Action Figure"/>
    <n v="5"/>
    <n v="381.07"/>
    <n v="163.46"/>
    <b v="0"/>
    <s v="Cash"/>
    <s v="Online"/>
  </r>
  <r>
    <n v="3086"/>
    <d v="2022-11-05T00:00:00"/>
    <x v="748"/>
    <x v="0"/>
    <s v="Board Game"/>
    <n v="3"/>
    <n v="103.08"/>
    <n v="35.36"/>
    <b v="0"/>
    <s v="Debit Card"/>
    <s v="In-store"/>
  </r>
  <r>
    <n v="9702"/>
    <d v="2022-11-02T00:00:00"/>
    <x v="748"/>
    <x v="1"/>
    <s v="Cookware Set"/>
    <n v="4"/>
    <n v="100.13"/>
    <n v="32.159999999999997"/>
    <b v="1"/>
    <s v="Cash"/>
    <s v="Online"/>
  </r>
  <r>
    <n v="720"/>
    <d v="2022-09-05T00:00:00"/>
    <x v="748"/>
    <x v="2"/>
    <s v="Jeans"/>
    <n v="5"/>
    <n v="436.94"/>
    <n v="188.47"/>
    <b v="1"/>
    <s v="Debit Card"/>
    <s v="Online"/>
  </r>
  <r>
    <n v="4253"/>
    <d v="2023-02-21T00:00:00"/>
    <x v="749"/>
    <x v="2"/>
    <s v="Dress"/>
    <n v="5"/>
    <n v="411.93"/>
    <n v="120.53"/>
    <b v="0"/>
    <s v="Credit Card"/>
    <s v="In-store"/>
  </r>
  <r>
    <n v="5821"/>
    <d v="2022-09-16T00:00:00"/>
    <x v="749"/>
    <x v="4"/>
    <s v="Smartwatch"/>
    <n v="3"/>
    <n v="449.2"/>
    <n v="191.68"/>
    <b v="1"/>
    <s v="Credit Card"/>
    <s v="In-store"/>
  </r>
  <r>
    <n v="7606"/>
    <d v="2022-07-01T00:00:00"/>
    <x v="750"/>
    <x v="5"/>
    <s v="Motorcycle Helmet"/>
    <n v="3"/>
    <n v="36"/>
    <n v="2.0299999999999998"/>
    <b v="1"/>
    <s v="UPI"/>
    <s v="In-store"/>
  </r>
  <r>
    <n v="4874"/>
    <d v="2022-03-14T00:00:00"/>
    <x v="750"/>
    <x v="4"/>
    <s v="Smartphone"/>
    <n v="3"/>
    <n v="79.5"/>
    <n v="18.16"/>
    <b v="1"/>
    <s v="Credit Card"/>
    <s v="Online"/>
  </r>
  <r>
    <n v="432"/>
    <d v="2023-03-24T00:00:00"/>
    <x v="751"/>
    <x v="3"/>
    <s v="Children's Book"/>
    <n v="1"/>
    <n v="60.92"/>
    <n v="18.829999999999998"/>
    <b v="1"/>
    <s v="UPI"/>
    <s v="In-store"/>
  </r>
  <r>
    <n v="6694"/>
    <d v="2022-03-06T00:00:00"/>
    <x v="751"/>
    <x v="0"/>
    <s v="Doll"/>
    <n v="2"/>
    <n v="331.87"/>
    <n v="107.66"/>
    <b v="0"/>
    <s v="Debit Card"/>
    <s v="In-store"/>
  </r>
  <r>
    <n v="5238"/>
    <d v="2021-10-27T00:00:00"/>
    <x v="751"/>
    <x v="1"/>
    <s v="Cushion Covers"/>
    <n v="5"/>
    <n v="335.23"/>
    <n v="99.02"/>
    <b v="1"/>
    <s v="UPI"/>
    <s v="Online"/>
  </r>
  <r>
    <n v="4369"/>
    <d v="2022-05-07T00:00:00"/>
    <x v="752"/>
    <x v="1"/>
    <s v="Bed Sheets"/>
    <n v="4"/>
    <n v="92.43"/>
    <n v="12.42"/>
    <b v="0"/>
    <s v="Net Banking"/>
    <s v="Online"/>
  </r>
  <r>
    <n v="6974"/>
    <d v="2022-02-21T00:00:00"/>
    <x v="752"/>
    <x v="1"/>
    <s v="Table Lamp"/>
    <n v="5"/>
    <n v="368.44"/>
    <n v="113.75"/>
    <b v="0"/>
    <s v="Net Banking"/>
    <s v="In-store"/>
  </r>
  <r>
    <n v="7587"/>
    <d v="2021-11-22T00:00:00"/>
    <x v="752"/>
    <x v="5"/>
    <s v="Motor Oil"/>
    <n v="5"/>
    <n v="83.87"/>
    <n v="41.84"/>
    <b v="0"/>
    <s v="Credit Card"/>
    <s v="In-store"/>
  </r>
  <r>
    <n v="1071"/>
    <d v="2021-08-07T00:00:00"/>
    <x v="752"/>
    <x v="0"/>
    <s v="Board Game"/>
    <n v="3"/>
    <n v="301.33"/>
    <n v="86.37"/>
    <b v="1"/>
    <s v="Cash"/>
    <s v="Online"/>
  </r>
  <r>
    <n v="1104"/>
    <d v="2022-09-05T00:00:00"/>
    <x v="753"/>
    <x v="4"/>
    <s v="Headphones"/>
    <n v="2"/>
    <n v="271.64"/>
    <n v="105.81"/>
    <b v="0"/>
    <s v="Debit Card"/>
    <s v="Online"/>
  </r>
  <r>
    <n v="4808"/>
    <d v="2022-08-08T00:00:00"/>
    <x v="753"/>
    <x v="0"/>
    <s v="Puzzle"/>
    <n v="2"/>
    <n v="195.47"/>
    <n v="74.38"/>
    <b v="0"/>
    <s v="Cash"/>
    <s v="Online"/>
  </r>
  <r>
    <n v="9856"/>
    <d v="2022-05-27T00:00:00"/>
    <x v="754"/>
    <x v="2"/>
    <s v="Shoes"/>
    <n v="1"/>
    <n v="328.21"/>
    <n v="81.23"/>
    <b v="1"/>
    <s v="Net Banking"/>
    <s v="Online"/>
  </r>
  <r>
    <n v="1145"/>
    <d v="2021-04-15T00:00:00"/>
    <x v="754"/>
    <x v="5"/>
    <s v="Air Freshener"/>
    <n v="5"/>
    <n v="214.25"/>
    <n v="30.89"/>
    <b v="0"/>
    <s v="Debit Card"/>
    <s v="Online"/>
  </r>
  <r>
    <n v="309"/>
    <d v="2022-09-17T00:00:00"/>
    <x v="755"/>
    <x v="3"/>
    <s v="Textbook"/>
    <n v="1"/>
    <n v="106.21"/>
    <n v="1.74"/>
    <b v="1"/>
    <s v="UPI"/>
    <s v="Online"/>
  </r>
  <r>
    <n v="2402"/>
    <d v="2022-09-13T00:00:00"/>
    <x v="755"/>
    <x v="4"/>
    <s v="Smartphone"/>
    <n v="3"/>
    <n v="403.91"/>
    <n v="67.790000000000006"/>
    <b v="0"/>
    <s v="Net Banking"/>
    <s v="In-store"/>
  </r>
  <r>
    <n v="5093"/>
    <d v="2021-09-12T00:00:00"/>
    <x v="755"/>
    <x v="5"/>
    <s v="Car Seat Cover"/>
    <n v="5"/>
    <n v="223.32"/>
    <n v="14.44"/>
    <b v="0"/>
    <s v="Debit Card"/>
    <s v="Online"/>
  </r>
  <r>
    <n v="280"/>
    <d v="2021-09-05T00:00:00"/>
    <x v="756"/>
    <x v="4"/>
    <s v="Laptop"/>
    <n v="4"/>
    <n v="68.14"/>
    <n v="9.3800000000000008"/>
    <b v="0"/>
    <s v="Net Banking"/>
    <s v="In-store"/>
  </r>
  <r>
    <n v="4367"/>
    <d v="2021-09-04T00:00:00"/>
    <x v="756"/>
    <x v="3"/>
    <s v="Mystery Novel"/>
    <n v="5"/>
    <n v="240.37"/>
    <n v="23.1"/>
    <b v="0"/>
    <s v="UPI"/>
    <s v="Online"/>
  </r>
  <r>
    <n v="6151"/>
    <d v="2021-05-04T00:00:00"/>
    <x v="756"/>
    <x v="5"/>
    <s v="Car Seat Cover"/>
    <n v="4"/>
    <n v="433.8"/>
    <n v="141.05000000000001"/>
    <b v="0"/>
    <s v="UPI"/>
    <s v="In-store"/>
  </r>
  <r>
    <n v="4940"/>
    <d v="2022-12-25T00:00:00"/>
    <x v="757"/>
    <x v="0"/>
    <s v="Action Figure"/>
    <n v="2"/>
    <n v="384.54"/>
    <n v="54.23"/>
    <b v="1"/>
    <s v="Credit Card"/>
    <s v="In-store"/>
  </r>
  <r>
    <n v="9743"/>
    <d v="2022-04-23T00:00:00"/>
    <x v="757"/>
    <x v="0"/>
    <s v="Remote Control Car"/>
    <n v="1"/>
    <n v="221.14"/>
    <n v="100.17"/>
    <b v="1"/>
    <s v="Credit Card"/>
    <s v="Online"/>
  </r>
  <r>
    <n v="182"/>
    <d v="2021-09-07T00:00:00"/>
    <x v="757"/>
    <x v="0"/>
    <s v="Puzzle"/>
    <n v="3"/>
    <n v="30.09"/>
    <n v="6.84"/>
    <b v="0"/>
    <s v="Credit Card"/>
    <s v="In-store"/>
  </r>
  <r>
    <n v="9972"/>
    <d v="2023-01-22T00:00:00"/>
    <x v="758"/>
    <x v="5"/>
    <s v="Car Seat Cover"/>
    <n v="2"/>
    <n v="184.69"/>
    <n v="42.42"/>
    <b v="1"/>
    <s v="Cash"/>
    <s v="Online"/>
  </r>
  <r>
    <n v="6383"/>
    <d v="2022-10-24T00:00:00"/>
    <x v="758"/>
    <x v="2"/>
    <s v="Jeans"/>
    <n v="2"/>
    <n v="188.25"/>
    <n v="73.209999999999994"/>
    <b v="0"/>
    <s v="Debit Card"/>
    <s v="Online"/>
  </r>
  <r>
    <n v="723"/>
    <d v="2022-01-09T00:00:00"/>
    <x v="758"/>
    <x v="5"/>
    <s v="Motorcycle Helmet"/>
    <n v="4"/>
    <n v="255.47"/>
    <n v="88.7"/>
    <b v="1"/>
    <s v="Debit Card"/>
    <s v="Online"/>
  </r>
  <r>
    <n v="9574"/>
    <d v="2021-12-04T00:00:00"/>
    <x v="758"/>
    <x v="2"/>
    <s v="Jeans"/>
    <n v="3"/>
    <n v="434.57"/>
    <n v="15.85"/>
    <b v="1"/>
    <s v="Net Banking"/>
    <s v="In-store"/>
  </r>
  <r>
    <n v="7235"/>
    <d v="2021-05-16T00:00:00"/>
    <x v="758"/>
    <x v="1"/>
    <s v="Cookware Set"/>
    <n v="4"/>
    <n v="362.64"/>
    <n v="120.93"/>
    <b v="0"/>
    <s v="Debit Card"/>
    <s v="In-store"/>
  </r>
  <r>
    <n v="5965"/>
    <d v="2021-04-28T00:00:00"/>
    <x v="758"/>
    <x v="0"/>
    <s v="Puzzle"/>
    <n v="2"/>
    <n v="427.35"/>
    <n v="39.369999999999997"/>
    <b v="1"/>
    <s v="UPI"/>
    <s v="Online"/>
  </r>
  <r>
    <n v="2397"/>
    <d v="2022-08-08T00:00:00"/>
    <x v="759"/>
    <x v="0"/>
    <s v="Board Game"/>
    <n v="3"/>
    <n v="202.49"/>
    <n v="33.72"/>
    <b v="1"/>
    <s v="UPI"/>
    <s v="Online"/>
  </r>
  <r>
    <n v="5457"/>
    <d v="2022-04-16T00:00:00"/>
    <x v="759"/>
    <x v="2"/>
    <s v="T-Shirt"/>
    <n v="5"/>
    <n v="320.27999999999997"/>
    <n v="84.97"/>
    <b v="1"/>
    <s v="Net Banking"/>
    <s v="In-store"/>
  </r>
  <r>
    <n v="6818"/>
    <d v="2021-12-30T00:00:00"/>
    <x v="759"/>
    <x v="4"/>
    <s v="Headphones"/>
    <n v="2"/>
    <n v="316.83999999999997"/>
    <n v="16.2"/>
    <b v="1"/>
    <s v="Net Banking"/>
    <s v="Online"/>
  </r>
  <r>
    <n v="938"/>
    <d v="2022-02-05T00:00:00"/>
    <x v="760"/>
    <x v="1"/>
    <s v="Cushion Covers"/>
    <n v="5"/>
    <n v="442.69"/>
    <n v="82.33"/>
    <b v="0"/>
    <s v="Net Banking"/>
    <s v="In-store"/>
  </r>
  <r>
    <n v="8492"/>
    <d v="2021-05-13T00:00:00"/>
    <x v="760"/>
    <x v="2"/>
    <s v="T-Shirt"/>
    <n v="3"/>
    <n v="384.62"/>
    <n v="72.33"/>
    <b v="1"/>
    <s v="Credit Card"/>
    <s v="Online"/>
  </r>
  <r>
    <n v="8329"/>
    <d v="2023-01-16T00:00:00"/>
    <x v="761"/>
    <x v="2"/>
    <s v="Watch"/>
    <n v="2"/>
    <n v="367.94"/>
    <n v="23.62"/>
    <b v="0"/>
    <s v="Cash"/>
    <s v="In-store"/>
  </r>
  <r>
    <n v="6139"/>
    <d v="2021-09-30T00:00:00"/>
    <x v="762"/>
    <x v="2"/>
    <s v="Watch"/>
    <n v="3"/>
    <n v="141.13"/>
    <n v="46.48"/>
    <b v="0"/>
    <s v="UPI"/>
    <s v="Online"/>
  </r>
  <r>
    <n v="2404"/>
    <d v="2022-10-19T00:00:00"/>
    <x v="763"/>
    <x v="5"/>
    <s v="Car Seat Cover"/>
    <n v="4"/>
    <n v="365.09"/>
    <n v="20.38"/>
    <b v="0"/>
    <s v="Cash"/>
    <s v="Online"/>
  </r>
  <r>
    <n v="6160"/>
    <d v="2021-12-23T00:00:00"/>
    <x v="763"/>
    <x v="3"/>
    <s v="Mystery Novel"/>
    <n v="2"/>
    <n v="268.02"/>
    <n v="93.02"/>
    <b v="0"/>
    <s v="UPI"/>
    <s v="In-store"/>
  </r>
  <r>
    <n v="9403"/>
    <d v="2021-08-04T00:00:00"/>
    <x v="763"/>
    <x v="1"/>
    <s v="Cookware Set"/>
    <n v="2"/>
    <n v="232.92"/>
    <n v="82.71"/>
    <b v="1"/>
    <s v="Debit Card"/>
    <s v="Online"/>
  </r>
  <r>
    <n v="435"/>
    <d v="2022-12-04T00:00:00"/>
    <x v="764"/>
    <x v="0"/>
    <s v="Board Game"/>
    <n v="5"/>
    <n v="52.4"/>
    <n v="18.350000000000001"/>
    <b v="0"/>
    <s v="UPI"/>
    <s v="Online"/>
  </r>
  <r>
    <n v="467"/>
    <d v="2022-11-05T00:00:00"/>
    <x v="764"/>
    <x v="4"/>
    <s v="Headphones"/>
    <n v="1"/>
    <n v="445.52"/>
    <n v="7.62"/>
    <b v="1"/>
    <s v="UPI"/>
    <s v="Online"/>
  </r>
  <r>
    <n v="1532"/>
    <d v="2022-08-29T00:00:00"/>
    <x v="764"/>
    <x v="0"/>
    <s v="Remote Control Car"/>
    <n v="5"/>
    <n v="195.37"/>
    <n v="39.75"/>
    <b v="1"/>
    <s v="Debit Card"/>
    <s v="Online"/>
  </r>
  <r>
    <n v="6247"/>
    <d v="2021-12-31T00:00:00"/>
    <x v="764"/>
    <x v="2"/>
    <s v="Shoes"/>
    <n v="4"/>
    <n v="174.89"/>
    <n v="25.29"/>
    <b v="1"/>
    <s v="UPI"/>
    <s v="In-store"/>
  </r>
  <r>
    <n v="3777"/>
    <d v="2021-08-13T00:00:00"/>
    <x v="764"/>
    <x v="1"/>
    <s v="Cushion Covers"/>
    <n v="3"/>
    <n v="330.32"/>
    <n v="141.82"/>
    <b v="0"/>
    <s v="Credit Card"/>
    <s v="In-store"/>
  </r>
  <r>
    <n v="2790"/>
    <d v="2022-05-17T00:00:00"/>
    <x v="765"/>
    <x v="0"/>
    <s v="Remote Control Car"/>
    <n v="1"/>
    <n v="280.75"/>
    <n v="5.53"/>
    <b v="0"/>
    <s v="Credit Card"/>
    <s v="In-store"/>
  </r>
  <r>
    <n v="8022"/>
    <d v="2023-03-14T00:00:00"/>
    <x v="766"/>
    <x v="4"/>
    <s v="Laptop"/>
    <n v="5"/>
    <n v="222.52"/>
    <n v="47.78"/>
    <b v="0"/>
    <s v="UPI"/>
    <s v="In-store"/>
  </r>
  <r>
    <n v="5105"/>
    <d v="2022-07-07T00:00:00"/>
    <x v="766"/>
    <x v="3"/>
    <s v="Science Fiction"/>
    <n v="4"/>
    <n v="351.5"/>
    <n v="5.58"/>
    <b v="1"/>
    <s v="Debit Card"/>
    <s v="Online"/>
  </r>
  <r>
    <n v="8249"/>
    <d v="2022-01-23T00:00:00"/>
    <x v="766"/>
    <x v="1"/>
    <s v="Table Lamp"/>
    <n v="5"/>
    <n v="104.13"/>
    <n v="38.47"/>
    <b v="1"/>
    <s v="Net Banking"/>
    <s v="In-store"/>
  </r>
  <r>
    <n v="7332"/>
    <d v="2021-08-08T00:00:00"/>
    <x v="766"/>
    <x v="2"/>
    <s v="Jeans"/>
    <n v="3"/>
    <n v="186.56"/>
    <n v="79.84"/>
    <b v="0"/>
    <s v="Credit Card"/>
    <s v="In-store"/>
  </r>
  <r>
    <n v="4955"/>
    <d v="2022-03-12T00:00:00"/>
    <x v="767"/>
    <x v="2"/>
    <s v="Watch"/>
    <n v="5"/>
    <n v="192.82"/>
    <n v="59.86"/>
    <b v="0"/>
    <s v="Credit Card"/>
    <s v="In-store"/>
  </r>
  <r>
    <n v="203"/>
    <d v="2021-06-09T00:00:00"/>
    <x v="767"/>
    <x v="5"/>
    <s v="Motor Oil"/>
    <n v="5"/>
    <n v="266.06"/>
    <n v="55.82"/>
    <b v="0"/>
    <s v="Debit Card"/>
    <s v="Online"/>
  </r>
  <r>
    <n v="5653"/>
    <d v="2021-04-26T00:00:00"/>
    <x v="767"/>
    <x v="0"/>
    <s v="Action Figure"/>
    <n v="5"/>
    <n v="440.11"/>
    <n v="47.69"/>
    <b v="1"/>
    <s v="Net Banking"/>
    <s v="In-store"/>
  </r>
  <r>
    <n v="2609"/>
    <d v="2022-11-04T00:00:00"/>
    <x v="768"/>
    <x v="5"/>
    <s v="Car Seat Cover"/>
    <n v="4"/>
    <n v="437.36"/>
    <n v="187.76"/>
    <b v="1"/>
    <s v="Debit Card"/>
    <s v="In-store"/>
  </r>
  <r>
    <n v="5062"/>
    <d v="2022-05-13T00:00:00"/>
    <x v="769"/>
    <x v="3"/>
    <s v="Mystery Novel"/>
    <n v="5"/>
    <n v="188.78"/>
    <n v="12.4"/>
    <b v="0"/>
    <s v="Net Banking"/>
    <s v="In-store"/>
  </r>
  <r>
    <n v="9753"/>
    <d v="2022-05-02T00:00:00"/>
    <x v="769"/>
    <x v="3"/>
    <s v="Science Fiction"/>
    <n v="2"/>
    <n v="467.09"/>
    <n v="110.23"/>
    <b v="0"/>
    <s v="Net Banking"/>
    <s v="Online"/>
  </r>
  <r>
    <n v="9945"/>
    <d v="2022-03-24T00:00:00"/>
    <x v="769"/>
    <x v="1"/>
    <s v="Curtains"/>
    <n v="4"/>
    <n v="449.72"/>
    <n v="84.26"/>
    <b v="0"/>
    <s v="Cash"/>
    <s v="Online"/>
  </r>
  <r>
    <n v="2525"/>
    <d v="2021-10-22T00:00:00"/>
    <x v="769"/>
    <x v="5"/>
    <s v="Air Freshener"/>
    <n v="2"/>
    <n v="176.34"/>
    <n v="76.900000000000006"/>
    <b v="1"/>
    <s v="Debit Card"/>
    <s v="Online"/>
  </r>
  <r>
    <n v="2418"/>
    <d v="2021-09-11T00:00:00"/>
    <x v="769"/>
    <x v="0"/>
    <s v="Action Figure"/>
    <n v="3"/>
    <n v="430.62"/>
    <n v="31.15"/>
    <b v="1"/>
    <s v="Cash"/>
    <s v="In-store"/>
  </r>
  <r>
    <n v="373"/>
    <d v="2022-03-13T00:00:00"/>
    <x v="770"/>
    <x v="0"/>
    <s v="Remote Control Car"/>
    <n v="5"/>
    <n v="78.900000000000006"/>
    <n v="13.3"/>
    <b v="1"/>
    <s v="Cash"/>
    <s v="In-store"/>
  </r>
  <r>
    <n v="6177"/>
    <d v="2021-12-31T00:00:00"/>
    <x v="770"/>
    <x v="4"/>
    <s v="Headphones"/>
    <n v="1"/>
    <n v="298.72000000000003"/>
    <n v="83.56"/>
    <b v="0"/>
    <s v="Net Banking"/>
    <s v="Online"/>
  </r>
  <r>
    <n v="3150"/>
    <d v="2021-05-21T00:00:00"/>
    <x v="770"/>
    <x v="2"/>
    <s v="Dress"/>
    <n v="4"/>
    <n v="62.69"/>
    <n v="18.600000000000001"/>
    <b v="1"/>
    <s v="Cash"/>
    <s v="In-store"/>
  </r>
  <r>
    <n v="7155"/>
    <d v="2021-05-07T00:00:00"/>
    <x v="770"/>
    <x v="0"/>
    <s v="Puzzle"/>
    <n v="3"/>
    <n v="20.149999999999999"/>
    <n v="5.1100000000000003"/>
    <b v="0"/>
    <s v="UPI"/>
    <s v="Online"/>
  </r>
  <r>
    <n v="9448"/>
    <d v="2023-03-21T00:00:00"/>
    <x v="771"/>
    <x v="2"/>
    <s v="Dress"/>
    <n v="3"/>
    <n v="162.32"/>
    <n v="11.01"/>
    <b v="0"/>
    <s v="Debit Card"/>
    <s v="In-store"/>
  </r>
  <r>
    <n v="3415"/>
    <d v="2022-10-19T00:00:00"/>
    <x v="771"/>
    <x v="1"/>
    <s v="Table Lamp"/>
    <n v="3"/>
    <n v="98.23"/>
    <n v="47.87"/>
    <b v="0"/>
    <s v="UPI"/>
    <s v="Online"/>
  </r>
  <r>
    <n v="9816"/>
    <d v="2022-06-10T00:00:00"/>
    <x v="771"/>
    <x v="5"/>
    <s v="Car Charger"/>
    <n v="1"/>
    <n v="118.45"/>
    <n v="1.07"/>
    <b v="0"/>
    <s v="Debit Card"/>
    <s v="Online"/>
  </r>
  <r>
    <n v="1480"/>
    <d v="2021-07-29T00:00:00"/>
    <x v="771"/>
    <x v="3"/>
    <s v="Mystery Novel"/>
    <n v="3"/>
    <n v="272.92"/>
    <n v="62.06"/>
    <b v="0"/>
    <s v="Cash"/>
    <s v="In-store"/>
  </r>
  <r>
    <n v="2622"/>
    <d v="2022-10-21T00:00:00"/>
    <x v="772"/>
    <x v="5"/>
    <s v="Air Freshener"/>
    <n v="5"/>
    <n v="41.13"/>
    <n v="7.85"/>
    <b v="0"/>
    <s v="Cash"/>
    <s v="In-store"/>
  </r>
  <r>
    <n v="7343"/>
    <d v="2022-07-18T00:00:00"/>
    <x v="772"/>
    <x v="4"/>
    <s v="Smartphone"/>
    <n v="3"/>
    <n v="118.58"/>
    <n v="41.02"/>
    <b v="0"/>
    <s v="Cash"/>
    <s v="In-store"/>
  </r>
  <r>
    <n v="1033"/>
    <d v="2022-05-15T00:00:00"/>
    <x v="772"/>
    <x v="0"/>
    <s v="Puzzle"/>
    <n v="4"/>
    <n v="271.63"/>
    <n v="113.3"/>
    <b v="0"/>
    <s v="Credit Card"/>
    <s v="Online"/>
  </r>
  <r>
    <n v="6694"/>
    <d v="2021-11-21T00:00:00"/>
    <x v="772"/>
    <x v="2"/>
    <s v="T-Shirt"/>
    <n v="3"/>
    <n v="488.3"/>
    <n v="57.49"/>
    <b v="0"/>
    <s v="Debit Card"/>
    <s v="In-store"/>
  </r>
  <r>
    <n v="2778"/>
    <d v="2021-05-29T00:00:00"/>
    <x v="772"/>
    <x v="2"/>
    <s v="Shoes"/>
    <n v="3"/>
    <n v="52.72"/>
    <n v="15.02"/>
    <b v="1"/>
    <s v="Cash"/>
    <s v="Online"/>
  </r>
  <r>
    <n v="8792"/>
    <d v="2022-07-01T00:00:00"/>
    <x v="773"/>
    <x v="1"/>
    <s v="Bed Sheets"/>
    <n v="2"/>
    <n v="89.37"/>
    <n v="24.98"/>
    <b v="0"/>
    <s v="UPI"/>
    <s v="In-store"/>
  </r>
  <r>
    <n v="2853"/>
    <d v="2022-03-23T00:00:00"/>
    <x v="773"/>
    <x v="1"/>
    <s v="Table Lamp"/>
    <n v="2"/>
    <n v="69.47"/>
    <n v="6.98"/>
    <b v="1"/>
    <s v="Debit Card"/>
    <s v="In-store"/>
  </r>
  <r>
    <n v="7016"/>
    <d v="2022-01-08T00:00:00"/>
    <x v="773"/>
    <x v="4"/>
    <s v="Laptop"/>
    <n v="3"/>
    <n v="295.99"/>
    <n v="63.65"/>
    <b v="1"/>
    <s v="Net Banking"/>
    <s v="Online"/>
  </r>
  <r>
    <n v="8741"/>
    <d v="2022-08-06T00:00:00"/>
    <x v="774"/>
    <x v="4"/>
    <s v="Headphones"/>
    <n v="1"/>
    <n v="414.51"/>
    <n v="113.06"/>
    <b v="0"/>
    <s v="Credit Card"/>
    <s v="Online"/>
  </r>
  <r>
    <n v="4779"/>
    <d v="2022-07-01T00:00:00"/>
    <x v="774"/>
    <x v="3"/>
    <s v="Textbook"/>
    <n v="3"/>
    <n v="200.5"/>
    <n v="72.900000000000006"/>
    <b v="0"/>
    <s v="Cash"/>
    <s v="In-store"/>
  </r>
  <r>
    <n v="7606"/>
    <d v="2023-02-16T00:00:00"/>
    <x v="775"/>
    <x v="3"/>
    <s v="Children's Book"/>
    <n v="5"/>
    <n v="59.63"/>
    <n v="19.41"/>
    <b v="1"/>
    <s v="UPI"/>
    <s v="In-store"/>
  </r>
  <r>
    <n v="8046"/>
    <d v="2023-01-14T00:00:00"/>
    <x v="775"/>
    <x v="4"/>
    <s v="Camera"/>
    <n v="1"/>
    <n v="248.39"/>
    <n v="77.709999999999994"/>
    <b v="1"/>
    <s v="UPI"/>
    <s v="In-store"/>
  </r>
  <r>
    <n v="4062"/>
    <d v="2022-11-23T00:00:00"/>
    <x v="775"/>
    <x v="1"/>
    <s v="Cookware Set"/>
    <n v="3"/>
    <n v="69.05"/>
    <n v="5.64"/>
    <b v="1"/>
    <s v="Credit Card"/>
    <s v="Online"/>
  </r>
  <r>
    <n v="1038"/>
    <d v="2022-09-25T00:00:00"/>
    <x v="775"/>
    <x v="0"/>
    <s v="Remote Control Car"/>
    <n v="2"/>
    <n v="484.38"/>
    <n v="199.77"/>
    <b v="0"/>
    <s v="Net Banking"/>
    <s v="In-store"/>
  </r>
  <r>
    <n v="7102"/>
    <d v="2022-03-27T00:00:00"/>
    <x v="775"/>
    <x v="3"/>
    <s v="Children's Book"/>
    <n v="3"/>
    <n v="151.32"/>
    <n v="73.349999999999994"/>
    <b v="0"/>
    <s v="Debit Card"/>
    <s v="In-store"/>
  </r>
  <r>
    <n v="1913"/>
    <d v="2022-07-31T00:00:00"/>
    <x v="776"/>
    <x v="2"/>
    <s v="Shoes"/>
    <n v="2"/>
    <n v="369.14"/>
    <n v="46.91"/>
    <b v="0"/>
    <s v="Net Banking"/>
    <s v="In-store"/>
  </r>
  <r>
    <n v="549"/>
    <d v="2022-07-15T00:00:00"/>
    <x v="776"/>
    <x v="3"/>
    <s v="Science Fiction"/>
    <n v="4"/>
    <n v="184.96"/>
    <n v="46.82"/>
    <b v="1"/>
    <s v="Net Banking"/>
    <s v="In-store"/>
  </r>
  <r>
    <n v="2446"/>
    <d v="2022-11-25T00:00:00"/>
    <x v="777"/>
    <x v="1"/>
    <s v="Table Lamp"/>
    <n v="2"/>
    <n v="495.43"/>
    <n v="91.55"/>
    <b v="1"/>
    <s v="Net Banking"/>
    <s v="In-store"/>
  </r>
  <r>
    <n v="7184"/>
    <d v="2022-11-01T00:00:00"/>
    <x v="777"/>
    <x v="1"/>
    <s v="Bed Sheets"/>
    <n v="4"/>
    <n v="339.76"/>
    <n v="23.64"/>
    <b v="0"/>
    <s v="Debit Card"/>
    <s v="In-store"/>
  </r>
  <r>
    <n v="9423"/>
    <d v="2022-04-25T00:00:00"/>
    <x v="777"/>
    <x v="4"/>
    <s v="Camera"/>
    <n v="4"/>
    <n v="207.04"/>
    <n v="71.959999999999994"/>
    <b v="1"/>
    <s v="Cash"/>
    <s v="Online"/>
  </r>
  <r>
    <n v="426"/>
    <d v="2022-11-05T00:00:00"/>
    <x v="778"/>
    <x v="3"/>
    <s v="Biography"/>
    <n v="5"/>
    <n v="236.12"/>
    <n v="22.37"/>
    <b v="1"/>
    <s v="UPI"/>
    <s v="Online"/>
  </r>
  <r>
    <n v="3902"/>
    <d v="2022-10-23T00:00:00"/>
    <x v="778"/>
    <x v="3"/>
    <s v="Textbook"/>
    <n v="3"/>
    <n v="32.44"/>
    <n v="15.57"/>
    <b v="0"/>
    <s v="Debit Card"/>
    <s v="Online"/>
  </r>
  <r>
    <n v="9337"/>
    <d v="2022-05-26T00:00:00"/>
    <x v="778"/>
    <x v="0"/>
    <s v="Remote Control Car"/>
    <n v="2"/>
    <n v="385.49"/>
    <n v="188.92"/>
    <b v="0"/>
    <s v="Credit Card"/>
    <s v="Online"/>
  </r>
  <r>
    <n v="7961"/>
    <d v="2022-05-21T00:00:00"/>
    <x v="778"/>
    <x v="0"/>
    <s v="Action Figure"/>
    <n v="5"/>
    <n v="233.49"/>
    <n v="5.29"/>
    <b v="0"/>
    <s v="Cash"/>
    <s v="In-store"/>
  </r>
  <r>
    <n v="1310"/>
    <d v="2021-11-19T00:00:00"/>
    <x v="778"/>
    <x v="0"/>
    <s v="Board Game"/>
    <n v="2"/>
    <n v="224.55"/>
    <n v="43.72"/>
    <b v="1"/>
    <s v="UPI"/>
    <s v="In-store"/>
  </r>
  <r>
    <n v="4339"/>
    <d v="2021-08-28T00:00:00"/>
    <x v="778"/>
    <x v="5"/>
    <s v="Car Charger"/>
    <n v="3"/>
    <n v="137.18"/>
    <n v="24.92"/>
    <b v="0"/>
    <s v="Debit Card"/>
    <s v="In-store"/>
  </r>
  <r>
    <n v="5160"/>
    <d v="2021-07-23T00:00:00"/>
    <x v="778"/>
    <x v="5"/>
    <s v="Car Charger"/>
    <n v="1"/>
    <n v="423.48"/>
    <n v="134.84"/>
    <b v="1"/>
    <s v="Debit Card"/>
    <s v="Online"/>
  </r>
  <r>
    <n v="6842"/>
    <d v="2022-08-02T00:00:00"/>
    <x v="779"/>
    <x v="2"/>
    <s v="Dress"/>
    <n v="5"/>
    <n v="288.41000000000003"/>
    <n v="142.82"/>
    <b v="1"/>
    <s v="Credit Card"/>
    <s v="Online"/>
  </r>
  <r>
    <n v="1208"/>
    <d v="2022-02-15T00:00:00"/>
    <x v="779"/>
    <x v="4"/>
    <s v="Headphones"/>
    <n v="1"/>
    <n v="166.17"/>
    <n v="79.069999999999993"/>
    <b v="1"/>
    <s v="Net Banking"/>
    <s v="Online"/>
  </r>
  <r>
    <n v="1897"/>
    <d v="2022-02-10T00:00:00"/>
    <x v="779"/>
    <x v="1"/>
    <s v="Curtains"/>
    <n v="1"/>
    <n v="112.09"/>
    <n v="18.16"/>
    <b v="0"/>
    <s v="Credit Card"/>
    <s v="Online"/>
  </r>
  <r>
    <n v="8463"/>
    <d v="2021-10-05T00:00:00"/>
    <x v="779"/>
    <x v="1"/>
    <s v="Cookware Set"/>
    <n v="1"/>
    <n v="40.85"/>
    <n v="19.55"/>
    <b v="1"/>
    <s v="Debit Card"/>
    <s v="In-store"/>
  </r>
  <r>
    <n v="7744"/>
    <d v="2022-01-11T00:00:00"/>
    <x v="780"/>
    <x v="0"/>
    <s v="Board Game"/>
    <n v="2"/>
    <n v="28.27"/>
    <n v="0.14000000000000001"/>
    <b v="0"/>
    <s v="Net Banking"/>
    <s v="In-store"/>
  </r>
  <r>
    <n v="2555"/>
    <d v="2023-02-10T00:00:00"/>
    <x v="781"/>
    <x v="1"/>
    <s v="Curtains"/>
    <n v="2"/>
    <n v="297.3"/>
    <n v="130.58000000000001"/>
    <b v="1"/>
    <s v="Debit Card"/>
    <s v="Online"/>
  </r>
  <r>
    <n v="2355"/>
    <d v="2021-07-16T00:00:00"/>
    <x v="781"/>
    <x v="2"/>
    <s v="Shoes"/>
    <n v="5"/>
    <n v="209.2"/>
    <n v="55.9"/>
    <b v="0"/>
    <s v="Credit Card"/>
    <s v="Online"/>
  </r>
  <r>
    <n v="4376"/>
    <d v="2022-08-19T00:00:00"/>
    <x v="782"/>
    <x v="4"/>
    <s v="Headphones"/>
    <n v="5"/>
    <n v="201.67"/>
    <n v="77.959999999999994"/>
    <b v="1"/>
    <s v="Cash"/>
    <s v="Online"/>
  </r>
  <r>
    <n v="8807"/>
    <d v="2022-01-09T00:00:00"/>
    <x v="782"/>
    <x v="5"/>
    <s v="Motorcycle Helmet"/>
    <n v="2"/>
    <n v="343.37"/>
    <n v="102.29"/>
    <b v="1"/>
    <s v="Cash"/>
    <s v="In-store"/>
  </r>
  <r>
    <n v="2825"/>
    <d v="2022-05-31T00:00:00"/>
    <x v="783"/>
    <x v="0"/>
    <s v="Puzzle"/>
    <n v="3"/>
    <n v="481.11"/>
    <n v="74.81"/>
    <b v="1"/>
    <s v="Credit Card"/>
    <s v="Online"/>
  </r>
  <r>
    <n v="87"/>
    <d v="2022-04-21T00:00:00"/>
    <x v="784"/>
    <x v="4"/>
    <s v="Laptop"/>
    <n v="4"/>
    <n v="463.67"/>
    <n v="100.94"/>
    <b v="1"/>
    <s v="Net Banking"/>
    <s v="Online"/>
  </r>
  <r>
    <n v="1533"/>
    <d v="2022-07-25T00:00:00"/>
    <x v="785"/>
    <x v="1"/>
    <s v="Table Lamp"/>
    <n v="5"/>
    <n v="375.74"/>
    <n v="176.27"/>
    <b v="1"/>
    <s v="Credit Card"/>
    <s v="In-store"/>
  </r>
  <r>
    <n v="3301"/>
    <d v="2022-12-06T00:00:00"/>
    <x v="786"/>
    <x v="2"/>
    <s v="Jeans"/>
    <n v="2"/>
    <n v="460.2"/>
    <n v="194.27"/>
    <b v="0"/>
    <s v="Credit Card"/>
    <s v="Online"/>
  </r>
  <r>
    <n v="437"/>
    <d v="2022-11-26T00:00:00"/>
    <x v="786"/>
    <x v="5"/>
    <s v="Air Freshener"/>
    <n v="5"/>
    <n v="122.63"/>
    <n v="27.55"/>
    <b v="0"/>
    <s v="Credit Card"/>
    <s v="In-store"/>
  </r>
  <r>
    <n v="1436"/>
    <d v="2021-10-27T00:00:00"/>
    <x v="786"/>
    <x v="4"/>
    <s v="Smartphone"/>
    <n v="1"/>
    <n v="311.97000000000003"/>
    <n v="64.150000000000006"/>
    <b v="0"/>
    <s v="Cash"/>
    <s v="Online"/>
  </r>
  <r>
    <n v="8669"/>
    <d v="2021-09-16T00:00:00"/>
    <x v="786"/>
    <x v="5"/>
    <s v="Car Seat Cover"/>
    <n v="4"/>
    <n v="496.79"/>
    <n v="225.65"/>
    <b v="1"/>
    <s v="Credit Card"/>
    <s v="Online"/>
  </r>
  <r>
    <n v="1784"/>
    <d v="2021-05-23T00:00:00"/>
    <x v="786"/>
    <x v="0"/>
    <s v="Puzzle"/>
    <n v="5"/>
    <n v="287.16000000000003"/>
    <n v="142.63999999999999"/>
    <b v="1"/>
    <s v="Debit Card"/>
    <s v="Online"/>
  </r>
  <r>
    <n v="7309"/>
    <d v="2023-02-22T00:00:00"/>
    <x v="787"/>
    <x v="4"/>
    <s v="Smartphone"/>
    <n v="3"/>
    <n v="90.92"/>
    <n v="19.579999999999998"/>
    <b v="1"/>
    <s v="Credit Card"/>
    <s v="Online"/>
  </r>
  <r>
    <n v="3636"/>
    <d v="2022-12-11T00:00:00"/>
    <x v="787"/>
    <x v="2"/>
    <s v="T-Shirt"/>
    <n v="1"/>
    <n v="56.34"/>
    <n v="16.899999999999999"/>
    <b v="0"/>
    <s v="Credit Card"/>
    <s v="Online"/>
  </r>
  <r>
    <n v="1387"/>
    <d v="2022-05-24T00:00:00"/>
    <x v="787"/>
    <x v="0"/>
    <s v="Doll"/>
    <n v="3"/>
    <n v="206.88"/>
    <n v="4.6500000000000004"/>
    <b v="1"/>
    <s v="Net Banking"/>
    <s v="In-store"/>
  </r>
  <r>
    <n v="9551"/>
    <d v="2021-06-03T00:00:00"/>
    <x v="787"/>
    <x v="2"/>
    <s v="Dress"/>
    <n v="5"/>
    <n v="356.02"/>
    <n v="111.04"/>
    <b v="0"/>
    <s v="Cash"/>
    <s v="In-store"/>
  </r>
  <r>
    <n v="8070"/>
    <d v="2022-10-28T00:00:00"/>
    <x v="788"/>
    <x v="2"/>
    <s v="Watch"/>
    <n v="2"/>
    <n v="357.21"/>
    <n v="174.9"/>
    <b v="1"/>
    <s v="Credit Card"/>
    <s v="Online"/>
  </r>
  <r>
    <n v="6921"/>
    <d v="2021-05-26T00:00:00"/>
    <x v="788"/>
    <x v="4"/>
    <s v="Smartwatch"/>
    <n v="1"/>
    <n v="22.38"/>
    <n v="1.63"/>
    <b v="1"/>
    <s v="Debit Card"/>
    <s v="In-store"/>
  </r>
  <r>
    <n v="7853"/>
    <d v="2023-02-21T00:00:00"/>
    <x v="789"/>
    <x v="5"/>
    <s v="Car Seat Cover"/>
    <n v="4"/>
    <n v="252.69"/>
    <n v="10.5"/>
    <b v="1"/>
    <s v="UPI"/>
    <s v="Online"/>
  </r>
  <r>
    <n v="4131"/>
    <d v="2022-09-02T00:00:00"/>
    <x v="789"/>
    <x v="2"/>
    <s v="Watch"/>
    <n v="5"/>
    <n v="291.45999999999998"/>
    <n v="134.72"/>
    <b v="1"/>
    <s v="UPI"/>
    <s v="Online"/>
  </r>
  <r>
    <n v="1439"/>
    <d v="2022-06-30T00:00:00"/>
    <x v="789"/>
    <x v="5"/>
    <s v="Car Charger"/>
    <n v="3"/>
    <n v="357.67"/>
    <n v="98.36"/>
    <b v="0"/>
    <s v="Net Banking"/>
    <s v="Online"/>
  </r>
  <r>
    <n v="4888"/>
    <d v="2021-04-23T00:00:00"/>
    <x v="789"/>
    <x v="1"/>
    <s v="Cushion Covers"/>
    <n v="2"/>
    <n v="261.22000000000003"/>
    <n v="53.71"/>
    <b v="1"/>
    <s v="Credit Card"/>
    <s v="In-store"/>
  </r>
  <r>
    <n v="4224"/>
    <d v="2022-04-02T00:00:00"/>
    <x v="790"/>
    <x v="1"/>
    <s v="Table Lamp"/>
    <n v="2"/>
    <n v="31.48"/>
    <n v="4.5"/>
    <b v="0"/>
    <s v="Net Banking"/>
    <s v="In-store"/>
  </r>
  <r>
    <n v="6079"/>
    <d v="2022-01-01T00:00:00"/>
    <x v="790"/>
    <x v="5"/>
    <s v="Car Seat Cover"/>
    <n v="2"/>
    <n v="166.77"/>
    <n v="72.94"/>
    <b v="0"/>
    <s v="Net Banking"/>
    <s v="In-store"/>
  </r>
  <r>
    <n v="461"/>
    <d v="2022-01-04T00:00:00"/>
    <x v="791"/>
    <x v="5"/>
    <s v="Car Seat Cover"/>
    <n v="2"/>
    <n v="398.68"/>
    <n v="79.16"/>
    <b v="1"/>
    <s v="Cash"/>
    <s v="Online"/>
  </r>
  <r>
    <n v="7908"/>
    <d v="2021-08-05T00:00:00"/>
    <x v="791"/>
    <x v="0"/>
    <s v="Action Figure"/>
    <n v="1"/>
    <n v="260.82"/>
    <n v="112.61"/>
    <b v="0"/>
    <s v="UPI"/>
    <s v="In-store"/>
  </r>
  <r>
    <n v="1360"/>
    <d v="2021-07-23T00:00:00"/>
    <x v="791"/>
    <x v="5"/>
    <s v="Air Freshener"/>
    <n v="3"/>
    <n v="22.44"/>
    <n v="10.46"/>
    <b v="1"/>
    <s v="Credit Card"/>
    <s v="Online"/>
  </r>
  <r>
    <n v="6645"/>
    <d v="2021-05-23T00:00:00"/>
    <x v="791"/>
    <x v="3"/>
    <s v="Textbook"/>
    <n v="4"/>
    <n v="348.14"/>
    <n v="17.11"/>
    <b v="0"/>
    <s v="UPI"/>
    <s v="In-store"/>
  </r>
  <r>
    <n v="1523"/>
    <d v="2023-03-17T00:00:00"/>
    <x v="792"/>
    <x v="5"/>
    <s v="Air Freshener"/>
    <n v="1"/>
    <n v="233.24"/>
    <n v="79.819999999999993"/>
    <b v="0"/>
    <s v="UPI"/>
    <s v="Online"/>
  </r>
  <r>
    <n v="2026"/>
    <d v="2022-03-09T00:00:00"/>
    <x v="792"/>
    <x v="3"/>
    <s v="Textbook"/>
    <n v="2"/>
    <n v="410.96"/>
    <n v="180.13"/>
    <b v="1"/>
    <s v="Credit Card"/>
    <s v="Online"/>
  </r>
  <r>
    <n v="9962"/>
    <d v="2022-02-07T00:00:00"/>
    <x v="792"/>
    <x v="2"/>
    <s v="T-Shirt"/>
    <n v="3"/>
    <n v="108.07"/>
    <n v="28.52"/>
    <b v="1"/>
    <s v="Cash"/>
    <s v="Online"/>
  </r>
  <r>
    <n v="3419"/>
    <d v="2022-11-03T00:00:00"/>
    <x v="793"/>
    <x v="0"/>
    <s v="Doll"/>
    <n v="5"/>
    <n v="430.64"/>
    <n v="163.75"/>
    <b v="0"/>
    <s v="UPI"/>
    <s v="Online"/>
  </r>
  <r>
    <n v="7112"/>
    <d v="2022-10-08T00:00:00"/>
    <x v="793"/>
    <x v="0"/>
    <s v="Board Game"/>
    <n v="1"/>
    <n v="295.23"/>
    <n v="92.87"/>
    <b v="1"/>
    <s v="Debit Card"/>
    <s v="Online"/>
  </r>
  <r>
    <n v="5877"/>
    <d v="2021-08-16T00:00:00"/>
    <x v="793"/>
    <x v="3"/>
    <s v="Mystery Novel"/>
    <n v="5"/>
    <n v="435.34"/>
    <n v="160.97"/>
    <b v="1"/>
    <s v="Cash"/>
    <s v="In-store"/>
  </r>
  <r>
    <n v="2419"/>
    <d v="2021-05-22T00:00:00"/>
    <x v="793"/>
    <x v="5"/>
    <s v="Air Freshener"/>
    <n v="5"/>
    <n v="209.83"/>
    <n v="100.86"/>
    <b v="1"/>
    <s v="Cash"/>
    <s v="In-store"/>
  </r>
  <r>
    <n v="5851"/>
    <d v="2022-11-07T00:00:00"/>
    <x v="794"/>
    <x v="2"/>
    <s v="Dress"/>
    <n v="5"/>
    <n v="40.81"/>
    <n v="18.93"/>
    <b v="0"/>
    <s v="Net Banking"/>
    <s v="Online"/>
  </r>
  <r>
    <n v="71"/>
    <d v="2022-08-02T00:00:00"/>
    <x v="794"/>
    <x v="2"/>
    <s v="T-Shirt"/>
    <n v="2"/>
    <n v="396.46"/>
    <n v="67.59"/>
    <b v="1"/>
    <s v="UPI"/>
    <s v="Online"/>
  </r>
  <r>
    <n v="4023"/>
    <d v="2022-04-19T00:00:00"/>
    <x v="794"/>
    <x v="1"/>
    <s v="Table Lamp"/>
    <n v="3"/>
    <n v="413.99"/>
    <n v="16.100000000000001"/>
    <b v="0"/>
    <s v="Net Banking"/>
    <s v="Online"/>
  </r>
  <r>
    <n v="2796"/>
    <d v="2021-07-12T00:00:00"/>
    <x v="794"/>
    <x v="5"/>
    <s v="Motorcycle Helmet"/>
    <n v="2"/>
    <n v="307.22000000000003"/>
    <n v="77.7"/>
    <b v="1"/>
    <s v="Debit Card"/>
    <s v="In-store"/>
  </r>
  <r>
    <n v="7300"/>
    <d v="2022-03-10T00:00:00"/>
    <x v="795"/>
    <x v="3"/>
    <s v="Science Fiction"/>
    <n v="1"/>
    <n v="202.8"/>
    <n v="45.53"/>
    <b v="0"/>
    <s v="Net Banking"/>
    <s v="Online"/>
  </r>
  <r>
    <n v="6878"/>
    <d v="2021-07-14T00:00:00"/>
    <x v="795"/>
    <x v="2"/>
    <s v="Dress"/>
    <n v="3"/>
    <n v="219.05"/>
    <n v="108.5"/>
    <b v="0"/>
    <s v="Net Banking"/>
    <s v="Online"/>
  </r>
  <r>
    <n v="3837"/>
    <d v="2021-04-09T00:00:00"/>
    <x v="795"/>
    <x v="5"/>
    <s v="Motor Oil"/>
    <n v="3"/>
    <n v="292.95999999999998"/>
    <n v="113.16"/>
    <b v="0"/>
    <s v="Debit Card"/>
    <s v="In-store"/>
  </r>
  <r>
    <n v="1834"/>
    <d v="2021-03-29T00:00:00"/>
    <x v="795"/>
    <x v="4"/>
    <s v="Laptop"/>
    <n v="1"/>
    <n v="112.52"/>
    <n v="36.49"/>
    <b v="1"/>
    <s v="UPI"/>
    <s v="Online"/>
  </r>
  <r>
    <n v="7549"/>
    <d v="2023-01-16T00:00:00"/>
    <x v="796"/>
    <x v="1"/>
    <s v="Cushion Covers"/>
    <n v="5"/>
    <n v="222.72"/>
    <n v="75.239999999999995"/>
    <b v="1"/>
    <s v="Net Banking"/>
    <s v="Online"/>
  </r>
  <r>
    <n v="6608"/>
    <d v="2022-10-26T00:00:00"/>
    <x v="796"/>
    <x v="2"/>
    <s v="T-Shirt"/>
    <n v="4"/>
    <n v="227.65"/>
    <n v="65.23"/>
    <b v="1"/>
    <s v="UPI"/>
    <s v="In-store"/>
  </r>
  <r>
    <n v="1126"/>
    <d v="2021-05-23T00:00:00"/>
    <x v="796"/>
    <x v="5"/>
    <s v="Air Freshener"/>
    <n v="1"/>
    <n v="27.13"/>
    <n v="1.42"/>
    <b v="0"/>
    <s v="Net Banking"/>
    <s v="Online"/>
  </r>
  <r>
    <n v="5630"/>
    <d v="2021-04-18T00:00:00"/>
    <x v="796"/>
    <x v="4"/>
    <s v="Camera"/>
    <n v="2"/>
    <n v="244.07"/>
    <n v="27.94"/>
    <b v="1"/>
    <s v="Credit Card"/>
    <s v="Online"/>
  </r>
  <r>
    <n v="853"/>
    <d v="2022-08-30T00:00:00"/>
    <x v="797"/>
    <x v="3"/>
    <s v="Children's Book"/>
    <n v="5"/>
    <n v="99.87"/>
    <n v="28.56"/>
    <b v="0"/>
    <s v="UPI"/>
    <s v="In-store"/>
  </r>
  <r>
    <n v="7800"/>
    <d v="2021-12-08T00:00:00"/>
    <x v="797"/>
    <x v="2"/>
    <s v="Dress"/>
    <n v="5"/>
    <n v="356.07"/>
    <n v="83.54"/>
    <b v="1"/>
    <s v="UPI"/>
    <s v="Online"/>
  </r>
  <r>
    <n v="7082"/>
    <d v="2021-11-11T00:00:00"/>
    <x v="797"/>
    <x v="5"/>
    <s v="Air Freshener"/>
    <n v="2"/>
    <n v="305.82"/>
    <n v="143.61000000000001"/>
    <b v="1"/>
    <s v="Cash"/>
    <s v="In-store"/>
  </r>
  <r>
    <n v="3000"/>
    <d v="2022-10-04T00:00:00"/>
    <x v="798"/>
    <x v="5"/>
    <s v="Air Freshener"/>
    <n v="1"/>
    <n v="69.94"/>
    <n v="12.19"/>
    <b v="1"/>
    <s v="UPI"/>
    <s v="In-store"/>
  </r>
  <r>
    <n v="5876"/>
    <d v="2021-10-18T00:00:00"/>
    <x v="798"/>
    <x v="5"/>
    <s v="Car Charger"/>
    <n v="3"/>
    <n v="487.05"/>
    <n v="60.56"/>
    <b v="0"/>
    <s v="Credit Card"/>
    <s v="In-store"/>
  </r>
  <r>
    <n v="8309"/>
    <d v="2021-09-20T00:00:00"/>
    <x v="798"/>
    <x v="0"/>
    <s v="Action Figure"/>
    <n v="4"/>
    <n v="178.47"/>
    <n v="87.14"/>
    <b v="1"/>
    <s v="Credit Card"/>
    <s v="In-store"/>
  </r>
  <r>
    <n v="6203"/>
    <d v="2021-05-28T00:00:00"/>
    <x v="798"/>
    <x v="5"/>
    <s v="Motor Oil"/>
    <n v="3"/>
    <n v="327.08999999999997"/>
    <n v="60.12"/>
    <b v="1"/>
    <s v="UPI"/>
    <s v="Online"/>
  </r>
  <r>
    <n v="2068"/>
    <d v="2022-03-01T00:00:00"/>
    <x v="799"/>
    <x v="1"/>
    <s v="Bed Sheets"/>
    <n v="2"/>
    <n v="69.34"/>
    <n v="8"/>
    <b v="1"/>
    <s v="Cash"/>
    <s v="Online"/>
  </r>
  <r>
    <n v="9135"/>
    <d v="2021-12-24T00:00:00"/>
    <x v="799"/>
    <x v="2"/>
    <s v="T-Shirt"/>
    <n v="2"/>
    <n v="82.65"/>
    <n v="27"/>
    <b v="1"/>
    <s v="Debit Card"/>
    <s v="Online"/>
  </r>
  <r>
    <n v="3420"/>
    <d v="2021-12-13T00:00:00"/>
    <x v="800"/>
    <x v="4"/>
    <s v="Smartphone"/>
    <n v="5"/>
    <n v="62.31"/>
    <n v="24.26"/>
    <b v="1"/>
    <s v="Cash"/>
    <s v="Online"/>
  </r>
  <r>
    <n v="8060"/>
    <d v="2021-08-22T00:00:00"/>
    <x v="800"/>
    <x v="3"/>
    <s v="Mystery Novel"/>
    <n v="1"/>
    <n v="149.68"/>
    <n v="43.99"/>
    <b v="1"/>
    <s v="Net Banking"/>
    <s v="In-store"/>
  </r>
  <r>
    <n v="5215"/>
    <d v="2021-07-09T00:00:00"/>
    <x v="800"/>
    <x v="3"/>
    <s v="Mystery Novel"/>
    <n v="1"/>
    <n v="231.79"/>
    <n v="111.07"/>
    <b v="0"/>
    <s v="Debit Card"/>
    <s v="Online"/>
  </r>
  <r>
    <n v="8800"/>
    <d v="2023-01-25T00:00:00"/>
    <x v="801"/>
    <x v="3"/>
    <s v="Science Fiction"/>
    <n v="1"/>
    <n v="430.74"/>
    <n v="11.83"/>
    <b v="0"/>
    <s v="Debit Card"/>
    <s v="In-store"/>
  </r>
  <r>
    <n v="3753"/>
    <d v="2022-10-18T00:00:00"/>
    <x v="801"/>
    <x v="4"/>
    <s v="Headphones"/>
    <n v="4"/>
    <n v="141.19"/>
    <n v="14.89"/>
    <b v="0"/>
    <s v="Debit Card"/>
    <s v="In-store"/>
  </r>
  <r>
    <n v="2422"/>
    <d v="2022-10-06T00:00:00"/>
    <x v="801"/>
    <x v="5"/>
    <s v="Motorcycle Helmet"/>
    <n v="1"/>
    <n v="290.56"/>
    <n v="101.77"/>
    <b v="1"/>
    <s v="Credit Card"/>
    <s v="In-store"/>
  </r>
  <r>
    <n v="6026"/>
    <d v="2022-08-18T00:00:00"/>
    <x v="801"/>
    <x v="1"/>
    <s v="Bed Sheets"/>
    <n v="5"/>
    <n v="27.06"/>
    <n v="10"/>
    <b v="1"/>
    <s v="Debit Card"/>
    <s v="In-store"/>
  </r>
  <r>
    <n v="444"/>
    <d v="2022-02-18T00:00:00"/>
    <x v="801"/>
    <x v="4"/>
    <s v="Smartwatch"/>
    <n v="3"/>
    <n v="256.66000000000003"/>
    <n v="34.450000000000003"/>
    <b v="0"/>
    <s v="Net Banking"/>
    <s v="Online"/>
  </r>
  <r>
    <n v="9797"/>
    <d v="2021-12-05T00:00:00"/>
    <x v="801"/>
    <x v="3"/>
    <s v="Textbook"/>
    <n v="5"/>
    <n v="269.3"/>
    <n v="66.36"/>
    <b v="1"/>
    <s v="Credit Card"/>
    <s v="Online"/>
  </r>
  <r>
    <n v="892"/>
    <d v="2021-09-23T00:00:00"/>
    <x v="801"/>
    <x v="1"/>
    <s v="Table Lamp"/>
    <n v="2"/>
    <n v="472.34"/>
    <n v="183.21"/>
    <b v="0"/>
    <s v="Credit Card"/>
    <s v="In-store"/>
  </r>
  <r>
    <n v="9421"/>
    <d v="2021-04-24T00:00:00"/>
    <x v="801"/>
    <x v="2"/>
    <s v="Jeans"/>
    <n v="4"/>
    <n v="200.14"/>
    <n v="63.07"/>
    <b v="0"/>
    <s v="Net Banking"/>
    <s v="Online"/>
  </r>
  <r>
    <n v="8336"/>
    <d v="2022-11-11T00:00:00"/>
    <x v="802"/>
    <x v="1"/>
    <s v="Table Lamp"/>
    <n v="5"/>
    <n v="114.07"/>
    <n v="56.92"/>
    <b v="1"/>
    <s v="Cash"/>
    <s v="Online"/>
  </r>
  <r>
    <n v="4618"/>
    <d v="2022-06-21T00:00:00"/>
    <x v="802"/>
    <x v="1"/>
    <s v="Cookware Set"/>
    <n v="4"/>
    <n v="412.71"/>
    <n v="156.38"/>
    <b v="1"/>
    <s v="UPI"/>
    <s v="Online"/>
  </r>
  <r>
    <n v="8981"/>
    <d v="2022-04-13T00:00:00"/>
    <x v="802"/>
    <x v="4"/>
    <s v="Laptop"/>
    <n v="4"/>
    <n v="87.94"/>
    <n v="33.54"/>
    <b v="0"/>
    <s v="Debit Card"/>
    <s v="Online"/>
  </r>
  <r>
    <n v="3622"/>
    <d v="2022-01-30T00:00:00"/>
    <x v="802"/>
    <x v="1"/>
    <s v="Bed Sheets"/>
    <n v="3"/>
    <n v="374.81"/>
    <n v="100.91"/>
    <b v="1"/>
    <s v="UPI"/>
    <s v="Online"/>
  </r>
  <r>
    <n v="6814"/>
    <d v="2022-04-03T00:00:00"/>
    <x v="803"/>
    <x v="3"/>
    <s v="Textbook"/>
    <n v="3"/>
    <n v="422.89"/>
    <n v="40.07"/>
    <b v="0"/>
    <s v="Net Banking"/>
    <s v="Online"/>
  </r>
  <r>
    <n v="8209"/>
    <d v="2021-06-05T00:00:00"/>
    <x v="803"/>
    <x v="3"/>
    <s v="Children's Book"/>
    <n v="3"/>
    <n v="229.83"/>
    <n v="87.43"/>
    <b v="1"/>
    <s v="Debit Card"/>
    <s v="In-store"/>
  </r>
  <r>
    <n v="7489"/>
    <d v="2022-04-19T00:00:00"/>
    <x v="804"/>
    <x v="2"/>
    <s v="Jeans"/>
    <n v="1"/>
    <n v="381"/>
    <n v="8.86"/>
    <b v="1"/>
    <s v="UPI"/>
    <s v="In-store"/>
  </r>
  <r>
    <n v="3373"/>
    <d v="2021-10-16T00:00:00"/>
    <x v="804"/>
    <x v="5"/>
    <s v="Air Freshener"/>
    <n v="1"/>
    <n v="413.49"/>
    <n v="182.09"/>
    <b v="1"/>
    <s v="Cash"/>
    <s v="Online"/>
  </r>
  <r>
    <n v="8400"/>
    <d v="2022-12-21T00:00:00"/>
    <x v="805"/>
    <x v="5"/>
    <s v="Air Freshener"/>
    <n v="1"/>
    <n v="101.28"/>
    <n v="6.47"/>
    <b v="1"/>
    <s v="Net Banking"/>
    <s v="In-store"/>
  </r>
  <r>
    <n v="7055"/>
    <d v="2021-03-27T00:00:00"/>
    <x v="805"/>
    <x v="5"/>
    <s v="Car Charger"/>
    <n v="5"/>
    <n v="127.95"/>
    <n v="34.909999999999997"/>
    <b v="0"/>
    <s v="Cash"/>
    <s v="In-store"/>
  </r>
  <r>
    <n v="6389"/>
    <d v="2022-02-10T00:00:00"/>
    <x v="806"/>
    <x v="2"/>
    <s v="Jeans"/>
    <n v="4"/>
    <n v="31.93"/>
    <n v="2.2599999999999998"/>
    <b v="1"/>
    <s v="Cash"/>
    <s v="In-store"/>
  </r>
  <r>
    <n v="4985"/>
    <d v="2021-12-25T00:00:00"/>
    <x v="806"/>
    <x v="5"/>
    <s v="Motor Oil"/>
    <n v="1"/>
    <n v="115.36"/>
    <n v="49.41"/>
    <b v="1"/>
    <s v="Credit Card"/>
    <s v="Online"/>
  </r>
  <r>
    <n v="9329"/>
    <d v="2023-03-25T00:00:00"/>
    <x v="807"/>
    <x v="2"/>
    <s v="Watch"/>
    <n v="2"/>
    <n v="390.46"/>
    <n v="79.58"/>
    <b v="1"/>
    <s v="Cash"/>
    <s v="In-store"/>
  </r>
  <r>
    <n v="5652"/>
    <d v="2022-10-31T00:00:00"/>
    <x v="807"/>
    <x v="5"/>
    <s v="Car Charger"/>
    <n v="5"/>
    <n v="274.62"/>
    <n v="15.37"/>
    <b v="1"/>
    <s v="Debit Card"/>
    <s v="Online"/>
  </r>
  <r>
    <n v="7434"/>
    <d v="2021-09-23T00:00:00"/>
    <x v="807"/>
    <x v="5"/>
    <s v="Air Freshener"/>
    <n v="1"/>
    <n v="120"/>
    <n v="12.19"/>
    <b v="0"/>
    <s v="Net Banking"/>
    <s v="In-store"/>
  </r>
  <r>
    <n v="3122"/>
    <d v="2021-11-22T00:00:00"/>
    <x v="808"/>
    <x v="3"/>
    <s v="Biography"/>
    <n v="2"/>
    <n v="26.41"/>
    <n v="3.28"/>
    <b v="0"/>
    <s v="UPI"/>
    <s v="In-store"/>
  </r>
  <r>
    <n v="9256"/>
    <d v="2023-01-03T00:00:00"/>
    <x v="809"/>
    <x v="4"/>
    <s v="Headphones"/>
    <n v="5"/>
    <n v="190.46"/>
    <n v="67.16"/>
    <b v="0"/>
    <s v="Debit Card"/>
    <s v="Online"/>
  </r>
  <r>
    <n v="7495"/>
    <d v="2022-04-28T00:00:00"/>
    <x v="809"/>
    <x v="4"/>
    <s v="Smartphone"/>
    <n v="5"/>
    <n v="359.22"/>
    <n v="22.68"/>
    <b v="0"/>
    <s v="Net Banking"/>
    <s v="In-store"/>
  </r>
  <r>
    <n v="703"/>
    <d v="2021-09-16T00:00:00"/>
    <x v="809"/>
    <x v="1"/>
    <s v="Bed Sheets"/>
    <n v="3"/>
    <n v="126.45"/>
    <n v="59.15"/>
    <b v="0"/>
    <s v="UPI"/>
    <s v="Online"/>
  </r>
  <r>
    <n v="9417"/>
    <d v="2021-08-08T00:00:00"/>
    <x v="809"/>
    <x v="4"/>
    <s v="Laptop"/>
    <n v="3"/>
    <n v="229.63"/>
    <n v="35.369999999999997"/>
    <b v="1"/>
    <s v="Net Banking"/>
    <s v="In-store"/>
  </r>
  <r>
    <n v="2869"/>
    <d v="2023-01-22T00:00:00"/>
    <x v="810"/>
    <x v="5"/>
    <s v="Air Freshener"/>
    <n v="4"/>
    <n v="319.55"/>
    <n v="129.66"/>
    <b v="1"/>
    <s v="UPI"/>
    <s v="Online"/>
  </r>
  <r>
    <n v="4857"/>
    <d v="2022-11-29T00:00:00"/>
    <x v="810"/>
    <x v="0"/>
    <s v="Doll"/>
    <n v="5"/>
    <n v="375.55"/>
    <n v="126.92"/>
    <b v="0"/>
    <s v="Credit Card"/>
    <s v="In-store"/>
  </r>
  <r>
    <n v="3991"/>
    <d v="2022-09-19T00:00:00"/>
    <x v="810"/>
    <x v="0"/>
    <s v="Board Game"/>
    <n v="4"/>
    <n v="94.54"/>
    <n v="2.29"/>
    <b v="0"/>
    <s v="Credit Card"/>
    <s v="Online"/>
  </r>
  <r>
    <n v="1011"/>
    <d v="2022-03-22T00:00:00"/>
    <x v="810"/>
    <x v="2"/>
    <s v="Shoes"/>
    <n v="2"/>
    <n v="413.6"/>
    <n v="76.98"/>
    <b v="1"/>
    <s v="Cash"/>
    <s v="In-store"/>
  </r>
  <r>
    <n v="7616"/>
    <d v="2022-01-19T00:00:00"/>
    <x v="810"/>
    <x v="1"/>
    <s v="Cookware Set"/>
    <n v="4"/>
    <n v="307.31"/>
    <n v="148.85"/>
    <b v="1"/>
    <s v="UPI"/>
    <s v="Online"/>
  </r>
  <r>
    <n v="7086"/>
    <d v="2021-07-14T00:00:00"/>
    <x v="810"/>
    <x v="3"/>
    <s v="Textbook"/>
    <n v="2"/>
    <n v="486.72"/>
    <n v="140.36000000000001"/>
    <b v="1"/>
    <s v="Credit Card"/>
    <s v="In-store"/>
  </r>
  <r>
    <n v="6413"/>
    <d v="2021-06-08T00:00:00"/>
    <x v="810"/>
    <x v="2"/>
    <s v="Shoes"/>
    <n v="5"/>
    <n v="480.63"/>
    <n v="222"/>
    <b v="1"/>
    <s v="Net Banking"/>
    <s v="In-store"/>
  </r>
  <r>
    <n v="3886"/>
    <d v="2023-02-26T00:00:00"/>
    <x v="811"/>
    <x v="1"/>
    <s v="Table Lamp"/>
    <n v="4"/>
    <n v="76.53"/>
    <n v="18.79"/>
    <b v="0"/>
    <s v="Net Banking"/>
    <s v="Online"/>
  </r>
  <r>
    <n v="3184"/>
    <d v="2022-03-03T00:00:00"/>
    <x v="811"/>
    <x v="0"/>
    <s v="Puzzle"/>
    <n v="3"/>
    <n v="218.32"/>
    <n v="81.16"/>
    <b v="0"/>
    <s v="Net Banking"/>
    <s v="In-store"/>
  </r>
  <r>
    <n v="3413"/>
    <d v="2021-08-17T00:00:00"/>
    <x v="811"/>
    <x v="1"/>
    <s v="Curtains"/>
    <n v="3"/>
    <n v="438.75"/>
    <n v="87.6"/>
    <b v="1"/>
    <s v="Debit Card"/>
    <s v="Online"/>
  </r>
  <r>
    <n v="4007"/>
    <d v="2021-04-29T00:00:00"/>
    <x v="811"/>
    <x v="1"/>
    <s v="Table Lamp"/>
    <n v="3"/>
    <n v="390.21"/>
    <n v="187.25"/>
    <b v="0"/>
    <s v="Net Banking"/>
    <s v="In-store"/>
  </r>
  <r>
    <n v="3116"/>
    <d v="2022-11-05T00:00:00"/>
    <x v="812"/>
    <x v="2"/>
    <s v="Watch"/>
    <n v="4"/>
    <n v="255.42"/>
    <n v="45.53"/>
    <b v="1"/>
    <s v="Credit Card"/>
    <s v="In-store"/>
  </r>
  <r>
    <n v="3389"/>
    <d v="2021-12-17T00:00:00"/>
    <x v="812"/>
    <x v="3"/>
    <s v="Textbook"/>
    <n v="5"/>
    <n v="473.57"/>
    <n v="4.62"/>
    <b v="0"/>
    <s v="UPI"/>
    <s v="Online"/>
  </r>
  <r>
    <n v="1143"/>
    <d v="2022-12-24T00:00:00"/>
    <x v="813"/>
    <x v="0"/>
    <s v="Board Game"/>
    <n v="3"/>
    <n v="283.25"/>
    <n v="124.37"/>
    <b v="0"/>
    <s v="UPI"/>
    <s v="In-store"/>
  </r>
  <r>
    <n v="3969"/>
    <d v="2022-07-11T00:00:00"/>
    <x v="813"/>
    <x v="5"/>
    <s v="Air Freshener"/>
    <n v="2"/>
    <n v="42.67"/>
    <n v="13.82"/>
    <b v="1"/>
    <s v="Net Banking"/>
    <s v="In-store"/>
  </r>
  <r>
    <n v="5465"/>
    <d v="2022-05-13T00:00:00"/>
    <x v="813"/>
    <x v="0"/>
    <s v="Doll"/>
    <n v="5"/>
    <n v="363.89"/>
    <n v="107.49"/>
    <b v="0"/>
    <s v="Debit Card"/>
    <s v="Online"/>
  </r>
  <r>
    <n v="1838"/>
    <d v="2022-02-12T00:00:00"/>
    <x v="813"/>
    <x v="3"/>
    <s v="Mystery Novel"/>
    <n v="3"/>
    <n v="294.48"/>
    <n v="103.41"/>
    <b v="0"/>
    <s v="Debit Card"/>
    <s v="In-store"/>
  </r>
  <r>
    <n v="3678"/>
    <d v="2021-06-27T00:00:00"/>
    <x v="813"/>
    <x v="5"/>
    <s v="Motorcycle Helmet"/>
    <n v="2"/>
    <n v="438.82"/>
    <n v="96.62"/>
    <b v="1"/>
    <s v="Debit Card"/>
    <s v="Online"/>
  </r>
  <r>
    <n v="559"/>
    <d v="2021-06-21T00:00:00"/>
    <x v="813"/>
    <x v="3"/>
    <s v="Mystery Novel"/>
    <n v="2"/>
    <n v="495.07"/>
    <n v="32.770000000000003"/>
    <b v="0"/>
    <s v="UPI"/>
    <s v="In-store"/>
  </r>
  <r>
    <n v="5164"/>
    <d v="2022-04-04T00:00:00"/>
    <x v="814"/>
    <x v="0"/>
    <s v="Board Game"/>
    <n v="4"/>
    <n v="139.69999999999999"/>
    <n v="62.27"/>
    <b v="1"/>
    <s v="Debit Card"/>
    <s v="In-store"/>
  </r>
  <r>
    <n v="1154"/>
    <d v="2022-02-17T00:00:00"/>
    <x v="814"/>
    <x v="1"/>
    <s v="Bed Sheets"/>
    <n v="2"/>
    <n v="480.69"/>
    <n v="23.34"/>
    <b v="1"/>
    <s v="Cash"/>
    <s v="In-store"/>
  </r>
  <r>
    <n v="4073"/>
    <d v="2021-05-06T00:00:00"/>
    <x v="814"/>
    <x v="1"/>
    <s v="Bed Sheets"/>
    <n v="2"/>
    <n v="482.05"/>
    <n v="66.58"/>
    <b v="0"/>
    <s v="Credit Card"/>
    <s v="Online"/>
  </r>
  <r>
    <n v="918"/>
    <d v="2023-01-25T00:00:00"/>
    <x v="815"/>
    <x v="0"/>
    <s v="Puzzle"/>
    <n v="5"/>
    <n v="365.23"/>
    <n v="57.62"/>
    <b v="1"/>
    <s v="Debit Card"/>
    <s v="In-store"/>
  </r>
  <r>
    <n v="7819"/>
    <d v="2022-01-11T00:00:00"/>
    <x v="816"/>
    <x v="1"/>
    <s v="Bed Sheets"/>
    <n v="1"/>
    <n v="361.42"/>
    <n v="111.05"/>
    <b v="1"/>
    <s v="Credit Card"/>
    <s v="Online"/>
  </r>
  <r>
    <n v="9897"/>
    <d v="2022-07-02T00:00:00"/>
    <x v="817"/>
    <x v="1"/>
    <s v="Cushion Covers"/>
    <n v="2"/>
    <n v="236.48"/>
    <n v="113.8"/>
    <b v="1"/>
    <s v="Credit Card"/>
    <s v="In-store"/>
  </r>
  <r>
    <n v="7958"/>
    <d v="2022-03-31T00:00:00"/>
    <x v="817"/>
    <x v="0"/>
    <s v="Action Figure"/>
    <n v="2"/>
    <n v="461.18"/>
    <n v="88.12"/>
    <b v="1"/>
    <s v="Net Banking"/>
    <s v="In-store"/>
  </r>
  <r>
    <n v="2101"/>
    <d v="2021-11-02T00:00:00"/>
    <x v="817"/>
    <x v="1"/>
    <s v="Curtains"/>
    <n v="5"/>
    <n v="23.18"/>
    <n v="10.33"/>
    <b v="0"/>
    <s v="UPI"/>
    <s v="Online"/>
  </r>
  <r>
    <n v="2522"/>
    <d v="2021-04-29T00:00:00"/>
    <x v="817"/>
    <x v="2"/>
    <s v="Jeans"/>
    <n v="5"/>
    <n v="292.63"/>
    <n v="72.27"/>
    <b v="1"/>
    <s v="Cash"/>
    <s v="In-store"/>
  </r>
  <r>
    <n v="6882"/>
    <d v="2023-02-26T00:00:00"/>
    <x v="818"/>
    <x v="3"/>
    <s v="Science Fiction"/>
    <n v="5"/>
    <n v="112.8"/>
    <n v="47.9"/>
    <b v="0"/>
    <s v="Debit Card"/>
    <s v="Online"/>
  </r>
  <r>
    <n v="9472"/>
    <d v="2022-11-20T00:00:00"/>
    <x v="818"/>
    <x v="0"/>
    <s v="Puzzle"/>
    <n v="3"/>
    <n v="460.99"/>
    <n v="11.3"/>
    <b v="0"/>
    <s v="Debit Card"/>
    <s v="Online"/>
  </r>
  <r>
    <n v="2196"/>
    <d v="2022-11-20T00:00:00"/>
    <x v="818"/>
    <x v="0"/>
    <s v="Board Game"/>
    <n v="4"/>
    <n v="248.22"/>
    <n v="56.71"/>
    <b v="1"/>
    <s v="Cash"/>
    <s v="In-store"/>
  </r>
  <r>
    <n v="2573"/>
    <d v="2022-11-17T00:00:00"/>
    <x v="818"/>
    <x v="0"/>
    <s v="Remote Control Car"/>
    <n v="2"/>
    <n v="152.19"/>
    <n v="12.28"/>
    <b v="0"/>
    <s v="Net Banking"/>
    <s v="In-store"/>
  </r>
  <r>
    <n v="8996"/>
    <d v="2022-08-11T00:00:00"/>
    <x v="818"/>
    <x v="2"/>
    <s v="Watch"/>
    <n v="3"/>
    <n v="480.2"/>
    <n v="127.78"/>
    <b v="0"/>
    <s v="Credit Card"/>
    <s v="Online"/>
  </r>
  <r>
    <n v="5108"/>
    <d v="2022-05-27T00:00:00"/>
    <x v="818"/>
    <x v="0"/>
    <s v="Puzzle"/>
    <n v="5"/>
    <n v="48.32"/>
    <n v="14.63"/>
    <b v="1"/>
    <s v="Debit Card"/>
    <s v="In-store"/>
  </r>
  <r>
    <n v="1410"/>
    <d v="2022-01-07T00:00:00"/>
    <x v="818"/>
    <x v="1"/>
    <s v="Cushion Covers"/>
    <n v="4"/>
    <n v="160.71"/>
    <n v="26.14"/>
    <b v="0"/>
    <s v="Credit Card"/>
    <s v="In-store"/>
  </r>
  <r>
    <n v="9693"/>
    <d v="2021-07-17T00:00:00"/>
    <x v="818"/>
    <x v="5"/>
    <s v="Car Charger"/>
    <n v="1"/>
    <n v="286.86"/>
    <n v="22.89"/>
    <b v="0"/>
    <s v="Debit Card"/>
    <s v="Online"/>
  </r>
  <r>
    <n v="6235"/>
    <d v="2022-08-21T00:00:00"/>
    <x v="819"/>
    <x v="4"/>
    <s v="Smartphone"/>
    <n v="2"/>
    <n v="360.68"/>
    <n v="102.59"/>
    <b v="0"/>
    <s v="Debit Card"/>
    <s v="In-store"/>
  </r>
  <r>
    <n v="2436"/>
    <d v="2022-05-20T00:00:00"/>
    <x v="819"/>
    <x v="0"/>
    <s v="Doll"/>
    <n v="1"/>
    <n v="15.71"/>
    <n v="7.34"/>
    <b v="0"/>
    <s v="UPI"/>
    <s v="Online"/>
  </r>
  <r>
    <n v="3711"/>
    <d v="2021-05-04T00:00:00"/>
    <x v="819"/>
    <x v="1"/>
    <s v="Table Lamp"/>
    <n v="2"/>
    <n v="460.37"/>
    <n v="144.22999999999999"/>
    <b v="0"/>
    <s v="Cash"/>
    <s v="In-store"/>
  </r>
  <r>
    <n v="2342"/>
    <d v="2021-05-22T00:00:00"/>
    <x v="820"/>
    <x v="3"/>
    <s v="Children's Book"/>
    <n v="4"/>
    <n v="250.15"/>
    <n v="98.68"/>
    <b v="1"/>
    <s v="Cash"/>
    <s v="In-store"/>
  </r>
  <r>
    <n v="226"/>
    <d v="2023-03-17T00:00:00"/>
    <x v="821"/>
    <x v="4"/>
    <s v="Laptop"/>
    <n v="4"/>
    <n v="103.55"/>
    <n v="26.32"/>
    <b v="0"/>
    <s v="UPI"/>
    <s v="In-store"/>
  </r>
  <r>
    <n v="6367"/>
    <d v="2021-12-08T00:00:00"/>
    <x v="821"/>
    <x v="5"/>
    <s v="Car Charger"/>
    <n v="3"/>
    <n v="377.82"/>
    <n v="38.75"/>
    <b v="1"/>
    <s v="Cash"/>
    <s v="Online"/>
  </r>
  <r>
    <n v="6966"/>
    <d v="2021-09-30T00:00:00"/>
    <x v="822"/>
    <x v="2"/>
    <s v="Shoes"/>
    <n v="3"/>
    <n v="244.99"/>
    <n v="13.04"/>
    <b v="0"/>
    <s v="UPI"/>
    <s v="In-store"/>
  </r>
  <r>
    <n v="2197"/>
    <d v="2021-03-31T00:00:00"/>
    <x v="822"/>
    <x v="4"/>
    <s v="Smartwatch"/>
    <n v="5"/>
    <n v="285.08999999999997"/>
    <n v="16.61"/>
    <b v="1"/>
    <s v="UPI"/>
    <s v="In-store"/>
  </r>
  <r>
    <n v="3134"/>
    <d v="2022-10-12T00:00:00"/>
    <x v="823"/>
    <x v="2"/>
    <s v="Dress"/>
    <n v="5"/>
    <n v="279.86"/>
    <n v="130.24"/>
    <b v="0"/>
    <s v="Credit Card"/>
    <s v="Online"/>
  </r>
  <r>
    <n v="546"/>
    <d v="2021-09-16T00:00:00"/>
    <x v="823"/>
    <x v="2"/>
    <s v="Jeans"/>
    <n v="1"/>
    <n v="490.37"/>
    <n v="167.34"/>
    <b v="1"/>
    <s v="Cash"/>
    <s v="In-store"/>
  </r>
  <r>
    <n v="2819"/>
    <d v="2021-07-04T00:00:00"/>
    <x v="823"/>
    <x v="3"/>
    <s v="Mystery Novel"/>
    <n v="3"/>
    <n v="182.38"/>
    <n v="49.08"/>
    <b v="1"/>
    <s v="Net Banking"/>
    <s v="In-store"/>
  </r>
  <r>
    <n v="2412"/>
    <d v="2023-03-07T00:00:00"/>
    <x v="824"/>
    <x v="2"/>
    <s v="Dress"/>
    <n v="2"/>
    <n v="431.55"/>
    <n v="161.74"/>
    <b v="1"/>
    <s v="UPI"/>
    <s v="Online"/>
  </r>
  <r>
    <n v="8190"/>
    <d v="2022-11-05T00:00:00"/>
    <x v="824"/>
    <x v="3"/>
    <s v="Science Fiction"/>
    <n v="5"/>
    <n v="488.89"/>
    <n v="238.05"/>
    <b v="1"/>
    <s v="Debit Card"/>
    <s v="Online"/>
  </r>
  <r>
    <n v="6895"/>
    <d v="2022-06-08T00:00:00"/>
    <x v="824"/>
    <x v="5"/>
    <s v="Motorcycle Helmet"/>
    <n v="4"/>
    <n v="303.14999999999998"/>
    <n v="115.6"/>
    <b v="1"/>
    <s v="Credit Card"/>
    <s v="Online"/>
  </r>
  <r>
    <n v="9569"/>
    <d v="2023-01-23T00:00:00"/>
    <x v="825"/>
    <x v="1"/>
    <s v="Bed Sheets"/>
    <n v="3"/>
    <n v="238.5"/>
    <n v="111.8"/>
    <b v="1"/>
    <s v="Debit Card"/>
    <s v="In-store"/>
  </r>
  <r>
    <n v="1844"/>
    <d v="2023-01-14T00:00:00"/>
    <x v="825"/>
    <x v="5"/>
    <s v="Motorcycle Helmet"/>
    <n v="1"/>
    <n v="181.31"/>
    <n v="18.47"/>
    <b v="0"/>
    <s v="Debit Card"/>
    <s v="Online"/>
  </r>
  <r>
    <n v="8414"/>
    <d v="2021-12-20T00:00:00"/>
    <x v="825"/>
    <x v="4"/>
    <s v="Smartwatch"/>
    <n v="4"/>
    <n v="308.92"/>
    <n v="153.37"/>
    <b v="1"/>
    <s v="UPI"/>
    <s v="In-store"/>
  </r>
  <r>
    <n v="1393"/>
    <d v="2021-07-21T00:00:00"/>
    <x v="825"/>
    <x v="1"/>
    <s v="Table Lamp"/>
    <n v="4"/>
    <n v="455.01"/>
    <n v="18.38"/>
    <b v="1"/>
    <s v="Cash"/>
    <s v="In-store"/>
  </r>
  <r>
    <n v="8285"/>
    <d v="2021-04-28T00:00:00"/>
    <x v="825"/>
    <x v="5"/>
    <s v="Car Seat Cover"/>
    <n v="1"/>
    <n v="98.95"/>
    <n v="20.46"/>
    <b v="0"/>
    <s v="Net Banking"/>
    <s v="In-store"/>
  </r>
  <r>
    <n v="7370"/>
    <d v="2022-12-30T00:00:00"/>
    <x v="826"/>
    <x v="1"/>
    <s v="Bed Sheets"/>
    <n v="5"/>
    <n v="365.05"/>
    <n v="34.770000000000003"/>
    <b v="0"/>
    <s v="UPI"/>
    <s v="Online"/>
  </r>
  <r>
    <n v="3675"/>
    <d v="2021-11-25T00:00:00"/>
    <x v="826"/>
    <x v="4"/>
    <s v="Headphones"/>
    <n v="5"/>
    <n v="190.1"/>
    <n v="72.489999999999995"/>
    <b v="1"/>
    <s v="UPI"/>
    <s v="Online"/>
  </r>
  <r>
    <n v="4742"/>
    <d v="2021-11-04T00:00:00"/>
    <x v="826"/>
    <x v="0"/>
    <s v="Board Game"/>
    <n v="1"/>
    <n v="173.35"/>
    <n v="42.33"/>
    <b v="1"/>
    <s v="Debit Card"/>
    <s v="Online"/>
  </r>
  <r>
    <n v="876"/>
    <d v="2022-07-13T00:00:00"/>
    <x v="827"/>
    <x v="3"/>
    <s v="Science Fiction"/>
    <n v="4"/>
    <n v="267.64999999999998"/>
    <n v="97.57"/>
    <b v="0"/>
    <s v="Cash"/>
    <s v="In-store"/>
  </r>
  <r>
    <n v="3914"/>
    <d v="2021-09-26T00:00:00"/>
    <x v="827"/>
    <x v="0"/>
    <s v="Board Game"/>
    <n v="5"/>
    <n v="78.78"/>
    <n v="6.27"/>
    <b v="1"/>
    <s v="UPI"/>
    <s v="In-store"/>
  </r>
  <r>
    <n v="9344"/>
    <d v="2021-07-21T00:00:00"/>
    <x v="827"/>
    <x v="1"/>
    <s v="Curtains"/>
    <n v="5"/>
    <n v="352.46"/>
    <n v="173.86"/>
    <b v="1"/>
    <s v="Credit Card"/>
    <s v="Online"/>
  </r>
  <r>
    <n v="5424"/>
    <d v="2021-04-18T00:00:00"/>
    <x v="827"/>
    <x v="2"/>
    <s v="Jeans"/>
    <n v="1"/>
    <n v="27.52"/>
    <n v="12.67"/>
    <b v="1"/>
    <s v="Cash"/>
    <s v="Online"/>
  </r>
  <r>
    <n v="7448"/>
    <d v="2022-09-29T00:00:00"/>
    <x v="828"/>
    <x v="5"/>
    <s v="Motor Oil"/>
    <n v="5"/>
    <n v="283.94"/>
    <n v="123.89"/>
    <b v="0"/>
    <s v="Credit Card"/>
    <s v="In-store"/>
  </r>
  <r>
    <n v="6165"/>
    <d v="2022-02-04T00:00:00"/>
    <x v="828"/>
    <x v="5"/>
    <s v="Car Charger"/>
    <n v="1"/>
    <n v="110.55"/>
    <n v="54.34"/>
    <b v="0"/>
    <s v="UPI"/>
    <s v="Online"/>
  </r>
  <r>
    <n v="5913"/>
    <d v="2021-12-15T00:00:00"/>
    <x v="828"/>
    <x v="2"/>
    <s v="Jeans"/>
    <n v="4"/>
    <n v="80.63"/>
    <n v="34.4"/>
    <b v="0"/>
    <s v="Debit Card"/>
    <s v="Online"/>
  </r>
  <r>
    <n v="620"/>
    <d v="2022-09-20T00:00:00"/>
    <x v="829"/>
    <x v="1"/>
    <s v="Bed Sheets"/>
    <n v="5"/>
    <n v="348.98"/>
    <n v="40.1"/>
    <b v="0"/>
    <s v="Cash"/>
    <s v="In-store"/>
  </r>
  <r>
    <n v="7599"/>
    <d v="2022-01-13T00:00:00"/>
    <x v="829"/>
    <x v="4"/>
    <s v="Camera"/>
    <n v="1"/>
    <n v="434.53"/>
    <n v="126.79"/>
    <b v="1"/>
    <s v="UPI"/>
    <s v="Online"/>
  </r>
  <r>
    <n v="4972"/>
    <d v="2022-12-30T00:00:00"/>
    <x v="830"/>
    <x v="2"/>
    <s v="Jeans"/>
    <n v="3"/>
    <n v="280.55"/>
    <n v="24"/>
    <b v="1"/>
    <s v="Cash"/>
    <s v="Online"/>
  </r>
  <r>
    <n v="8820"/>
    <d v="2022-10-30T00:00:00"/>
    <x v="830"/>
    <x v="3"/>
    <s v="Science Fiction"/>
    <n v="2"/>
    <n v="409.91"/>
    <n v="60.84"/>
    <b v="1"/>
    <s v="UPI"/>
    <s v="In-store"/>
  </r>
  <r>
    <n v="8669"/>
    <d v="2022-09-27T00:00:00"/>
    <x v="830"/>
    <x v="5"/>
    <s v="Car Seat Cover"/>
    <n v="3"/>
    <n v="161.16999999999999"/>
    <n v="7.47"/>
    <b v="0"/>
    <s v="UPI"/>
    <s v="In-store"/>
  </r>
  <r>
    <n v="3589"/>
    <d v="2021-12-06T00:00:00"/>
    <x v="830"/>
    <x v="2"/>
    <s v="Shoes"/>
    <n v="4"/>
    <n v="254.03"/>
    <n v="108.02"/>
    <b v="1"/>
    <s v="Credit Card"/>
    <s v="Online"/>
  </r>
  <r>
    <n v="484"/>
    <d v="2021-09-09T00:00:00"/>
    <x v="830"/>
    <x v="5"/>
    <s v="Motorcycle Helmet"/>
    <n v="2"/>
    <n v="57.3"/>
    <n v="3.04"/>
    <b v="0"/>
    <s v="Net Banking"/>
    <s v="Online"/>
  </r>
  <r>
    <n v="159"/>
    <d v="2021-08-19T00:00:00"/>
    <x v="830"/>
    <x v="2"/>
    <s v="Shoes"/>
    <n v="3"/>
    <n v="185.19"/>
    <n v="40.53"/>
    <b v="0"/>
    <s v="Credit Card"/>
    <s v="In-store"/>
  </r>
  <r>
    <n v="2533"/>
    <d v="2023-03-09T00:00:00"/>
    <x v="831"/>
    <x v="4"/>
    <s v="Headphones"/>
    <n v="4"/>
    <n v="87.52"/>
    <n v="17.47"/>
    <b v="1"/>
    <s v="Debit Card"/>
    <s v="In-store"/>
  </r>
  <r>
    <n v="9132"/>
    <d v="2022-11-24T00:00:00"/>
    <x v="831"/>
    <x v="1"/>
    <s v="Bed Sheets"/>
    <n v="4"/>
    <n v="350.59"/>
    <n v="168.46"/>
    <b v="1"/>
    <s v="Cash"/>
    <s v="In-store"/>
  </r>
  <r>
    <n v="9496"/>
    <d v="2022-10-26T00:00:00"/>
    <x v="831"/>
    <x v="0"/>
    <s v="Board Game"/>
    <n v="5"/>
    <n v="349.46"/>
    <n v="61.15"/>
    <b v="0"/>
    <s v="Debit Card"/>
    <s v="Online"/>
  </r>
  <r>
    <n v="9620"/>
    <d v="2022-08-30T00:00:00"/>
    <x v="831"/>
    <x v="0"/>
    <s v="Puzzle"/>
    <n v="5"/>
    <n v="193.44"/>
    <n v="83.7"/>
    <b v="0"/>
    <s v="Debit Card"/>
    <s v="In-store"/>
  </r>
  <r>
    <n v="5958"/>
    <d v="2022-06-03T00:00:00"/>
    <x v="831"/>
    <x v="3"/>
    <s v="Biography"/>
    <n v="3"/>
    <n v="120.5"/>
    <n v="13.65"/>
    <b v="0"/>
    <s v="Credit Card"/>
    <s v="In-store"/>
  </r>
  <r>
    <n v="2088"/>
    <d v="2022-01-13T00:00:00"/>
    <x v="831"/>
    <x v="1"/>
    <s v="Cookware Set"/>
    <n v="5"/>
    <n v="371.09"/>
    <n v="57.67"/>
    <b v="1"/>
    <s v="UPI"/>
    <s v="In-store"/>
  </r>
  <r>
    <n v="5715"/>
    <d v="2022-01-07T00:00:00"/>
    <x v="831"/>
    <x v="0"/>
    <s v="Puzzle"/>
    <n v="4"/>
    <n v="448.12"/>
    <n v="219.89"/>
    <b v="0"/>
    <s v="Credit Card"/>
    <s v="In-store"/>
  </r>
  <r>
    <n v="1621"/>
    <d v="2022-07-28T00:00:00"/>
    <x v="832"/>
    <x v="5"/>
    <s v="Car Seat Cover"/>
    <n v="4"/>
    <n v="66.84"/>
    <n v="29.31"/>
    <b v="1"/>
    <s v="Cash"/>
    <s v="In-store"/>
  </r>
  <r>
    <n v="3092"/>
    <d v="2022-06-17T00:00:00"/>
    <x v="832"/>
    <x v="0"/>
    <s v="Board Game"/>
    <n v="2"/>
    <n v="69.03"/>
    <n v="13.85"/>
    <b v="0"/>
    <s v="Debit Card"/>
    <s v="Online"/>
  </r>
  <r>
    <n v="665"/>
    <d v="2021-10-14T00:00:00"/>
    <x v="832"/>
    <x v="4"/>
    <s v="Laptop"/>
    <n v="4"/>
    <n v="378.64"/>
    <n v="0.19"/>
    <b v="0"/>
    <s v="Cash"/>
    <s v="In-store"/>
  </r>
  <r>
    <n v="2622"/>
    <d v="2021-10-13T00:00:00"/>
    <x v="832"/>
    <x v="3"/>
    <s v="Textbook"/>
    <n v="2"/>
    <n v="222.75"/>
    <n v="43.62"/>
    <b v="0"/>
    <s v="Cash"/>
    <s v="In-store"/>
  </r>
  <r>
    <n v="61"/>
    <d v="2023-03-17T00:00:00"/>
    <x v="833"/>
    <x v="0"/>
    <s v="Remote Control Car"/>
    <n v="2"/>
    <n v="108.65"/>
    <n v="43.68"/>
    <b v="1"/>
    <s v="Cash"/>
    <s v="Online"/>
  </r>
  <r>
    <n v="8203"/>
    <d v="2022-11-07T00:00:00"/>
    <x v="833"/>
    <x v="0"/>
    <s v="Board Game"/>
    <n v="3"/>
    <n v="452.25"/>
    <n v="118.73"/>
    <b v="1"/>
    <s v="Debit Card"/>
    <s v="Online"/>
  </r>
  <r>
    <n v="4665"/>
    <d v="2022-03-14T00:00:00"/>
    <x v="833"/>
    <x v="0"/>
    <s v="Puzzle"/>
    <n v="1"/>
    <n v="382.88"/>
    <n v="75.599999999999994"/>
    <b v="1"/>
    <s v="Credit Card"/>
    <s v="In-store"/>
  </r>
  <r>
    <n v="4337"/>
    <d v="2021-11-03T00:00:00"/>
    <x v="833"/>
    <x v="5"/>
    <s v="Air Freshener"/>
    <n v="3"/>
    <n v="175.13"/>
    <n v="38.33"/>
    <b v="0"/>
    <s v="Debit Card"/>
    <s v="Online"/>
  </r>
  <r>
    <n v="4911"/>
    <d v="2021-04-18T00:00:00"/>
    <x v="833"/>
    <x v="2"/>
    <s v="Shoes"/>
    <n v="5"/>
    <n v="280.51"/>
    <n v="83"/>
    <b v="0"/>
    <s v="Debit Card"/>
    <s v="In-store"/>
  </r>
  <r>
    <n v="6702"/>
    <d v="2022-07-16T00:00:00"/>
    <x v="834"/>
    <x v="0"/>
    <s v="Board Game"/>
    <n v="4"/>
    <n v="189.7"/>
    <n v="80.13"/>
    <b v="0"/>
    <s v="Net Banking"/>
    <s v="Online"/>
  </r>
  <r>
    <n v="2934"/>
    <d v="2021-10-06T00:00:00"/>
    <x v="834"/>
    <x v="3"/>
    <s v="Textbook"/>
    <n v="3"/>
    <n v="492.35"/>
    <n v="162.29"/>
    <b v="1"/>
    <s v="Credit Card"/>
    <s v="In-store"/>
  </r>
  <r>
    <n v="4510"/>
    <d v="2021-11-17T00:00:00"/>
    <x v="835"/>
    <x v="1"/>
    <s v="Bed Sheets"/>
    <n v="1"/>
    <n v="305.87"/>
    <n v="139.19"/>
    <b v="1"/>
    <s v="UPI"/>
    <s v="In-store"/>
  </r>
  <r>
    <n v="3689"/>
    <d v="2022-01-31T00:00:00"/>
    <x v="836"/>
    <x v="3"/>
    <s v="Textbook"/>
    <n v="4"/>
    <n v="150.28"/>
    <n v="69.47"/>
    <b v="1"/>
    <s v="Debit Card"/>
    <s v="In-store"/>
  </r>
  <r>
    <n v="2678"/>
    <d v="2021-10-08T00:00:00"/>
    <x v="836"/>
    <x v="4"/>
    <s v="Headphones"/>
    <n v="4"/>
    <n v="395.64"/>
    <n v="43.34"/>
    <b v="1"/>
    <s v="UPI"/>
    <s v="Online"/>
  </r>
  <r>
    <n v="7195"/>
    <d v="2021-08-21T00:00:00"/>
    <x v="836"/>
    <x v="5"/>
    <s v="Motor Oil"/>
    <n v="1"/>
    <n v="221.85"/>
    <n v="70.569999999999993"/>
    <b v="1"/>
    <s v="Debit Card"/>
    <s v="Online"/>
  </r>
  <r>
    <n v="4710"/>
    <d v="2021-07-01T00:00:00"/>
    <x v="836"/>
    <x v="0"/>
    <s v="Remote Control Car"/>
    <n v="4"/>
    <n v="290.58"/>
    <n v="82.57"/>
    <b v="0"/>
    <s v="Debit Card"/>
    <s v="In-store"/>
  </r>
  <r>
    <n v="6317"/>
    <d v="2022-11-21T00:00:00"/>
    <x v="837"/>
    <x v="4"/>
    <s v="Smartphone"/>
    <n v="1"/>
    <n v="325.07"/>
    <n v="51.74"/>
    <b v="0"/>
    <s v="Cash"/>
    <s v="In-store"/>
  </r>
  <r>
    <n v="1108"/>
    <d v="2022-03-01T00:00:00"/>
    <x v="837"/>
    <x v="5"/>
    <s v="Motorcycle Helmet"/>
    <n v="3"/>
    <n v="112.04"/>
    <n v="30.73"/>
    <b v="0"/>
    <s v="UPI"/>
    <s v="In-store"/>
  </r>
  <r>
    <n v="8253"/>
    <d v="2021-10-31T00:00:00"/>
    <x v="837"/>
    <x v="1"/>
    <s v="Cushion Covers"/>
    <n v="4"/>
    <n v="235.24"/>
    <n v="61.65"/>
    <b v="0"/>
    <s v="Credit Card"/>
    <s v="Online"/>
  </r>
  <r>
    <n v="9065"/>
    <d v="2023-02-15T00:00:00"/>
    <x v="838"/>
    <x v="4"/>
    <s v="Smartphone"/>
    <n v="5"/>
    <n v="377.93"/>
    <n v="145.24"/>
    <b v="0"/>
    <s v="Credit Card"/>
    <s v="In-store"/>
  </r>
  <r>
    <n v="5847"/>
    <d v="2021-07-07T00:00:00"/>
    <x v="838"/>
    <x v="1"/>
    <s v="Cookware Set"/>
    <n v="4"/>
    <n v="487.74"/>
    <n v="131.83000000000001"/>
    <b v="0"/>
    <s v="Cash"/>
    <s v="In-store"/>
  </r>
  <r>
    <n v="5808"/>
    <d v="2021-06-13T00:00:00"/>
    <x v="838"/>
    <x v="2"/>
    <s v="Watch"/>
    <n v="1"/>
    <n v="59.74"/>
    <n v="26.79"/>
    <b v="1"/>
    <s v="UPI"/>
    <s v="Online"/>
  </r>
  <r>
    <n v="5122"/>
    <d v="2023-02-10T00:00:00"/>
    <x v="839"/>
    <x v="5"/>
    <s v="Car Charger"/>
    <n v="3"/>
    <n v="487.93"/>
    <n v="31.9"/>
    <b v="0"/>
    <s v="Cash"/>
    <s v="Online"/>
  </r>
  <r>
    <n v="1276"/>
    <d v="2021-11-24T00:00:00"/>
    <x v="839"/>
    <x v="1"/>
    <s v="Table Lamp"/>
    <n v="4"/>
    <n v="290.97000000000003"/>
    <n v="103.22"/>
    <b v="0"/>
    <s v="Net Banking"/>
    <s v="Online"/>
  </r>
  <r>
    <n v="5221"/>
    <d v="2021-07-18T00:00:00"/>
    <x v="839"/>
    <x v="0"/>
    <s v="Action Figure"/>
    <n v="1"/>
    <n v="407.27"/>
    <n v="164.18"/>
    <b v="1"/>
    <s v="Debit Card"/>
    <s v="Online"/>
  </r>
  <r>
    <n v="3464"/>
    <d v="2023-02-11T00:00:00"/>
    <x v="840"/>
    <x v="4"/>
    <s v="Headphones"/>
    <n v="3"/>
    <n v="401.09"/>
    <n v="149.16999999999999"/>
    <b v="0"/>
    <s v="Credit Card"/>
    <s v="In-store"/>
  </r>
  <r>
    <n v="7814"/>
    <d v="2022-12-09T00:00:00"/>
    <x v="840"/>
    <x v="5"/>
    <s v="Motor Oil"/>
    <n v="5"/>
    <n v="76.88"/>
    <n v="1.77"/>
    <b v="1"/>
    <s v="Net Banking"/>
    <s v="Online"/>
  </r>
  <r>
    <n v="6114"/>
    <d v="2023-01-15T00:00:00"/>
    <x v="841"/>
    <x v="2"/>
    <s v="T-Shirt"/>
    <n v="3"/>
    <n v="144.34"/>
    <n v="3.69"/>
    <b v="1"/>
    <s v="Credit Card"/>
    <s v="Online"/>
  </r>
  <r>
    <n v="5132"/>
    <d v="2022-08-07T00:00:00"/>
    <x v="841"/>
    <x v="1"/>
    <s v="Cushion Covers"/>
    <n v="3"/>
    <n v="36.29"/>
    <n v="13.17"/>
    <b v="0"/>
    <s v="Cash"/>
    <s v="Online"/>
  </r>
  <r>
    <n v="5316"/>
    <d v="2022-06-24T00:00:00"/>
    <x v="841"/>
    <x v="0"/>
    <s v="Doll"/>
    <n v="4"/>
    <n v="398.22"/>
    <n v="89.56"/>
    <b v="0"/>
    <s v="Net Banking"/>
    <s v="In-store"/>
  </r>
  <r>
    <n v="1885"/>
    <d v="2021-06-16T00:00:00"/>
    <x v="841"/>
    <x v="1"/>
    <s v="Cushion Covers"/>
    <n v="4"/>
    <n v="107.22"/>
    <n v="37.869999999999997"/>
    <b v="1"/>
    <s v="Cash"/>
    <s v="Online"/>
  </r>
  <r>
    <n v="6941"/>
    <d v="2022-03-08T00:00:00"/>
    <x v="842"/>
    <x v="1"/>
    <s v="Cookware Set"/>
    <n v="4"/>
    <n v="176.56"/>
    <n v="78.790000000000006"/>
    <b v="0"/>
    <s v="Net Banking"/>
    <s v="In-store"/>
  </r>
  <r>
    <n v="3403"/>
    <d v="2021-11-17T00:00:00"/>
    <x v="842"/>
    <x v="3"/>
    <s v="Children's Book"/>
    <n v="2"/>
    <n v="51.11"/>
    <n v="10.3"/>
    <b v="0"/>
    <s v="Cash"/>
    <s v="Online"/>
  </r>
  <r>
    <n v="1166"/>
    <d v="2021-08-07T00:00:00"/>
    <x v="842"/>
    <x v="3"/>
    <s v="Textbook"/>
    <n v="5"/>
    <n v="116.09"/>
    <n v="4.29"/>
    <b v="0"/>
    <s v="Cash"/>
    <s v="Online"/>
  </r>
  <r>
    <n v="7194"/>
    <d v="2022-05-29T00:00:00"/>
    <x v="843"/>
    <x v="4"/>
    <s v="Laptop"/>
    <n v="2"/>
    <n v="407.24"/>
    <n v="119.71"/>
    <b v="0"/>
    <s v="Cash"/>
    <s v="In-store"/>
  </r>
  <r>
    <n v="9375"/>
    <d v="2021-09-26T00:00:00"/>
    <x v="843"/>
    <x v="1"/>
    <s v="Table Lamp"/>
    <n v="3"/>
    <n v="307.66000000000003"/>
    <n v="137.91999999999999"/>
    <b v="1"/>
    <s v="Net Banking"/>
    <s v="In-store"/>
  </r>
  <r>
    <n v="879"/>
    <d v="2021-09-15T00:00:00"/>
    <x v="843"/>
    <x v="1"/>
    <s v="Bed Sheets"/>
    <n v="4"/>
    <n v="76.900000000000006"/>
    <n v="31.35"/>
    <b v="0"/>
    <s v="UPI"/>
    <s v="In-store"/>
  </r>
  <r>
    <n v="1864"/>
    <d v="2021-12-23T00:00:00"/>
    <x v="844"/>
    <x v="2"/>
    <s v="Shoes"/>
    <n v="3"/>
    <n v="314.60000000000002"/>
    <n v="120.11"/>
    <b v="1"/>
    <s v="Cash"/>
    <s v="Online"/>
  </r>
  <r>
    <n v="859"/>
    <d v="2022-08-22T00:00:00"/>
    <x v="845"/>
    <x v="1"/>
    <s v="Table Lamp"/>
    <n v="4"/>
    <n v="190.72"/>
    <n v="30.06"/>
    <b v="0"/>
    <s v="Cash"/>
    <s v="Online"/>
  </r>
  <r>
    <n v="1074"/>
    <d v="2022-02-21T00:00:00"/>
    <x v="846"/>
    <x v="1"/>
    <s v="Bed Sheets"/>
    <n v="3"/>
    <n v="93.19"/>
    <n v="25.09"/>
    <b v="1"/>
    <s v="UPI"/>
    <s v="In-store"/>
  </r>
  <r>
    <n v="2296"/>
    <d v="2021-12-24T00:00:00"/>
    <x v="846"/>
    <x v="3"/>
    <s v="Mystery Novel"/>
    <n v="1"/>
    <n v="279.3"/>
    <n v="34.4"/>
    <b v="1"/>
    <s v="UPI"/>
    <s v="Online"/>
  </r>
  <r>
    <n v="7349"/>
    <d v="2022-05-10T00:00:00"/>
    <x v="847"/>
    <x v="3"/>
    <s v="Textbook"/>
    <n v="1"/>
    <n v="344.54"/>
    <n v="114.01"/>
    <b v="1"/>
    <s v="Net Banking"/>
    <s v="Online"/>
  </r>
  <r>
    <n v="122"/>
    <d v="2022-03-14T00:00:00"/>
    <x v="847"/>
    <x v="2"/>
    <s v="Jeans"/>
    <n v="4"/>
    <n v="55.68"/>
    <n v="24.37"/>
    <b v="0"/>
    <s v="Debit Card"/>
    <s v="Online"/>
  </r>
  <r>
    <n v="7143"/>
    <d v="2022-12-16T00:00:00"/>
    <x v="848"/>
    <x v="2"/>
    <s v="Dress"/>
    <n v="3"/>
    <n v="117.01"/>
    <n v="30.76"/>
    <b v="0"/>
    <s v="Credit Card"/>
    <s v="Online"/>
  </r>
  <r>
    <n v="5590"/>
    <d v="2022-05-17T00:00:00"/>
    <x v="848"/>
    <x v="0"/>
    <s v="Action Figure"/>
    <n v="2"/>
    <n v="295.55"/>
    <n v="142.69999999999999"/>
    <b v="0"/>
    <s v="Net Banking"/>
    <s v="Online"/>
  </r>
  <r>
    <n v="8691"/>
    <d v="2021-09-14T00:00:00"/>
    <x v="848"/>
    <x v="3"/>
    <s v="Mystery Novel"/>
    <n v="3"/>
    <n v="464.34"/>
    <n v="104.2"/>
    <b v="0"/>
    <s v="Cash"/>
    <s v="Online"/>
  </r>
  <r>
    <n v="4727"/>
    <d v="2023-01-31T00:00:00"/>
    <x v="849"/>
    <x v="5"/>
    <s v="Motorcycle Helmet"/>
    <n v="2"/>
    <n v="15.69"/>
    <n v="5.09"/>
    <b v="1"/>
    <s v="UPI"/>
    <s v="In-store"/>
  </r>
  <r>
    <n v="9462"/>
    <d v="2023-01-19T00:00:00"/>
    <x v="850"/>
    <x v="2"/>
    <s v="Jeans"/>
    <n v="1"/>
    <n v="254.9"/>
    <n v="83.97"/>
    <b v="0"/>
    <s v="Net Banking"/>
    <s v="Online"/>
  </r>
  <r>
    <n v="6398"/>
    <d v="2022-11-02T00:00:00"/>
    <x v="850"/>
    <x v="3"/>
    <s v="Mystery Novel"/>
    <n v="4"/>
    <n v="490.71"/>
    <n v="62.23"/>
    <b v="1"/>
    <s v="Net Banking"/>
    <s v="Online"/>
  </r>
  <r>
    <n v="8520"/>
    <d v="2022-07-15T00:00:00"/>
    <x v="850"/>
    <x v="3"/>
    <s v="Children's Book"/>
    <n v="3"/>
    <n v="61.95"/>
    <n v="13.02"/>
    <b v="1"/>
    <s v="Debit Card"/>
    <s v="Online"/>
  </r>
  <r>
    <n v="8001"/>
    <d v="2022-02-02T00:00:00"/>
    <x v="850"/>
    <x v="2"/>
    <s v="Dress"/>
    <n v="1"/>
    <n v="32.14"/>
    <n v="0.28000000000000003"/>
    <b v="0"/>
    <s v="Debit Card"/>
    <s v="Online"/>
  </r>
  <r>
    <n v="9071"/>
    <d v="2021-06-27T00:00:00"/>
    <x v="850"/>
    <x v="1"/>
    <s v="Curtains"/>
    <n v="3"/>
    <n v="13.87"/>
    <n v="1.94"/>
    <b v="1"/>
    <s v="UPI"/>
    <s v="In-store"/>
  </r>
  <r>
    <n v="7874"/>
    <d v="2022-06-21T00:00:00"/>
    <x v="851"/>
    <x v="1"/>
    <s v="Table Lamp"/>
    <n v="1"/>
    <n v="358.59"/>
    <n v="92.5"/>
    <b v="1"/>
    <s v="Net Banking"/>
    <s v="Online"/>
  </r>
  <r>
    <n v="2196"/>
    <d v="2022-05-05T00:00:00"/>
    <x v="851"/>
    <x v="5"/>
    <s v="Car Seat Cover"/>
    <n v="3"/>
    <n v="16.84"/>
    <n v="2.71"/>
    <b v="1"/>
    <s v="UPI"/>
    <s v="In-store"/>
  </r>
  <r>
    <n v="6069"/>
    <d v="2022-03-15T00:00:00"/>
    <x v="851"/>
    <x v="4"/>
    <s v="Smartwatch"/>
    <n v="4"/>
    <n v="122.45"/>
    <n v="49.12"/>
    <b v="0"/>
    <s v="Net Banking"/>
    <s v="Online"/>
  </r>
  <r>
    <n v="7791"/>
    <d v="2021-09-27T00:00:00"/>
    <x v="851"/>
    <x v="4"/>
    <s v="Headphones"/>
    <n v="1"/>
    <n v="449.02"/>
    <n v="11.72"/>
    <b v="0"/>
    <s v="UPI"/>
    <s v="In-store"/>
  </r>
  <r>
    <n v="3210"/>
    <d v="2021-09-13T00:00:00"/>
    <x v="851"/>
    <x v="4"/>
    <s v="Laptop"/>
    <n v="5"/>
    <n v="301.81"/>
    <n v="142.12"/>
    <b v="0"/>
    <s v="Credit Card"/>
    <s v="In-store"/>
  </r>
  <r>
    <n v="2863"/>
    <d v="2021-07-23T00:00:00"/>
    <x v="851"/>
    <x v="4"/>
    <s v="Headphones"/>
    <n v="3"/>
    <n v="402.78"/>
    <n v="62.98"/>
    <b v="1"/>
    <s v="Credit Card"/>
    <s v="Online"/>
  </r>
  <r>
    <n v="5595"/>
    <d v="2022-01-04T00:00:00"/>
    <x v="852"/>
    <x v="5"/>
    <s v="Motorcycle Helmet"/>
    <n v="2"/>
    <n v="453.42"/>
    <n v="104.92"/>
    <b v="1"/>
    <s v="Cash"/>
    <s v="In-store"/>
  </r>
  <r>
    <n v="5594"/>
    <d v="2021-12-31T00:00:00"/>
    <x v="852"/>
    <x v="1"/>
    <s v="Bed Sheets"/>
    <n v="4"/>
    <n v="420.61"/>
    <n v="53.72"/>
    <b v="0"/>
    <s v="UPI"/>
    <s v="Online"/>
  </r>
  <r>
    <n v="6902"/>
    <d v="2022-12-19T00:00:00"/>
    <x v="853"/>
    <x v="3"/>
    <s v="Textbook"/>
    <n v="4"/>
    <n v="74.81"/>
    <n v="15.24"/>
    <b v="1"/>
    <s v="Net Banking"/>
    <s v="In-store"/>
  </r>
  <r>
    <n v="376"/>
    <d v="2022-11-19T00:00:00"/>
    <x v="853"/>
    <x v="2"/>
    <s v="T-Shirt"/>
    <n v="4"/>
    <n v="349.41"/>
    <n v="142.78"/>
    <b v="0"/>
    <s v="UPI"/>
    <s v="In-store"/>
  </r>
  <r>
    <n v="7125"/>
    <d v="2022-03-04T00:00:00"/>
    <x v="853"/>
    <x v="0"/>
    <s v="Board Game"/>
    <n v="1"/>
    <n v="285.52"/>
    <n v="52.89"/>
    <b v="0"/>
    <s v="Net Banking"/>
    <s v="Online"/>
  </r>
  <r>
    <n v="9435"/>
    <d v="2022-12-29T00:00:00"/>
    <x v="854"/>
    <x v="3"/>
    <s v="Biography"/>
    <n v="3"/>
    <n v="174.95"/>
    <n v="13.37"/>
    <b v="0"/>
    <s v="Credit Card"/>
    <s v="Online"/>
  </r>
  <r>
    <n v="4488"/>
    <d v="2022-06-19T00:00:00"/>
    <x v="854"/>
    <x v="5"/>
    <s v="Motor Oil"/>
    <n v="4"/>
    <n v="493.79"/>
    <n v="216.3"/>
    <b v="1"/>
    <s v="Net Banking"/>
    <s v="In-store"/>
  </r>
  <r>
    <n v="5948"/>
    <d v="2022-06-26T00:00:00"/>
    <x v="855"/>
    <x v="1"/>
    <s v="Cushion Covers"/>
    <n v="1"/>
    <n v="128.03"/>
    <n v="36.32"/>
    <b v="1"/>
    <s v="Credit Card"/>
    <s v="In-store"/>
  </r>
  <r>
    <n v="9761"/>
    <d v="2022-12-14T00:00:00"/>
    <x v="856"/>
    <x v="0"/>
    <s v="Remote Control Car"/>
    <n v="3"/>
    <n v="245.75"/>
    <n v="95.22"/>
    <b v="1"/>
    <s v="UPI"/>
    <s v="In-store"/>
  </r>
  <r>
    <n v="9424"/>
    <d v="2022-07-26T00:00:00"/>
    <x v="856"/>
    <x v="0"/>
    <s v="Puzzle"/>
    <n v="1"/>
    <n v="180.2"/>
    <n v="14.92"/>
    <b v="0"/>
    <s v="Net Banking"/>
    <s v="In-store"/>
  </r>
  <r>
    <n v="9327"/>
    <d v="2022-01-21T00:00:00"/>
    <x v="856"/>
    <x v="3"/>
    <s v="Textbook"/>
    <n v="4"/>
    <n v="292.31"/>
    <n v="107.76"/>
    <b v="0"/>
    <s v="UPI"/>
    <s v="In-store"/>
  </r>
  <r>
    <n v="8172"/>
    <d v="2021-10-18T00:00:00"/>
    <x v="856"/>
    <x v="1"/>
    <s v="Cookware Set"/>
    <n v="1"/>
    <n v="54.12"/>
    <n v="10.64"/>
    <b v="0"/>
    <s v="Debit Card"/>
    <s v="Online"/>
  </r>
  <r>
    <n v="6497"/>
    <d v="2021-07-09T00:00:00"/>
    <x v="856"/>
    <x v="5"/>
    <s v="Motorcycle Helmet"/>
    <n v="4"/>
    <n v="462.92"/>
    <n v="39.79"/>
    <b v="1"/>
    <s v="Debit Card"/>
    <s v="In-store"/>
  </r>
  <r>
    <n v="8856"/>
    <d v="2022-11-05T00:00:00"/>
    <x v="857"/>
    <x v="3"/>
    <s v="Science Fiction"/>
    <n v="5"/>
    <n v="403.14"/>
    <n v="178.37"/>
    <b v="0"/>
    <s v="UPI"/>
    <s v="In-store"/>
  </r>
  <r>
    <n v="3424"/>
    <d v="2022-09-18T00:00:00"/>
    <x v="857"/>
    <x v="2"/>
    <s v="Shoes"/>
    <n v="5"/>
    <n v="298.89"/>
    <n v="83.42"/>
    <b v="0"/>
    <s v="Credit Card"/>
    <s v="In-store"/>
  </r>
  <r>
    <n v="8167"/>
    <d v="2022-04-18T00:00:00"/>
    <x v="857"/>
    <x v="2"/>
    <s v="Watch"/>
    <n v="2"/>
    <n v="195.26"/>
    <n v="74.569999999999993"/>
    <b v="1"/>
    <s v="UPI"/>
    <s v="In-store"/>
  </r>
  <r>
    <n v="9404"/>
    <d v="2021-06-09T00:00:00"/>
    <x v="857"/>
    <x v="2"/>
    <s v="Dress"/>
    <n v="1"/>
    <n v="198.25"/>
    <n v="13.12"/>
    <b v="1"/>
    <s v="UPI"/>
    <s v="In-store"/>
  </r>
  <r>
    <n v="8798"/>
    <d v="2022-08-29T00:00:00"/>
    <x v="858"/>
    <x v="4"/>
    <s v="Headphones"/>
    <n v="1"/>
    <n v="106.25"/>
    <n v="6.18"/>
    <b v="1"/>
    <s v="UPI"/>
    <s v="Online"/>
  </r>
  <r>
    <n v="2561"/>
    <d v="2022-08-09T00:00:00"/>
    <x v="858"/>
    <x v="1"/>
    <s v="Table Lamp"/>
    <n v="5"/>
    <n v="410.64"/>
    <n v="112.93"/>
    <b v="1"/>
    <s v="Cash"/>
    <s v="Online"/>
  </r>
  <r>
    <n v="8260"/>
    <d v="2022-05-11T00:00:00"/>
    <x v="858"/>
    <x v="3"/>
    <s v="Textbook"/>
    <n v="5"/>
    <n v="458.8"/>
    <n v="174.89"/>
    <b v="0"/>
    <s v="UPI"/>
    <s v="In-store"/>
  </r>
  <r>
    <n v="2901"/>
    <d v="2021-03-30T00:00:00"/>
    <x v="858"/>
    <x v="3"/>
    <s v="Mystery Novel"/>
    <n v="2"/>
    <n v="370.92"/>
    <n v="61.61"/>
    <b v="0"/>
    <s v="Debit Card"/>
    <s v="In-store"/>
  </r>
  <r>
    <n v="4139"/>
    <d v="2022-05-07T00:00:00"/>
    <x v="859"/>
    <x v="0"/>
    <s v="Board Game"/>
    <n v="5"/>
    <n v="55.65"/>
    <n v="0.04"/>
    <b v="0"/>
    <s v="Credit Card"/>
    <s v="Online"/>
  </r>
  <r>
    <n v="2367"/>
    <d v="2021-12-07T00:00:00"/>
    <x v="859"/>
    <x v="2"/>
    <s v="Shoes"/>
    <n v="2"/>
    <n v="270.95"/>
    <n v="94.07"/>
    <b v="0"/>
    <s v="Cash"/>
    <s v="In-store"/>
  </r>
  <r>
    <n v="3040"/>
    <d v="2023-02-26T00:00:00"/>
    <x v="860"/>
    <x v="4"/>
    <s v="Smartwatch"/>
    <n v="3"/>
    <n v="390.25"/>
    <n v="46.59"/>
    <b v="1"/>
    <s v="Cash"/>
    <s v="In-store"/>
  </r>
  <r>
    <n v="6900"/>
    <d v="2022-11-15T00:00:00"/>
    <x v="860"/>
    <x v="3"/>
    <s v="Textbook"/>
    <n v="4"/>
    <n v="227.51"/>
    <n v="44.19"/>
    <b v="0"/>
    <s v="Net Banking"/>
    <s v="In-store"/>
  </r>
  <r>
    <n v="9909"/>
    <d v="2022-09-23T00:00:00"/>
    <x v="860"/>
    <x v="0"/>
    <s v="Board Game"/>
    <n v="2"/>
    <n v="479.29"/>
    <n v="143.21"/>
    <b v="1"/>
    <s v="Net Banking"/>
    <s v="Online"/>
  </r>
  <r>
    <n v="4470"/>
    <d v="2022-09-22T00:00:00"/>
    <x v="860"/>
    <x v="2"/>
    <s v="Shoes"/>
    <n v="3"/>
    <n v="137.08000000000001"/>
    <n v="30.13"/>
    <b v="1"/>
    <s v="UPI"/>
    <s v="In-store"/>
  </r>
  <r>
    <n v="7612"/>
    <d v="2022-07-02T00:00:00"/>
    <x v="860"/>
    <x v="4"/>
    <s v="Laptop"/>
    <n v="1"/>
    <n v="206.03"/>
    <n v="19.989999999999998"/>
    <b v="1"/>
    <s v="Net Banking"/>
    <s v="Online"/>
  </r>
  <r>
    <n v="9853"/>
    <d v="2022-04-12T00:00:00"/>
    <x v="860"/>
    <x v="5"/>
    <s v="Air Freshener"/>
    <n v="5"/>
    <n v="260.55"/>
    <n v="25.15"/>
    <b v="1"/>
    <s v="UPI"/>
    <s v="In-store"/>
  </r>
  <r>
    <n v="3625"/>
    <d v="2021-06-26T00:00:00"/>
    <x v="860"/>
    <x v="2"/>
    <s v="Jeans"/>
    <n v="3"/>
    <n v="186.79"/>
    <n v="20.399999999999999"/>
    <b v="0"/>
    <s v="Cash"/>
    <s v="Online"/>
  </r>
  <r>
    <n v="7142"/>
    <d v="2021-05-14T00:00:00"/>
    <x v="860"/>
    <x v="0"/>
    <s v="Puzzle"/>
    <n v="2"/>
    <n v="458.52"/>
    <n v="19.39"/>
    <b v="1"/>
    <s v="Debit Card"/>
    <s v="In-store"/>
  </r>
  <r>
    <n v="8108"/>
    <d v="2022-06-04T00:00:00"/>
    <x v="861"/>
    <x v="5"/>
    <s v="Car Seat Cover"/>
    <n v="3"/>
    <n v="159.49"/>
    <n v="75.44"/>
    <b v="0"/>
    <s v="UPI"/>
    <s v="In-store"/>
  </r>
  <r>
    <n v="139"/>
    <d v="2022-02-23T00:00:00"/>
    <x v="861"/>
    <x v="5"/>
    <s v="Motorcycle Helmet"/>
    <n v="4"/>
    <n v="191.32"/>
    <n v="49.81"/>
    <b v="1"/>
    <s v="Net Banking"/>
    <s v="In-store"/>
  </r>
  <r>
    <n v="6483"/>
    <d v="2021-06-12T00:00:00"/>
    <x v="861"/>
    <x v="5"/>
    <s v="Air Freshener"/>
    <n v="2"/>
    <n v="139.79"/>
    <n v="17.239999999999998"/>
    <b v="0"/>
    <s v="Cash"/>
    <s v="In-store"/>
  </r>
  <r>
    <n v="640"/>
    <d v="2022-10-20T00:00:00"/>
    <x v="862"/>
    <x v="3"/>
    <s v="Textbook"/>
    <n v="2"/>
    <n v="316.82"/>
    <n v="83.1"/>
    <b v="1"/>
    <s v="Cash"/>
    <s v="In-store"/>
  </r>
  <r>
    <n v="8524"/>
    <d v="2022-09-01T00:00:00"/>
    <x v="862"/>
    <x v="2"/>
    <s v="Jeans"/>
    <n v="4"/>
    <n v="204.94"/>
    <n v="62.24"/>
    <b v="1"/>
    <s v="UPI"/>
    <s v="Online"/>
  </r>
  <r>
    <n v="1291"/>
    <d v="2022-02-26T00:00:00"/>
    <x v="862"/>
    <x v="5"/>
    <s v="Car Seat Cover"/>
    <n v="2"/>
    <n v="443.36"/>
    <n v="179"/>
    <b v="1"/>
    <s v="Debit Card"/>
    <s v="In-store"/>
  </r>
  <r>
    <n v="3588"/>
    <d v="2021-05-13T00:00:00"/>
    <x v="862"/>
    <x v="1"/>
    <s v="Cushion Covers"/>
    <n v="3"/>
    <n v="425.29"/>
    <n v="52.3"/>
    <b v="1"/>
    <s v="Credit Card"/>
    <s v="Online"/>
  </r>
  <r>
    <n v="2050"/>
    <d v="2022-12-07T00:00:00"/>
    <x v="863"/>
    <x v="5"/>
    <s v="Car Seat Cover"/>
    <n v="4"/>
    <n v="385.11"/>
    <n v="43.09"/>
    <b v="1"/>
    <s v="UPI"/>
    <s v="In-store"/>
  </r>
  <r>
    <n v="2195"/>
    <d v="2022-03-23T00:00:00"/>
    <x v="863"/>
    <x v="4"/>
    <s v="Smartphone"/>
    <n v="3"/>
    <n v="305.81"/>
    <n v="123.63"/>
    <b v="0"/>
    <s v="Credit Card"/>
    <s v="In-store"/>
  </r>
  <r>
    <n v="4003"/>
    <d v="2021-09-05T00:00:00"/>
    <x v="863"/>
    <x v="0"/>
    <s v="Board Game"/>
    <n v="5"/>
    <n v="357.79"/>
    <n v="167.32"/>
    <b v="1"/>
    <s v="UPI"/>
    <s v="Online"/>
  </r>
  <r>
    <n v="7600"/>
    <d v="2021-06-21T00:00:00"/>
    <x v="863"/>
    <x v="4"/>
    <s v="Smartphone"/>
    <n v="3"/>
    <n v="101.11"/>
    <n v="4.09"/>
    <b v="1"/>
    <s v="Net Banking"/>
    <s v="Online"/>
  </r>
  <r>
    <n v="1851"/>
    <d v="2022-06-17T00:00:00"/>
    <x v="864"/>
    <x v="3"/>
    <s v="Textbook"/>
    <n v="1"/>
    <n v="41.03"/>
    <n v="13.44"/>
    <b v="1"/>
    <s v="Cash"/>
    <s v="Online"/>
  </r>
  <r>
    <n v="3361"/>
    <d v="2022-03-14T00:00:00"/>
    <x v="864"/>
    <x v="0"/>
    <s v="Doll"/>
    <n v="5"/>
    <n v="329.5"/>
    <n v="114.91"/>
    <b v="0"/>
    <s v="Debit Card"/>
    <s v="In-store"/>
  </r>
  <r>
    <n v="1430"/>
    <d v="2022-01-10T00:00:00"/>
    <x v="864"/>
    <x v="4"/>
    <s v="Laptop"/>
    <n v="5"/>
    <n v="68.97"/>
    <n v="20.23"/>
    <b v="1"/>
    <s v="Debit Card"/>
    <s v="In-store"/>
  </r>
  <r>
    <n v="8808"/>
    <d v="2021-06-24T00:00:00"/>
    <x v="865"/>
    <x v="4"/>
    <s v="Headphones"/>
    <n v="3"/>
    <n v="62.81"/>
    <n v="21.45"/>
    <b v="1"/>
    <s v="Credit Card"/>
    <s v="In-store"/>
  </r>
  <r>
    <n v="3043"/>
    <d v="2021-04-24T00:00:00"/>
    <x v="865"/>
    <x v="3"/>
    <s v="Science Fiction"/>
    <n v="1"/>
    <n v="421.86"/>
    <n v="106.15"/>
    <b v="0"/>
    <s v="UPI"/>
    <s v="Online"/>
  </r>
  <r>
    <n v="8349"/>
    <d v="2023-03-10T00:00:00"/>
    <x v="866"/>
    <x v="3"/>
    <s v="Biography"/>
    <n v="2"/>
    <n v="303.5"/>
    <n v="43.65"/>
    <b v="1"/>
    <s v="UPI"/>
    <s v="Online"/>
  </r>
  <r>
    <n v="6251"/>
    <d v="2022-05-07T00:00:00"/>
    <x v="866"/>
    <x v="5"/>
    <s v="Car Seat Cover"/>
    <n v="3"/>
    <n v="65.56"/>
    <n v="15.55"/>
    <b v="0"/>
    <s v="Credit Card"/>
    <s v="Online"/>
  </r>
  <r>
    <n v="8160"/>
    <d v="2021-06-21T00:00:00"/>
    <x v="866"/>
    <x v="5"/>
    <s v="Motor Oil"/>
    <n v="3"/>
    <n v="324.52999999999997"/>
    <n v="49.02"/>
    <b v="1"/>
    <s v="UPI"/>
    <s v="In-store"/>
  </r>
  <r>
    <n v="6344"/>
    <d v="2022-01-05T00:00:00"/>
    <x v="867"/>
    <x v="4"/>
    <s v="Smartwatch"/>
    <n v="3"/>
    <n v="120.54"/>
    <n v="20.6"/>
    <b v="0"/>
    <s v="Debit Card"/>
    <s v="Online"/>
  </r>
  <r>
    <n v="7241"/>
    <d v="2021-12-03T00:00:00"/>
    <x v="867"/>
    <x v="0"/>
    <s v="Doll"/>
    <n v="3"/>
    <n v="94.38"/>
    <n v="14.38"/>
    <b v="1"/>
    <s v="Debit Card"/>
    <s v="Online"/>
  </r>
  <r>
    <n v="7592"/>
    <d v="2021-06-08T00:00:00"/>
    <x v="867"/>
    <x v="4"/>
    <s v="Smartwatch"/>
    <n v="2"/>
    <n v="10.54"/>
    <n v="2.34"/>
    <b v="1"/>
    <s v="Net Banking"/>
    <s v="Online"/>
  </r>
  <r>
    <n v="4697"/>
    <d v="2022-07-28T00:00:00"/>
    <x v="868"/>
    <x v="4"/>
    <s v="Laptop"/>
    <n v="3"/>
    <n v="420.51"/>
    <n v="140.38"/>
    <b v="0"/>
    <s v="Credit Card"/>
    <s v="In-store"/>
  </r>
  <r>
    <n v="1218"/>
    <d v="2022-07-19T00:00:00"/>
    <x v="868"/>
    <x v="5"/>
    <s v="Motor Oil"/>
    <n v="3"/>
    <n v="160.47999999999999"/>
    <n v="47.55"/>
    <b v="1"/>
    <s v="Cash"/>
    <s v="In-store"/>
  </r>
  <r>
    <n v="2870"/>
    <d v="2022-11-29T00:00:00"/>
    <x v="869"/>
    <x v="1"/>
    <s v="Curtains"/>
    <n v="3"/>
    <n v="43.67"/>
    <n v="11.19"/>
    <b v="0"/>
    <s v="Net Banking"/>
    <s v="Online"/>
  </r>
  <r>
    <n v="5526"/>
    <d v="2022-02-01T00:00:00"/>
    <x v="869"/>
    <x v="2"/>
    <s v="Jeans"/>
    <n v="3"/>
    <n v="405.42"/>
    <n v="98.79"/>
    <b v="0"/>
    <s v="Credit Card"/>
    <s v="In-store"/>
  </r>
  <r>
    <n v="7587"/>
    <d v="2021-08-02T00:00:00"/>
    <x v="869"/>
    <x v="0"/>
    <s v="Remote Control Car"/>
    <n v="1"/>
    <n v="184.31"/>
    <n v="56.72"/>
    <b v="0"/>
    <s v="Net Banking"/>
    <s v="In-store"/>
  </r>
  <r>
    <n v="5230"/>
    <d v="2022-11-07T00:00:00"/>
    <x v="870"/>
    <x v="0"/>
    <s v="Remote Control Car"/>
    <n v="4"/>
    <n v="89.93"/>
    <n v="2.95"/>
    <b v="0"/>
    <s v="Net Banking"/>
    <s v="Online"/>
  </r>
  <r>
    <n v="2417"/>
    <d v="2022-09-25T00:00:00"/>
    <x v="870"/>
    <x v="3"/>
    <s v="Biography"/>
    <n v="5"/>
    <n v="262.94"/>
    <n v="39.47"/>
    <b v="1"/>
    <s v="UPI"/>
    <s v="In-store"/>
  </r>
  <r>
    <n v="2303"/>
    <d v="2022-06-25T00:00:00"/>
    <x v="870"/>
    <x v="4"/>
    <s v="Headphones"/>
    <n v="4"/>
    <n v="288.45999999999998"/>
    <n v="124.69"/>
    <b v="0"/>
    <s v="Debit Card"/>
    <s v="In-store"/>
  </r>
  <r>
    <n v="2957"/>
    <d v="2021-12-31T00:00:00"/>
    <x v="870"/>
    <x v="3"/>
    <s v="Children's Book"/>
    <n v="5"/>
    <n v="225.01"/>
    <n v="21.02"/>
    <b v="1"/>
    <s v="UPI"/>
    <s v="Online"/>
  </r>
  <r>
    <n v="6306"/>
    <d v="2021-10-08T00:00:00"/>
    <x v="870"/>
    <x v="5"/>
    <s v="Car Charger"/>
    <n v="5"/>
    <n v="26.03"/>
    <n v="5.54"/>
    <b v="0"/>
    <s v="Cash"/>
    <s v="Online"/>
  </r>
  <r>
    <n v="7276"/>
    <d v="2022-11-21T00:00:00"/>
    <x v="871"/>
    <x v="4"/>
    <s v="Smartphone"/>
    <n v="4"/>
    <n v="165.99"/>
    <n v="36.86"/>
    <b v="1"/>
    <s v="Debit Card"/>
    <s v="In-store"/>
  </r>
  <r>
    <n v="1686"/>
    <d v="2022-06-11T00:00:00"/>
    <x v="871"/>
    <x v="0"/>
    <s v="Action Figure"/>
    <n v="2"/>
    <n v="372.98"/>
    <n v="0.48"/>
    <b v="1"/>
    <s v="Debit Card"/>
    <s v="Online"/>
  </r>
  <r>
    <n v="1515"/>
    <d v="2022-10-13T00:00:00"/>
    <x v="872"/>
    <x v="3"/>
    <s v="Science Fiction"/>
    <n v="3"/>
    <n v="90.62"/>
    <n v="15.83"/>
    <b v="0"/>
    <s v="UPI"/>
    <s v="In-store"/>
  </r>
  <r>
    <n v="1161"/>
    <d v="2022-10-11T00:00:00"/>
    <x v="872"/>
    <x v="2"/>
    <s v="Dress"/>
    <n v="5"/>
    <n v="294.08"/>
    <n v="61.62"/>
    <b v="0"/>
    <s v="Debit Card"/>
    <s v="Online"/>
  </r>
  <r>
    <n v="1901"/>
    <d v="2022-07-12T00:00:00"/>
    <x v="872"/>
    <x v="3"/>
    <s v="Mystery Novel"/>
    <n v="4"/>
    <n v="184.69"/>
    <n v="65.48"/>
    <b v="0"/>
    <s v="UPI"/>
    <s v="In-store"/>
  </r>
  <r>
    <n v="4293"/>
    <d v="2022-04-12T00:00:00"/>
    <x v="872"/>
    <x v="2"/>
    <s v="T-Shirt"/>
    <n v="1"/>
    <n v="252.18"/>
    <n v="45.57"/>
    <b v="1"/>
    <s v="UPI"/>
    <s v="Online"/>
  </r>
  <r>
    <n v="8502"/>
    <d v="2021-04-02T00:00:00"/>
    <x v="872"/>
    <x v="1"/>
    <s v="Bed Sheets"/>
    <n v="3"/>
    <n v="106.19"/>
    <n v="50.78"/>
    <b v="0"/>
    <s v="Debit Card"/>
    <s v="In-store"/>
  </r>
  <r>
    <n v="6660"/>
    <d v="2022-05-05T00:00:00"/>
    <x v="873"/>
    <x v="5"/>
    <s v="Car Seat Cover"/>
    <n v="3"/>
    <n v="263.33999999999997"/>
    <n v="123.26"/>
    <b v="0"/>
    <s v="Cash"/>
    <s v="Online"/>
  </r>
  <r>
    <n v="481"/>
    <d v="2021-06-09T00:00:00"/>
    <x v="873"/>
    <x v="1"/>
    <s v="Bed Sheets"/>
    <n v="4"/>
    <n v="269.42"/>
    <n v="103.3"/>
    <b v="1"/>
    <s v="Debit Card"/>
    <s v="Online"/>
  </r>
  <r>
    <n v="4401"/>
    <d v="2023-01-03T00:00:00"/>
    <x v="874"/>
    <x v="1"/>
    <s v="Bed Sheets"/>
    <n v="3"/>
    <n v="410.52"/>
    <n v="62.21"/>
    <b v="0"/>
    <s v="UPI"/>
    <s v="Online"/>
  </r>
  <r>
    <n v="1686"/>
    <d v="2022-06-20T00:00:00"/>
    <x v="874"/>
    <x v="2"/>
    <s v="T-Shirt"/>
    <n v="5"/>
    <n v="218.6"/>
    <n v="49.03"/>
    <b v="1"/>
    <s v="Credit Card"/>
    <s v="Online"/>
  </r>
  <r>
    <n v="9400"/>
    <d v="2022-01-18T00:00:00"/>
    <x v="875"/>
    <x v="4"/>
    <s v="Camera"/>
    <n v="1"/>
    <n v="29.63"/>
    <n v="6.97"/>
    <b v="1"/>
    <s v="UPI"/>
    <s v="In-store"/>
  </r>
  <r>
    <n v="5724"/>
    <d v="2021-12-04T00:00:00"/>
    <x v="875"/>
    <x v="2"/>
    <s v="Dress"/>
    <n v="5"/>
    <n v="366.88"/>
    <n v="11.61"/>
    <b v="0"/>
    <s v="Net Banking"/>
    <s v="Online"/>
  </r>
  <r>
    <n v="5779"/>
    <d v="2021-03-26T00:00:00"/>
    <x v="875"/>
    <x v="1"/>
    <s v="Table Lamp"/>
    <n v="4"/>
    <n v="145.80000000000001"/>
    <n v="4.62"/>
    <b v="0"/>
    <s v="UPI"/>
    <s v="In-store"/>
  </r>
  <r>
    <n v="1205"/>
    <d v="2022-11-17T00:00:00"/>
    <x v="876"/>
    <x v="4"/>
    <s v="Headphones"/>
    <n v="5"/>
    <n v="82.68"/>
    <n v="5.22"/>
    <b v="0"/>
    <s v="UPI"/>
    <s v="In-store"/>
  </r>
  <r>
    <n v="69"/>
    <d v="2022-10-28T00:00:00"/>
    <x v="877"/>
    <x v="3"/>
    <s v="Mystery Novel"/>
    <n v="1"/>
    <n v="22.86"/>
    <n v="9.0399999999999991"/>
    <b v="0"/>
    <s v="Net Banking"/>
    <s v="Online"/>
  </r>
  <r>
    <n v="6266"/>
    <d v="2022-09-12T00:00:00"/>
    <x v="877"/>
    <x v="5"/>
    <s v="Motor Oil"/>
    <n v="2"/>
    <n v="367.48"/>
    <n v="72.12"/>
    <b v="1"/>
    <s v="UPI"/>
    <s v="Online"/>
  </r>
  <r>
    <n v="3246"/>
    <d v="2022-03-31T00:00:00"/>
    <x v="877"/>
    <x v="2"/>
    <s v="Dress"/>
    <n v="1"/>
    <n v="91.72"/>
    <n v="19.2"/>
    <b v="0"/>
    <s v="Credit Card"/>
    <s v="Online"/>
  </r>
  <r>
    <n v="9367"/>
    <d v="2021-12-13T00:00:00"/>
    <x v="877"/>
    <x v="5"/>
    <s v="Car Charger"/>
    <n v="2"/>
    <n v="66.489999999999995"/>
    <n v="3.05"/>
    <b v="0"/>
    <s v="Net Banking"/>
    <s v="In-store"/>
  </r>
  <r>
    <n v="2961"/>
    <d v="2021-10-28T00:00:00"/>
    <x v="877"/>
    <x v="1"/>
    <s v="Cookware Set"/>
    <n v="4"/>
    <n v="167.22"/>
    <n v="62.44"/>
    <b v="0"/>
    <s v="Cash"/>
    <s v="In-store"/>
  </r>
  <r>
    <n v="5839"/>
    <d v="2023-01-05T00:00:00"/>
    <x v="878"/>
    <x v="1"/>
    <s v="Cookware Set"/>
    <n v="5"/>
    <n v="209.11"/>
    <n v="29.04"/>
    <b v="0"/>
    <s v="Cash"/>
    <s v="In-store"/>
  </r>
  <r>
    <n v="1042"/>
    <d v="2022-12-01T00:00:00"/>
    <x v="878"/>
    <x v="3"/>
    <s v="Science Fiction"/>
    <n v="1"/>
    <n v="204.48"/>
    <n v="85.86"/>
    <b v="1"/>
    <s v="Debit Card"/>
    <s v="Online"/>
  </r>
  <r>
    <n v="6083"/>
    <d v="2022-08-20T00:00:00"/>
    <x v="878"/>
    <x v="4"/>
    <s v="Laptop"/>
    <n v="2"/>
    <n v="395.84"/>
    <n v="57.93"/>
    <b v="0"/>
    <s v="UPI"/>
    <s v="Online"/>
  </r>
  <r>
    <n v="2078"/>
    <d v="2022-01-02T00:00:00"/>
    <x v="878"/>
    <x v="4"/>
    <s v="Laptop"/>
    <n v="5"/>
    <n v="475.29"/>
    <n v="26.89"/>
    <b v="0"/>
    <s v="UPI"/>
    <s v="Online"/>
  </r>
  <r>
    <n v="2308"/>
    <d v="2021-12-07T00:00:00"/>
    <x v="878"/>
    <x v="1"/>
    <s v="Cushion Covers"/>
    <n v="2"/>
    <n v="157.72999999999999"/>
    <n v="0.38"/>
    <b v="1"/>
    <s v="Net Banking"/>
    <s v="Online"/>
  </r>
  <r>
    <n v="9641"/>
    <d v="2021-09-22T00:00:00"/>
    <x v="878"/>
    <x v="4"/>
    <s v="Headphones"/>
    <n v="1"/>
    <n v="318.44"/>
    <n v="138.41"/>
    <b v="1"/>
    <s v="Debit Card"/>
    <s v="In-store"/>
  </r>
  <r>
    <n v="2351"/>
    <d v="2022-10-25T00:00:00"/>
    <x v="879"/>
    <x v="4"/>
    <s v="Laptop"/>
    <n v="1"/>
    <n v="196.79"/>
    <n v="55.37"/>
    <b v="0"/>
    <s v="Cash"/>
    <s v="Online"/>
  </r>
  <r>
    <n v="2136"/>
    <d v="2021-04-01T00:00:00"/>
    <x v="879"/>
    <x v="0"/>
    <s v="Doll"/>
    <n v="1"/>
    <n v="449.51"/>
    <n v="174.16"/>
    <b v="0"/>
    <s v="Cash"/>
    <s v="In-store"/>
  </r>
  <r>
    <n v="6387"/>
    <d v="2022-05-20T00:00:00"/>
    <x v="880"/>
    <x v="1"/>
    <s v="Bed Sheets"/>
    <n v="4"/>
    <n v="114.68"/>
    <n v="9.27"/>
    <b v="1"/>
    <s v="UPI"/>
    <s v="Online"/>
  </r>
  <r>
    <n v="9903"/>
    <d v="2023-01-30T00:00:00"/>
    <x v="881"/>
    <x v="3"/>
    <s v="Textbook"/>
    <n v="4"/>
    <n v="156.76"/>
    <n v="1.87"/>
    <b v="0"/>
    <s v="Debit Card"/>
    <s v="Online"/>
  </r>
  <r>
    <n v="865"/>
    <d v="2022-12-19T00:00:00"/>
    <x v="881"/>
    <x v="1"/>
    <s v="Table Lamp"/>
    <n v="1"/>
    <n v="239.75"/>
    <n v="61.46"/>
    <b v="0"/>
    <s v="Cash"/>
    <s v="In-store"/>
  </r>
  <r>
    <n v="5321"/>
    <d v="2022-12-03T00:00:00"/>
    <x v="882"/>
    <x v="2"/>
    <s v="Dress"/>
    <n v="2"/>
    <n v="396.94"/>
    <n v="71.150000000000006"/>
    <b v="1"/>
    <s v="UPI"/>
    <s v="In-store"/>
  </r>
  <r>
    <n v="2941"/>
    <d v="2022-06-14T00:00:00"/>
    <x v="882"/>
    <x v="4"/>
    <s v="Laptop"/>
    <n v="2"/>
    <n v="208.85"/>
    <n v="3.9"/>
    <b v="0"/>
    <s v="Debit Card"/>
    <s v="In-store"/>
  </r>
  <r>
    <n v="2166"/>
    <d v="2022-04-09T00:00:00"/>
    <x v="882"/>
    <x v="2"/>
    <s v="Watch"/>
    <n v="2"/>
    <n v="300.27"/>
    <n v="24.43"/>
    <b v="1"/>
    <s v="Debit Card"/>
    <s v="Online"/>
  </r>
  <r>
    <n v="1660"/>
    <d v="2022-04-07T00:00:00"/>
    <x v="882"/>
    <x v="1"/>
    <s v="Cushion Covers"/>
    <n v="4"/>
    <n v="494.45"/>
    <n v="73.180000000000007"/>
    <b v="0"/>
    <s v="Credit Card"/>
    <s v="Online"/>
  </r>
  <r>
    <n v="8075"/>
    <d v="2022-04-05T00:00:00"/>
    <x v="882"/>
    <x v="5"/>
    <s v="Motor Oil"/>
    <n v="2"/>
    <n v="13.5"/>
    <n v="6.64"/>
    <b v="0"/>
    <s v="Credit Card"/>
    <s v="In-store"/>
  </r>
  <r>
    <n v="4921"/>
    <d v="2022-02-10T00:00:00"/>
    <x v="882"/>
    <x v="0"/>
    <s v="Remote Control Car"/>
    <n v="1"/>
    <n v="107.71"/>
    <n v="18.190000000000001"/>
    <b v="1"/>
    <s v="UPI"/>
    <s v="In-store"/>
  </r>
  <r>
    <n v="9560"/>
    <d v="2021-10-18T00:00:00"/>
    <x v="882"/>
    <x v="3"/>
    <s v="Textbook"/>
    <n v="3"/>
    <n v="354.77"/>
    <n v="51.4"/>
    <b v="1"/>
    <s v="Cash"/>
    <s v="Online"/>
  </r>
  <r>
    <n v="8029"/>
    <d v="2022-09-15T00:00:00"/>
    <x v="883"/>
    <x v="2"/>
    <s v="Watch"/>
    <n v="3"/>
    <n v="142.12"/>
    <n v="56.03"/>
    <b v="0"/>
    <s v="Credit Card"/>
    <s v="Online"/>
  </r>
  <r>
    <n v="5130"/>
    <d v="2022-07-06T00:00:00"/>
    <x v="884"/>
    <x v="0"/>
    <s v="Doll"/>
    <n v="5"/>
    <n v="75.61"/>
    <n v="2.13"/>
    <b v="1"/>
    <s v="Debit Card"/>
    <s v="In-store"/>
  </r>
  <r>
    <n v="699"/>
    <d v="2022-05-15T00:00:00"/>
    <x v="884"/>
    <x v="1"/>
    <s v="Cushion Covers"/>
    <n v="4"/>
    <n v="442.39"/>
    <n v="101.38"/>
    <b v="1"/>
    <s v="Debit Card"/>
    <s v="In-store"/>
  </r>
  <r>
    <n v="7358"/>
    <d v="2021-12-16T00:00:00"/>
    <x v="884"/>
    <x v="3"/>
    <s v="Science Fiction"/>
    <n v="1"/>
    <n v="75.650000000000006"/>
    <n v="22.4"/>
    <b v="0"/>
    <s v="Cash"/>
    <s v="Online"/>
  </r>
  <r>
    <n v="4380"/>
    <d v="2022-03-08T00:00:00"/>
    <x v="885"/>
    <x v="5"/>
    <s v="Motor Oil"/>
    <n v="2"/>
    <n v="108.72"/>
    <n v="27.23"/>
    <b v="1"/>
    <s v="Cash"/>
    <s v="In-store"/>
  </r>
  <r>
    <n v="7716"/>
    <d v="2021-08-26T00:00:00"/>
    <x v="885"/>
    <x v="1"/>
    <s v="Table Lamp"/>
    <n v="5"/>
    <n v="357.69"/>
    <n v="144.84"/>
    <b v="1"/>
    <s v="Net Banking"/>
    <s v="In-store"/>
  </r>
  <r>
    <n v="7382"/>
    <d v="2021-04-29T00:00:00"/>
    <x v="885"/>
    <x v="3"/>
    <s v="Science Fiction"/>
    <n v="5"/>
    <n v="495.12"/>
    <n v="75.599999999999994"/>
    <b v="1"/>
    <s v="Cash"/>
    <s v="Online"/>
  </r>
  <r>
    <n v="9033"/>
    <d v="2021-07-29T00:00:00"/>
    <x v="886"/>
    <x v="1"/>
    <s v="Table Lamp"/>
    <n v="4"/>
    <n v="208.48"/>
    <n v="85.1"/>
    <b v="1"/>
    <s v="Debit Card"/>
    <s v="In-store"/>
  </r>
  <r>
    <n v="8583"/>
    <d v="2021-07-18T00:00:00"/>
    <x v="886"/>
    <x v="2"/>
    <s v="Dress"/>
    <n v="2"/>
    <n v="331.55"/>
    <n v="93.64"/>
    <b v="1"/>
    <s v="Net Banking"/>
    <s v="Online"/>
  </r>
  <r>
    <n v="8239"/>
    <d v="2023-01-22T00:00:00"/>
    <x v="887"/>
    <x v="4"/>
    <s v="Smartphone"/>
    <n v="5"/>
    <n v="84.98"/>
    <n v="7"/>
    <b v="0"/>
    <s v="Debit Card"/>
    <s v="In-store"/>
  </r>
  <r>
    <n v="8833"/>
    <d v="2022-07-28T00:00:00"/>
    <x v="887"/>
    <x v="4"/>
    <s v="Smartwatch"/>
    <n v="2"/>
    <n v="461.12"/>
    <n v="150.47"/>
    <b v="0"/>
    <s v="Cash"/>
    <s v="In-store"/>
  </r>
  <r>
    <n v="4290"/>
    <d v="2022-02-10T00:00:00"/>
    <x v="887"/>
    <x v="4"/>
    <s v="Smartphone"/>
    <n v="2"/>
    <n v="195.67"/>
    <n v="77.040000000000006"/>
    <b v="1"/>
    <s v="Net Banking"/>
    <s v="Online"/>
  </r>
  <r>
    <n v="4701"/>
    <d v="2021-11-09T00:00:00"/>
    <x v="887"/>
    <x v="1"/>
    <s v="Cookware Set"/>
    <n v="5"/>
    <n v="237.18"/>
    <n v="104.03"/>
    <b v="0"/>
    <s v="Credit Card"/>
    <s v="In-store"/>
  </r>
  <r>
    <n v="8618"/>
    <d v="2021-09-03T00:00:00"/>
    <x v="887"/>
    <x v="3"/>
    <s v="Mystery Novel"/>
    <n v="2"/>
    <n v="210.89"/>
    <n v="69.040000000000006"/>
    <b v="1"/>
    <s v="Credit Card"/>
    <s v="In-store"/>
  </r>
  <r>
    <n v="1924"/>
    <d v="2021-08-26T00:00:00"/>
    <x v="887"/>
    <x v="3"/>
    <s v="Mystery Novel"/>
    <n v="4"/>
    <n v="215.31"/>
    <n v="100.26"/>
    <b v="1"/>
    <s v="Debit Card"/>
    <s v="In-store"/>
  </r>
  <r>
    <n v="7789"/>
    <d v="2021-08-21T00:00:00"/>
    <x v="888"/>
    <x v="0"/>
    <s v="Puzzle"/>
    <n v="1"/>
    <n v="311.01"/>
    <n v="119.91"/>
    <b v="0"/>
    <s v="Cash"/>
    <s v="In-store"/>
  </r>
  <r>
    <n v="5637"/>
    <d v="2022-08-08T00:00:00"/>
    <x v="889"/>
    <x v="0"/>
    <s v="Doll"/>
    <n v="3"/>
    <n v="200.31"/>
    <n v="18.010000000000002"/>
    <b v="0"/>
    <s v="Cash"/>
    <s v="Online"/>
  </r>
  <r>
    <n v="5461"/>
    <d v="2021-09-16T00:00:00"/>
    <x v="889"/>
    <x v="1"/>
    <s v="Table Lamp"/>
    <n v="1"/>
    <n v="330.92"/>
    <n v="85.82"/>
    <b v="0"/>
    <s v="Cash"/>
    <s v="Online"/>
  </r>
  <r>
    <n v="8302"/>
    <d v="2021-12-06T00:00:00"/>
    <x v="890"/>
    <x v="0"/>
    <s v="Doll"/>
    <n v="1"/>
    <n v="89.81"/>
    <n v="9.41"/>
    <b v="0"/>
    <s v="Cash"/>
    <s v="In-store"/>
  </r>
  <r>
    <n v="3464"/>
    <d v="2021-06-05T00:00:00"/>
    <x v="890"/>
    <x v="3"/>
    <s v="Textbook"/>
    <n v="5"/>
    <n v="434.92"/>
    <n v="178.54"/>
    <b v="1"/>
    <s v="Credit Card"/>
    <s v="In-store"/>
  </r>
  <r>
    <n v="1660"/>
    <d v="2023-03-15T00:00:00"/>
    <x v="891"/>
    <x v="5"/>
    <s v="Car Seat Cover"/>
    <n v="4"/>
    <n v="163.33000000000001"/>
    <n v="40.6"/>
    <b v="1"/>
    <s v="UPI"/>
    <s v="Online"/>
  </r>
  <r>
    <n v="6623"/>
    <d v="2022-09-07T00:00:00"/>
    <x v="892"/>
    <x v="0"/>
    <s v="Action Figure"/>
    <n v="1"/>
    <n v="439.32"/>
    <n v="132.28"/>
    <b v="1"/>
    <s v="Net Banking"/>
    <s v="Online"/>
  </r>
  <r>
    <n v="6249"/>
    <d v="2022-06-10T00:00:00"/>
    <x v="892"/>
    <x v="4"/>
    <s v="Camera"/>
    <n v="3"/>
    <n v="274.72000000000003"/>
    <n v="38.85"/>
    <b v="0"/>
    <s v="Cash"/>
    <s v="In-store"/>
  </r>
  <r>
    <n v="5349"/>
    <d v="2022-05-29T00:00:00"/>
    <x v="892"/>
    <x v="2"/>
    <s v="Shoes"/>
    <n v="3"/>
    <n v="373.04"/>
    <n v="17.88"/>
    <b v="1"/>
    <s v="Credit Card"/>
    <s v="In-store"/>
  </r>
  <r>
    <n v="9107"/>
    <d v="2022-05-11T00:00:00"/>
    <x v="892"/>
    <x v="0"/>
    <s v="Action Figure"/>
    <n v="3"/>
    <n v="316.52999999999997"/>
    <n v="40.94"/>
    <b v="1"/>
    <s v="Cash"/>
    <s v="In-store"/>
  </r>
  <r>
    <n v="3353"/>
    <d v="2022-04-03T00:00:00"/>
    <x v="893"/>
    <x v="2"/>
    <s v="Shoes"/>
    <n v="3"/>
    <n v="105.22"/>
    <n v="27.68"/>
    <b v="0"/>
    <s v="Credit Card"/>
    <s v="In-store"/>
  </r>
  <r>
    <n v="8746"/>
    <d v="2022-03-09T00:00:00"/>
    <x v="893"/>
    <x v="5"/>
    <s v="Car Seat Cover"/>
    <n v="5"/>
    <n v="396.55"/>
    <n v="16.329999999999998"/>
    <b v="1"/>
    <s v="UPI"/>
    <s v="Online"/>
  </r>
  <r>
    <n v="7850"/>
    <d v="2021-09-24T00:00:00"/>
    <x v="893"/>
    <x v="3"/>
    <s v="Mystery Novel"/>
    <n v="2"/>
    <n v="245.93"/>
    <n v="77.12"/>
    <b v="0"/>
    <s v="UPI"/>
    <s v="In-store"/>
  </r>
  <r>
    <n v="6397"/>
    <d v="2021-06-13T00:00:00"/>
    <x v="893"/>
    <x v="5"/>
    <s v="Motor Oil"/>
    <n v="3"/>
    <n v="254.7"/>
    <n v="101.38"/>
    <b v="0"/>
    <s v="Cash"/>
    <s v="In-store"/>
  </r>
  <r>
    <n v="6098"/>
    <d v="2021-04-27T00:00:00"/>
    <x v="893"/>
    <x v="3"/>
    <s v="Mystery Novel"/>
    <n v="3"/>
    <n v="69.489999999999995"/>
    <n v="8.85"/>
    <b v="1"/>
    <s v="Credit Card"/>
    <s v="In-store"/>
  </r>
  <r>
    <n v="1596"/>
    <d v="2021-04-12T00:00:00"/>
    <x v="894"/>
    <x v="0"/>
    <s v="Puzzle"/>
    <n v="4"/>
    <n v="309.14"/>
    <n v="100.79"/>
    <b v="0"/>
    <s v="Net Banking"/>
    <s v="In-store"/>
  </r>
  <r>
    <n v="8297"/>
    <d v="2022-11-22T00:00:00"/>
    <x v="895"/>
    <x v="5"/>
    <s v="Motorcycle Helmet"/>
    <n v="5"/>
    <n v="177.41"/>
    <n v="56.12"/>
    <b v="1"/>
    <s v="Cash"/>
    <s v="Online"/>
  </r>
  <r>
    <n v="4874"/>
    <d v="2022-03-10T00:00:00"/>
    <x v="895"/>
    <x v="0"/>
    <s v="Doll"/>
    <n v="1"/>
    <n v="339.33"/>
    <n v="53.14"/>
    <b v="1"/>
    <s v="Net Banking"/>
    <s v="Online"/>
  </r>
  <r>
    <n v="4000"/>
    <d v="2021-07-31T00:00:00"/>
    <x v="895"/>
    <x v="5"/>
    <s v="Motor Oil"/>
    <n v="5"/>
    <n v="234.63"/>
    <n v="8.98"/>
    <b v="0"/>
    <s v="Credit Card"/>
    <s v="Online"/>
  </r>
  <r>
    <n v="4554"/>
    <d v="2021-05-24T00:00:00"/>
    <x v="895"/>
    <x v="3"/>
    <s v="Children's Book"/>
    <n v="4"/>
    <n v="164.96"/>
    <n v="32.32"/>
    <b v="0"/>
    <s v="Credit Card"/>
    <s v="Online"/>
  </r>
  <r>
    <n v="6078"/>
    <d v="2022-12-27T00:00:00"/>
    <x v="896"/>
    <x v="2"/>
    <s v="Jeans"/>
    <n v="3"/>
    <n v="352.33"/>
    <n v="14.65"/>
    <b v="1"/>
    <s v="Credit Card"/>
    <s v="Online"/>
  </r>
  <r>
    <n v="2645"/>
    <d v="2022-08-06T00:00:00"/>
    <x v="896"/>
    <x v="5"/>
    <s v="Motor Oil"/>
    <n v="1"/>
    <n v="321.02"/>
    <n v="121.09"/>
    <b v="0"/>
    <s v="Net Banking"/>
    <s v="Online"/>
  </r>
  <r>
    <n v="1818"/>
    <d v="2021-04-27T00:00:00"/>
    <x v="896"/>
    <x v="2"/>
    <s v="T-Shirt"/>
    <n v="2"/>
    <n v="269.08999999999997"/>
    <n v="30.78"/>
    <b v="0"/>
    <s v="Net Banking"/>
    <s v="Online"/>
  </r>
  <r>
    <n v="1965"/>
    <d v="2023-01-01T00:00:00"/>
    <x v="897"/>
    <x v="4"/>
    <s v="Camera"/>
    <n v="5"/>
    <n v="13.25"/>
    <n v="5.68"/>
    <b v="1"/>
    <s v="UPI"/>
    <s v="In-store"/>
  </r>
  <r>
    <n v="6816"/>
    <d v="2022-01-28T00:00:00"/>
    <x v="897"/>
    <x v="4"/>
    <s v="Smartphone"/>
    <n v="2"/>
    <n v="180.68"/>
    <n v="30.99"/>
    <b v="1"/>
    <s v="Cash"/>
    <s v="In-store"/>
  </r>
  <r>
    <n v="6823"/>
    <d v="2021-05-20T00:00:00"/>
    <x v="897"/>
    <x v="4"/>
    <s v="Laptop"/>
    <n v="4"/>
    <n v="341.69"/>
    <n v="151.6"/>
    <b v="1"/>
    <s v="Net Banking"/>
    <s v="Online"/>
  </r>
  <r>
    <n v="5975"/>
    <d v="2023-02-18T00:00:00"/>
    <x v="898"/>
    <x v="4"/>
    <s v="Smartphone"/>
    <n v="1"/>
    <n v="110.96"/>
    <n v="24.28"/>
    <b v="1"/>
    <s v="Net Banking"/>
    <s v="Online"/>
  </r>
  <r>
    <n v="5576"/>
    <d v="2022-08-24T00:00:00"/>
    <x v="898"/>
    <x v="2"/>
    <s v="T-Shirt"/>
    <n v="2"/>
    <n v="85.73"/>
    <n v="9.48"/>
    <b v="1"/>
    <s v="Cash"/>
    <s v="Online"/>
  </r>
  <r>
    <n v="4007"/>
    <d v="2022-05-20T00:00:00"/>
    <x v="898"/>
    <x v="4"/>
    <s v="Smartwatch"/>
    <n v="5"/>
    <n v="102.66"/>
    <n v="27.49"/>
    <b v="1"/>
    <s v="Net Banking"/>
    <s v="Online"/>
  </r>
  <r>
    <n v="5713"/>
    <d v="2022-10-21T00:00:00"/>
    <x v="899"/>
    <x v="1"/>
    <s v="Cookware Set"/>
    <n v="4"/>
    <n v="131.53"/>
    <n v="63.95"/>
    <b v="0"/>
    <s v="Net Banking"/>
    <s v="Online"/>
  </r>
  <r>
    <n v="516"/>
    <d v="2022-09-09T00:00:00"/>
    <x v="899"/>
    <x v="4"/>
    <s v="Smartwatch"/>
    <n v="2"/>
    <n v="242.85"/>
    <n v="56.74"/>
    <b v="0"/>
    <s v="Net Banking"/>
    <s v="In-store"/>
  </r>
  <r>
    <n v="742"/>
    <d v="2021-10-23T00:00:00"/>
    <x v="899"/>
    <x v="3"/>
    <s v="Biography"/>
    <n v="1"/>
    <n v="462.91"/>
    <n v="1.1000000000000001"/>
    <b v="1"/>
    <s v="Net Banking"/>
    <s v="Online"/>
  </r>
  <r>
    <n v="7123"/>
    <d v="2022-07-14T00:00:00"/>
    <x v="900"/>
    <x v="5"/>
    <s v="Car Charger"/>
    <n v="5"/>
    <n v="431.17"/>
    <n v="168.02"/>
    <b v="0"/>
    <s v="Debit Card"/>
    <s v="In-store"/>
  </r>
  <r>
    <n v="7179"/>
    <d v="2022-06-22T00:00:00"/>
    <x v="900"/>
    <x v="1"/>
    <s v="Bed Sheets"/>
    <n v="4"/>
    <n v="75.8"/>
    <n v="28.42"/>
    <b v="0"/>
    <s v="UPI"/>
    <s v="Online"/>
  </r>
  <r>
    <n v="5849"/>
    <d v="2022-02-05T00:00:00"/>
    <x v="900"/>
    <x v="2"/>
    <s v="Shoes"/>
    <n v="5"/>
    <n v="206.81"/>
    <n v="40.380000000000003"/>
    <b v="1"/>
    <s v="Cash"/>
    <s v="Online"/>
  </r>
  <r>
    <n v="8678"/>
    <d v="2021-04-08T00:00:00"/>
    <x v="900"/>
    <x v="4"/>
    <s v="Camera"/>
    <n v="5"/>
    <n v="255.32"/>
    <n v="37.65"/>
    <b v="1"/>
    <s v="UPI"/>
    <s v="In-store"/>
  </r>
  <r>
    <n v="3825"/>
    <d v="2022-11-15T00:00:00"/>
    <x v="901"/>
    <x v="1"/>
    <s v="Table Lamp"/>
    <n v="2"/>
    <n v="218.32"/>
    <n v="59.44"/>
    <b v="1"/>
    <s v="Net Banking"/>
    <s v="Online"/>
  </r>
  <r>
    <n v="2158"/>
    <d v="2022-06-04T00:00:00"/>
    <x v="901"/>
    <x v="5"/>
    <s v="Motor Oil"/>
    <n v="1"/>
    <n v="42.36"/>
    <n v="20.63"/>
    <b v="0"/>
    <s v="Cash"/>
    <s v="Online"/>
  </r>
  <r>
    <n v="9212"/>
    <d v="2023-03-06T00:00:00"/>
    <x v="902"/>
    <x v="4"/>
    <s v="Smartphone"/>
    <n v="4"/>
    <n v="77.48"/>
    <n v="21.66"/>
    <b v="0"/>
    <s v="Credit Card"/>
    <s v="In-store"/>
  </r>
  <r>
    <n v="236"/>
    <d v="2023-01-09T00:00:00"/>
    <x v="903"/>
    <x v="1"/>
    <s v="Table Lamp"/>
    <n v="5"/>
    <n v="156.63"/>
    <n v="75.61"/>
    <b v="0"/>
    <s v="Credit Card"/>
    <s v="In-store"/>
  </r>
  <r>
    <n v="9187"/>
    <d v="2021-04-21T00:00:00"/>
    <x v="903"/>
    <x v="5"/>
    <s v="Car Seat Cover"/>
    <n v="1"/>
    <n v="131.22"/>
    <n v="34.729999999999997"/>
    <b v="0"/>
    <s v="UPI"/>
    <s v="In-store"/>
  </r>
  <r>
    <n v="7259"/>
    <d v="2022-12-18T00:00:00"/>
    <x v="904"/>
    <x v="2"/>
    <s v="Shoes"/>
    <n v="5"/>
    <n v="300.10000000000002"/>
    <n v="138.58000000000001"/>
    <b v="1"/>
    <s v="UPI"/>
    <s v="In-store"/>
  </r>
  <r>
    <n v="6439"/>
    <d v="2021-10-31T00:00:00"/>
    <x v="904"/>
    <x v="1"/>
    <s v="Curtains"/>
    <n v="1"/>
    <n v="468.8"/>
    <n v="177.36"/>
    <b v="0"/>
    <s v="Debit Card"/>
    <s v="Online"/>
  </r>
  <r>
    <n v="8059"/>
    <d v="2023-02-22T00:00:00"/>
    <x v="905"/>
    <x v="3"/>
    <s v="Children's Book"/>
    <n v="2"/>
    <n v="208.61"/>
    <n v="88.6"/>
    <b v="0"/>
    <s v="Debit Card"/>
    <s v="Online"/>
  </r>
  <r>
    <n v="7505"/>
    <d v="2021-08-25T00:00:00"/>
    <x v="905"/>
    <x v="1"/>
    <s v="Cushion Covers"/>
    <n v="1"/>
    <n v="485.37"/>
    <n v="132.54"/>
    <b v="0"/>
    <s v="Net Banking"/>
    <s v="In-store"/>
  </r>
  <r>
    <n v="4175"/>
    <d v="2021-06-11T00:00:00"/>
    <x v="905"/>
    <x v="3"/>
    <s v="Textbook"/>
    <n v="5"/>
    <n v="295.95999999999998"/>
    <n v="41"/>
    <b v="0"/>
    <s v="Debit Card"/>
    <s v="In-store"/>
  </r>
  <r>
    <n v="3306"/>
    <d v="2023-02-20T00:00:00"/>
    <x v="906"/>
    <x v="2"/>
    <s v="Jeans"/>
    <n v="2"/>
    <n v="107.99"/>
    <n v="0.87"/>
    <b v="1"/>
    <s v="Credit Card"/>
    <s v="In-store"/>
  </r>
  <r>
    <n v="9978"/>
    <d v="2022-01-30T00:00:00"/>
    <x v="906"/>
    <x v="5"/>
    <s v="Car Charger"/>
    <n v="1"/>
    <n v="98.4"/>
    <n v="34.57"/>
    <b v="0"/>
    <s v="Net Banking"/>
    <s v="In-store"/>
  </r>
  <r>
    <n v="9080"/>
    <d v="2021-09-10T00:00:00"/>
    <x v="906"/>
    <x v="3"/>
    <s v="Mystery Novel"/>
    <n v="4"/>
    <n v="341.75"/>
    <n v="159.33000000000001"/>
    <b v="1"/>
    <s v="UPI"/>
    <s v="In-store"/>
  </r>
  <r>
    <n v="3471"/>
    <d v="2021-04-18T00:00:00"/>
    <x v="906"/>
    <x v="0"/>
    <s v="Board Game"/>
    <n v="3"/>
    <n v="205.51"/>
    <n v="69.02"/>
    <b v="0"/>
    <s v="UPI"/>
    <s v="In-store"/>
  </r>
  <r>
    <n v="6825"/>
    <d v="2022-10-21T00:00:00"/>
    <x v="907"/>
    <x v="4"/>
    <s v="Laptop"/>
    <n v="5"/>
    <n v="465.04"/>
    <n v="147.38999999999999"/>
    <b v="0"/>
    <s v="Credit Card"/>
    <s v="In-store"/>
  </r>
  <r>
    <n v="3433"/>
    <d v="2022-08-21T00:00:00"/>
    <x v="907"/>
    <x v="5"/>
    <s v="Air Freshener"/>
    <n v="3"/>
    <n v="13.15"/>
    <n v="1.1100000000000001"/>
    <b v="0"/>
    <s v="Credit Card"/>
    <s v="Online"/>
  </r>
  <r>
    <n v="1498"/>
    <d v="2022-06-15T00:00:00"/>
    <x v="907"/>
    <x v="4"/>
    <s v="Camera"/>
    <n v="2"/>
    <n v="462.34"/>
    <n v="147.97"/>
    <b v="0"/>
    <s v="UPI"/>
    <s v="Online"/>
  </r>
  <r>
    <n v="8147"/>
    <d v="2022-03-04T00:00:00"/>
    <x v="907"/>
    <x v="2"/>
    <s v="Watch"/>
    <n v="4"/>
    <n v="313.18"/>
    <n v="45.44"/>
    <b v="1"/>
    <s v="Credit Card"/>
    <s v="Online"/>
  </r>
  <r>
    <n v="7793"/>
    <d v="2021-11-04T00:00:00"/>
    <x v="907"/>
    <x v="0"/>
    <s v="Action Figure"/>
    <n v="3"/>
    <n v="176.89"/>
    <n v="30.63"/>
    <b v="0"/>
    <s v="Debit Card"/>
    <s v="In-store"/>
  </r>
  <r>
    <n v="7451"/>
    <d v="2021-05-17T00:00:00"/>
    <x v="907"/>
    <x v="3"/>
    <s v="Children's Book"/>
    <n v="1"/>
    <n v="137.94"/>
    <n v="28.08"/>
    <b v="1"/>
    <s v="Cash"/>
    <s v="Online"/>
  </r>
  <r>
    <n v="8460"/>
    <d v="2021-12-23T00:00:00"/>
    <x v="908"/>
    <x v="1"/>
    <s v="Cookware Set"/>
    <n v="3"/>
    <n v="229.22"/>
    <n v="55.82"/>
    <b v="0"/>
    <s v="Cash"/>
    <s v="In-store"/>
  </r>
  <r>
    <n v="3531"/>
    <d v="2023-03-10T00:00:00"/>
    <x v="909"/>
    <x v="5"/>
    <s v="Car Charger"/>
    <n v="4"/>
    <n v="398.63"/>
    <n v="51.55"/>
    <b v="0"/>
    <s v="UPI"/>
    <s v="In-store"/>
  </r>
  <r>
    <n v="8744"/>
    <d v="2022-11-30T00:00:00"/>
    <x v="909"/>
    <x v="2"/>
    <s v="Shoes"/>
    <n v="1"/>
    <n v="169.48"/>
    <n v="14.56"/>
    <b v="0"/>
    <s v="Cash"/>
    <s v="Online"/>
  </r>
  <r>
    <n v="9648"/>
    <d v="2022-07-18T00:00:00"/>
    <x v="909"/>
    <x v="4"/>
    <s v="Headphones"/>
    <n v="2"/>
    <n v="112.85"/>
    <n v="22.35"/>
    <b v="0"/>
    <s v="UPI"/>
    <s v="In-store"/>
  </r>
  <r>
    <n v="1866"/>
    <d v="2022-05-17T00:00:00"/>
    <x v="909"/>
    <x v="0"/>
    <s v="Board Game"/>
    <n v="5"/>
    <n v="498.66"/>
    <n v="44.86"/>
    <b v="1"/>
    <s v="UPI"/>
    <s v="Online"/>
  </r>
  <r>
    <n v="8871"/>
    <d v="2022-05-17T00:00:00"/>
    <x v="909"/>
    <x v="2"/>
    <s v="Dress"/>
    <n v="3"/>
    <n v="215.86"/>
    <n v="79.62"/>
    <b v="1"/>
    <s v="Net Banking"/>
    <s v="Online"/>
  </r>
  <r>
    <n v="8606"/>
    <d v="2022-05-11T00:00:00"/>
    <x v="909"/>
    <x v="1"/>
    <s v="Cookware Set"/>
    <n v="2"/>
    <n v="153.63999999999999"/>
    <n v="65.95"/>
    <b v="0"/>
    <s v="Debit Card"/>
    <s v="Online"/>
  </r>
  <r>
    <n v="5168"/>
    <d v="2022-03-17T00:00:00"/>
    <x v="909"/>
    <x v="3"/>
    <s v="Biography"/>
    <n v="2"/>
    <n v="470.08"/>
    <n v="42.5"/>
    <b v="1"/>
    <s v="Net Banking"/>
    <s v="Online"/>
  </r>
  <r>
    <n v="7753"/>
    <d v="2022-10-25T00:00:00"/>
    <x v="910"/>
    <x v="1"/>
    <s v="Cushion Covers"/>
    <n v="4"/>
    <n v="217.06"/>
    <n v="104.94"/>
    <b v="1"/>
    <s v="Net Banking"/>
    <s v="In-store"/>
  </r>
  <r>
    <n v="5624"/>
    <d v="2021-11-20T00:00:00"/>
    <x v="910"/>
    <x v="5"/>
    <s v="Motor Oil"/>
    <n v="4"/>
    <n v="110.76"/>
    <n v="41.95"/>
    <b v="1"/>
    <s v="UPI"/>
    <s v="Online"/>
  </r>
  <r>
    <n v="9215"/>
    <d v="2021-09-24T00:00:00"/>
    <x v="910"/>
    <x v="1"/>
    <s v="Cushion Covers"/>
    <n v="3"/>
    <n v="17.98"/>
    <n v="6.29"/>
    <b v="1"/>
    <s v="UPI"/>
    <s v="In-store"/>
  </r>
  <r>
    <n v="5984"/>
    <d v="2021-07-23T00:00:00"/>
    <x v="910"/>
    <x v="4"/>
    <s v="Camera"/>
    <n v="4"/>
    <n v="79.58"/>
    <n v="19.04"/>
    <b v="0"/>
    <s v="Net Banking"/>
    <s v="Online"/>
  </r>
  <r>
    <n v="7146"/>
    <d v="2021-07-09T00:00:00"/>
    <x v="910"/>
    <x v="2"/>
    <s v="Shoes"/>
    <n v="2"/>
    <n v="423.48"/>
    <n v="210.25"/>
    <b v="1"/>
    <s v="Cash"/>
    <s v="In-store"/>
  </r>
  <r>
    <n v="1131"/>
    <d v="2023-03-11T00:00:00"/>
    <x v="911"/>
    <x v="3"/>
    <s v="Mystery Novel"/>
    <n v="3"/>
    <n v="210.34"/>
    <n v="80.87"/>
    <b v="0"/>
    <s v="Net Banking"/>
    <s v="In-store"/>
  </r>
  <r>
    <n v="2881"/>
    <d v="2022-07-23T00:00:00"/>
    <x v="911"/>
    <x v="4"/>
    <s v="Camera"/>
    <n v="4"/>
    <n v="101.29"/>
    <n v="37.93"/>
    <b v="0"/>
    <s v="Credit Card"/>
    <s v="Online"/>
  </r>
  <r>
    <n v="3148"/>
    <d v="2022-03-09T00:00:00"/>
    <x v="911"/>
    <x v="3"/>
    <s v="Textbook"/>
    <n v="1"/>
    <n v="244.33"/>
    <n v="16.62"/>
    <b v="0"/>
    <s v="Debit Card"/>
    <s v="In-store"/>
  </r>
  <r>
    <n v="7515"/>
    <d v="2021-11-30T00:00:00"/>
    <x v="911"/>
    <x v="2"/>
    <s v="Dress"/>
    <n v="3"/>
    <n v="65.67"/>
    <n v="31.85"/>
    <b v="0"/>
    <s v="Net Banking"/>
    <s v="Online"/>
  </r>
  <r>
    <n v="430"/>
    <d v="2021-06-23T00:00:00"/>
    <x v="911"/>
    <x v="0"/>
    <s v="Remote Control Car"/>
    <n v="3"/>
    <n v="196.42"/>
    <n v="7.66"/>
    <b v="1"/>
    <s v="UPI"/>
    <s v="In-store"/>
  </r>
  <r>
    <n v="5814"/>
    <d v="2022-01-31T00:00:00"/>
    <x v="912"/>
    <x v="2"/>
    <s v="Shoes"/>
    <n v="2"/>
    <n v="300.33"/>
    <n v="121.06"/>
    <b v="0"/>
    <s v="Cash"/>
    <s v="Online"/>
  </r>
  <r>
    <n v="6998"/>
    <d v="2022-02-02T00:00:00"/>
    <x v="913"/>
    <x v="4"/>
    <s v="Smartwatch"/>
    <n v="4"/>
    <n v="257.95"/>
    <n v="114.74"/>
    <b v="1"/>
    <s v="Net Banking"/>
    <s v="Online"/>
  </r>
  <r>
    <n v="1892"/>
    <d v="2022-01-28T00:00:00"/>
    <x v="913"/>
    <x v="2"/>
    <s v="Jeans"/>
    <n v="1"/>
    <n v="414.76"/>
    <n v="196.12"/>
    <b v="0"/>
    <s v="Debit Card"/>
    <s v="In-store"/>
  </r>
  <r>
    <n v="3471"/>
    <d v="2021-11-18T00:00:00"/>
    <x v="914"/>
    <x v="2"/>
    <s v="T-Shirt"/>
    <n v="4"/>
    <n v="458.08"/>
    <n v="159.33000000000001"/>
    <b v="1"/>
    <s v="UPI"/>
    <s v="Online"/>
  </r>
  <r>
    <n v="8862"/>
    <d v="2021-09-18T00:00:00"/>
    <x v="914"/>
    <x v="1"/>
    <s v="Curtains"/>
    <n v="1"/>
    <n v="30.83"/>
    <n v="9.6999999999999993"/>
    <b v="0"/>
    <s v="Credit Card"/>
    <s v="Online"/>
  </r>
  <r>
    <n v="5927"/>
    <d v="2022-07-28T00:00:00"/>
    <x v="915"/>
    <x v="2"/>
    <s v="Jeans"/>
    <n v="4"/>
    <n v="39.24"/>
    <n v="8.4700000000000006"/>
    <b v="0"/>
    <s v="UPI"/>
    <s v="Online"/>
  </r>
  <r>
    <n v="7794"/>
    <d v="2022-09-02T00:00:00"/>
    <x v="916"/>
    <x v="5"/>
    <s v="Car Charger"/>
    <n v="2"/>
    <n v="16.27"/>
    <n v="5.48"/>
    <b v="1"/>
    <s v="UPI"/>
    <s v="In-store"/>
  </r>
  <r>
    <n v="2112"/>
    <d v="2022-06-10T00:00:00"/>
    <x v="916"/>
    <x v="5"/>
    <s v="Air Freshener"/>
    <n v="2"/>
    <n v="207.53"/>
    <n v="33.01"/>
    <b v="1"/>
    <s v="UPI"/>
    <s v="Online"/>
  </r>
  <r>
    <n v="1698"/>
    <d v="2021-09-12T00:00:00"/>
    <x v="916"/>
    <x v="2"/>
    <s v="Jeans"/>
    <n v="1"/>
    <n v="445.96"/>
    <n v="165.54"/>
    <b v="1"/>
    <s v="Net Banking"/>
    <s v="In-store"/>
  </r>
  <r>
    <n v="6813"/>
    <d v="2022-07-21T00:00:00"/>
    <x v="917"/>
    <x v="3"/>
    <s v="Science Fiction"/>
    <n v="4"/>
    <n v="249.88"/>
    <n v="80.09"/>
    <b v="1"/>
    <s v="UPI"/>
    <s v="Online"/>
  </r>
  <r>
    <n v="325"/>
    <d v="2022-01-19T00:00:00"/>
    <x v="917"/>
    <x v="2"/>
    <s v="Jeans"/>
    <n v="2"/>
    <n v="453.3"/>
    <n v="147.6"/>
    <b v="0"/>
    <s v="Debit Card"/>
    <s v="In-store"/>
  </r>
  <r>
    <n v="6969"/>
    <d v="2021-08-26T00:00:00"/>
    <x v="917"/>
    <x v="5"/>
    <s v="Motorcycle Helmet"/>
    <n v="5"/>
    <n v="109.84"/>
    <n v="34.58"/>
    <b v="0"/>
    <s v="Debit Card"/>
    <s v="In-store"/>
  </r>
  <r>
    <n v="2674"/>
    <d v="2021-05-08T00:00:00"/>
    <x v="917"/>
    <x v="1"/>
    <s v="Bed Sheets"/>
    <n v="2"/>
    <n v="414.76"/>
    <n v="138.57"/>
    <b v="1"/>
    <s v="UPI"/>
    <s v="In-store"/>
  </r>
  <r>
    <n v="4123"/>
    <d v="2021-06-13T00:00:00"/>
    <x v="918"/>
    <x v="5"/>
    <s v="Car Seat Cover"/>
    <n v="2"/>
    <n v="91.79"/>
    <n v="4.7300000000000004"/>
    <b v="1"/>
    <s v="UPI"/>
    <s v="Online"/>
  </r>
  <r>
    <n v="6153"/>
    <d v="2022-10-23T00:00:00"/>
    <x v="919"/>
    <x v="4"/>
    <s v="Smartphone"/>
    <n v="2"/>
    <n v="127.42"/>
    <n v="38.04"/>
    <b v="1"/>
    <s v="UPI"/>
    <s v="In-store"/>
  </r>
  <r>
    <n v="3685"/>
    <d v="2022-04-17T00:00:00"/>
    <x v="919"/>
    <x v="1"/>
    <s v="Curtains"/>
    <n v="2"/>
    <n v="348.22"/>
    <n v="85.14"/>
    <b v="0"/>
    <s v="Net Banking"/>
    <s v="In-store"/>
  </r>
  <r>
    <n v="2169"/>
    <d v="2023-01-26T00:00:00"/>
    <x v="920"/>
    <x v="1"/>
    <s v="Curtains"/>
    <n v="5"/>
    <n v="104.52"/>
    <n v="14.72"/>
    <b v="1"/>
    <s v="UPI"/>
    <s v="Online"/>
  </r>
  <r>
    <n v="7382"/>
    <d v="2023-01-15T00:00:00"/>
    <x v="920"/>
    <x v="2"/>
    <s v="Dress"/>
    <n v="5"/>
    <n v="57.75"/>
    <n v="6.31"/>
    <b v="1"/>
    <s v="UPI"/>
    <s v="Online"/>
  </r>
  <r>
    <n v="2955"/>
    <d v="2021-12-13T00:00:00"/>
    <x v="920"/>
    <x v="3"/>
    <s v="Mystery Novel"/>
    <n v="2"/>
    <n v="199.13"/>
    <n v="66.41"/>
    <b v="0"/>
    <s v="Cash"/>
    <s v="Online"/>
  </r>
  <r>
    <n v="4597"/>
    <d v="2021-11-22T00:00:00"/>
    <x v="920"/>
    <x v="1"/>
    <s v="Cookware Set"/>
    <n v="2"/>
    <n v="166.72"/>
    <n v="3.96"/>
    <b v="1"/>
    <s v="Credit Card"/>
    <s v="Online"/>
  </r>
  <r>
    <n v="1956"/>
    <d v="2023-02-01T00:00:00"/>
    <x v="921"/>
    <x v="4"/>
    <s v="Headphones"/>
    <n v="2"/>
    <n v="422.65"/>
    <n v="156.78"/>
    <b v="0"/>
    <s v="Credit Card"/>
    <s v="In-store"/>
  </r>
  <r>
    <n v="4571"/>
    <d v="2021-07-18T00:00:00"/>
    <x v="921"/>
    <x v="1"/>
    <s v="Table Lamp"/>
    <n v="4"/>
    <n v="224.39"/>
    <n v="8.36"/>
    <b v="1"/>
    <s v="Credit Card"/>
    <s v="In-store"/>
  </r>
  <r>
    <n v="1543"/>
    <d v="2022-02-04T00:00:00"/>
    <x v="922"/>
    <x v="3"/>
    <s v="Children's Book"/>
    <n v="4"/>
    <n v="404.41"/>
    <n v="77.099999999999994"/>
    <b v="0"/>
    <s v="Debit Card"/>
    <s v="In-store"/>
  </r>
  <r>
    <n v="4645"/>
    <d v="2023-03-16T00:00:00"/>
    <x v="923"/>
    <x v="4"/>
    <s v="Laptop"/>
    <n v="4"/>
    <n v="307.2"/>
    <n v="72.41"/>
    <b v="0"/>
    <s v="Debit Card"/>
    <s v="Online"/>
  </r>
  <r>
    <n v="8058"/>
    <d v="2022-10-09T00:00:00"/>
    <x v="923"/>
    <x v="5"/>
    <s v="Motor Oil"/>
    <n v="3"/>
    <n v="443.95"/>
    <n v="219.27"/>
    <b v="0"/>
    <s v="Credit Card"/>
    <s v="Online"/>
  </r>
  <r>
    <n v="5497"/>
    <d v="2022-06-16T00:00:00"/>
    <x v="923"/>
    <x v="2"/>
    <s v="Jeans"/>
    <n v="2"/>
    <n v="223.93"/>
    <n v="63.18"/>
    <b v="0"/>
    <s v="UPI"/>
    <s v="In-store"/>
  </r>
  <r>
    <n v="184"/>
    <d v="2022-05-07T00:00:00"/>
    <x v="923"/>
    <x v="1"/>
    <s v="Bed Sheets"/>
    <n v="3"/>
    <n v="228.08"/>
    <n v="83.11"/>
    <b v="1"/>
    <s v="Credit Card"/>
    <s v="Online"/>
  </r>
  <r>
    <n v="8186"/>
    <d v="2022-03-01T00:00:00"/>
    <x v="923"/>
    <x v="5"/>
    <s v="Air Freshener"/>
    <n v="3"/>
    <n v="234.36"/>
    <n v="45.79"/>
    <b v="1"/>
    <s v="UPI"/>
    <s v="In-store"/>
  </r>
  <r>
    <n v="4024"/>
    <d v="2021-12-28T00:00:00"/>
    <x v="923"/>
    <x v="3"/>
    <s v="Mystery Novel"/>
    <n v="1"/>
    <n v="73.64"/>
    <n v="27.59"/>
    <b v="0"/>
    <s v="Debit Card"/>
    <s v="In-store"/>
  </r>
  <r>
    <n v="5762"/>
    <d v="2022-10-11T00:00:00"/>
    <x v="924"/>
    <x v="0"/>
    <s v="Doll"/>
    <n v="2"/>
    <n v="285.92"/>
    <n v="26.91"/>
    <b v="0"/>
    <s v="Cash"/>
    <s v="In-store"/>
  </r>
  <r>
    <n v="8465"/>
    <d v="2022-07-26T00:00:00"/>
    <x v="924"/>
    <x v="2"/>
    <s v="T-Shirt"/>
    <n v="2"/>
    <n v="362.84"/>
    <n v="88.64"/>
    <b v="1"/>
    <s v="UPI"/>
    <s v="In-store"/>
  </r>
  <r>
    <n v="1808"/>
    <d v="2022-07-18T00:00:00"/>
    <x v="924"/>
    <x v="0"/>
    <s v="Doll"/>
    <n v="3"/>
    <n v="73.319999999999993"/>
    <n v="19.79"/>
    <b v="1"/>
    <s v="UPI"/>
    <s v="Online"/>
  </r>
  <r>
    <n v="2833"/>
    <d v="2023-01-18T00:00:00"/>
    <x v="925"/>
    <x v="2"/>
    <s v="Shoes"/>
    <n v="2"/>
    <n v="71.83"/>
    <n v="15.21"/>
    <b v="0"/>
    <s v="Debit Card"/>
    <s v="Online"/>
  </r>
  <r>
    <n v="111"/>
    <d v="2022-02-16T00:00:00"/>
    <x v="925"/>
    <x v="3"/>
    <s v="Science Fiction"/>
    <n v="5"/>
    <n v="196.15"/>
    <n v="84.56"/>
    <b v="0"/>
    <s v="Net Banking"/>
    <s v="In-store"/>
  </r>
  <r>
    <n v="1147"/>
    <d v="2021-12-14T00:00:00"/>
    <x v="925"/>
    <x v="5"/>
    <s v="Car Charger"/>
    <n v="5"/>
    <n v="163.82"/>
    <n v="69.459999999999994"/>
    <b v="0"/>
    <s v="Cash"/>
    <s v="In-store"/>
  </r>
  <r>
    <n v="9222"/>
    <d v="2021-05-18T00:00:00"/>
    <x v="925"/>
    <x v="1"/>
    <s v="Bed Sheets"/>
    <n v="2"/>
    <n v="68.040000000000006"/>
    <n v="26.01"/>
    <b v="1"/>
    <s v="Cash"/>
    <s v="In-store"/>
  </r>
  <r>
    <n v="7492"/>
    <d v="2022-09-23T00:00:00"/>
    <x v="926"/>
    <x v="2"/>
    <s v="Shoes"/>
    <n v="3"/>
    <n v="45.75"/>
    <n v="4.66"/>
    <b v="1"/>
    <s v="Cash"/>
    <s v="Online"/>
  </r>
  <r>
    <n v="9883"/>
    <d v="2022-07-16T00:00:00"/>
    <x v="926"/>
    <x v="3"/>
    <s v="Textbook"/>
    <n v="5"/>
    <n v="146.66"/>
    <n v="56.32"/>
    <b v="1"/>
    <s v="Credit Card"/>
    <s v="In-store"/>
  </r>
  <r>
    <n v="3427"/>
    <d v="2022-04-09T00:00:00"/>
    <x v="926"/>
    <x v="4"/>
    <s v="Smartwatch"/>
    <n v="2"/>
    <n v="404.64"/>
    <n v="34.979999999999997"/>
    <b v="1"/>
    <s v="Debit Card"/>
    <s v="Online"/>
  </r>
  <r>
    <n v="1403"/>
    <d v="2022-01-04T00:00:00"/>
    <x v="926"/>
    <x v="3"/>
    <s v="Science Fiction"/>
    <n v="2"/>
    <n v="101.76"/>
    <n v="46.65"/>
    <b v="1"/>
    <s v="UPI"/>
    <s v="In-store"/>
  </r>
  <r>
    <n v="6329"/>
    <d v="2021-07-08T00:00:00"/>
    <x v="926"/>
    <x v="0"/>
    <s v="Puzzle"/>
    <n v="1"/>
    <n v="308.83999999999997"/>
    <n v="116.74"/>
    <b v="0"/>
    <s v="Net Banking"/>
    <s v="Online"/>
  </r>
  <r>
    <n v="4645"/>
    <d v="2022-09-16T00:00:00"/>
    <x v="927"/>
    <x v="4"/>
    <s v="Smartphone"/>
    <n v="3"/>
    <n v="96.89"/>
    <n v="18.55"/>
    <b v="1"/>
    <s v="Cash"/>
    <s v="In-store"/>
  </r>
  <r>
    <n v="9176"/>
    <d v="2022-06-27T00:00:00"/>
    <x v="927"/>
    <x v="2"/>
    <s v="Watch"/>
    <n v="3"/>
    <n v="62.52"/>
    <n v="3.63"/>
    <b v="0"/>
    <s v="Credit Card"/>
    <s v="Online"/>
  </r>
  <r>
    <n v="2618"/>
    <d v="2021-10-24T00:00:00"/>
    <x v="927"/>
    <x v="2"/>
    <s v="Jeans"/>
    <n v="4"/>
    <n v="18.52"/>
    <n v="2.73"/>
    <b v="1"/>
    <s v="Cash"/>
    <s v="Online"/>
  </r>
  <r>
    <n v="7416"/>
    <d v="2021-05-26T00:00:00"/>
    <x v="927"/>
    <x v="4"/>
    <s v="Camera"/>
    <n v="3"/>
    <n v="334.18"/>
    <n v="1.77"/>
    <b v="0"/>
    <s v="Net Banking"/>
    <s v="In-store"/>
  </r>
  <r>
    <n v="828"/>
    <d v="2023-02-24T00:00:00"/>
    <x v="928"/>
    <x v="1"/>
    <s v="Cushion Covers"/>
    <n v="5"/>
    <n v="266.97000000000003"/>
    <n v="24.63"/>
    <b v="0"/>
    <s v="Cash"/>
    <s v="Online"/>
  </r>
  <r>
    <n v="7822"/>
    <d v="2022-02-13T00:00:00"/>
    <x v="928"/>
    <x v="1"/>
    <s v="Curtains"/>
    <n v="3"/>
    <n v="155.16999999999999"/>
    <n v="56.36"/>
    <b v="1"/>
    <s v="Cash"/>
    <s v="Online"/>
  </r>
  <r>
    <n v="8913"/>
    <d v="2021-06-12T00:00:00"/>
    <x v="928"/>
    <x v="3"/>
    <s v="Mystery Novel"/>
    <n v="5"/>
    <n v="367.79"/>
    <n v="102.62"/>
    <b v="1"/>
    <s v="UPI"/>
    <s v="In-store"/>
  </r>
  <r>
    <n v="997"/>
    <d v="2021-04-03T00:00:00"/>
    <x v="928"/>
    <x v="5"/>
    <s v="Car Charger"/>
    <n v="3"/>
    <n v="17.899999999999999"/>
    <n v="7.56"/>
    <b v="0"/>
    <s v="Cash"/>
    <s v="Online"/>
  </r>
  <r>
    <n v="6653"/>
    <d v="2021-06-26T00:00:00"/>
    <x v="929"/>
    <x v="3"/>
    <s v="Textbook"/>
    <n v="4"/>
    <n v="56.54"/>
    <n v="1.23"/>
    <b v="0"/>
    <s v="Cash"/>
    <s v="Online"/>
  </r>
  <r>
    <n v="4520"/>
    <d v="2021-06-21T00:00:00"/>
    <x v="929"/>
    <x v="3"/>
    <s v="Children's Book"/>
    <n v="2"/>
    <n v="159.54"/>
    <n v="68.44"/>
    <b v="0"/>
    <s v="UPI"/>
    <s v="In-store"/>
  </r>
  <r>
    <n v="4278"/>
    <d v="2021-05-03T00:00:00"/>
    <x v="929"/>
    <x v="2"/>
    <s v="T-Shirt"/>
    <n v="2"/>
    <n v="353.59"/>
    <n v="153.18"/>
    <b v="1"/>
    <s v="Debit Card"/>
    <s v="Online"/>
  </r>
  <r>
    <n v="6133"/>
    <d v="2022-12-23T00:00:00"/>
    <x v="930"/>
    <x v="2"/>
    <s v="Dress"/>
    <n v="1"/>
    <n v="54.7"/>
    <n v="2.33"/>
    <b v="0"/>
    <s v="Credit Card"/>
    <s v="In-store"/>
  </r>
  <r>
    <n v="3265"/>
    <d v="2021-12-25T00:00:00"/>
    <x v="930"/>
    <x v="4"/>
    <s v="Headphones"/>
    <n v="5"/>
    <n v="329.44"/>
    <n v="76.930000000000007"/>
    <b v="0"/>
    <s v="UPI"/>
    <s v="In-store"/>
  </r>
  <r>
    <n v="1999"/>
    <d v="2022-03-20T00:00:00"/>
    <x v="931"/>
    <x v="2"/>
    <s v="Jeans"/>
    <n v="5"/>
    <n v="448.71"/>
    <n v="209.67"/>
    <b v="0"/>
    <s v="Cash"/>
    <s v="In-store"/>
  </r>
  <r>
    <n v="5607"/>
    <d v="2022-03-11T00:00:00"/>
    <x v="931"/>
    <x v="4"/>
    <s v="Headphones"/>
    <n v="4"/>
    <n v="488.63"/>
    <n v="195.01"/>
    <b v="1"/>
    <s v="Cash"/>
    <s v="Online"/>
  </r>
  <r>
    <n v="6259"/>
    <d v="2021-07-17T00:00:00"/>
    <x v="932"/>
    <x v="4"/>
    <s v="Laptop"/>
    <n v="2"/>
    <n v="247.63"/>
    <n v="117.94"/>
    <b v="0"/>
    <s v="UPI"/>
    <s v="In-store"/>
  </r>
  <r>
    <n v="9656"/>
    <d v="2023-03-09T00:00:00"/>
    <x v="933"/>
    <x v="0"/>
    <s v="Board Game"/>
    <n v="4"/>
    <n v="12.13"/>
    <n v="4.47"/>
    <b v="0"/>
    <s v="Cash"/>
    <s v="In-store"/>
  </r>
  <r>
    <n v="3282"/>
    <d v="2022-09-02T00:00:00"/>
    <x v="934"/>
    <x v="5"/>
    <s v="Motorcycle Helmet"/>
    <n v="2"/>
    <n v="420.52"/>
    <n v="121.84"/>
    <b v="0"/>
    <s v="Debit Card"/>
    <s v="Online"/>
  </r>
  <r>
    <n v="6114"/>
    <d v="2022-08-17T00:00:00"/>
    <x v="934"/>
    <x v="4"/>
    <s v="Smartwatch"/>
    <n v="5"/>
    <n v="79.27"/>
    <n v="1.66"/>
    <b v="0"/>
    <s v="Cash"/>
    <s v="Online"/>
  </r>
  <r>
    <n v="2672"/>
    <d v="2021-05-02T00:00:00"/>
    <x v="934"/>
    <x v="2"/>
    <s v="Shoes"/>
    <n v="3"/>
    <n v="35.54"/>
    <n v="6.63"/>
    <b v="0"/>
    <s v="UPI"/>
    <s v="In-store"/>
  </r>
  <r>
    <n v="2443"/>
    <d v="2022-11-01T00:00:00"/>
    <x v="935"/>
    <x v="4"/>
    <s v="Headphones"/>
    <n v="5"/>
    <n v="215.67"/>
    <n v="36.799999999999997"/>
    <b v="0"/>
    <s v="Debit Card"/>
    <s v="Online"/>
  </r>
  <r>
    <n v="4079"/>
    <d v="2022-03-08T00:00:00"/>
    <x v="935"/>
    <x v="4"/>
    <s v="Laptop"/>
    <n v="1"/>
    <n v="36.04"/>
    <n v="0.64"/>
    <b v="0"/>
    <s v="Debit Card"/>
    <s v="Online"/>
  </r>
  <r>
    <n v="6396"/>
    <d v="2022-02-18T00:00:00"/>
    <x v="936"/>
    <x v="3"/>
    <s v="Science Fiction"/>
    <n v="4"/>
    <n v="401.88"/>
    <n v="169.7"/>
    <b v="1"/>
    <s v="Net Banking"/>
    <s v="Online"/>
  </r>
  <r>
    <n v="2856"/>
    <d v="2021-11-22T00:00:00"/>
    <x v="936"/>
    <x v="0"/>
    <s v="Puzzle"/>
    <n v="3"/>
    <n v="382.38"/>
    <n v="46.58"/>
    <b v="0"/>
    <s v="Cash"/>
    <s v="In-store"/>
  </r>
  <r>
    <n v="5129"/>
    <d v="2021-05-10T00:00:00"/>
    <x v="936"/>
    <x v="5"/>
    <s v="Motorcycle Helmet"/>
    <n v="3"/>
    <n v="236.07"/>
    <n v="57.01"/>
    <b v="1"/>
    <s v="Credit Card"/>
    <s v="In-store"/>
  </r>
  <r>
    <n v="5968"/>
    <d v="2023-02-12T00:00:00"/>
    <x v="937"/>
    <x v="3"/>
    <s v="Biography"/>
    <n v="2"/>
    <n v="286.64"/>
    <n v="104.51"/>
    <b v="1"/>
    <s v="Cash"/>
    <s v="Online"/>
  </r>
  <r>
    <n v="3238"/>
    <d v="2022-07-23T00:00:00"/>
    <x v="937"/>
    <x v="2"/>
    <s v="Shoes"/>
    <n v="4"/>
    <n v="28.84"/>
    <n v="5.81"/>
    <b v="0"/>
    <s v="Cash"/>
    <s v="In-store"/>
  </r>
  <r>
    <n v="6392"/>
    <d v="2021-12-27T00:00:00"/>
    <x v="937"/>
    <x v="2"/>
    <s v="Jeans"/>
    <n v="2"/>
    <n v="437.45"/>
    <n v="111.75"/>
    <b v="0"/>
    <s v="UPI"/>
    <s v="In-store"/>
  </r>
  <r>
    <n v="7103"/>
    <d v="2021-05-25T00:00:00"/>
    <x v="937"/>
    <x v="1"/>
    <s v="Cookware Set"/>
    <n v="2"/>
    <n v="223.39"/>
    <n v="81.96"/>
    <b v="0"/>
    <s v="Cash"/>
    <s v="In-store"/>
  </r>
  <r>
    <n v="257"/>
    <d v="2022-11-09T00:00:00"/>
    <x v="938"/>
    <x v="2"/>
    <s v="Watch"/>
    <n v="2"/>
    <n v="378.6"/>
    <n v="134.91999999999999"/>
    <b v="0"/>
    <s v="Credit Card"/>
    <s v="In-store"/>
  </r>
  <r>
    <n v="5790"/>
    <d v="2022-01-16T00:00:00"/>
    <x v="938"/>
    <x v="4"/>
    <s v="Smartphone"/>
    <n v="3"/>
    <n v="355.95"/>
    <n v="108.18"/>
    <b v="1"/>
    <s v="Debit Card"/>
    <s v="In-store"/>
  </r>
  <r>
    <n v="5899"/>
    <d v="2021-12-09T00:00:00"/>
    <x v="938"/>
    <x v="3"/>
    <s v="Textbook"/>
    <n v="4"/>
    <n v="10.1"/>
    <n v="0.18"/>
    <b v="0"/>
    <s v="Cash"/>
    <s v="Online"/>
  </r>
  <r>
    <n v="1358"/>
    <d v="2022-09-13T00:00:00"/>
    <x v="939"/>
    <x v="3"/>
    <s v="Textbook"/>
    <n v="4"/>
    <n v="458.86"/>
    <n v="122.62"/>
    <b v="1"/>
    <s v="Net Banking"/>
    <s v="In-store"/>
  </r>
  <r>
    <n v="7490"/>
    <d v="2022-05-01T00:00:00"/>
    <x v="939"/>
    <x v="4"/>
    <s v="Smartphone"/>
    <n v="5"/>
    <n v="308.73"/>
    <n v="132.5"/>
    <b v="1"/>
    <s v="Cash"/>
    <s v="Online"/>
  </r>
  <r>
    <n v="9450"/>
    <d v="2023-03-10T00:00:00"/>
    <x v="940"/>
    <x v="0"/>
    <s v="Doll"/>
    <n v="5"/>
    <n v="242.83"/>
    <n v="66.13"/>
    <b v="0"/>
    <s v="Debit Card"/>
    <s v="Online"/>
  </r>
  <r>
    <n v="29"/>
    <d v="2023-03-04T00:00:00"/>
    <x v="940"/>
    <x v="0"/>
    <s v="Action Figure"/>
    <n v="1"/>
    <n v="170.16"/>
    <n v="26.06"/>
    <b v="0"/>
    <s v="Credit Card"/>
    <s v="Online"/>
  </r>
  <r>
    <n v="1842"/>
    <d v="2022-11-08T00:00:00"/>
    <x v="940"/>
    <x v="1"/>
    <s v="Cookware Set"/>
    <n v="4"/>
    <n v="169.44"/>
    <n v="56.12"/>
    <b v="1"/>
    <s v="Debit Card"/>
    <s v="In-store"/>
  </r>
  <r>
    <n v="692"/>
    <d v="2022-03-27T00:00:00"/>
    <x v="940"/>
    <x v="5"/>
    <s v="Air Freshener"/>
    <n v="1"/>
    <n v="37.11"/>
    <n v="16.63"/>
    <b v="0"/>
    <s v="Cash"/>
    <s v="In-store"/>
  </r>
  <r>
    <n v="2857"/>
    <d v="2021-05-18T00:00:00"/>
    <x v="940"/>
    <x v="3"/>
    <s v="Science Fiction"/>
    <n v="2"/>
    <n v="190.36"/>
    <n v="1.99"/>
    <b v="0"/>
    <s v="Debit Card"/>
    <s v="Online"/>
  </r>
  <r>
    <n v="7454"/>
    <d v="2022-01-17T00:00:00"/>
    <x v="941"/>
    <x v="5"/>
    <s v="Motor Oil"/>
    <n v="5"/>
    <n v="152.19"/>
    <n v="75.849999999999994"/>
    <b v="0"/>
    <s v="Credit Card"/>
    <s v="In-store"/>
  </r>
  <r>
    <n v="8116"/>
    <d v="2021-12-25T00:00:00"/>
    <x v="941"/>
    <x v="4"/>
    <s v="Laptop"/>
    <n v="5"/>
    <n v="483.02"/>
    <n v="80.180000000000007"/>
    <b v="1"/>
    <s v="UPI"/>
    <s v="Online"/>
  </r>
  <r>
    <n v="3139"/>
    <d v="2021-08-21T00:00:00"/>
    <x v="941"/>
    <x v="1"/>
    <s v="Cushion Covers"/>
    <n v="5"/>
    <n v="12.12"/>
    <n v="4.4000000000000004"/>
    <b v="1"/>
    <s v="Cash"/>
    <s v="In-store"/>
  </r>
  <r>
    <n v="85"/>
    <d v="2021-06-15T00:00:00"/>
    <x v="941"/>
    <x v="0"/>
    <s v="Board Game"/>
    <n v="4"/>
    <n v="329.92"/>
    <n v="145.27000000000001"/>
    <b v="0"/>
    <s v="UPI"/>
    <s v="Online"/>
  </r>
  <r>
    <n v="425"/>
    <d v="2021-04-09T00:00:00"/>
    <x v="941"/>
    <x v="0"/>
    <s v="Board Game"/>
    <n v="1"/>
    <n v="142.36000000000001"/>
    <n v="37.83"/>
    <b v="0"/>
    <s v="Credit Card"/>
    <s v="In-store"/>
  </r>
  <r>
    <n v="5071"/>
    <d v="2022-02-20T00:00:00"/>
    <x v="942"/>
    <x v="3"/>
    <s v="Biography"/>
    <n v="3"/>
    <n v="342.37"/>
    <n v="97.65"/>
    <b v="0"/>
    <s v="UPI"/>
    <s v="In-store"/>
  </r>
  <r>
    <n v="1925"/>
    <d v="2022-11-05T00:00:00"/>
    <x v="943"/>
    <x v="2"/>
    <s v="Jeans"/>
    <n v="5"/>
    <n v="339.58"/>
    <n v="153.44999999999999"/>
    <b v="0"/>
    <s v="UPI"/>
    <s v="Online"/>
  </r>
  <r>
    <n v="5593"/>
    <d v="2021-07-17T00:00:00"/>
    <x v="943"/>
    <x v="2"/>
    <s v="Shoes"/>
    <n v="2"/>
    <n v="48.33"/>
    <n v="23.73"/>
    <b v="0"/>
    <s v="Credit Card"/>
    <s v="In-store"/>
  </r>
  <r>
    <n v="4351"/>
    <d v="2021-03-27T00:00:00"/>
    <x v="944"/>
    <x v="5"/>
    <s v="Motor Oil"/>
    <n v="5"/>
    <n v="121.5"/>
    <n v="3.12"/>
    <b v="0"/>
    <s v="Debit Card"/>
    <s v="In-store"/>
  </r>
  <r>
    <n v="1909"/>
    <d v="2022-12-15T00:00:00"/>
    <x v="945"/>
    <x v="1"/>
    <s v="Bed Sheets"/>
    <n v="2"/>
    <n v="366.41"/>
    <n v="59.93"/>
    <b v="0"/>
    <s v="Net Banking"/>
    <s v="In-store"/>
  </r>
  <r>
    <n v="843"/>
    <d v="2022-12-10T00:00:00"/>
    <x v="945"/>
    <x v="1"/>
    <s v="Table Lamp"/>
    <n v="3"/>
    <n v="182.31"/>
    <n v="52.68"/>
    <b v="1"/>
    <s v="Debit Card"/>
    <s v="In-store"/>
  </r>
  <r>
    <n v="2537"/>
    <d v="2022-07-24T00:00:00"/>
    <x v="945"/>
    <x v="4"/>
    <s v="Laptop"/>
    <n v="4"/>
    <n v="248.26"/>
    <n v="0.71"/>
    <b v="1"/>
    <s v="UPI"/>
    <s v="Online"/>
  </r>
  <r>
    <n v="1745"/>
    <d v="2022-04-27T00:00:00"/>
    <x v="945"/>
    <x v="2"/>
    <s v="T-Shirt"/>
    <n v="5"/>
    <n v="238.89"/>
    <n v="22.75"/>
    <b v="1"/>
    <s v="Cash"/>
    <s v="In-store"/>
  </r>
  <r>
    <n v="147"/>
    <d v="2022-07-30T00:00:00"/>
    <x v="946"/>
    <x v="4"/>
    <s v="Smartwatch"/>
    <n v="4"/>
    <n v="347.32"/>
    <n v="26.92"/>
    <b v="1"/>
    <s v="Debit Card"/>
    <s v="Online"/>
  </r>
  <r>
    <n v="750"/>
    <d v="2022-01-13T00:00:00"/>
    <x v="946"/>
    <x v="5"/>
    <s v="Car Charger"/>
    <n v="4"/>
    <n v="124.44"/>
    <n v="30.15"/>
    <b v="1"/>
    <s v="Net Banking"/>
    <s v="In-store"/>
  </r>
  <r>
    <n v="4749"/>
    <d v="2022-01-01T00:00:00"/>
    <x v="946"/>
    <x v="0"/>
    <s v="Board Game"/>
    <n v="5"/>
    <n v="366.99"/>
    <n v="169.24"/>
    <b v="0"/>
    <s v="Credit Card"/>
    <s v="In-store"/>
  </r>
  <r>
    <n v="8313"/>
    <d v="2021-11-14T00:00:00"/>
    <x v="946"/>
    <x v="1"/>
    <s v="Cushion Covers"/>
    <n v="3"/>
    <n v="442.42"/>
    <n v="74.709999999999994"/>
    <b v="1"/>
    <s v="Credit Card"/>
    <s v="In-store"/>
  </r>
  <r>
    <n v="2214"/>
    <d v="2021-10-16T00:00:00"/>
    <x v="946"/>
    <x v="5"/>
    <s v="Motor Oil"/>
    <n v="2"/>
    <n v="299.51"/>
    <n v="68.37"/>
    <b v="0"/>
    <s v="Cash"/>
    <s v="In-store"/>
  </r>
  <r>
    <n v="5917"/>
    <d v="2022-12-29T00:00:00"/>
    <x v="947"/>
    <x v="0"/>
    <s v="Puzzle"/>
    <n v="4"/>
    <n v="157.12"/>
    <n v="62.93"/>
    <b v="1"/>
    <s v="Credit Card"/>
    <s v="Online"/>
  </r>
  <r>
    <n v="6116"/>
    <d v="2022-11-10T00:00:00"/>
    <x v="947"/>
    <x v="4"/>
    <s v="Headphones"/>
    <n v="2"/>
    <n v="417.55"/>
    <n v="177.62"/>
    <b v="1"/>
    <s v="Net Banking"/>
    <s v="In-store"/>
  </r>
  <r>
    <n v="3044"/>
    <d v="2022-11-07T00:00:00"/>
    <x v="947"/>
    <x v="2"/>
    <s v="Dress"/>
    <n v="4"/>
    <n v="402.63"/>
    <n v="17.86"/>
    <b v="0"/>
    <s v="Debit Card"/>
    <s v="Online"/>
  </r>
  <r>
    <n v="2734"/>
    <d v="2022-08-08T00:00:00"/>
    <x v="947"/>
    <x v="4"/>
    <s v="Headphones"/>
    <n v="1"/>
    <n v="331.05"/>
    <n v="28.2"/>
    <b v="1"/>
    <s v="Credit Card"/>
    <s v="Online"/>
  </r>
  <r>
    <n v="754"/>
    <d v="2022-03-18T00:00:00"/>
    <x v="947"/>
    <x v="1"/>
    <s v="Cushion Covers"/>
    <n v="2"/>
    <n v="489.45"/>
    <n v="102.53"/>
    <b v="1"/>
    <s v="Net Banking"/>
    <s v="In-store"/>
  </r>
  <r>
    <n v="3973"/>
    <d v="2021-09-24T00:00:00"/>
    <x v="947"/>
    <x v="5"/>
    <s v="Motor Oil"/>
    <n v="4"/>
    <n v="492.63"/>
    <n v="95.41"/>
    <b v="0"/>
    <s v="Debit Card"/>
    <s v="Online"/>
  </r>
  <r>
    <n v="267"/>
    <d v="2022-09-14T00:00:00"/>
    <x v="948"/>
    <x v="2"/>
    <s v="Dress"/>
    <n v="3"/>
    <n v="421.8"/>
    <n v="189.57"/>
    <b v="1"/>
    <s v="Credit Card"/>
    <s v="In-store"/>
  </r>
  <r>
    <n v="6437"/>
    <d v="2022-05-27T00:00:00"/>
    <x v="948"/>
    <x v="3"/>
    <s v="Children's Book"/>
    <n v="5"/>
    <n v="257.32"/>
    <n v="28.57"/>
    <b v="0"/>
    <s v="UPI"/>
    <s v="Online"/>
  </r>
  <r>
    <n v="4293"/>
    <d v="2022-03-17T00:00:00"/>
    <x v="948"/>
    <x v="1"/>
    <s v="Bed Sheets"/>
    <n v="5"/>
    <n v="297.89999999999998"/>
    <n v="87.26"/>
    <b v="1"/>
    <s v="Credit Card"/>
    <s v="Online"/>
  </r>
  <r>
    <n v="8690"/>
    <d v="2021-05-13T00:00:00"/>
    <x v="948"/>
    <x v="0"/>
    <s v="Puzzle"/>
    <n v="2"/>
    <n v="33.01"/>
    <n v="15.19"/>
    <b v="0"/>
    <s v="Net Banking"/>
    <s v="In-store"/>
  </r>
  <r>
    <n v="769"/>
    <d v="2023-03-16T00:00:00"/>
    <x v="949"/>
    <x v="1"/>
    <s v="Cookware Set"/>
    <n v="5"/>
    <n v="166.18"/>
    <n v="34.590000000000003"/>
    <b v="1"/>
    <s v="Net Banking"/>
    <s v="In-store"/>
  </r>
  <r>
    <n v="8549"/>
    <d v="2022-05-20T00:00:00"/>
    <x v="949"/>
    <x v="3"/>
    <s v="Textbook"/>
    <n v="4"/>
    <n v="167.74"/>
    <n v="60.52"/>
    <b v="0"/>
    <s v="Credit Card"/>
    <s v="Online"/>
  </r>
  <r>
    <n v="5711"/>
    <d v="2021-06-09T00:00:00"/>
    <x v="949"/>
    <x v="1"/>
    <s v="Cushion Covers"/>
    <n v="3"/>
    <n v="263.66000000000003"/>
    <n v="54.25"/>
    <b v="0"/>
    <s v="Cash"/>
    <s v="In-store"/>
  </r>
  <r>
    <n v="7092"/>
    <d v="2021-05-15T00:00:00"/>
    <x v="949"/>
    <x v="5"/>
    <s v="Air Freshener"/>
    <n v="4"/>
    <n v="141.65"/>
    <n v="5.23"/>
    <b v="0"/>
    <s v="Net Banking"/>
    <s v="In-store"/>
  </r>
  <r>
    <n v="2987"/>
    <d v="2022-10-22T00:00:00"/>
    <x v="950"/>
    <x v="2"/>
    <s v="Shoes"/>
    <n v="2"/>
    <n v="126.57"/>
    <n v="2.6"/>
    <b v="0"/>
    <s v="Cash"/>
    <s v="Online"/>
  </r>
  <r>
    <n v="2673"/>
    <d v="2023-03-02T00:00:00"/>
    <x v="951"/>
    <x v="0"/>
    <s v="Doll"/>
    <n v="5"/>
    <n v="494.46"/>
    <n v="150.51"/>
    <b v="0"/>
    <s v="Credit Card"/>
    <s v="Online"/>
  </r>
  <r>
    <n v="5826"/>
    <d v="2022-10-27T00:00:00"/>
    <x v="951"/>
    <x v="3"/>
    <s v="Biography"/>
    <n v="1"/>
    <n v="67.5"/>
    <n v="17.399999999999999"/>
    <b v="0"/>
    <s v="Cash"/>
    <s v="In-store"/>
  </r>
  <r>
    <n v="1999"/>
    <d v="2022-10-03T00:00:00"/>
    <x v="951"/>
    <x v="5"/>
    <s v="Motorcycle Helmet"/>
    <n v="4"/>
    <n v="387.9"/>
    <n v="85.91"/>
    <b v="1"/>
    <s v="Debit Card"/>
    <s v="In-store"/>
  </r>
  <r>
    <n v="5831"/>
    <d v="2022-09-25T00:00:00"/>
    <x v="951"/>
    <x v="2"/>
    <s v="T-Shirt"/>
    <n v="3"/>
    <n v="209.57"/>
    <n v="77.69"/>
    <b v="1"/>
    <s v="Cash"/>
    <s v="Online"/>
  </r>
  <r>
    <n v="5960"/>
    <d v="2023-02-24T00:00:00"/>
    <x v="952"/>
    <x v="2"/>
    <s v="Jeans"/>
    <n v="2"/>
    <n v="301.52999999999997"/>
    <n v="149.36000000000001"/>
    <b v="1"/>
    <s v="Debit Card"/>
    <s v="In-store"/>
  </r>
  <r>
    <n v="2109"/>
    <d v="2021-06-19T00:00:00"/>
    <x v="952"/>
    <x v="4"/>
    <s v="Camera"/>
    <n v="3"/>
    <n v="399.5"/>
    <n v="67.73"/>
    <b v="0"/>
    <s v="Debit Card"/>
    <s v="Online"/>
  </r>
  <r>
    <n v="2474"/>
    <d v="2022-09-29T00:00:00"/>
    <x v="953"/>
    <x v="4"/>
    <s v="Smartwatch"/>
    <n v="4"/>
    <n v="24.74"/>
    <n v="11.38"/>
    <b v="1"/>
    <s v="Cash"/>
    <s v="Online"/>
  </r>
  <r>
    <n v="7491"/>
    <d v="2021-11-14T00:00:00"/>
    <x v="953"/>
    <x v="4"/>
    <s v="Smartwatch"/>
    <n v="4"/>
    <n v="164.67"/>
    <n v="0.69"/>
    <b v="1"/>
    <s v="UPI"/>
    <s v="Online"/>
  </r>
  <r>
    <n v="9937"/>
    <d v="2021-11-09T00:00:00"/>
    <x v="953"/>
    <x v="2"/>
    <s v="Shoes"/>
    <n v="5"/>
    <n v="54.8"/>
    <n v="18.600000000000001"/>
    <b v="0"/>
    <s v="Debit Card"/>
    <s v="Online"/>
  </r>
  <r>
    <n v="3316"/>
    <d v="2021-09-08T00:00:00"/>
    <x v="953"/>
    <x v="1"/>
    <s v="Curtains"/>
    <n v="3"/>
    <n v="226.98"/>
    <n v="102.69"/>
    <b v="1"/>
    <s v="Net Banking"/>
    <s v="In-stor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173"/>
    <d v="2023-02-14T00:00:00"/>
    <x v="0"/>
    <x v="0"/>
    <s v="Board Game"/>
    <n v="3"/>
    <n v="150.51"/>
    <n v="40.270000000000003"/>
    <b v="0"/>
    <s v="UPI"/>
    <s v="In-store"/>
    <n v="451.53"/>
    <n v="0"/>
  </r>
  <r>
    <n v="9383"/>
    <d v="2022-08-23T00:00:00"/>
    <x v="0"/>
    <x v="1"/>
    <s v="Cookware Set"/>
    <n v="2"/>
    <n v="478.78"/>
    <n v="15.82"/>
    <b v="0"/>
    <s v="Net Banking"/>
    <s v="In-store"/>
    <n v="957.56"/>
    <n v="0"/>
  </r>
  <r>
    <n v="6530"/>
    <d v="2022-06-02T00:00:00"/>
    <x v="0"/>
    <x v="1"/>
    <s v="Curtains"/>
    <n v="1"/>
    <n v="481.81"/>
    <n v="87.04"/>
    <b v="1"/>
    <s v="Debit Card"/>
    <s v="Online"/>
    <n v="481.81"/>
    <n v="1"/>
  </r>
  <r>
    <n v="7355"/>
    <d v="2021-08-12T00:00:00"/>
    <x v="0"/>
    <x v="2"/>
    <s v="Jeans"/>
    <n v="2"/>
    <n v="193.96"/>
    <n v="12.89"/>
    <b v="0"/>
    <s v="Credit Card"/>
    <s v="In-store"/>
    <n v="387.92"/>
    <n v="0"/>
  </r>
  <r>
    <n v="8592"/>
    <d v="2021-04-22T00:00:00"/>
    <x v="0"/>
    <x v="3"/>
    <s v="Biography"/>
    <n v="2"/>
    <n v="190.65"/>
    <n v="66.3"/>
    <b v="1"/>
    <s v="Net Banking"/>
    <s v="In-store"/>
    <n v="381.3"/>
    <n v="1"/>
  </r>
  <r>
    <n v="1560"/>
    <d v="2023-02-26T00:00:00"/>
    <x v="1"/>
    <x v="2"/>
    <s v="Dress"/>
    <n v="1"/>
    <n v="75.02"/>
    <n v="8.48"/>
    <b v="0"/>
    <s v="Credit Card"/>
    <s v="Online"/>
    <n v="75.02"/>
    <n v="0"/>
  </r>
  <r>
    <n v="8338"/>
    <d v="2023-02-25T00:00:00"/>
    <x v="1"/>
    <x v="1"/>
    <s v="Curtains"/>
    <n v="5"/>
    <n v="373.57"/>
    <n v="136.15"/>
    <b v="1"/>
    <s v="Net Banking"/>
    <s v="In-store"/>
    <n v="1867.85"/>
    <n v="1"/>
  </r>
  <r>
    <n v="5927"/>
    <d v="2022-08-09T00:00:00"/>
    <x v="2"/>
    <x v="2"/>
    <s v="T-Shirt"/>
    <n v="3"/>
    <n v="283.60000000000002"/>
    <n v="135.79"/>
    <b v="1"/>
    <s v="Credit Card"/>
    <s v="In-store"/>
    <n v="850.80000000000007"/>
    <n v="1"/>
  </r>
  <r>
    <n v="3569"/>
    <d v="2022-07-31T00:00:00"/>
    <x v="2"/>
    <x v="4"/>
    <s v="Smartphone"/>
    <n v="1"/>
    <n v="278.79000000000002"/>
    <n v="52.54"/>
    <b v="0"/>
    <s v="UPI"/>
    <s v="In-store"/>
    <n v="278.79000000000002"/>
    <n v="0"/>
  </r>
  <r>
    <n v="3634"/>
    <d v="2022-06-21T00:00:00"/>
    <x v="2"/>
    <x v="1"/>
    <s v="Curtains"/>
    <n v="3"/>
    <n v="278.37"/>
    <n v="52.04"/>
    <b v="1"/>
    <s v="Credit Card"/>
    <s v="Online"/>
    <n v="835.11"/>
    <n v="1"/>
  </r>
  <r>
    <n v="4753"/>
    <d v="2022-01-03T00:00:00"/>
    <x v="2"/>
    <x v="4"/>
    <s v="Smartphone"/>
    <n v="2"/>
    <n v="20.190000000000001"/>
    <n v="3.95"/>
    <b v="1"/>
    <s v="Credit Card"/>
    <s v="In-store"/>
    <n v="40.380000000000003"/>
    <n v="1"/>
  </r>
  <r>
    <n v="4726"/>
    <d v="2021-10-22T00:00:00"/>
    <x v="3"/>
    <x v="0"/>
    <s v="Puzzle"/>
    <n v="4"/>
    <n v="331.53"/>
    <n v="113.28"/>
    <b v="1"/>
    <s v="UPI"/>
    <s v="In-store"/>
    <n v="1326.12"/>
    <n v="1"/>
  </r>
  <r>
    <n v="7241"/>
    <d v="2021-04-06T00:00:00"/>
    <x v="3"/>
    <x v="1"/>
    <s v="Bed Sheets"/>
    <n v="2"/>
    <n v="449.8"/>
    <n v="17.3"/>
    <b v="1"/>
    <s v="UPI"/>
    <s v="Online"/>
    <n v="899.6"/>
    <n v="1"/>
  </r>
  <r>
    <n v="241"/>
    <d v="2022-08-15T00:00:00"/>
    <x v="4"/>
    <x v="3"/>
    <s v="Science Fiction"/>
    <n v="1"/>
    <n v="439.86"/>
    <n v="126.24"/>
    <b v="0"/>
    <s v="Cash"/>
    <s v="In-store"/>
    <n v="439.86"/>
    <n v="0"/>
  </r>
  <r>
    <n v="9434"/>
    <d v="2022-05-30T00:00:00"/>
    <x v="4"/>
    <x v="3"/>
    <s v="Science Fiction"/>
    <n v="2"/>
    <n v="422.41"/>
    <n v="85.08"/>
    <b v="1"/>
    <s v="Net Banking"/>
    <s v="Online"/>
    <n v="844.82"/>
    <n v="1"/>
  </r>
  <r>
    <n v="6371"/>
    <d v="2022-02-28T00:00:00"/>
    <x v="4"/>
    <x v="5"/>
    <s v="Motorcycle Helmet"/>
    <n v="2"/>
    <n v="146.38999999999999"/>
    <n v="51.51"/>
    <b v="1"/>
    <s v="Cash"/>
    <s v="Online"/>
    <n v="292.77999999999997"/>
    <n v="1"/>
  </r>
  <r>
    <n v="9429"/>
    <d v="2021-12-12T00:00:00"/>
    <x v="4"/>
    <x v="1"/>
    <s v="Table Lamp"/>
    <n v="2"/>
    <n v="372.46"/>
    <n v="127.38"/>
    <b v="0"/>
    <s v="UPI"/>
    <s v="Online"/>
    <n v="744.92"/>
    <n v="0"/>
  </r>
  <r>
    <n v="4468"/>
    <d v="2022-12-25T00:00:00"/>
    <x v="5"/>
    <x v="3"/>
    <s v="Biography"/>
    <n v="1"/>
    <n v="393.2"/>
    <n v="129.21"/>
    <b v="0"/>
    <s v="Net Banking"/>
    <s v="In-store"/>
    <n v="393.2"/>
    <n v="0"/>
  </r>
  <r>
    <n v="4500"/>
    <d v="2022-08-11T00:00:00"/>
    <x v="5"/>
    <x v="4"/>
    <s v="Smartphone"/>
    <n v="4"/>
    <n v="266.64999999999998"/>
    <n v="45.01"/>
    <b v="0"/>
    <s v="Cash"/>
    <s v="Online"/>
    <n v="1066.5999999999999"/>
    <n v="0"/>
  </r>
  <r>
    <n v="9097"/>
    <d v="2022-07-28T00:00:00"/>
    <x v="5"/>
    <x v="0"/>
    <s v="Board Game"/>
    <n v="5"/>
    <n v="25.93"/>
    <n v="5.16"/>
    <b v="0"/>
    <s v="Net Banking"/>
    <s v="Online"/>
    <n v="129.65"/>
    <n v="0"/>
  </r>
  <r>
    <n v="1756"/>
    <d v="2022-07-08T00:00:00"/>
    <x v="5"/>
    <x v="1"/>
    <s v="Cushion Covers"/>
    <n v="4"/>
    <n v="183.72"/>
    <n v="9.31"/>
    <b v="0"/>
    <s v="Debit Card"/>
    <s v="Online"/>
    <n v="734.88"/>
    <n v="0"/>
  </r>
  <r>
    <n v="8317"/>
    <d v="2022-05-27T00:00:00"/>
    <x v="6"/>
    <x v="4"/>
    <s v="Laptop"/>
    <n v="2"/>
    <n v="139"/>
    <n v="61.03"/>
    <b v="1"/>
    <s v="Credit Card"/>
    <s v="Online"/>
    <n v="278"/>
    <n v="1"/>
  </r>
  <r>
    <n v="1450"/>
    <d v="2021-11-23T00:00:00"/>
    <x v="6"/>
    <x v="3"/>
    <s v="Science Fiction"/>
    <n v="4"/>
    <n v="95.7"/>
    <n v="22.11"/>
    <b v="1"/>
    <s v="Debit Card"/>
    <s v="Online"/>
    <n v="382.8"/>
    <n v="1"/>
  </r>
  <r>
    <n v="2840"/>
    <d v="2021-10-06T00:00:00"/>
    <x v="6"/>
    <x v="2"/>
    <s v="Shoes"/>
    <n v="3"/>
    <n v="42.95"/>
    <n v="3.31"/>
    <b v="0"/>
    <s v="Net Banking"/>
    <s v="In-store"/>
    <n v="128.85000000000002"/>
    <n v="0"/>
  </r>
  <r>
    <n v="4460"/>
    <d v="2022-09-27T00:00:00"/>
    <x v="7"/>
    <x v="0"/>
    <s v="Board Game"/>
    <n v="3"/>
    <n v="209.96"/>
    <n v="72.41"/>
    <b v="0"/>
    <s v="Net Banking"/>
    <s v="Online"/>
    <n v="629.88"/>
    <n v="0"/>
  </r>
  <r>
    <n v="6361"/>
    <d v="2022-07-25T00:00:00"/>
    <x v="8"/>
    <x v="0"/>
    <s v="Puzzle"/>
    <n v="3"/>
    <n v="276.23"/>
    <n v="116.38"/>
    <b v="1"/>
    <s v="Cash"/>
    <s v="In-store"/>
    <n v="828.69"/>
    <n v="1"/>
  </r>
  <r>
    <n v="4245"/>
    <d v="2022-03-27T00:00:00"/>
    <x v="8"/>
    <x v="5"/>
    <s v="Motor Oil"/>
    <n v="2"/>
    <n v="332.21"/>
    <n v="23.7"/>
    <b v="0"/>
    <s v="Credit Card"/>
    <s v="In-store"/>
    <n v="664.42"/>
    <n v="0"/>
  </r>
  <r>
    <n v="6544"/>
    <d v="2021-06-10T00:00:00"/>
    <x v="8"/>
    <x v="1"/>
    <s v="Bed Sheets"/>
    <n v="4"/>
    <n v="497.91"/>
    <n v="179.23"/>
    <b v="0"/>
    <s v="Cash"/>
    <s v="In-store"/>
    <n v="1991.64"/>
    <n v="0"/>
  </r>
  <r>
    <n v="6866"/>
    <d v="2021-04-21T00:00:00"/>
    <x v="8"/>
    <x v="4"/>
    <s v="Smartwatch"/>
    <n v="1"/>
    <n v="75.930000000000007"/>
    <n v="13.24"/>
    <b v="1"/>
    <s v="Net Banking"/>
    <s v="In-store"/>
    <n v="75.930000000000007"/>
    <n v="1"/>
  </r>
  <r>
    <n v="5178"/>
    <d v="2022-06-01T00:00:00"/>
    <x v="9"/>
    <x v="0"/>
    <s v="Board Game"/>
    <n v="5"/>
    <n v="405.04"/>
    <n v="177.37"/>
    <b v="0"/>
    <s v="Debit Card"/>
    <s v="Online"/>
    <n v="2025.2"/>
    <n v="0"/>
  </r>
  <r>
    <n v="1556"/>
    <d v="2022-05-13T00:00:00"/>
    <x v="9"/>
    <x v="5"/>
    <s v="Motorcycle Helmet"/>
    <n v="5"/>
    <n v="432.73"/>
    <n v="168.95"/>
    <b v="0"/>
    <s v="Credit Card"/>
    <s v="Online"/>
    <n v="2163.65"/>
    <n v="0"/>
  </r>
  <r>
    <n v="2927"/>
    <d v="2022-01-11T00:00:00"/>
    <x v="10"/>
    <x v="5"/>
    <s v="Car Charger"/>
    <n v="2"/>
    <n v="156.15"/>
    <n v="51.34"/>
    <b v="0"/>
    <s v="Debit Card"/>
    <s v="In-store"/>
    <n v="312.3"/>
    <n v="0"/>
  </r>
  <r>
    <n v="7274"/>
    <d v="2021-07-05T00:00:00"/>
    <x v="10"/>
    <x v="2"/>
    <s v="Watch"/>
    <n v="3"/>
    <n v="60.08"/>
    <n v="4.28"/>
    <b v="0"/>
    <s v="Cash"/>
    <s v="Online"/>
    <n v="180.24"/>
    <n v="0"/>
  </r>
  <r>
    <n v="1957"/>
    <d v="2022-10-07T00:00:00"/>
    <x v="11"/>
    <x v="5"/>
    <s v="Motorcycle Helmet"/>
    <n v="1"/>
    <n v="90.28"/>
    <n v="43.02"/>
    <b v="0"/>
    <s v="Debit Card"/>
    <s v="In-store"/>
    <n v="90.28"/>
    <n v="0"/>
  </r>
  <r>
    <n v="4147"/>
    <d v="2022-08-25T00:00:00"/>
    <x v="11"/>
    <x v="3"/>
    <s v="Textbook"/>
    <n v="4"/>
    <n v="276.32"/>
    <n v="0.79"/>
    <b v="0"/>
    <s v="Debit Card"/>
    <s v="Online"/>
    <n v="1105.28"/>
    <n v="0"/>
  </r>
  <r>
    <n v="45"/>
    <d v="2022-10-04T00:00:00"/>
    <x v="12"/>
    <x v="5"/>
    <s v="Car Seat Cover"/>
    <n v="1"/>
    <n v="419.26"/>
    <n v="140.25"/>
    <b v="1"/>
    <s v="Credit Card"/>
    <s v="Online"/>
    <n v="419.26"/>
    <n v="1"/>
  </r>
  <r>
    <n v="2433"/>
    <d v="2022-08-17T00:00:00"/>
    <x v="12"/>
    <x v="5"/>
    <s v="Car Seat Cover"/>
    <n v="2"/>
    <n v="389.64"/>
    <n v="34"/>
    <b v="1"/>
    <s v="Cash"/>
    <s v="In-store"/>
    <n v="779.28"/>
    <n v="1"/>
  </r>
  <r>
    <n v="7365"/>
    <d v="2022-10-10T00:00:00"/>
    <x v="13"/>
    <x v="1"/>
    <s v="Bed Sheets"/>
    <n v="2"/>
    <n v="361.56"/>
    <n v="109.38"/>
    <b v="1"/>
    <s v="Net Banking"/>
    <s v="Online"/>
    <n v="723.12"/>
    <n v="1"/>
  </r>
  <r>
    <n v="8460"/>
    <d v="2021-11-06T00:00:00"/>
    <x v="13"/>
    <x v="5"/>
    <s v="Air Freshener"/>
    <n v="4"/>
    <n v="420.48"/>
    <n v="140.79"/>
    <b v="1"/>
    <s v="Debit Card"/>
    <s v="Online"/>
    <n v="1681.92"/>
    <n v="1"/>
  </r>
  <r>
    <n v="4746"/>
    <d v="2021-10-09T00:00:00"/>
    <x v="13"/>
    <x v="1"/>
    <s v="Cushion Covers"/>
    <n v="2"/>
    <n v="215.42"/>
    <n v="11.62"/>
    <b v="1"/>
    <s v="Credit Card"/>
    <s v="Online"/>
    <n v="430.84"/>
    <n v="1"/>
  </r>
  <r>
    <n v="8963"/>
    <d v="2022-08-13T00:00:00"/>
    <x v="14"/>
    <x v="5"/>
    <s v="Motor Oil"/>
    <n v="3"/>
    <n v="394.35"/>
    <n v="91.79"/>
    <b v="1"/>
    <s v="Credit Card"/>
    <s v="Online"/>
    <n v="1183.0500000000002"/>
    <n v="1"/>
  </r>
  <r>
    <n v="8796"/>
    <d v="2022-04-20T00:00:00"/>
    <x v="14"/>
    <x v="4"/>
    <s v="Camera"/>
    <n v="5"/>
    <n v="262.97000000000003"/>
    <n v="52.08"/>
    <b v="0"/>
    <s v="Cash"/>
    <s v="Online"/>
    <n v="1314.8500000000001"/>
    <n v="0"/>
  </r>
  <r>
    <n v="1917"/>
    <d v="2022-03-04T00:00:00"/>
    <x v="14"/>
    <x v="2"/>
    <s v="Shoes"/>
    <n v="2"/>
    <n v="445.59"/>
    <n v="3.63"/>
    <b v="0"/>
    <s v="UPI"/>
    <s v="In-store"/>
    <n v="891.18"/>
    <n v="0"/>
  </r>
  <r>
    <n v="7487"/>
    <d v="2022-09-14T00:00:00"/>
    <x v="15"/>
    <x v="4"/>
    <s v="Camera"/>
    <n v="4"/>
    <n v="206.15"/>
    <n v="88.39"/>
    <b v="0"/>
    <s v="Net Banking"/>
    <s v="In-store"/>
    <n v="824.6"/>
    <n v="0"/>
  </r>
  <r>
    <n v="5289"/>
    <d v="2022-02-28T00:00:00"/>
    <x v="15"/>
    <x v="4"/>
    <s v="Laptop"/>
    <n v="5"/>
    <n v="162.16"/>
    <n v="41.04"/>
    <b v="0"/>
    <s v="Cash"/>
    <s v="Online"/>
    <n v="810.8"/>
    <n v="0"/>
  </r>
  <r>
    <n v="2391"/>
    <d v="2021-09-28T00:00:00"/>
    <x v="15"/>
    <x v="1"/>
    <s v="Table Lamp"/>
    <n v="5"/>
    <n v="293.77999999999997"/>
    <n v="61.34"/>
    <b v="1"/>
    <s v="Debit Card"/>
    <s v="In-store"/>
    <n v="1468.8999999999999"/>
    <n v="1"/>
  </r>
  <r>
    <n v="2043"/>
    <d v="2022-11-26T00:00:00"/>
    <x v="16"/>
    <x v="0"/>
    <s v="Puzzle"/>
    <n v="4"/>
    <n v="478.73"/>
    <n v="135.1"/>
    <b v="0"/>
    <s v="Net Banking"/>
    <s v="In-store"/>
    <n v="1914.92"/>
    <n v="0"/>
  </r>
  <r>
    <n v="407"/>
    <d v="2022-11-09T00:00:00"/>
    <x v="16"/>
    <x v="0"/>
    <s v="Remote Control Car"/>
    <n v="2"/>
    <n v="180.98"/>
    <n v="77.77"/>
    <b v="0"/>
    <s v="UPI"/>
    <s v="In-store"/>
    <n v="361.96"/>
    <n v="0"/>
  </r>
  <r>
    <n v="3310"/>
    <d v="2022-08-07T00:00:00"/>
    <x v="16"/>
    <x v="1"/>
    <s v="Curtains"/>
    <n v="2"/>
    <n v="462.05"/>
    <n v="149.11000000000001"/>
    <b v="0"/>
    <s v="Credit Card"/>
    <s v="In-store"/>
    <n v="924.1"/>
    <n v="0"/>
  </r>
  <r>
    <n v="4451"/>
    <d v="2021-04-16T00:00:00"/>
    <x v="16"/>
    <x v="0"/>
    <s v="Action Figure"/>
    <n v="5"/>
    <n v="363.24"/>
    <n v="107.6"/>
    <b v="1"/>
    <s v="Cash"/>
    <s v="In-store"/>
    <n v="1816.2"/>
    <n v="1"/>
  </r>
  <r>
    <n v="5450"/>
    <d v="2023-01-16T00:00:00"/>
    <x v="17"/>
    <x v="3"/>
    <s v="Children's Book"/>
    <n v="1"/>
    <n v="242.51"/>
    <n v="106.49"/>
    <b v="0"/>
    <s v="Cash"/>
    <s v="Online"/>
    <n v="242.51"/>
    <n v="0"/>
  </r>
  <r>
    <n v="2573"/>
    <d v="2023-01-02T00:00:00"/>
    <x v="17"/>
    <x v="1"/>
    <s v="Curtains"/>
    <n v="3"/>
    <n v="316.36"/>
    <n v="37.36"/>
    <b v="0"/>
    <s v="Credit Card"/>
    <s v="In-store"/>
    <n v="949.08"/>
    <n v="0"/>
  </r>
  <r>
    <n v="1035"/>
    <d v="2022-11-17T00:00:00"/>
    <x v="17"/>
    <x v="3"/>
    <s v="Science Fiction"/>
    <n v="4"/>
    <n v="130.59"/>
    <n v="61.68"/>
    <b v="1"/>
    <s v="Net Banking"/>
    <s v="In-store"/>
    <n v="522.36"/>
    <n v="1"/>
  </r>
  <r>
    <n v="8756"/>
    <d v="2022-08-16T00:00:00"/>
    <x v="17"/>
    <x v="4"/>
    <s v="Camera"/>
    <n v="1"/>
    <n v="16.52"/>
    <n v="5.42"/>
    <b v="0"/>
    <s v="UPI"/>
    <s v="In-store"/>
    <n v="16.52"/>
    <n v="0"/>
  </r>
  <r>
    <n v="5491"/>
    <d v="2021-04-16T00:00:00"/>
    <x v="17"/>
    <x v="0"/>
    <s v="Doll"/>
    <n v="4"/>
    <n v="197.36"/>
    <n v="63.21"/>
    <b v="1"/>
    <s v="Cash"/>
    <s v="Online"/>
    <n v="789.44"/>
    <n v="1"/>
  </r>
  <r>
    <n v="6985"/>
    <d v="2021-04-13T00:00:00"/>
    <x v="17"/>
    <x v="0"/>
    <s v="Board Game"/>
    <n v="1"/>
    <n v="433.53"/>
    <n v="82.45"/>
    <b v="0"/>
    <s v="Debit Card"/>
    <s v="Online"/>
    <n v="433.53"/>
    <n v="0"/>
  </r>
  <r>
    <n v="8656"/>
    <d v="2023-02-10T00:00:00"/>
    <x v="18"/>
    <x v="3"/>
    <s v="Children's Book"/>
    <n v="3"/>
    <n v="281.10000000000002"/>
    <n v="37.65"/>
    <b v="0"/>
    <s v="UPI"/>
    <s v="Online"/>
    <n v="843.30000000000007"/>
    <n v="0"/>
  </r>
  <r>
    <n v="5646"/>
    <d v="2022-01-07T00:00:00"/>
    <x v="18"/>
    <x v="0"/>
    <s v="Action Figure"/>
    <n v="4"/>
    <n v="365.24"/>
    <n v="150.85"/>
    <b v="0"/>
    <s v="Credit Card"/>
    <s v="Online"/>
    <n v="1460.96"/>
    <n v="0"/>
  </r>
  <r>
    <n v="7306"/>
    <d v="2021-12-22T00:00:00"/>
    <x v="18"/>
    <x v="3"/>
    <s v="Biography"/>
    <n v="1"/>
    <n v="467.12"/>
    <n v="155.22999999999999"/>
    <b v="0"/>
    <s v="Debit Card"/>
    <s v="In-store"/>
    <n v="467.12"/>
    <n v="0"/>
  </r>
  <r>
    <n v="9776"/>
    <d v="2021-07-22T00:00:00"/>
    <x v="18"/>
    <x v="0"/>
    <s v="Action Figure"/>
    <n v="2"/>
    <n v="478.84"/>
    <n v="109.78"/>
    <b v="1"/>
    <s v="Credit Card"/>
    <s v="Online"/>
    <n v="957.68"/>
    <n v="1"/>
  </r>
  <r>
    <n v="6281"/>
    <d v="2021-05-29T00:00:00"/>
    <x v="18"/>
    <x v="2"/>
    <s v="Jeans"/>
    <n v="3"/>
    <n v="223.21"/>
    <n v="82.38"/>
    <b v="0"/>
    <s v="Net Banking"/>
    <s v="In-store"/>
    <n v="669.63"/>
    <n v="0"/>
  </r>
  <r>
    <n v="5639"/>
    <d v="2022-12-19T00:00:00"/>
    <x v="19"/>
    <x v="3"/>
    <s v="Mystery Novel"/>
    <n v="3"/>
    <n v="435.01"/>
    <n v="209.48"/>
    <b v="1"/>
    <s v="Cash"/>
    <s v="Online"/>
    <n v="1305.03"/>
    <n v="1"/>
  </r>
  <r>
    <n v="3941"/>
    <d v="2022-12-14T00:00:00"/>
    <x v="19"/>
    <x v="2"/>
    <s v="Watch"/>
    <n v="5"/>
    <n v="174.65"/>
    <n v="6.44"/>
    <b v="0"/>
    <s v="Credit Card"/>
    <s v="In-store"/>
    <n v="873.25"/>
    <n v="0"/>
  </r>
  <r>
    <n v="7725"/>
    <d v="2022-10-29T00:00:00"/>
    <x v="19"/>
    <x v="3"/>
    <s v="Children's Book"/>
    <n v="2"/>
    <n v="108.66"/>
    <n v="30.94"/>
    <b v="0"/>
    <s v="Credit Card"/>
    <s v="In-store"/>
    <n v="217.32"/>
    <n v="0"/>
  </r>
  <r>
    <n v="7515"/>
    <d v="2022-11-21T00:00:00"/>
    <x v="20"/>
    <x v="1"/>
    <s v="Curtains"/>
    <n v="4"/>
    <n v="339.16"/>
    <n v="71.45"/>
    <b v="1"/>
    <s v="Net Banking"/>
    <s v="In-store"/>
    <n v="1356.64"/>
    <n v="1"/>
  </r>
  <r>
    <n v="3812"/>
    <d v="2022-01-21T00:00:00"/>
    <x v="20"/>
    <x v="0"/>
    <s v="Action Figure"/>
    <n v="3"/>
    <n v="125.83"/>
    <n v="26.96"/>
    <b v="1"/>
    <s v="Cash"/>
    <s v="Online"/>
    <n v="377.49"/>
    <n v="1"/>
  </r>
  <r>
    <n v="6637"/>
    <d v="2021-09-06T00:00:00"/>
    <x v="20"/>
    <x v="1"/>
    <s v="Cushion Covers"/>
    <n v="5"/>
    <n v="235.45"/>
    <n v="81.180000000000007"/>
    <b v="0"/>
    <s v="Credit Card"/>
    <s v="In-store"/>
    <n v="1177.25"/>
    <n v="0"/>
  </r>
  <r>
    <n v="6715"/>
    <d v="2021-08-30T00:00:00"/>
    <x v="20"/>
    <x v="5"/>
    <s v="Motorcycle Helmet"/>
    <n v="1"/>
    <n v="40.57"/>
    <n v="7.06"/>
    <b v="1"/>
    <s v="Debit Card"/>
    <s v="In-store"/>
    <n v="40.57"/>
    <n v="1"/>
  </r>
  <r>
    <n v="4824"/>
    <d v="2021-04-04T00:00:00"/>
    <x v="20"/>
    <x v="0"/>
    <s v="Puzzle"/>
    <n v="5"/>
    <n v="313.2"/>
    <n v="152.66"/>
    <b v="1"/>
    <s v="Debit Card"/>
    <s v="Online"/>
    <n v="1566"/>
    <n v="1"/>
  </r>
  <r>
    <n v="1229"/>
    <d v="2023-01-24T00:00:00"/>
    <x v="21"/>
    <x v="4"/>
    <s v="Laptop"/>
    <n v="4"/>
    <n v="406.56"/>
    <n v="18.7"/>
    <b v="0"/>
    <s v="Credit Card"/>
    <s v="Online"/>
    <n v="1626.24"/>
    <n v="0"/>
  </r>
  <r>
    <n v="1032"/>
    <d v="2022-09-09T00:00:00"/>
    <x v="21"/>
    <x v="2"/>
    <s v="Watch"/>
    <n v="3"/>
    <n v="211.73"/>
    <n v="36.29"/>
    <b v="0"/>
    <s v="UPI"/>
    <s v="In-store"/>
    <n v="635.18999999999994"/>
    <n v="0"/>
  </r>
  <r>
    <n v="6566"/>
    <d v="2021-11-18T00:00:00"/>
    <x v="21"/>
    <x v="2"/>
    <s v="Jeans"/>
    <n v="1"/>
    <n v="420.06"/>
    <n v="91.03"/>
    <b v="1"/>
    <s v="Debit Card"/>
    <s v="In-store"/>
    <n v="420.06"/>
    <n v="1"/>
  </r>
  <r>
    <n v="3764"/>
    <d v="2021-05-04T00:00:00"/>
    <x v="21"/>
    <x v="2"/>
    <s v="Shoes"/>
    <n v="3"/>
    <n v="210.06"/>
    <n v="46.32"/>
    <b v="1"/>
    <s v="UPI"/>
    <s v="In-store"/>
    <n v="630.18000000000006"/>
    <n v="1"/>
  </r>
  <r>
    <n v="9680"/>
    <d v="2021-04-10T00:00:00"/>
    <x v="21"/>
    <x v="3"/>
    <s v="Biography"/>
    <n v="2"/>
    <n v="71.98"/>
    <n v="10.130000000000001"/>
    <b v="1"/>
    <s v="Net Banking"/>
    <s v="In-store"/>
    <n v="143.96"/>
    <n v="1"/>
  </r>
  <r>
    <n v="6178"/>
    <d v="2022-05-24T00:00:00"/>
    <x v="22"/>
    <x v="5"/>
    <s v="Motor Oil"/>
    <n v="2"/>
    <n v="71.989999999999995"/>
    <n v="33.950000000000003"/>
    <b v="1"/>
    <s v="UPI"/>
    <s v="In-store"/>
    <n v="143.97999999999999"/>
    <n v="1"/>
  </r>
  <r>
    <n v="2217"/>
    <d v="2021-10-05T00:00:00"/>
    <x v="22"/>
    <x v="0"/>
    <s v="Puzzle"/>
    <n v="3"/>
    <n v="87.46"/>
    <n v="8.75"/>
    <b v="0"/>
    <s v="Net Banking"/>
    <s v="In-store"/>
    <n v="262.38"/>
    <n v="0"/>
  </r>
  <r>
    <n v="1956"/>
    <d v="2021-04-25T00:00:00"/>
    <x v="22"/>
    <x v="3"/>
    <s v="Biography"/>
    <n v="5"/>
    <n v="268.95999999999998"/>
    <n v="116.62"/>
    <b v="0"/>
    <s v="Cash"/>
    <s v="Online"/>
    <n v="1344.8"/>
    <n v="0"/>
  </r>
  <r>
    <n v="6719"/>
    <d v="2022-12-12T00:00:00"/>
    <x v="23"/>
    <x v="2"/>
    <s v="Watch"/>
    <n v="3"/>
    <n v="321.61"/>
    <n v="111.51"/>
    <b v="1"/>
    <s v="Net Banking"/>
    <s v="Online"/>
    <n v="964.83"/>
    <n v="1"/>
  </r>
  <r>
    <n v="8842"/>
    <d v="2022-09-02T00:00:00"/>
    <x v="23"/>
    <x v="5"/>
    <s v="Motorcycle Helmet"/>
    <n v="5"/>
    <n v="197.48"/>
    <n v="75.930000000000007"/>
    <b v="1"/>
    <s v="Debit Card"/>
    <s v="In-store"/>
    <n v="987.4"/>
    <n v="1"/>
  </r>
  <r>
    <n v="3130"/>
    <d v="2022-08-11T00:00:00"/>
    <x v="23"/>
    <x v="4"/>
    <s v="Smartphone"/>
    <n v="3"/>
    <n v="69.33"/>
    <n v="6.44"/>
    <b v="1"/>
    <s v="Credit Card"/>
    <s v="In-store"/>
    <n v="207.99"/>
    <n v="1"/>
  </r>
  <r>
    <n v="8065"/>
    <d v="2022-04-19T00:00:00"/>
    <x v="23"/>
    <x v="5"/>
    <s v="Air Freshener"/>
    <n v="5"/>
    <n v="43.3"/>
    <n v="4.33"/>
    <b v="1"/>
    <s v="Debit Card"/>
    <s v="Online"/>
    <n v="216.5"/>
    <n v="1"/>
  </r>
  <r>
    <n v="982"/>
    <d v="2023-03-04T00:00:00"/>
    <x v="24"/>
    <x v="0"/>
    <s v="Board Game"/>
    <n v="5"/>
    <n v="191.92"/>
    <n v="43.02"/>
    <b v="0"/>
    <s v="Cash"/>
    <s v="In-store"/>
    <n v="959.59999999999991"/>
    <n v="0"/>
  </r>
  <r>
    <n v="1825"/>
    <d v="2022-08-03T00:00:00"/>
    <x v="24"/>
    <x v="5"/>
    <s v="Car Charger"/>
    <n v="2"/>
    <n v="119.37"/>
    <n v="43.96"/>
    <b v="1"/>
    <s v="Cash"/>
    <s v="In-store"/>
    <n v="238.74"/>
    <n v="1"/>
  </r>
  <r>
    <n v="596"/>
    <d v="2021-10-27T00:00:00"/>
    <x v="24"/>
    <x v="2"/>
    <s v="Dress"/>
    <n v="2"/>
    <n v="367.45"/>
    <n v="12.07"/>
    <b v="1"/>
    <s v="Net Banking"/>
    <s v="In-store"/>
    <n v="734.9"/>
    <n v="1"/>
  </r>
  <r>
    <n v="7657"/>
    <d v="2021-08-27T00:00:00"/>
    <x v="25"/>
    <x v="4"/>
    <s v="Smartwatch"/>
    <n v="1"/>
    <n v="11.37"/>
    <n v="1.49"/>
    <b v="1"/>
    <s v="UPI"/>
    <s v="In-store"/>
    <n v="11.37"/>
    <n v="1"/>
  </r>
  <r>
    <n v="2276"/>
    <d v="2021-05-03T00:00:00"/>
    <x v="25"/>
    <x v="0"/>
    <s v="Action Figure"/>
    <n v="5"/>
    <n v="146.94"/>
    <n v="51.37"/>
    <b v="1"/>
    <s v="Net Banking"/>
    <s v="In-store"/>
    <n v="734.7"/>
    <n v="1"/>
  </r>
  <r>
    <n v="5822"/>
    <d v="2023-01-20T00:00:00"/>
    <x v="26"/>
    <x v="2"/>
    <s v="Dress"/>
    <n v="1"/>
    <n v="418.74"/>
    <n v="78.540000000000006"/>
    <b v="0"/>
    <s v="Debit Card"/>
    <s v="In-store"/>
    <n v="418.74"/>
    <n v="0"/>
  </r>
  <r>
    <n v="3679"/>
    <d v="2023-01-12T00:00:00"/>
    <x v="26"/>
    <x v="4"/>
    <s v="Laptop"/>
    <n v="3"/>
    <n v="157.08000000000001"/>
    <n v="50.31"/>
    <b v="0"/>
    <s v="Credit Card"/>
    <s v="In-store"/>
    <n v="471.24"/>
    <n v="0"/>
  </r>
  <r>
    <n v="2974"/>
    <d v="2021-07-26T00:00:00"/>
    <x v="26"/>
    <x v="5"/>
    <s v="Car Seat Cover"/>
    <n v="3"/>
    <n v="201.07"/>
    <n v="32.18"/>
    <b v="0"/>
    <s v="Net Banking"/>
    <s v="In-store"/>
    <n v="603.21"/>
    <n v="0"/>
  </r>
  <r>
    <n v="7962"/>
    <d v="2022-12-18T00:00:00"/>
    <x v="27"/>
    <x v="2"/>
    <s v="Shoes"/>
    <n v="5"/>
    <n v="216.66"/>
    <n v="101.49"/>
    <b v="0"/>
    <s v="Net Banking"/>
    <s v="Online"/>
    <n v="1083.3"/>
    <n v="0"/>
  </r>
  <r>
    <n v="3848"/>
    <d v="2022-07-08T00:00:00"/>
    <x v="28"/>
    <x v="1"/>
    <s v="Curtains"/>
    <n v="5"/>
    <n v="115.4"/>
    <n v="49.1"/>
    <b v="0"/>
    <s v="Credit Card"/>
    <s v="In-store"/>
    <n v="577"/>
    <n v="0"/>
  </r>
  <r>
    <n v="6692"/>
    <d v="2021-09-12T00:00:00"/>
    <x v="28"/>
    <x v="1"/>
    <s v="Cushion Covers"/>
    <n v="5"/>
    <n v="377.63"/>
    <n v="181.22"/>
    <b v="1"/>
    <s v="UPI"/>
    <s v="In-store"/>
    <n v="1888.15"/>
    <n v="1"/>
  </r>
  <r>
    <n v="2661"/>
    <d v="2022-12-16T00:00:00"/>
    <x v="29"/>
    <x v="3"/>
    <s v="Biography"/>
    <n v="3"/>
    <n v="207.79"/>
    <n v="38.770000000000003"/>
    <b v="0"/>
    <s v="Cash"/>
    <s v="In-store"/>
    <n v="623.37"/>
    <n v="0"/>
  </r>
  <r>
    <n v="7988"/>
    <d v="2022-12-08T00:00:00"/>
    <x v="29"/>
    <x v="4"/>
    <s v="Camera"/>
    <n v="1"/>
    <n v="182.21"/>
    <n v="42.02"/>
    <b v="1"/>
    <s v="Net Banking"/>
    <s v="In-store"/>
    <n v="182.21"/>
    <n v="1"/>
  </r>
  <r>
    <n v="5348"/>
    <d v="2022-08-19T00:00:00"/>
    <x v="29"/>
    <x v="5"/>
    <s v="Car Charger"/>
    <n v="4"/>
    <n v="250.4"/>
    <n v="44.55"/>
    <b v="0"/>
    <s v="UPI"/>
    <s v="Online"/>
    <n v="1001.6"/>
    <n v="0"/>
  </r>
  <r>
    <n v="9931"/>
    <d v="2022-04-07T00:00:00"/>
    <x v="29"/>
    <x v="0"/>
    <s v="Action Figure"/>
    <n v="5"/>
    <n v="260.75"/>
    <n v="19.86"/>
    <b v="0"/>
    <s v="Credit Card"/>
    <s v="Online"/>
    <n v="1303.75"/>
    <n v="0"/>
  </r>
  <r>
    <n v="6736"/>
    <d v="2022-03-24T00:00:00"/>
    <x v="29"/>
    <x v="3"/>
    <s v="Science Fiction"/>
    <n v="4"/>
    <n v="472.29"/>
    <n v="143.38999999999999"/>
    <b v="0"/>
    <s v="Net Banking"/>
    <s v="In-store"/>
    <n v="1889.16"/>
    <n v="0"/>
  </r>
  <r>
    <n v="5593"/>
    <d v="2022-01-05T00:00:00"/>
    <x v="29"/>
    <x v="0"/>
    <s v="Board Game"/>
    <n v="4"/>
    <n v="299.35000000000002"/>
    <n v="53.69"/>
    <b v="1"/>
    <s v="UPI"/>
    <s v="In-store"/>
    <n v="1197.4000000000001"/>
    <n v="1"/>
  </r>
  <r>
    <n v="521"/>
    <d v="2021-06-19T00:00:00"/>
    <x v="29"/>
    <x v="4"/>
    <s v="Laptop"/>
    <n v="2"/>
    <n v="257.62"/>
    <n v="3.42"/>
    <b v="1"/>
    <s v="Cash"/>
    <s v="In-store"/>
    <n v="515.24"/>
    <n v="1"/>
  </r>
  <r>
    <n v="297"/>
    <d v="2021-06-17T00:00:00"/>
    <x v="29"/>
    <x v="0"/>
    <s v="Action Figure"/>
    <n v="4"/>
    <n v="470.67"/>
    <n v="193.43"/>
    <b v="1"/>
    <s v="Debit Card"/>
    <s v="Online"/>
    <n v="1882.68"/>
    <n v="1"/>
  </r>
  <r>
    <n v="8157"/>
    <d v="2022-08-22T00:00:00"/>
    <x v="30"/>
    <x v="2"/>
    <s v="Watch"/>
    <n v="4"/>
    <n v="186.12"/>
    <n v="69.27"/>
    <b v="1"/>
    <s v="UPI"/>
    <s v="Online"/>
    <n v="744.48"/>
    <n v="1"/>
  </r>
  <r>
    <n v="3087"/>
    <d v="2021-12-22T00:00:00"/>
    <x v="30"/>
    <x v="0"/>
    <s v="Doll"/>
    <n v="3"/>
    <n v="99.03"/>
    <n v="6.17"/>
    <b v="1"/>
    <s v="Debit Card"/>
    <s v="Online"/>
    <n v="297.09000000000003"/>
    <n v="1"/>
  </r>
  <r>
    <n v="7035"/>
    <d v="2021-03-29T00:00:00"/>
    <x v="30"/>
    <x v="5"/>
    <s v="Car Charger"/>
    <n v="5"/>
    <n v="194.6"/>
    <n v="60.59"/>
    <b v="0"/>
    <s v="Debit Card"/>
    <s v="In-store"/>
    <n v="973"/>
    <n v="0"/>
  </r>
  <r>
    <n v="9033"/>
    <d v="2022-08-19T00:00:00"/>
    <x v="31"/>
    <x v="2"/>
    <s v="Watch"/>
    <n v="1"/>
    <n v="369.97"/>
    <n v="3.55"/>
    <b v="0"/>
    <s v="Debit Card"/>
    <s v="In-store"/>
    <n v="369.97"/>
    <n v="0"/>
  </r>
  <r>
    <n v="4649"/>
    <d v="2021-12-18T00:00:00"/>
    <x v="31"/>
    <x v="3"/>
    <s v="Science Fiction"/>
    <n v="2"/>
    <n v="350.51"/>
    <n v="142"/>
    <b v="0"/>
    <s v="Cash"/>
    <s v="In-store"/>
    <n v="701.02"/>
    <n v="0"/>
  </r>
  <r>
    <n v="9370"/>
    <d v="2022-09-05T00:00:00"/>
    <x v="32"/>
    <x v="3"/>
    <s v="Science Fiction"/>
    <n v="5"/>
    <n v="424.72"/>
    <n v="27.74"/>
    <b v="0"/>
    <s v="Net Banking"/>
    <s v="Online"/>
    <n v="2123.6000000000004"/>
    <n v="0"/>
  </r>
  <r>
    <n v="5499"/>
    <d v="2022-09-05T00:00:00"/>
    <x v="32"/>
    <x v="5"/>
    <s v="Car Charger"/>
    <n v="5"/>
    <n v="412.54"/>
    <n v="111.36"/>
    <b v="1"/>
    <s v="UPI"/>
    <s v="In-store"/>
    <n v="2062.7000000000003"/>
    <n v="1"/>
  </r>
  <r>
    <n v="4523"/>
    <d v="2022-05-29T00:00:00"/>
    <x v="32"/>
    <x v="4"/>
    <s v="Laptop"/>
    <n v="3"/>
    <n v="460.3"/>
    <n v="109.29"/>
    <b v="1"/>
    <s v="Debit Card"/>
    <s v="Online"/>
    <n v="1380.9"/>
    <n v="1"/>
  </r>
  <r>
    <n v="7756"/>
    <d v="2022-03-03T00:00:00"/>
    <x v="32"/>
    <x v="5"/>
    <s v="Motorcycle Helmet"/>
    <n v="5"/>
    <n v="190.97"/>
    <n v="90.88"/>
    <b v="0"/>
    <s v="Credit Card"/>
    <s v="Online"/>
    <n v="954.85"/>
    <n v="0"/>
  </r>
  <r>
    <n v="491"/>
    <d v="2021-11-09T00:00:00"/>
    <x v="32"/>
    <x v="4"/>
    <s v="Smartphone"/>
    <n v="1"/>
    <n v="432.81"/>
    <n v="156.47999999999999"/>
    <b v="1"/>
    <s v="Net Banking"/>
    <s v="Online"/>
    <n v="432.81"/>
    <n v="1"/>
  </r>
  <r>
    <n v="2170"/>
    <d v="2021-09-25T00:00:00"/>
    <x v="32"/>
    <x v="0"/>
    <s v="Doll"/>
    <n v="5"/>
    <n v="223.04"/>
    <n v="36.49"/>
    <b v="0"/>
    <s v="Net Banking"/>
    <s v="Online"/>
    <n v="1115.2"/>
    <n v="0"/>
  </r>
  <r>
    <n v="8585"/>
    <d v="2021-05-25T00:00:00"/>
    <x v="33"/>
    <x v="4"/>
    <s v="Smartphone"/>
    <n v="1"/>
    <n v="212.07"/>
    <n v="89.34"/>
    <b v="1"/>
    <s v="Credit Card"/>
    <s v="Online"/>
    <n v="212.07"/>
    <n v="1"/>
  </r>
  <r>
    <n v="8865"/>
    <d v="2021-10-18T00:00:00"/>
    <x v="34"/>
    <x v="0"/>
    <s v="Action Figure"/>
    <n v="2"/>
    <n v="319.27"/>
    <n v="147.01"/>
    <b v="1"/>
    <s v="Credit Card"/>
    <s v="In-store"/>
    <n v="638.54"/>
    <n v="1"/>
  </r>
  <r>
    <n v="2326"/>
    <d v="2021-04-29T00:00:00"/>
    <x v="34"/>
    <x v="2"/>
    <s v="Dress"/>
    <n v="4"/>
    <n v="476.99"/>
    <n v="5.08"/>
    <b v="1"/>
    <s v="Net Banking"/>
    <s v="In-store"/>
    <n v="1907.96"/>
    <n v="1"/>
  </r>
  <r>
    <n v="3508"/>
    <d v="2023-01-12T00:00:00"/>
    <x v="35"/>
    <x v="1"/>
    <s v="Table Lamp"/>
    <n v="2"/>
    <n v="221.41"/>
    <n v="37.340000000000003"/>
    <b v="1"/>
    <s v="Debit Card"/>
    <s v="In-store"/>
    <n v="442.82"/>
    <n v="1"/>
  </r>
  <r>
    <n v="6652"/>
    <d v="2022-11-07T00:00:00"/>
    <x v="35"/>
    <x v="0"/>
    <s v="Doll"/>
    <n v="4"/>
    <n v="115.65"/>
    <n v="9.5399999999999991"/>
    <b v="0"/>
    <s v="UPI"/>
    <s v="Online"/>
    <n v="462.6"/>
    <n v="0"/>
  </r>
  <r>
    <n v="8908"/>
    <d v="2022-09-11T00:00:00"/>
    <x v="35"/>
    <x v="1"/>
    <s v="Table Lamp"/>
    <n v="5"/>
    <n v="322.70999999999998"/>
    <n v="13.71"/>
    <b v="1"/>
    <s v="Net Banking"/>
    <s v="Online"/>
    <n v="1613.55"/>
    <n v="1"/>
  </r>
  <r>
    <n v="7643"/>
    <d v="2022-04-10T00:00:00"/>
    <x v="35"/>
    <x v="1"/>
    <s v="Cookware Set"/>
    <n v="5"/>
    <n v="116.74"/>
    <n v="3.42"/>
    <b v="1"/>
    <s v="Net Banking"/>
    <s v="In-store"/>
    <n v="583.69999999999993"/>
    <n v="1"/>
  </r>
  <r>
    <n v="4151"/>
    <d v="2021-07-21T00:00:00"/>
    <x v="35"/>
    <x v="5"/>
    <s v="Motorcycle Helmet"/>
    <n v="3"/>
    <n v="184.92"/>
    <n v="72.2"/>
    <b v="0"/>
    <s v="Net Banking"/>
    <s v="Online"/>
    <n v="554.76"/>
    <n v="0"/>
  </r>
  <r>
    <n v="1381"/>
    <d v="2021-07-06T00:00:00"/>
    <x v="35"/>
    <x v="0"/>
    <s v="Puzzle"/>
    <n v="4"/>
    <n v="365.3"/>
    <n v="135.16999999999999"/>
    <b v="1"/>
    <s v="Cash"/>
    <s v="In-store"/>
    <n v="1461.2"/>
    <n v="1"/>
  </r>
  <r>
    <n v="3811"/>
    <d v="2021-06-16T00:00:00"/>
    <x v="35"/>
    <x v="4"/>
    <s v="Smartwatch"/>
    <n v="5"/>
    <n v="376.37"/>
    <n v="71.760000000000005"/>
    <b v="0"/>
    <s v="Debit Card"/>
    <s v="In-store"/>
    <n v="1881.85"/>
    <n v="0"/>
  </r>
  <r>
    <n v="9013"/>
    <d v="2021-06-11T00:00:00"/>
    <x v="35"/>
    <x v="3"/>
    <s v="Mystery Novel"/>
    <n v="3"/>
    <n v="133.68"/>
    <n v="7.75"/>
    <b v="0"/>
    <s v="Cash"/>
    <s v="Online"/>
    <n v="401.04"/>
    <n v="0"/>
  </r>
  <r>
    <n v="77"/>
    <d v="2022-11-24T00:00:00"/>
    <x v="36"/>
    <x v="0"/>
    <s v="Board Game"/>
    <n v="3"/>
    <n v="475.53"/>
    <n v="212.09"/>
    <b v="1"/>
    <s v="Credit Card"/>
    <s v="Online"/>
    <n v="1426.59"/>
    <n v="1"/>
  </r>
  <r>
    <n v="2839"/>
    <d v="2022-05-21T00:00:00"/>
    <x v="36"/>
    <x v="4"/>
    <s v="Headphones"/>
    <n v="5"/>
    <n v="249.58"/>
    <n v="101.18"/>
    <b v="0"/>
    <s v="Cash"/>
    <s v="In-store"/>
    <n v="1247.9000000000001"/>
    <n v="0"/>
  </r>
  <r>
    <n v="4782"/>
    <d v="2022-07-25T00:00:00"/>
    <x v="37"/>
    <x v="5"/>
    <s v="Motorcycle Helmet"/>
    <n v="3"/>
    <n v="464.35"/>
    <n v="62.79"/>
    <b v="1"/>
    <s v="Debit Card"/>
    <s v="Online"/>
    <n v="1393.0500000000002"/>
    <n v="1"/>
  </r>
  <r>
    <n v="3715"/>
    <d v="2022-06-12T00:00:00"/>
    <x v="38"/>
    <x v="3"/>
    <s v="Textbook"/>
    <n v="5"/>
    <n v="433.01"/>
    <n v="194.78"/>
    <b v="1"/>
    <s v="Debit Card"/>
    <s v="In-store"/>
    <n v="2165.0500000000002"/>
    <n v="1"/>
  </r>
  <r>
    <n v="7531"/>
    <d v="2021-09-26T00:00:00"/>
    <x v="38"/>
    <x v="2"/>
    <s v="Jeans"/>
    <n v="2"/>
    <n v="407.08"/>
    <n v="173.37"/>
    <b v="0"/>
    <s v="Net Banking"/>
    <s v="In-store"/>
    <n v="814.16"/>
    <n v="0"/>
  </r>
  <r>
    <n v="4668"/>
    <d v="2021-06-21T00:00:00"/>
    <x v="38"/>
    <x v="2"/>
    <s v="Dress"/>
    <n v="4"/>
    <n v="374.52"/>
    <n v="168.72"/>
    <b v="1"/>
    <s v="Debit Card"/>
    <s v="In-store"/>
    <n v="1498.08"/>
    <n v="1"/>
  </r>
  <r>
    <n v="6480"/>
    <d v="2022-03-26T00:00:00"/>
    <x v="39"/>
    <x v="5"/>
    <s v="Air Freshener"/>
    <n v="2"/>
    <n v="334.85"/>
    <n v="37.33"/>
    <b v="1"/>
    <s v="Credit Card"/>
    <s v="Online"/>
    <n v="669.7"/>
    <n v="1"/>
  </r>
  <r>
    <n v="8592"/>
    <d v="2022-03-03T00:00:00"/>
    <x v="39"/>
    <x v="1"/>
    <s v="Table Lamp"/>
    <n v="5"/>
    <n v="83.29"/>
    <n v="20.92"/>
    <b v="1"/>
    <s v="Debit Card"/>
    <s v="Online"/>
    <n v="416.45000000000005"/>
    <n v="1"/>
  </r>
  <r>
    <n v="7326"/>
    <d v="2022-09-04T00:00:00"/>
    <x v="40"/>
    <x v="5"/>
    <s v="Car Charger"/>
    <n v="5"/>
    <n v="499.09"/>
    <n v="68.510000000000005"/>
    <b v="1"/>
    <s v="Credit Card"/>
    <s v="In-store"/>
    <n v="2495.4499999999998"/>
    <n v="1"/>
  </r>
  <r>
    <n v="7945"/>
    <d v="2022-01-14T00:00:00"/>
    <x v="40"/>
    <x v="2"/>
    <s v="Jeans"/>
    <n v="3"/>
    <n v="21.88"/>
    <n v="6.91"/>
    <b v="1"/>
    <s v="Credit Card"/>
    <s v="In-store"/>
    <n v="65.64"/>
    <n v="1"/>
  </r>
  <r>
    <n v="3578"/>
    <d v="2021-10-31T00:00:00"/>
    <x v="40"/>
    <x v="2"/>
    <s v="Watch"/>
    <n v="3"/>
    <n v="164.74"/>
    <n v="54.76"/>
    <b v="0"/>
    <s v="Debit Card"/>
    <s v="In-store"/>
    <n v="494.22"/>
    <n v="0"/>
  </r>
  <r>
    <n v="9612"/>
    <d v="2023-02-01T00:00:00"/>
    <x v="41"/>
    <x v="0"/>
    <s v="Action Figure"/>
    <n v="2"/>
    <n v="38.76"/>
    <n v="14.36"/>
    <b v="1"/>
    <s v="Debit Card"/>
    <s v="In-store"/>
    <n v="77.52"/>
    <n v="1"/>
  </r>
  <r>
    <n v="6526"/>
    <d v="2022-03-09T00:00:00"/>
    <x v="41"/>
    <x v="5"/>
    <s v="Car Charger"/>
    <n v="3"/>
    <n v="316.38"/>
    <n v="153.62"/>
    <b v="1"/>
    <s v="UPI"/>
    <s v="In-store"/>
    <n v="949.14"/>
    <n v="1"/>
  </r>
  <r>
    <n v="7425"/>
    <d v="2021-12-18T00:00:00"/>
    <x v="41"/>
    <x v="4"/>
    <s v="Smartphone"/>
    <n v="5"/>
    <n v="96.18"/>
    <n v="37.770000000000003"/>
    <b v="0"/>
    <s v="Cash"/>
    <s v="Online"/>
    <n v="480.90000000000003"/>
    <n v="0"/>
  </r>
  <r>
    <n v="4146"/>
    <d v="2021-11-09T00:00:00"/>
    <x v="41"/>
    <x v="4"/>
    <s v="Headphones"/>
    <n v="1"/>
    <n v="379.73"/>
    <n v="148.54"/>
    <b v="1"/>
    <s v="Cash"/>
    <s v="Online"/>
    <n v="379.73"/>
    <n v="1"/>
  </r>
  <r>
    <n v="7976"/>
    <d v="2021-10-02T00:00:00"/>
    <x v="41"/>
    <x v="1"/>
    <s v="Cushion Covers"/>
    <n v="3"/>
    <n v="261.81"/>
    <n v="124.13"/>
    <b v="1"/>
    <s v="Cash"/>
    <s v="Online"/>
    <n v="785.43000000000006"/>
    <n v="1"/>
  </r>
  <r>
    <n v="4174"/>
    <d v="2022-02-16T00:00:00"/>
    <x v="42"/>
    <x v="5"/>
    <s v="Air Freshener"/>
    <n v="1"/>
    <n v="264.76"/>
    <n v="106.77"/>
    <b v="1"/>
    <s v="Net Banking"/>
    <s v="In-store"/>
    <n v="264.76"/>
    <n v="1"/>
  </r>
  <r>
    <n v="5181"/>
    <d v="2021-09-25T00:00:00"/>
    <x v="42"/>
    <x v="3"/>
    <s v="Textbook"/>
    <n v="3"/>
    <n v="235.52"/>
    <n v="72.33"/>
    <b v="1"/>
    <s v="Debit Card"/>
    <s v="In-store"/>
    <n v="706.56000000000006"/>
    <n v="1"/>
  </r>
  <r>
    <n v="2922"/>
    <d v="2021-06-03T00:00:00"/>
    <x v="42"/>
    <x v="3"/>
    <s v="Textbook"/>
    <n v="2"/>
    <n v="78.459999999999994"/>
    <n v="30.99"/>
    <b v="1"/>
    <s v="Cash"/>
    <s v="Online"/>
    <n v="156.91999999999999"/>
    <n v="1"/>
  </r>
  <r>
    <n v="5377"/>
    <d v="2021-05-07T00:00:00"/>
    <x v="42"/>
    <x v="1"/>
    <s v="Cookware Set"/>
    <n v="1"/>
    <n v="403.26"/>
    <n v="105.46"/>
    <b v="1"/>
    <s v="Credit Card"/>
    <s v="In-store"/>
    <n v="403.26"/>
    <n v="1"/>
  </r>
  <r>
    <n v="2401"/>
    <d v="2022-08-23T00:00:00"/>
    <x v="43"/>
    <x v="1"/>
    <s v="Cookware Set"/>
    <n v="1"/>
    <n v="26.3"/>
    <n v="5.36"/>
    <b v="0"/>
    <s v="Cash"/>
    <s v="Online"/>
    <n v="26.3"/>
    <n v="0"/>
  </r>
  <r>
    <n v="5445"/>
    <d v="2022-05-27T00:00:00"/>
    <x v="43"/>
    <x v="2"/>
    <s v="Jeans"/>
    <n v="5"/>
    <n v="335.35"/>
    <n v="67.62"/>
    <b v="1"/>
    <s v="Credit Card"/>
    <s v="In-store"/>
    <n v="1676.75"/>
    <n v="1"/>
  </r>
  <r>
    <n v="6001"/>
    <d v="2022-08-25T00:00:00"/>
    <x v="44"/>
    <x v="5"/>
    <s v="Motorcycle Helmet"/>
    <n v="5"/>
    <n v="96.1"/>
    <n v="34.71"/>
    <b v="1"/>
    <s v="Debit Card"/>
    <s v="In-store"/>
    <n v="480.5"/>
    <n v="1"/>
  </r>
  <r>
    <n v="8849"/>
    <d v="2022-05-18T00:00:00"/>
    <x v="44"/>
    <x v="3"/>
    <s v="Textbook"/>
    <n v="3"/>
    <n v="241.9"/>
    <n v="11.33"/>
    <b v="1"/>
    <s v="Debit Card"/>
    <s v="In-store"/>
    <n v="725.7"/>
    <n v="1"/>
  </r>
  <r>
    <n v="3018"/>
    <d v="2022-04-24T00:00:00"/>
    <x v="44"/>
    <x v="4"/>
    <s v="Smartphone"/>
    <n v="3"/>
    <n v="73.41"/>
    <n v="9.43"/>
    <b v="1"/>
    <s v="Credit Card"/>
    <s v="In-store"/>
    <n v="220.23"/>
    <n v="1"/>
  </r>
  <r>
    <n v="4926"/>
    <d v="2021-04-25T00:00:00"/>
    <x v="44"/>
    <x v="0"/>
    <s v="Puzzle"/>
    <n v="5"/>
    <n v="228.01"/>
    <n v="65.790000000000006"/>
    <b v="0"/>
    <s v="Cash"/>
    <s v="In-store"/>
    <n v="1140.05"/>
    <n v="0"/>
  </r>
  <r>
    <n v="9190"/>
    <d v="2022-04-19T00:00:00"/>
    <x v="45"/>
    <x v="1"/>
    <s v="Cushion Covers"/>
    <n v="4"/>
    <n v="128.07"/>
    <n v="42.14"/>
    <b v="1"/>
    <s v="Cash"/>
    <s v="In-store"/>
    <n v="512.28"/>
    <n v="1"/>
  </r>
  <r>
    <n v="9731"/>
    <d v="2022-09-17T00:00:00"/>
    <x v="46"/>
    <x v="5"/>
    <s v="Car Seat Cover"/>
    <n v="1"/>
    <n v="33.64"/>
    <n v="1.95"/>
    <b v="0"/>
    <s v="UPI"/>
    <s v="Online"/>
    <n v="33.64"/>
    <n v="0"/>
  </r>
  <r>
    <n v="8161"/>
    <d v="2022-05-31T00:00:00"/>
    <x v="46"/>
    <x v="4"/>
    <s v="Camera"/>
    <n v="2"/>
    <n v="324.98"/>
    <n v="26.58"/>
    <b v="1"/>
    <s v="Cash"/>
    <s v="In-store"/>
    <n v="649.96"/>
    <n v="1"/>
  </r>
  <r>
    <n v="418"/>
    <d v="2022-01-14T00:00:00"/>
    <x v="46"/>
    <x v="4"/>
    <s v="Camera"/>
    <n v="5"/>
    <n v="37.43"/>
    <n v="12.13"/>
    <b v="1"/>
    <s v="Net Banking"/>
    <s v="Online"/>
    <n v="187.15"/>
    <n v="1"/>
  </r>
  <r>
    <n v="5974"/>
    <d v="2021-09-30T00:00:00"/>
    <x v="46"/>
    <x v="2"/>
    <s v="T-Shirt"/>
    <n v="2"/>
    <n v="55.26"/>
    <n v="19.21"/>
    <b v="1"/>
    <s v="Net Banking"/>
    <s v="Online"/>
    <n v="110.52"/>
    <n v="1"/>
  </r>
  <r>
    <n v="1816"/>
    <d v="2021-09-28T00:00:00"/>
    <x v="46"/>
    <x v="1"/>
    <s v="Bed Sheets"/>
    <n v="3"/>
    <n v="171.37"/>
    <n v="52.5"/>
    <b v="0"/>
    <s v="Net Banking"/>
    <s v="Online"/>
    <n v="514.11"/>
    <n v="0"/>
  </r>
  <r>
    <n v="1078"/>
    <d v="2021-06-06T00:00:00"/>
    <x v="46"/>
    <x v="4"/>
    <s v="Camera"/>
    <n v="3"/>
    <n v="479.12"/>
    <n v="149.02000000000001"/>
    <b v="0"/>
    <s v="Credit Card"/>
    <s v="Online"/>
    <n v="1437.3600000000001"/>
    <n v="0"/>
  </r>
  <r>
    <n v="5589"/>
    <d v="2021-05-21T00:00:00"/>
    <x v="46"/>
    <x v="0"/>
    <s v="Doll"/>
    <n v="5"/>
    <n v="294.12"/>
    <n v="124.13"/>
    <b v="0"/>
    <s v="Net Banking"/>
    <s v="In-store"/>
    <n v="1470.6"/>
    <n v="0"/>
  </r>
  <r>
    <n v="3771"/>
    <d v="2022-09-03T00:00:00"/>
    <x v="47"/>
    <x v="1"/>
    <s v="Cushion Covers"/>
    <n v="4"/>
    <n v="214.41"/>
    <n v="9.49"/>
    <b v="0"/>
    <s v="UPI"/>
    <s v="Online"/>
    <n v="857.64"/>
    <n v="0"/>
  </r>
  <r>
    <n v="8556"/>
    <d v="2021-09-15T00:00:00"/>
    <x v="47"/>
    <x v="3"/>
    <s v="Mystery Novel"/>
    <n v="2"/>
    <n v="351.97"/>
    <n v="44.95"/>
    <b v="0"/>
    <s v="UPI"/>
    <s v="In-store"/>
    <n v="703.94"/>
    <n v="0"/>
  </r>
  <r>
    <n v="4190"/>
    <d v="2021-06-24T00:00:00"/>
    <x v="47"/>
    <x v="5"/>
    <s v="Air Freshener"/>
    <n v="5"/>
    <n v="452.58"/>
    <n v="178.54"/>
    <b v="0"/>
    <s v="Net Banking"/>
    <s v="In-store"/>
    <n v="2262.9"/>
    <n v="0"/>
  </r>
  <r>
    <n v="7553"/>
    <d v="2022-10-12T00:00:00"/>
    <x v="48"/>
    <x v="2"/>
    <s v="Watch"/>
    <n v="4"/>
    <n v="412.63"/>
    <n v="81.489999999999995"/>
    <b v="1"/>
    <s v="UPI"/>
    <s v="In-store"/>
    <n v="1650.52"/>
    <n v="1"/>
  </r>
  <r>
    <n v="6131"/>
    <d v="2022-03-07T00:00:00"/>
    <x v="48"/>
    <x v="5"/>
    <s v="Car Seat Cover"/>
    <n v="1"/>
    <n v="63.06"/>
    <n v="10.46"/>
    <b v="0"/>
    <s v="Credit Card"/>
    <s v="In-store"/>
    <n v="63.06"/>
    <n v="0"/>
  </r>
  <r>
    <n v="6281"/>
    <d v="2021-10-03T00:00:00"/>
    <x v="48"/>
    <x v="2"/>
    <s v="Watch"/>
    <n v="2"/>
    <n v="172.84"/>
    <n v="66.59"/>
    <b v="0"/>
    <s v="Cash"/>
    <s v="In-store"/>
    <n v="345.68"/>
    <n v="0"/>
  </r>
  <r>
    <n v="7656"/>
    <d v="2022-06-30T00:00:00"/>
    <x v="49"/>
    <x v="0"/>
    <s v="Remote Control Car"/>
    <n v="5"/>
    <n v="423.68"/>
    <n v="22.39"/>
    <b v="0"/>
    <s v="Credit Card"/>
    <s v="Online"/>
    <n v="2118.4"/>
    <n v="0"/>
  </r>
  <r>
    <n v="9780"/>
    <d v="2021-09-23T00:00:00"/>
    <x v="49"/>
    <x v="5"/>
    <s v="Motor Oil"/>
    <n v="3"/>
    <n v="250.37"/>
    <n v="71.69"/>
    <b v="0"/>
    <s v="Credit Card"/>
    <s v="In-store"/>
    <n v="751.11"/>
    <n v="0"/>
  </r>
  <r>
    <n v="7219"/>
    <d v="2023-01-16T00:00:00"/>
    <x v="50"/>
    <x v="0"/>
    <s v="Board Game"/>
    <n v="2"/>
    <n v="31.49"/>
    <n v="7.28"/>
    <b v="0"/>
    <s v="Cash"/>
    <s v="In-store"/>
    <n v="62.98"/>
    <n v="0"/>
  </r>
  <r>
    <n v="545"/>
    <d v="2022-04-23T00:00:00"/>
    <x v="50"/>
    <x v="2"/>
    <s v="Shoes"/>
    <n v="1"/>
    <n v="100.66"/>
    <n v="25.28"/>
    <b v="0"/>
    <s v="Net Banking"/>
    <s v="Online"/>
    <n v="100.66"/>
    <n v="0"/>
  </r>
  <r>
    <n v="5088"/>
    <d v="2021-10-30T00:00:00"/>
    <x v="50"/>
    <x v="3"/>
    <s v="Science Fiction"/>
    <n v="2"/>
    <n v="146.69"/>
    <n v="41.44"/>
    <b v="0"/>
    <s v="Debit Card"/>
    <s v="Online"/>
    <n v="293.38"/>
    <n v="0"/>
  </r>
  <r>
    <n v="2288"/>
    <d v="2021-08-19T00:00:00"/>
    <x v="50"/>
    <x v="4"/>
    <s v="Smartwatch"/>
    <n v="1"/>
    <n v="66.81"/>
    <n v="12.78"/>
    <b v="1"/>
    <s v="Debit Card"/>
    <s v="Online"/>
    <n v="66.81"/>
    <n v="1"/>
  </r>
  <r>
    <n v="6090"/>
    <d v="2023-01-13T00:00:00"/>
    <x v="51"/>
    <x v="5"/>
    <s v="Car Seat Cover"/>
    <n v="5"/>
    <n v="46.15"/>
    <n v="19.32"/>
    <b v="1"/>
    <s v="Credit Card"/>
    <s v="Online"/>
    <n v="230.75"/>
    <n v="1"/>
  </r>
  <r>
    <n v="5266"/>
    <d v="2022-12-23T00:00:00"/>
    <x v="51"/>
    <x v="3"/>
    <s v="Textbook"/>
    <n v="2"/>
    <n v="432.82"/>
    <n v="112.92"/>
    <b v="0"/>
    <s v="UPI"/>
    <s v="Online"/>
    <n v="865.64"/>
    <n v="0"/>
  </r>
  <r>
    <n v="3497"/>
    <d v="2022-02-26T00:00:00"/>
    <x v="51"/>
    <x v="2"/>
    <s v="T-Shirt"/>
    <n v="4"/>
    <n v="142.22999999999999"/>
    <n v="45.21"/>
    <b v="1"/>
    <s v="Debit Card"/>
    <s v="Online"/>
    <n v="568.91999999999996"/>
    <n v="1"/>
  </r>
  <r>
    <n v="7799"/>
    <d v="2021-04-23T00:00:00"/>
    <x v="51"/>
    <x v="0"/>
    <s v="Board Game"/>
    <n v="4"/>
    <n v="319.10000000000002"/>
    <n v="6.79"/>
    <b v="1"/>
    <s v="Debit Card"/>
    <s v="Online"/>
    <n v="1276.4000000000001"/>
    <n v="1"/>
  </r>
  <r>
    <n v="6402"/>
    <d v="2022-10-06T00:00:00"/>
    <x v="52"/>
    <x v="4"/>
    <s v="Headphones"/>
    <n v="4"/>
    <n v="247.02"/>
    <n v="22.73"/>
    <b v="1"/>
    <s v="Cash"/>
    <s v="In-store"/>
    <n v="988.08"/>
    <n v="1"/>
  </r>
  <r>
    <n v="6621"/>
    <d v="2022-03-03T00:00:00"/>
    <x v="52"/>
    <x v="3"/>
    <s v="Science Fiction"/>
    <n v="2"/>
    <n v="487.74"/>
    <n v="187.06"/>
    <b v="1"/>
    <s v="Debit Card"/>
    <s v="Online"/>
    <n v="975.48"/>
    <n v="1"/>
  </r>
  <r>
    <n v="6564"/>
    <d v="2022-01-29T00:00:00"/>
    <x v="52"/>
    <x v="5"/>
    <s v="Car Seat Cover"/>
    <n v="3"/>
    <n v="271.97000000000003"/>
    <n v="130.66999999999999"/>
    <b v="1"/>
    <s v="UPI"/>
    <s v="In-store"/>
    <n v="815.91000000000008"/>
    <n v="1"/>
  </r>
  <r>
    <n v="7241"/>
    <d v="2021-12-10T00:00:00"/>
    <x v="52"/>
    <x v="1"/>
    <s v="Table Lamp"/>
    <n v="4"/>
    <n v="42.24"/>
    <n v="14.31"/>
    <b v="1"/>
    <s v="Net Banking"/>
    <s v="In-store"/>
    <n v="168.96"/>
    <n v="1"/>
  </r>
  <r>
    <n v="2656"/>
    <d v="2021-06-10T00:00:00"/>
    <x v="52"/>
    <x v="1"/>
    <s v="Cushion Covers"/>
    <n v="5"/>
    <n v="239.57"/>
    <n v="63.13"/>
    <b v="0"/>
    <s v="Credit Card"/>
    <s v="Online"/>
    <n v="1197.8499999999999"/>
    <n v="0"/>
  </r>
  <r>
    <n v="1999"/>
    <d v="2022-04-05T00:00:00"/>
    <x v="53"/>
    <x v="5"/>
    <s v="Motorcycle Helmet"/>
    <n v="2"/>
    <n v="459.82"/>
    <n v="213.03"/>
    <b v="1"/>
    <s v="Credit Card"/>
    <s v="Online"/>
    <n v="919.64"/>
    <n v="1"/>
  </r>
  <r>
    <n v="5559"/>
    <d v="2021-12-07T00:00:00"/>
    <x v="53"/>
    <x v="1"/>
    <s v="Bed Sheets"/>
    <n v="4"/>
    <n v="67.91"/>
    <n v="27.41"/>
    <b v="0"/>
    <s v="Cash"/>
    <s v="Online"/>
    <n v="271.64"/>
    <n v="0"/>
  </r>
  <r>
    <n v="3680"/>
    <d v="2021-04-03T00:00:00"/>
    <x v="53"/>
    <x v="5"/>
    <s v="Motorcycle Helmet"/>
    <n v="1"/>
    <n v="481.41"/>
    <n v="169.45"/>
    <b v="0"/>
    <s v="Credit Card"/>
    <s v="In-store"/>
    <n v="481.41"/>
    <n v="0"/>
  </r>
  <r>
    <n v="2890"/>
    <d v="2022-07-11T00:00:00"/>
    <x v="54"/>
    <x v="5"/>
    <s v="Car Charger"/>
    <n v="3"/>
    <n v="390.94"/>
    <n v="50.77"/>
    <b v="0"/>
    <s v="Credit Card"/>
    <s v="Online"/>
    <n v="1172.82"/>
    <n v="0"/>
  </r>
  <r>
    <n v="1507"/>
    <d v="2021-12-04T00:00:00"/>
    <x v="54"/>
    <x v="0"/>
    <s v="Board Game"/>
    <n v="5"/>
    <n v="322.66000000000003"/>
    <n v="114.23"/>
    <b v="1"/>
    <s v="Credit Card"/>
    <s v="Online"/>
    <n v="1613.3000000000002"/>
    <n v="1"/>
  </r>
  <r>
    <n v="5139"/>
    <d v="2021-08-26T00:00:00"/>
    <x v="54"/>
    <x v="4"/>
    <s v="Smartwatch"/>
    <n v="4"/>
    <n v="256.39999999999998"/>
    <n v="109.32"/>
    <b v="1"/>
    <s v="Credit Card"/>
    <s v="Online"/>
    <n v="1025.5999999999999"/>
    <n v="1"/>
  </r>
  <r>
    <n v="954"/>
    <d v="2021-04-19T00:00:00"/>
    <x v="54"/>
    <x v="5"/>
    <s v="Car Seat Cover"/>
    <n v="5"/>
    <n v="35.68"/>
    <n v="14.64"/>
    <b v="1"/>
    <s v="Credit Card"/>
    <s v="In-store"/>
    <n v="178.4"/>
    <n v="1"/>
  </r>
  <r>
    <n v="6636"/>
    <d v="2021-04-14T00:00:00"/>
    <x v="54"/>
    <x v="3"/>
    <s v="Biography"/>
    <n v="5"/>
    <n v="496.52"/>
    <n v="83.8"/>
    <b v="0"/>
    <s v="Credit Card"/>
    <s v="In-store"/>
    <n v="2482.6"/>
    <n v="0"/>
  </r>
  <r>
    <n v="3910"/>
    <d v="2021-07-05T00:00:00"/>
    <x v="55"/>
    <x v="2"/>
    <s v="T-Shirt"/>
    <n v="4"/>
    <n v="66.83"/>
    <n v="20.46"/>
    <b v="1"/>
    <s v="Net Banking"/>
    <s v="Online"/>
    <n v="267.32"/>
    <n v="1"/>
  </r>
  <r>
    <n v="1080"/>
    <d v="2022-09-21T00:00:00"/>
    <x v="56"/>
    <x v="1"/>
    <s v="Table Lamp"/>
    <n v="1"/>
    <n v="54.82"/>
    <n v="15.74"/>
    <b v="1"/>
    <s v="Cash"/>
    <s v="Online"/>
    <n v="54.82"/>
    <n v="1"/>
  </r>
  <r>
    <n v="7462"/>
    <d v="2021-05-23T00:00:00"/>
    <x v="56"/>
    <x v="1"/>
    <s v="Table Lamp"/>
    <n v="4"/>
    <n v="384.85"/>
    <n v="147.16999999999999"/>
    <b v="0"/>
    <s v="UPI"/>
    <s v="Online"/>
    <n v="1539.4"/>
    <n v="0"/>
  </r>
  <r>
    <n v="2555"/>
    <d v="2022-09-16T00:00:00"/>
    <x v="57"/>
    <x v="2"/>
    <s v="Jeans"/>
    <n v="2"/>
    <n v="46.6"/>
    <n v="1.43"/>
    <b v="0"/>
    <s v="Cash"/>
    <s v="Online"/>
    <n v="93.2"/>
    <n v="0"/>
  </r>
  <r>
    <n v="4554"/>
    <d v="2022-07-01T00:00:00"/>
    <x v="57"/>
    <x v="2"/>
    <s v="Watch"/>
    <n v="5"/>
    <n v="40.14"/>
    <n v="14.43"/>
    <b v="1"/>
    <s v="UPI"/>
    <s v="In-store"/>
    <n v="200.7"/>
    <n v="1"/>
  </r>
  <r>
    <n v="8104"/>
    <d v="2022-05-30T00:00:00"/>
    <x v="57"/>
    <x v="2"/>
    <s v="T-Shirt"/>
    <n v="2"/>
    <n v="239.39"/>
    <n v="46.09"/>
    <b v="0"/>
    <s v="Credit Card"/>
    <s v="In-store"/>
    <n v="478.78"/>
    <n v="0"/>
  </r>
  <r>
    <n v="9200"/>
    <d v="2022-05-18T00:00:00"/>
    <x v="57"/>
    <x v="0"/>
    <s v="Board Game"/>
    <n v="4"/>
    <n v="13.3"/>
    <n v="2.4"/>
    <b v="1"/>
    <s v="Cash"/>
    <s v="In-store"/>
    <n v="53.2"/>
    <n v="1"/>
  </r>
  <r>
    <n v="1170"/>
    <d v="2021-11-04T00:00:00"/>
    <x v="57"/>
    <x v="2"/>
    <s v="Jeans"/>
    <n v="5"/>
    <n v="376.99"/>
    <n v="107.29"/>
    <b v="0"/>
    <s v="UPI"/>
    <s v="Online"/>
    <n v="1884.95"/>
    <n v="0"/>
  </r>
  <r>
    <n v="2954"/>
    <d v="2021-10-30T00:00:00"/>
    <x v="57"/>
    <x v="5"/>
    <s v="Motorcycle Helmet"/>
    <n v="2"/>
    <n v="472.41"/>
    <n v="34.78"/>
    <b v="1"/>
    <s v="Credit Card"/>
    <s v="Online"/>
    <n v="944.82"/>
    <n v="1"/>
  </r>
  <r>
    <n v="7112"/>
    <d v="2023-01-12T00:00:00"/>
    <x v="58"/>
    <x v="3"/>
    <s v="Mystery Novel"/>
    <n v="2"/>
    <n v="452.23"/>
    <n v="13.07"/>
    <b v="0"/>
    <s v="UPI"/>
    <s v="In-store"/>
    <n v="904.46"/>
    <n v="0"/>
  </r>
  <r>
    <n v="9071"/>
    <d v="2022-12-12T00:00:00"/>
    <x v="58"/>
    <x v="3"/>
    <s v="Children's Book"/>
    <n v="4"/>
    <n v="483.16"/>
    <n v="165.98"/>
    <b v="0"/>
    <s v="Cash"/>
    <s v="Online"/>
    <n v="1932.64"/>
    <n v="0"/>
  </r>
  <r>
    <n v="1117"/>
    <d v="2022-10-10T00:00:00"/>
    <x v="58"/>
    <x v="1"/>
    <s v="Bed Sheets"/>
    <n v="3"/>
    <n v="128.58000000000001"/>
    <n v="22.41"/>
    <b v="0"/>
    <s v="Cash"/>
    <s v="In-store"/>
    <n v="385.74"/>
    <n v="0"/>
  </r>
  <r>
    <n v="8895"/>
    <d v="2022-03-15T00:00:00"/>
    <x v="58"/>
    <x v="4"/>
    <s v="Smartwatch"/>
    <n v="4"/>
    <n v="481.53"/>
    <n v="199.04"/>
    <b v="0"/>
    <s v="Net Banking"/>
    <s v="Online"/>
    <n v="1926.12"/>
    <n v="0"/>
  </r>
  <r>
    <n v="3872"/>
    <d v="2021-08-26T00:00:00"/>
    <x v="59"/>
    <x v="5"/>
    <s v="Car Seat Cover"/>
    <n v="4"/>
    <n v="160.34"/>
    <n v="32.5"/>
    <b v="0"/>
    <s v="Credit Card"/>
    <s v="In-store"/>
    <n v="641.36"/>
    <n v="0"/>
  </r>
  <r>
    <n v="816"/>
    <d v="2022-07-08T00:00:00"/>
    <x v="60"/>
    <x v="5"/>
    <s v="Air Freshener"/>
    <n v="2"/>
    <n v="463.42"/>
    <n v="208.19"/>
    <b v="0"/>
    <s v="Net Banking"/>
    <s v="Online"/>
    <n v="926.84"/>
    <n v="0"/>
  </r>
  <r>
    <n v="6379"/>
    <d v="2022-06-22T00:00:00"/>
    <x v="60"/>
    <x v="4"/>
    <s v="Smartphone"/>
    <n v="4"/>
    <n v="256.91000000000003"/>
    <n v="9.64"/>
    <b v="1"/>
    <s v="Cash"/>
    <s v="In-store"/>
    <n v="1027.6400000000001"/>
    <n v="1"/>
  </r>
  <r>
    <n v="5497"/>
    <d v="2021-10-13T00:00:00"/>
    <x v="60"/>
    <x v="4"/>
    <s v="Headphones"/>
    <n v="2"/>
    <n v="381.2"/>
    <n v="32.03"/>
    <b v="0"/>
    <s v="Cash"/>
    <s v="Online"/>
    <n v="762.4"/>
    <n v="0"/>
  </r>
  <r>
    <n v="1735"/>
    <d v="2021-07-12T00:00:00"/>
    <x v="60"/>
    <x v="1"/>
    <s v="Cushion Covers"/>
    <n v="3"/>
    <n v="183.77"/>
    <n v="29.2"/>
    <b v="0"/>
    <s v="Debit Card"/>
    <s v="Online"/>
    <n v="551.31000000000006"/>
    <n v="0"/>
  </r>
  <r>
    <n v="5189"/>
    <d v="2022-07-06T00:00:00"/>
    <x v="61"/>
    <x v="5"/>
    <s v="Air Freshener"/>
    <n v="4"/>
    <n v="206.1"/>
    <n v="75.209999999999994"/>
    <b v="1"/>
    <s v="UPI"/>
    <s v="Online"/>
    <n v="824.4"/>
    <n v="1"/>
  </r>
  <r>
    <n v="2573"/>
    <d v="2022-04-06T00:00:00"/>
    <x v="61"/>
    <x v="5"/>
    <s v="Car Seat Cover"/>
    <n v="2"/>
    <n v="426.75"/>
    <n v="20.13"/>
    <b v="1"/>
    <s v="Credit Card"/>
    <s v="In-store"/>
    <n v="853.5"/>
    <n v="1"/>
  </r>
  <r>
    <n v="217"/>
    <d v="2021-08-16T00:00:00"/>
    <x v="61"/>
    <x v="5"/>
    <s v="Motor Oil"/>
    <n v="4"/>
    <n v="419.45"/>
    <n v="7.58"/>
    <b v="0"/>
    <s v="Debit Card"/>
    <s v="Online"/>
    <n v="1677.8"/>
    <n v="0"/>
  </r>
  <r>
    <n v="2423"/>
    <d v="2021-07-26T00:00:00"/>
    <x v="61"/>
    <x v="5"/>
    <s v="Car Charger"/>
    <n v="1"/>
    <n v="477.82"/>
    <n v="65.959999999999994"/>
    <b v="0"/>
    <s v="Credit Card"/>
    <s v="In-store"/>
    <n v="477.82"/>
    <n v="0"/>
  </r>
  <r>
    <n v="2272"/>
    <d v="2022-03-03T00:00:00"/>
    <x v="62"/>
    <x v="3"/>
    <s v="Children's Book"/>
    <n v="3"/>
    <n v="87.12"/>
    <n v="33.81"/>
    <b v="1"/>
    <s v="UPI"/>
    <s v="Online"/>
    <n v="261.36"/>
    <n v="1"/>
  </r>
  <r>
    <n v="2061"/>
    <d v="2022-01-03T00:00:00"/>
    <x v="62"/>
    <x v="4"/>
    <s v="Headphones"/>
    <n v="1"/>
    <n v="464.79"/>
    <n v="201.08"/>
    <b v="0"/>
    <s v="Cash"/>
    <s v="Online"/>
    <n v="464.79"/>
    <n v="0"/>
  </r>
  <r>
    <n v="9085"/>
    <d v="2022-12-31T00:00:00"/>
    <x v="63"/>
    <x v="1"/>
    <s v="Cushion Covers"/>
    <n v="3"/>
    <n v="79.28"/>
    <n v="38.07"/>
    <b v="0"/>
    <s v="Debit Card"/>
    <s v="In-store"/>
    <n v="237.84"/>
    <n v="0"/>
  </r>
  <r>
    <n v="5165"/>
    <d v="2022-12-13T00:00:00"/>
    <x v="63"/>
    <x v="4"/>
    <s v="Camera"/>
    <n v="4"/>
    <n v="167.46"/>
    <n v="65.09"/>
    <b v="1"/>
    <s v="UPI"/>
    <s v="Online"/>
    <n v="669.84"/>
    <n v="1"/>
  </r>
  <r>
    <n v="6838"/>
    <d v="2021-11-03T00:00:00"/>
    <x v="63"/>
    <x v="0"/>
    <s v="Action Figure"/>
    <n v="2"/>
    <n v="388.73"/>
    <n v="7.76"/>
    <b v="0"/>
    <s v="UPI"/>
    <s v="In-store"/>
    <n v="777.46"/>
    <n v="0"/>
  </r>
  <r>
    <n v="5794"/>
    <d v="2021-07-29T00:00:00"/>
    <x v="63"/>
    <x v="2"/>
    <s v="Jeans"/>
    <n v="1"/>
    <n v="176.18"/>
    <n v="33.049999999999997"/>
    <b v="1"/>
    <s v="Cash"/>
    <s v="In-store"/>
    <n v="176.18"/>
    <n v="1"/>
  </r>
  <r>
    <n v="8248"/>
    <d v="2021-05-12T00:00:00"/>
    <x v="63"/>
    <x v="2"/>
    <s v="T-Shirt"/>
    <n v="1"/>
    <n v="157.69999999999999"/>
    <n v="8.4499999999999993"/>
    <b v="0"/>
    <s v="Cash"/>
    <s v="Online"/>
    <n v="157.69999999999999"/>
    <n v="0"/>
  </r>
  <r>
    <n v="7830"/>
    <d v="2022-05-19T00:00:00"/>
    <x v="64"/>
    <x v="5"/>
    <s v="Motorcycle Helmet"/>
    <n v="5"/>
    <n v="212.5"/>
    <n v="59.46"/>
    <b v="1"/>
    <s v="Debit Card"/>
    <s v="Online"/>
    <n v="1062.5"/>
    <n v="1"/>
  </r>
  <r>
    <n v="8005"/>
    <d v="2021-09-30T00:00:00"/>
    <x v="64"/>
    <x v="2"/>
    <s v="Watch"/>
    <n v="3"/>
    <n v="92.01"/>
    <n v="34.049999999999997"/>
    <b v="0"/>
    <s v="Net Banking"/>
    <s v="In-store"/>
    <n v="276.03000000000003"/>
    <n v="0"/>
  </r>
  <r>
    <n v="7206"/>
    <d v="2023-03-05T00:00:00"/>
    <x v="65"/>
    <x v="3"/>
    <s v="Textbook"/>
    <n v="3"/>
    <n v="400.2"/>
    <n v="118.34"/>
    <b v="0"/>
    <s v="Cash"/>
    <s v="Online"/>
    <n v="1200.5999999999999"/>
    <n v="0"/>
  </r>
  <r>
    <n v="9624"/>
    <d v="2022-04-06T00:00:00"/>
    <x v="65"/>
    <x v="4"/>
    <s v="Headphones"/>
    <n v="2"/>
    <n v="29.52"/>
    <n v="0.89"/>
    <b v="0"/>
    <s v="Cash"/>
    <s v="In-store"/>
    <n v="59.04"/>
    <n v="0"/>
  </r>
  <r>
    <n v="4225"/>
    <d v="2022-01-06T00:00:00"/>
    <x v="65"/>
    <x v="3"/>
    <s v="Biography"/>
    <n v="2"/>
    <n v="402.08"/>
    <n v="82.91"/>
    <b v="0"/>
    <s v="Cash"/>
    <s v="Online"/>
    <n v="804.16"/>
    <n v="0"/>
  </r>
  <r>
    <n v="5864"/>
    <d v="2021-10-30T00:00:00"/>
    <x v="65"/>
    <x v="2"/>
    <s v="Jeans"/>
    <n v="1"/>
    <n v="271.87"/>
    <n v="32.81"/>
    <b v="0"/>
    <s v="UPI"/>
    <s v="Online"/>
    <n v="271.87"/>
    <n v="0"/>
  </r>
  <r>
    <n v="6455"/>
    <d v="2021-08-15T00:00:00"/>
    <x v="65"/>
    <x v="5"/>
    <s v="Air Freshener"/>
    <n v="4"/>
    <n v="481.65"/>
    <n v="145.9"/>
    <b v="1"/>
    <s v="Cash"/>
    <s v="In-store"/>
    <n v="1926.6"/>
    <n v="1"/>
  </r>
  <r>
    <n v="3045"/>
    <d v="2022-10-02T00:00:00"/>
    <x v="66"/>
    <x v="0"/>
    <s v="Action Figure"/>
    <n v="2"/>
    <n v="207.85"/>
    <n v="97.86"/>
    <b v="1"/>
    <s v="Cash"/>
    <s v="Online"/>
    <n v="415.7"/>
    <n v="1"/>
  </r>
  <r>
    <n v="9178"/>
    <d v="2021-05-01T00:00:00"/>
    <x v="66"/>
    <x v="1"/>
    <s v="Table Lamp"/>
    <n v="5"/>
    <n v="38.71"/>
    <n v="6.92"/>
    <b v="1"/>
    <s v="Cash"/>
    <s v="In-store"/>
    <n v="193.55"/>
    <n v="1"/>
  </r>
  <r>
    <n v="9603"/>
    <d v="2021-03-29T00:00:00"/>
    <x v="66"/>
    <x v="1"/>
    <s v="Bed Sheets"/>
    <n v="3"/>
    <n v="248.28"/>
    <n v="46.94"/>
    <b v="0"/>
    <s v="Cash"/>
    <s v="In-store"/>
    <n v="744.84"/>
    <n v="0"/>
  </r>
  <r>
    <n v="3261"/>
    <d v="2022-03-30T00:00:00"/>
    <x v="67"/>
    <x v="3"/>
    <s v="Science Fiction"/>
    <n v="2"/>
    <n v="124.19"/>
    <n v="40.96"/>
    <b v="1"/>
    <s v="UPI"/>
    <s v="Online"/>
    <n v="248.38"/>
    <n v="1"/>
  </r>
  <r>
    <n v="446"/>
    <d v="2022-09-28T00:00:00"/>
    <x v="68"/>
    <x v="1"/>
    <s v="Cushion Covers"/>
    <n v="1"/>
    <n v="43.25"/>
    <n v="4.9800000000000004"/>
    <b v="1"/>
    <s v="UPI"/>
    <s v="In-store"/>
    <n v="43.25"/>
    <n v="1"/>
  </r>
  <r>
    <n v="4252"/>
    <d v="2022-05-25T00:00:00"/>
    <x v="68"/>
    <x v="5"/>
    <s v="Air Freshener"/>
    <n v="4"/>
    <n v="253.24"/>
    <n v="39.74"/>
    <b v="1"/>
    <s v="Cash"/>
    <s v="Online"/>
    <n v="1012.96"/>
    <n v="1"/>
  </r>
  <r>
    <n v="7248"/>
    <d v="2023-03-01T00:00:00"/>
    <x v="69"/>
    <x v="3"/>
    <s v="Children's Book"/>
    <n v="1"/>
    <n v="371.49"/>
    <n v="59.78"/>
    <b v="1"/>
    <s v="Net Banking"/>
    <s v="In-store"/>
    <n v="371.49"/>
    <n v="1"/>
  </r>
  <r>
    <n v="9929"/>
    <d v="2023-01-31T00:00:00"/>
    <x v="69"/>
    <x v="1"/>
    <s v="Bed Sheets"/>
    <n v="4"/>
    <n v="408.43"/>
    <n v="200.92"/>
    <b v="1"/>
    <s v="Credit Card"/>
    <s v="Online"/>
    <n v="1633.72"/>
    <n v="1"/>
  </r>
  <r>
    <n v="9341"/>
    <d v="2022-07-05T00:00:00"/>
    <x v="69"/>
    <x v="1"/>
    <s v="Cushion Covers"/>
    <n v="5"/>
    <n v="78.34"/>
    <n v="3.69"/>
    <b v="0"/>
    <s v="Credit Card"/>
    <s v="In-store"/>
    <n v="391.70000000000005"/>
    <n v="0"/>
  </r>
  <r>
    <n v="7466"/>
    <d v="2022-10-08T00:00:00"/>
    <x v="70"/>
    <x v="1"/>
    <s v="Cushion Covers"/>
    <n v="1"/>
    <n v="476.87"/>
    <n v="183.02"/>
    <b v="0"/>
    <s v="Net Banking"/>
    <s v="In-store"/>
    <n v="476.87"/>
    <n v="0"/>
  </r>
  <r>
    <n v="7431"/>
    <d v="2022-09-05T00:00:00"/>
    <x v="70"/>
    <x v="5"/>
    <s v="Car Seat Cover"/>
    <n v="2"/>
    <n v="225.41"/>
    <n v="54.58"/>
    <b v="1"/>
    <s v="Net Banking"/>
    <s v="Online"/>
    <n v="450.82"/>
    <n v="1"/>
  </r>
  <r>
    <n v="9006"/>
    <d v="2022-05-05T00:00:00"/>
    <x v="70"/>
    <x v="1"/>
    <s v="Bed Sheets"/>
    <n v="3"/>
    <n v="58.12"/>
    <n v="21.09"/>
    <b v="0"/>
    <s v="Net Banking"/>
    <s v="In-store"/>
    <n v="174.35999999999999"/>
    <n v="0"/>
  </r>
  <r>
    <n v="8087"/>
    <d v="2021-08-22T00:00:00"/>
    <x v="70"/>
    <x v="0"/>
    <s v="Doll"/>
    <n v="1"/>
    <n v="179.46"/>
    <n v="6.35"/>
    <b v="0"/>
    <s v="Cash"/>
    <s v="Online"/>
    <n v="179.46"/>
    <n v="0"/>
  </r>
  <r>
    <n v="2400"/>
    <d v="2021-07-27T00:00:00"/>
    <x v="70"/>
    <x v="4"/>
    <s v="Laptop"/>
    <n v="3"/>
    <n v="79"/>
    <n v="11.66"/>
    <b v="0"/>
    <s v="UPI"/>
    <s v="Online"/>
    <n v="237"/>
    <n v="0"/>
  </r>
  <r>
    <n v="3610"/>
    <d v="2022-01-07T00:00:00"/>
    <x v="71"/>
    <x v="4"/>
    <s v="Smartphone"/>
    <n v="3"/>
    <n v="343.63"/>
    <n v="162.69"/>
    <b v="1"/>
    <s v="Credit Card"/>
    <s v="In-store"/>
    <n v="1030.8899999999999"/>
    <n v="1"/>
  </r>
  <r>
    <n v="2779"/>
    <d v="2021-09-22T00:00:00"/>
    <x v="71"/>
    <x v="3"/>
    <s v="Science Fiction"/>
    <n v="1"/>
    <n v="120.62"/>
    <n v="5.2"/>
    <b v="1"/>
    <s v="Credit Card"/>
    <s v="Online"/>
    <n v="120.62"/>
    <n v="1"/>
  </r>
  <r>
    <n v="742"/>
    <d v="2021-05-14T00:00:00"/>
    <x v="71"/>
    <x v="5"/>
    <s v="Car Charger"/>
    <n v="4"/>
    <n v="456.23"/>
    <n v="143.9"/>
    <b v="0"/>
    <s v="Net Banking"/>
    <s v="In-store"/>
    <n v="1824.92"/>
    <n v="0"/>
  </r>
  <r>
    <n v="3828"/>
    <d v="2022-08-18T00:00:00"/>
    <x v="72"/>
    <x v="2"/>
    <s v="Shoes"/>
    <n v="5"/>
    <n v="63.4"/>
    <n v="3.35"/>
    <b v="0"/>
    <s v="UPI"/>
    <s v="In-store"/>
    <n v="317"/>
    <n v="0"/>
  </r>
  <r>
    <n v="1617"/>
    <d v="2022-01-27T00:00:00"/>
    <x v="72"/>
    <x v="0"/>
    <s v="Doll"/>
    <n v="3"/>
    <n v="157.72"/>
    <n v="37.4"/>
    <b v="1"/>
    <s v="Cash"/>
    <s v="Online"/>
    <n v="473.15999999999997"/>
    <n v="1"/>
  </r>
  <r>
    <n v="2865"/>
    <d v="2021-10-10T00:00:00"/>
    <x v="72"/>
    <x v="1"/>
    <s v="Cushion Covers"/>
    <n v="5"/>
    <n v="183.11"/>
    <n v="4.66"/>
    <b v="0"/>
    <s v="UPI"/>
    <s v="Online"/>
    <n v="915.55000000000007"/>
    <n v="0"/>
  </r>
  <r>
    <n v="4523"/>
    <d v="2022-12-30T00:00:00"/>
    <x v="73"/>
    <x v="0"/>
    <s v="Remote Control Car"/>
    <n v="4"/>
    <n v="427.63"/>
    <n v="94.51"/>
    <b v="0"/>
    <s v="Cash"/>
    <s v="In-store"/>
    <n v="1710.52"/>
    <n v="0"/>
  </r>
  <r>
    <n v="932"/>
    <d v="2021-04-04T00:00:00"/>
    <x v="73"/>
    <x v="4"/>
    <s v="Laptop"/>
    <n v="4"/>
    <n v="98.49"/>
    <n v="2.15"/>
    <b v="0"/>
    <s v="Cash"/>
    <s v="Online"/>
    <n v="393.96"/>
    <n v="0"/>
  </r>
  <r>
    <n v="2539"/>
    <d v="2021-10-15T00:00:00"/>
    <x v="74"/>
    <x v="1"/>
    <s v="Bed Sheets"/>
    <n v="5"/>
    <n v="387.73"/>
    <n v="161.9"/>
    <b v="1"/>
    <s v="Net Banking"/>
    <s v="Online"/>
    <n v="1938.65"/>
    <n v="1"/>
  </r>
  <r>
    <n v="4937"/>
    <d v="2021-10-07T00:00:00"/>
    <x v="74"/>
    <x v="0"/>
    <s v="Puzzle"/>
    <n v="2"/>
    <n v="395.46"/>
    <n v="100.95"/>
    <b v="1"/>
    <s v="Net Banking"/>
    <s v="In-store"/>
    <n v="790.92"/>
    <n v="1"/>
  </r>
  <r>
    <n v="6503"/>
    <d v="2022-12-18T00:00:00"/>
    <x v="75"/>
    <x v="1"/>
    <s v="Cookware Set"/>
    <n v="4"/>
    <n v="286.85000000000002"/>
    <n v="142.02000000000001"/>
    <b v="1"/>
    <s v="Net Banking"/>
    <s v="Online"/>
    <n v="1147.4000000000001"/>
    <n v="1"/>
  </r>
  <r>
    <n v="5078"/>
    <d v="2022-05-17T00:00:00"/>
    <x v="75"/>
    <x v="0"/>
    <s v="Board Game"/>
    <n v="2"/>
    <n v="272.83"/>
    <n v="53.3"/>
    <b v="1"/>
    <s v="Net Banking"/>
    <s v="In-store"/>
    <n v="545.66"/>
    <n v="1"/>
  </r>
  <r>
    <n v="1666"/>
    <d v="2022-03-26T00:00:00"/>
    <x v="75"/>
    <x v="0"/>
    <s v="Board Game"/>
    <n v="1"/>
    <n v="196.12"/>
    <n v="21.46"/>
    <b v="0"/>
    <s v="Debit Card"/>
    <s v="In-store"/>
    <n v="196.12"/>
    <n v="0"/>
  </r>
  <r>
    <n v="832"/>
    <d v="2022-01-28T00:00:00"/>
    <x v="75"/>
    <x v="1"/>
    <s v="Bed Sheets"/>
    <n v="3"/>
    <n v="115.15"/>
    <n v="41.42"/>
    <b v="1"/>
    <s v="Net Banking"/>
    <s v="In-store"/>
    <n v="345.45000000000005"/>
    <n v="1"/>
  </r>
  <r>
    <n v="1271"/>
    <d v="2021-12-23T00:00:00"/>
    <x v="75"/>
    <x v="5"/>
    <s v="Car Charger"/>
    <n v="5"/>
    <n v="254.76"/>
    <n v="3.57"/>
    <b v="0"/>
    <s v="Net Banking"/>
    <s v="In-store"/>
    <n v="1273.8"/>
    <n v="0"/>
  </r>
  <r>
    <n v="4584"/>
    <d v="2021-10-24T00:00:00"/>
    <x v="75"/>
    <x v="2"/>
    <s v="Shoes"/>
    <n v="5"/>
    <n v="122.96"/>
    <n v="45.61"/>
    <b v="1"/>
    <s v="Credit Card"/>
    <s v="In-store"/>
    <n v="614.79999999999995"/>
    <n v="1"/>
  </r>
  <r>
    <n v="2722"/>
    <d v="2022-02-20T00:00:00"/>
    <x v="76"/>
    <x v="1"/>
    <s v="Bed Sheets"/>
    <n v="4"/>
    <n v="71.09"/>
    <n v="2.2799999999999998"/>
    <b v="1"/>
    <s v="Cash"/>
    <s v="Online"/>
    <n v="284.36"/>
    <n v="1"/>
  </r>
  <r>
    <n v="6076"/>
    <d v="2021-10-16T00:00:00"/>
    <x v="76"/>
    <x v="0"/>
    <s v="Action Figure"/>
    <n v="4"/>
    <n v="466.04"/>
    <n v="93.36"/>
    <b v="0"/>
    <s v="Cash"/>
    <s v="Online"/>
    <n v="1864.16"/>
    <n v="0"/>
  </r>
  <r>
    <n v="3223"/>
    <d v="2021-07-28T00:00:00"/>
    <x v="76"/>
    <x v="3"/>
    <s v="Mystery Novel"/>
    <n v="3"/>
    <n v="201.3"/>
    <n v="7.39"/>
    <b v="0"/>
    <s v="Debit Card"/>
    <s v="In-store"/>
    <n v="603.90000000000009"/>
    <n v="0"/>
  </r>
  <r>
    <n v="7979"/>
    <d v="2022-06-18T00:00:00"/>
    <x v="77"/>
    <x v="4"/>
    <s v="Smartphone"/>
    <n v="2"/>
    <n v="463.81"/>
    <n v="163.9"/>
    <b v="0"/>
    <s v="UPI"/>
    <s v="In-store"/>
    <n v="927.62"/>
    <n v="0"/>
  </r>
  <r>
    <n v="465"/>
    <d v="2022-10-05T00:00:00"/>
    <x v="78"/>
    <x v="4"/>
    <s v="Smartwatch"/>
    <n v="3"/>
    <n v="329.05"/>
    <n v="126.18"/>
    <b v="0"/>
    <s v="Cash"/>
    <s v="Online"/>
    <n v="987.15000000000009"/>
    <n v="0"/>
  </r>
  <r>
    <n v="9594"/>
    <d v="2022-01-29T00:00:00"/>
    <x v="78"/>
    <x v="0"/>
    <s v="Action Figure"/>
    <n v="1"/>
    <n v="372.85"/>
    <n v="86.29"/>
    <b v="1"/>
    <s v="UPI"/>
    <s v="Online"/>
    <n v="372.85"/>
    <n v="1"/>
  </r>
  <r>
    <n v="9599"/>
    <d v="2021-12-03T00:00:00"/>
    <x v="78"/>
    <x v="4"/>
    <s v="Laptop"/>
    <n v="4"/>
    <n v="477.01"/>
    <n v="23.44"/>
    <b v="0"/>
    <s v="Credit Card"/>
    <s v="Online"/>
    <n v="1908.04"/>
    <n v="0"/>
  </r>
  <r>
    <n v="5541"/>
    <d v="2021-07-21T00:00:00"/>
    <x v="78"/>
    <x v="3"/>
    <s v="Science Fiction"/>
    <n v="1"/>
    <n v="251.3"/>
    <n v="68.489999999999995"/>
    <b v="0"/>
    <s v="UPI"/>
    <s v="Online"/>
    <n v="251.3"/>
    <n v="0"/>
  </r>
  <r>
    <n v="4571"/>
    <d v="2022-01-17T00:00:00"/>
    <x v="79"/>
    <x v="5"/>
    <s v="Motorcycle Helmet"/>
    <n v="2"/>
    <n v="432.96"/>
    <n v="25.65"/>
    <b v="0"/>
    <s v="Credit Card"/>
    <s v="In-store"/>
    <n v="865.92"/>
    <n v="0"/>
  </r>
  <r>
    <n v="702"/>
    <d v="2021-08-26T00:00:00"/>
    <x v="79"/>
    <x v="1"/>
    <s v="Curtains"/>
    <n v="1"/>
    <n v="421.03"/>
    <n v="1.07"/>
    <b v="0"/>
    <s v="Cash"/>
    <s v="In-store"/>
    <n v="421.03"/>
    <n v="0"/>
  </r>
  <r>
    <n v="7307"/>
    <d v="2022-03-09T00:00:00"/>
    <x v="80"/>
    <x v="5"/>
    <s v="Motor Oil"/>
    <n v="2"/>
    <n v="393.61"/>
    <n v="28.02"/>
    <b v="1"/>
    <s v="Debit Card"/>
    <s v="In-store"/>
    <n v="787.22"/>
    <n v="1"/>
  </r>
  <r>
    <n v="4369"/>
    <d v="2021-04-19T00:00:00"/>
    <x v="80"/>
    <x v="2"/>
    <s v="Dress"/>
    <n v="1"/>
    <n v="145.01"/>
    <n v="14.41"/>
    <b v="0"/>
    <s v="Debit Card"/>
    <s v="Online"/>
    <n v="145.01"/>
    <n v="0"/>
  </r>
  <r>
    <n v="7971"/>
    <d v="2023-01-09T00:00:00"/>
    <x v="81"/>
    <x v="5"/>
    <s v="Air Freshener"/>
    <n v="2"/>
    <n v="78.569999999999993"/>
    <n v="7.59"/>
    <b v="1"/>
    <s v="UPI"/>
    <s v="In-store"/>
    <n v="157.13999999999999"/>
    <n v="1"/>
  </r>
  <r>
    <n v="9021"/>
    <d v="2022-12-31T00:00:00"/>
    <x v="81"/>
    <x v="2"/>
    <s v="T-Shirt"/>
    <n v="3"/>
    <n v="227.81"/>
    <n v="40.049999999999997"/>
    <b v="1"/>
    <s v="UPI"/>
    <s v="In-store"/>
    <n v="683.43000000000006"/>
    <n v="1"/>
  </r>
  <r>
    <n v="574"/>
    <d v="2022-08-13T00:00:00"/>
    <x v="81"/>
    <x v="4"/>
    <s v="Smartwatch"/>
    <n v="3"/>
    <n v="188.14"/>
    <n v="51.21"/>
    <b v="0"/>
    <s v="Credit Card"/>
    <s v="Online"/>
    <n v="564.41999999999996"/>
    <n v="0"/>
  </r>
  <r>
    <n v="3626"/>
    <d v="2022-01-06T00:00:00"/>
    <x v="81"/>
    <x v="4"/>
    <s v="Laptop"/>
    <n v="5"/>
    <n v="279.86"/>
    <n v="6.72"/>
    <b v="1"/>
    <s v="Net Banking"/>
    <s v="Online"/>
    <n v="1399.3000000000002"/>
    <n v="1"/>
  </r>
  <r>
    <n v="2225"/>
    <d v="2021-04-24T00:00:00"/>
    <x v="81"/>
    <x v="2"/>
    <s v="Dress"/>
    <n v="4"/>
    <n v="447.86"/>
    <n v="155.72"/>
    <b v="0"/>
    <s v="Cash"/>
    <s v="Online"/>
    <n v="1791.44"/>
    <n v="0"/>
  </r>
  <r>
    <n v="2610"/>
    <d v="2022-02-10T00:00:00"/>
    <x v="82"/>
    <x v="0"/>
    <s v="Board Game"/>
    <n v="5"/>
    <n v="337.39"/>
    <n v="91.1"/>
    <b v="0"/>
    <s v="UPI"/>
    <s v="Online"/>
    <n v="1686.9499999999998"/>
    <n v="0"/>
  </r>
  <r>
    <n v="1849"/>
    <d v="2021-10-24T00:00:00"/>
    <x v="82"/>
    <x v="0"/>
    <s v="Doll"/>
    <n v="4"/>
    <n v="415.03"/>
    <n v="79.97"/>
    <b v="0"/>
    <s v="Cash"/>
    <s v="Online"/>
    <n v="1660.12"/>
    <n v="0"/>
  </r>
  <r>
    <n v="9232"/>
    <d v="2021-10-05T00:00:00"/>
    <x v="82"/>
    <x v="1"/>
    <s v="Table Lamp"/>
    <n v="4"/>
    <n v="54.84"/>
    <n v="17.77"/>
    <b v="1"/>
    <s v="Debit Card"/>
    <s v="In-store"/>
    <n v="219.36"/>
    <n v="1"/>
  </r>
  <r>
    <n v="2655"/>
    <d v="2023-01-31T00:00:00"/>
    <x v="83"/>
    <x v="0"/>
    <s v="Board Game"/>
    <n v="2"/>
    <n v="228.59"/>
    <n v="113.9"/>
    <b v="0"/>
    <s v="Cash"/>
    <s v="In-store"/>
    <n v="457.18"/>
    <n v="0"/>
  </r>
  <r>
    <n v="1386"/>
    <d v="2022-02-17T00:00:00"/>
    <x v="83"/>
    <x v="4"/>
    <s v="Smartphone"/>
    <n v="5"/>
    <n v="234.37"/>
    <n v="60.18"/>
    <b v="1"/>
    <s v="Net Banking"/>
    <s v="In-store"/>
    <n v="1171.8499999999999"/>
    <n v="1"/>
  </r>
  <r>
    <n v="3560"/>
    <d v="2021-05-19T00:00:00"/>
    <x v="83"/>
    <x v="4"/>
    <s v="Laptop"/>
    <n v="1"/>
    <n v="298.89"/>
    <n v="57.39"/>
    <b v="0"/>
    <s v="Net Banking"/>
    <s v="Online"/>
    <n v="298.89"/>
    <n v="0"/>
  </r>
  <r>
    <n v="9192"/>
    <d v="2021-12-06T00:00:00"/>
    <x v="84"/>
    <x v="2"/>
    <s v="Dress"/>
    <n v="4"/>
    <n v="403.81"/>
    <n v="58.28"/>
    <b v="0"/>
    <s v="UPI"/>
    <s v="Online"/>
    <n v="1615.24"/>
    <n v="0"/>
  </r>
  <r>
    <n v="8324"/>
    <d v="2021-07-23T00:00:00"/>
    <x v="84"/>
    <x v="1"/>
    <s v="Cushion Covers"/>
    <n v="4"/>
    <n v="302.01"/>
    <n v="48.79"/>
    <b v="0"/>
    <s v="Cash"/>
    <s v="In-store"/>
    <n v="1208.04"/>
    <n v="0"/>
  </r>
  <r>
    <n v="1912"/>
    <d v="2022-12-31T00:00:00"/>
    <x v="85"/>
    <x v="3"/>
    <s v="Textbook"/>
    <n v="4"/>
    <n v="117.77"/>
    <n v="8.01"/>
    <b v="1"/>
    <s v="Net Banking"/>
    <s v="In-store"/>
    <n v="471.08"/>
    <n v="1"/>
  </r>
  <r>
    <n v="5965"/>
    <d v="2022-08-15T00:00:00"/>
    <x v="85"/>
    <x v="0"/>
    <s v="Puzzle"/>
    <n v="4"/>
    <n v="412.15"/>
    <n v="112.23"/>
    <b v="0"/>
    <s v="Net Banking"/>
    <s v="Online"/>
    <n v="1648.6"/>
    <n v="0"/>
  </r>
  <r>
    <n v="5595"/>
    <d v="2021-07-05T00:00:00"/>
    <x v="85"/>
    <x v="1"/>
    <s v="Table Lamp"/>
    <n v="3"/>
    <n v="269.72000000000003"/>
    <n v="54.64"/>
    <b v="1"/>
    <s v="Debit Card"/>
    <s v="In-store"/>
    <n v="809.16000000000008"/>
    <n v="1"/>
  </r>
  <r>
    <n v="9802"/>
    <d v="2021-12-24T00:00:00"/>
    <x v="86"/>
    <x v="3"/>
    <s v="Mystery Novel"/>
    <n v="4"/>
    <n v="156.28"/>
    <n v="67.61"/>
    <b v="1"/>
    <s v="Debit Card"/>
    <s v="Online"/>
    <n v="625.12"/>
    <n v="1"/>
  </r>
  <r>
    <n v="9011"/>
    <d v="2022-12-14T00:00:00"/>
    <x v="87"/>
    <x v="4"/>
    <s v="Smartphone"/>
    <n v="3"/>
    <n v="18.37"/>
    <n v="1.0900000000000001"/>
    <b v="0"/>
    <s v="UPI"/>
    <s v="In-store"/>
    <n v="55.11"/>
    <n v="0"/>
  </r>
  <r>
    <n v="3138"/>
    <d v="2022-05-03T00:00:00"/>
    <x v="87"/>
    <x v="0"/>
    <s v="Puzzle"/>
    <n v="2"/>
    <n v="124.79"/>
    <n v="30.81"/>
    <b v="0"/>
    <s v="Credit Card"/>
    <s v="In-store"/>
    <n v="249.58"/>
    <n v="0"/>
  </r>
  <r>
    <n v="1008"/>
    <d v="2021-10-18T00:00:00"/>
    <x v="87"/>
    <x v="2"/>
    <s v="Shoes"/>
    <n v="5"/>
    <n v="452.6"/>
    <n v="143.96"/>
    <b v="1"/>
    <s v="Debit Card"/>
    <s v="Online"/>
    <n v="2263"/>
    <n v="1"/>
  </r>
  <r>
    <n v="8191"/>
    <d v="2023-01-16T00:00:00"/>
    <x v="88"/>
    <x v="5"/>
    <s v="Motor Oil"/>
    <n v="3"/>
    <n v="466.12"/>
    <n v="232.35"/>
    <b v="1"/>
    <s v="Credit Card"/>
    <s v="In-store"/>
    <n v="1398.3600000000001"/>
    <n v="1"/>
  </r>
  <r>
    <n v="592"/>
    <d v="2022-07-15T00:00:00"/>
    <x v="88"/>
    <x v="0"/>
    <s v="Action Figure"/>
    <n v="2"/>
    <n v="445.4"/>
    <n v="176"/>
    <b v="1"/>
    <s v="UPI"/>
    <s v="Online"/>
    <n v="890.8"/>
    <n v="1"/>
  </r>
  <r>
    <n v="2858"/>
    <d v="2022-04-23T00:00:00"/>
    <x v="88"/>
    <x v="3"/>
    <s v="Science Fiction"/>
    <n v="2"/>
    <n v="167.43"/>
    <n v="49.39"/>
    <b v="1"/>
    <s v="Credit Card"/>
    <s v="Online"/>
    <n v="334.86"/>
    <n v="1"/>
  </r>
  <r>
    <n v="2628"/>
    <d v="2021-04-16T00:00:00"/>
    <x v="88"/>
    <x v="0"/>
    <s v="Doll"/>
    <n v="3"/>
    <n v="406.68"/>
    <n v="25.33"/>
    <b v="1"/>
    <s v="UPI"/>
    <s v="Online"/>
    <n v="1220.04"/>
    <n v="1"/>
  </r>
  <r>
    <n v="5318"/>
    <d v="2022-05-07T00:00:00"/>
    <x v="89"/>
    <x v="4"/>
    <s v="Headphones"/>
    <n v="2"/>
    <n v="222.24"/>
    <n v="59.43"/>
    <b v="1"/>
    <s v="Credit Card"/>
    <s v="Online"/>
    <n v="444.48"/>
    <n v="1"/>
  </r>
  <r>
    <n v="4472"/>
    <d v="2022-04-29T00:00:00"/>
    <x v="89"/>
    <x v="4"/>
    <s v="Smartwatch"/>
    <n v="3"/>
    <n v="231.66"/>
    <n v="92.96"/>
    <b v="1"/>
    <s v="Net Banking"/>
    <s v="Online"/>
    <n v="694.98"/>
    <n v="1"/>
  </r>
  <r>
    <n v="1638"/>
    <d v="2022-03-11T00:00:00"/>
    <x v="89"/>
    <x v="1"/>
    <s v="Table Lamp"/>
    <n v="3"/>
    <n v="271.37"/>
    <n v="70.16"/>
    <b v="0"/>
    <s v="Credit Card"/>
    <s v="Online"/>
    <n v="814.11"/>
    <n v="0"/>
  </r>
  <r>
    <n v="588"/>
    <d v="2023-02-09T00:00:00"/>
    <x v="90"/>
    <x v="1"/>
    <s v="Curtains"/>
    <n v="3"/>
    <n v="449.79"/>
    <n v="184.47"/>
    <b v="0"/>
    <s v="Cash"/>
    <s v="Online"/>
    <n v="1349.3700000000001"/>
    <n v="0"/>
  </r>
  <r>
    <n v="3502"/>
    <d v="2022-12-07T00:00:00"/>
    <x v="90"/>
    <x v="0"/>
    <s v="Doll"/>
    <n v="3"/>
    <n v="265.45"/>
    <n v="100.48"/>
    <b v="1"/>
    <s v="Credit Card"/>
    <s v="Online"/>
    <n v="796.34999999999991"/>
    <n v="1"/>
  </r>
  <r>
    <n v="2626"/>
    <d v="2022-11-04T00:00:00"/>
    <x v="90"/>
    <x v="4"/>
    <s v="Laptop"/>
    <n v="5"/>
    <n v="408.37"/>
    <n v="115.64"/>
    <b v="0"/>
    <s v="Credit Card"/>
    <s v="In-store"/>
    <n v="2041.85"/>
    <n v="0"/>
  </r>
  <r>
    <n v="8741"/>
    <d v="2022-09-04T00:00:00"/>
    <x v="90"/>
    <x v="0"/>
    <s v="Board Game"/>
    <n v="5"/>
    <n v="471.39"/>
    <n v="36.340000000000003"/>
    <b v="0"/>
    <s v="Cash"/>
    <s v="Online"/>
    <n v="2356.9499999999998"/>
    <n v="0"/>
  </r>
  <r>
    <n v="5155"/>
    <d v="2022-03-17T00:00:00"/>
    <x v="90"/>
    <x v="1"/>
    <s v="Bed Sheets"/>
    <n v="3"/>
    <n v="378.32"/>
    <n v="181.36"/>
    <b v="1"/>
    <s v="Net Banking"/>
    <s v="In-store"/>
    <n v="1134.96"/>
    <n v="1"/>
  </r>
  <r>
    <n v="7849"/>
    <d v="2021-11-14T00:00:00"/>
    <x v="90"/>
    <x v="3"/>
    <s v="Biography"/>
    <n v="4"/>
    <n v="100.66"/>
    <n v="43.4"/>
    <b v="1"/>
    <s v="Cash"/>
    <s v="In-store"/>
    <n v="402.64"/>
    <n v="1"/>
  </r>
  <r>
    <n v="520"/>
    <d v="2021-05-17T00:00:00"/>
    <x v="90"/>
    <x v="3"/>
    <s v="Textbook"/>
    <n v="4"/>
    <n v="280.82"/>
    <n v="7.88"/>
    <b v="1"/>
    <s v="Debit Card"/>
    <s v="Online"/>
    <n v="1123.28"/>
    <n v="1"/>
  </r>
  <r>
    <n v="5382"/>
    <d v="2022-02-05T00:00:00"/>
    <x v="91"/>
    <x v="1"/>
    <s v="Curtains"/>
    <n v="5"/>
    <n v="461.57"/>
    <n v="140.03"/>
    <b v="1"/>
    <s v="Net Banking"/>
    <s v="In-store"/>
    <n v="2307.85"/>
    <n v="1"/>
  </r>
  <r>
    <n v="5312"/>
    <d v="2021-08-06T00:00:00"/>
    <x v="91"/>
    <x v="4"/>
    <s v="Camera"/>
    <n v="3"/>
    <n v="178.57"/>
    <n v="31.92"/>
    <b v="1"/>
    <s v="UPI"/>
    <s v="Online"/>
    <n v="535.71"/>
    <n v="1"/>
  </r>
  <r>
    <n v="452"/>
    <d v="2022-03-25T00:00:00"/>
    <x v="92"/>
    <x v="5"/>
    <s v="Motor Oil"/>
    <n v="1"/>
    <n v="426.66"/>
    <n v="24.29"/>
    <b v="1"/>
    <s v="Net Banking"/>
    <s v="In-store"/>
    <n v="426.66"/>
    <n v="1"/>
  </r>
  <r>
    <n v="6582"/>
    <d v="2021-11-28T00:00:00"/>
    <x v="93"/>
    <x v="0"/>
    <s v="Remote Control Car"/>
    <n v="2"/>
    <n v="433.65"/>
    <n v="170.74"/>
    <b v="1"/>
    <s v="UPI"/>
    <s v="In-store"/>
    <n v="867.3"/>
    <n v="1"/>
  </r>
  <r>
    <n v="2999"/>
    <d v="2021-06-05T00:00:00"/>
    <x v="93"/>
    <x v="1"/>
    <s v="Curtains"/>
    <n v="2"/>
    <n v="356.56"/>
    <n v="156.72"/>
    <b v="0"/>
    <s v="Credit Card"/>
    <s v="Online"/>
    <n v="713.12"/>
    <n v="0"/>
  </r>
  <r>
    <n v="3272"/>
    <d v="2023-02-02T00:00:00"/>
    <x v="94"/>
    <x v="4"/>
    <s v="Laptop"/>
    <n v="2"/>
    <n v="322.70999999999998"/>
    <n v="157.65"/>
    <b v="0"/>
    <s v="Credit Card"/>
    <s v="In-store"/>
    <n v="645.41999999999996"/>
    <n v="0"/>
  </r>
  <r>
    <n v="1903"/>
    <d v="2021-10-20T00:00:00"/>
    <x v="94"/>
    <x v="2"/>
    <s v="Watch"/>
    <n v="2"/>
    <n v="200.44"/>
    <n v="37.18"/>
    <b v="0"/>
    <s v="Cash"/>
    <s v="Online"/>
    <n v="400.88"/>
    <n v="0"/>
  </r>
  <r>
    <n v="7636"/>
    <d v="2021-05-08T00:00:00"/>
    <x v="95"/>
    <x v="5"/>
    <s v="Air Freshener"/>
    <n v="3"/>
    <n v="458.02"/>
    <n v="84.9"/>
    <b v="0"/>
    <s v="Credit Card"/>
    <s v="Online"/>
    <n v="1374.06"/>
    <n v="0"/>
  </r>
  <r>
    <n v="6702"/>
    <d v="2022-10-27T00:00:00"/>
    <x v="96"/>
    <x v="0"/>
    <s v="Remote Control Car"/>
    <n v="5"/>
    <n v="173.27"/>
    <n v="41.61"/>
    <b v="0"/>
    <s v="Credit Card"/>
    <s v="In-store"/>
    <n v="866.35"/>
    <n v="0"/>
  </r>
  <r>
    <n v="6496"/>
    <d v="2022-07-20T00:00:00"/>
    <x v="96"/>
    <x v="1"/>
    <s v="Table Lamp"/>
    <n v="2"/>
    <n v="447.54"/>
    <n v="124.93"/>
    <b v="1"/>
    <s v="Credit Card"/>
    <s v="In-store"/>
    <n v="895.08"/>
    <n v="1"/>
  </r>
  <r>
    <n v="9945"/>
    <d v="2022-05-23T00:00:00"/>
    <x v="96"/>
    <x v="2"/>
    <s v="Jeans"/>
    <n v="1"/>
    <n v="271.98"/>
    <n v="53.15"/>
    <b v="1"/>
    <s v="Credit Card"/>
    <s v="In-store"/>
    <n v="271.98"/>
    <n v="1"/>
  </r>
  <r>
    <n v="9225"/>
    <d v="2022-05-22T00:00:00"/>
    <x v="96"/>
    <x v="4"/>
    <s v="Smartwatch"/>
    <n v="2"/>
    <n v="257.88"/>
    <n v="17.079999999999998"/>
    <b v="0"/>
    <s v="Credit Card"/>
    <s v="Online"/>
    <n v="515.76"/>
    <n v="0"/>
  </r>
  <r>
    <n v="8918"/>
    <d v="2022-04-30T00:00:00"/>
    <x v="96"/>
    <x v="5"/>
    <s v="Car Charger"/>
    <n v="3"/>
    <n v="141.54"/>
    <n v="20.99"/>
    <b v="0"/>
    <s v="Debit Card"/>
    <s v="Online"/>
    <n v="424.62"/>
    <n v="0"/>
  </r>
  <r>
    <n v="3827"/>
    <d v="2022-02-09T00:00:00"/>
    <x v="96"/>
    <x v="4"/>
    <s v="Smartphone"/>
    <n v="4"/>
    <n v="391.67"/>
    <n v="184.36"/>
    <b v="1"/>
    <s v="Cash"/>
    <s v="Online"/>
    <n v="1566.68"/>
    <n v="1"/>
  </r>
  <r>
    <n v="3321"/>
    <d v="2021-11-10T00:00:00"/>
    <x v="96"/>
    <x v="1"/>
    <s v="Table Lamp"/>
    <n v="4"/>
    <n v="194.52"/>
    <n v="41.78"/>
    <b v="1"/>
    <s v="UPI"/>
    <s v="In-store"/>
    <n v="778.08"/>
    <n v="1"/>
  </r>
  <r>
    <n v="2651"/>
    <d v="2021-09-06T00:00:00"/>
    <x v="96"/>
    <x v="2"/>
    <s v="Watch"/>
    <n v="4"/>
    <n v="395.18"/>
    <n v="158.24"/>
    <b v="1"/>
    <s v="Debit Card"/>
    <s v="In-store"/>
    <n v="1580.72"/>
    <n v="1"/>
  </r>
  <r>
    <n v="980"/>
    <d v="2021-05-16T00:00:00"/>
    <x v="96"/>
    <x v="5"/>
    <s v="Motor Oil"/>
    <n v="4"/>
    <n v="482.86"/>
    <n v="20.71"/>
    <b v="1"/>
    <s v="Cash"/>
    <s v="Online"/>
    <n v="1931.44"/>
    <n v="1"/>
  </r>
  <r>
    <n v="8719"/>
    <d v="2022-11-30T00:00:00"/>
    <x v="97"/>
    <x v="1"/>
    <s v="Cushion Covers"/>
    <n v="5"/>
    <n v="352.76"/>
    <n v="71.36"/>
    <b v="0"/>
    <s v="Credit Card"/>
    <s v="Online"/>
    <n v="1763.8"/>
    <n v="0"/>
  </r>
  <r>
    <n v="1103"/>
    <d v="2021-12-01T00:00:00"/>
    <x v="97"/>
    <x v="0"/>
    <s v="Action Figure"/>
    <n v="4"/>
    <n v="302.91000000000003"/>
    <n v="106.52"/>
    <b v="1"/>
    <s v="Debit Card"/>
    <s v="Online"/>
    <n v="1211.6400000000001"/>
    <n v="1"/>
  </r>
  <r>
    <n v="9602"/>
    <d v="2021-06-17T00:00:00"/>
    <x v="97"/>
    <x v="1"/>
    <s v="Curtains"/>
    <n v="3"/>
    <n v="76.86"/>
    <n v="6.05"/>
    <b v="0"/>
    <s v="UPI"/>
    <s v="In-store"/>
    <n v="230.57999999999998"/>
    <n v="0"/>
  </r>
  <r>
    <n v="6966"/>
    <d v="2022-06-24T00:00:00"/>
    <x v="98"/>
    <x v="5"/>
    <s v="Motorcycle Helmet"/>
    <n v="3"/>
    <n v="438.66"/>
    <n v="7.07"/>
    <b v="0"/>
    <s v="Net Banking"/>
    <s v="Online"/>
    <n v="1315.98"/>
    <n v="0"/>
  </r>
  <r>
    <n v="875"/>
    <d v="2022-05-31T00:00:00"/>
    <x v="98"/>
    <x v="5"/>
    <s v="Car Charger"/>
    <n v="4"/>
    <n v="348.64"/>
    <n v="3.15"/>
    <b v="1"/>
    <s v="Cash"/>
    <s v="In-store"/>
    <n v="1394.56"/>
    <n v="1"/>
  </r>
  <r>
    <n v="6692"/>
    <d v="2023-03-20T00:00:00"/>
    <x v="99"/>
    <x v="3"/>
    <s v="Biography"/>
    <n v="3"/>
    <n v="275.45999999999998"/>
    <n v="4.2"/>
    <b v="1"/>
    <s v="Net Banking"/>
    <s v="In-store"/>
    <n v="826.37999999999988"/>
    <n v="1"/>
  </r>
  <r>
    <n v="130"/>
    <d v="2023-01-22T00:00:00"/>
    <x v="99"/>
    <x v="5"/>
    <s v="Air Freshener"/>
    <n v="4"/>
    <n v="425.82"/>
    <n v="156.93"/>
    <b v="0"/>
    <s v="Credit Card"/>
    <s v="In-store"/>
    <n v="1703.28"/>
    <n v="0"/>
  </r>
  <r>
    <n v="7341"/>
    <d v="2021-11-16T00:00:00"/>
    <x v="99"/>
    <x v="1"/>
    <s v="Cookware Set"/>
    <n v="4"/>
    <n v="416.34"/>
    <n v="87.19"/>
    <b v="0"/>
    <s v="Credit Card"/>
    <s v="In-store"/>
    <n v="1665.36"/>
    <n v="0"/>
  </r>
  <r>
    <n v="3505"/>
    <d v="2022-12-30T00:00:00"/>
    <x v="100"/>
    <x v="1"/>
    <s v="Curtains"/>
    <n v="1"/>
    <n v="236.36"/>
    <n v="4.82"/>
    <b v="0"/>
    <s v="Net Banking"/>
    <s v="In-store"/>
    <n v="236.36"/>
    <n v="0"/>
  </r>
  <r>
    <n v="1777"/>
    <d v="2022-07-31T00:00:00"/>
    <x v="100"/>
    <x v="4"/>
    <s v="Headphones"/>
    <n v="5"/>
    <n v="391.61"/>
    <n v="65.69"/>
    <b v="1"/>
    <s v="Net Banking"/>
    <s v="Online"/>
    <n v="1958.0500000000002"/>
    <n v="1"/>
  </r>
  <r>
    <n v="5776"/>
    <d v="2022-07-09T00:00:00"/>
    <x v="100"/>
    <x v="0"/>
    <s v="Doll"/>
    <n v="5"/>
    <n v="133.38999999999999"/>
    <n v="23.67"/>
    <b v="0"/>
    <s v="Credit Card"/>
    <s v="In-store"/>
    <n v="666.94999999999993"/>
    <n v="0"/>
  </r>
  <r>
    <n v="2584"/>
    <d v="2022-05-11T00:00:00"/>
    <x v="100"/>
    <x v="4"/>
    <s v="Smartwatch"/>
    <n v="4"/>
    <n v="73.25"/>
    <n v="25.32"/>
    <b v="1"/>
    <s v="UPI"/>
    <s v="Online"/>
    <n v="293"/>
    <n v="1"/>
  </r>
  <r>
    <n v="2809"/>
    <d v="2022-01-14T00:00:00"/>
    <x v="100"/>
    <x v="5"/>
    <s v="Motor Oil"/>
    <n v="2"/>
    <n v="25.71"/>
    <n v="8.86"/>
    <b v="0"/>
    <s v="Credit Card"/>
    <s v="Online"/>
    <n v="51.42"/>
    <n v="0"/>
  </r>
  <r>
    <n v="3877"/>
    <d v="2022-10-19T00:00:00"/>
    <x v="101"/>
    <x v="2"/>
    <s v="Dress"/>
    <n v="4"/>
    <n v="461.96"/>
    <n v="14.3"/>
    <b v="0"/>
    <s v="Credit Card"/>
    <s v="Online"/>
    <n v="1847.84"/>
    <n v="0"/>
  </r>
  <r>
    <n v="8312"/>
    <d v="2022-03-20T00:00:00"/>
    <x v="101"/>
    <x v="2"/>
    <s v="T-Shirt"/>
    <n v="2"/>
    <n v="456.38"/>
    <n v="35.83"/>
    <b v="0"/>
    <s v="UPI"/>
    <s v="In-store"/>
    <n v="912.76"/>
    <n v="0"/>
  </r>
  <r>
    <n v="2161"/>
    <d v="2022-03-12T00:00:00"/>
    <x v="101"/>
    <x v="0"/>
    <s v="Puzzle"/>
    <n v="3"/>
    <n v="192.7"/>
    <n v="80.3"/>
    <b v="1"/>
    <s v="Net Banking"/>
    <s v="In-store"/>
    <n v="578.09999999999991"/>
    <n v="1"/>
  </r>
  <r>
    <n v="7453"/>
    <d v="2021-10-09T00:00:00"/>
    <x v="101"/>
    <x v="2"/>
    <s v="Dress"/>
    <n v="5"/>
    <n v="159.30000000000001"/>
    <n v="61.89"/>
    <b v="1"/>
    <s v="Credit Card"/>
    <s v="Online"/>
    <n v="796.5"/>
    <n v="1"/>
  </r>
  <r>
    <n v="8905"/>
    <d v="2022-11-04T00:00:00"/>
    <x v="102"/>
    <x v="3"/>
    <s v="Textbook"/>
    <n v="1"/>
    <n v="146.66"/>
    <n v="40.869999999999997"/>
    <b v="0"/>
    <s v="Credit Card"/>
    <s v="Online"/>
    <n v="146.66"/>
    <n v="0"/>
  </r>
  <r>
    <n v="7107"/>
    <d v="2022-01-08T00:00:00"/>
    <x v="102"/>
    <x v="4"/>
    <s v="Smartwatch"/>
    <n v="4"/>
    <n v="113.6"/>
    <n v="21.1"/>
    <b v="1"/>
    <s v="Cash"/>
    <s v="In-store"/>
    <n v="454.4"/>
    <n v="1"/>
  </r>
  <r>
    <n v="8266"/>
    <d v="2021-09-27T00:00:00"/>
    <x v="102"/>
    <x v="2"/>
    <s v="Shoes"/>
    <n v="3"/>
    <n v="198.93"/>
    <n v="45"/>
    <b v="1"/>
    <s v="UPI"/>
    <s v="Online"/>
    <n v="596.79"/>
    <n v="1"/>
  </r>
  <r>
    <n v="6050"/>
    <d v="2021-08-28T00:00:00"/>
    <x v="102"/>
    <x v="0"/>
    <s v="Puzzle"/>
    <n v="4"/>
    <n v="231.19"/>
    <n v="108.55"/>
    <b v="0"/>
    <s v="Debit Card"/>
    <s v="In-store"/>
    <n v="924.76"/>
    <n v="0"/>
  </r>
  <r>
    <n v="8239"/>
    <d v="2021-05-27T00:00:00"/>
    <x v="102"/>
    <x v="1"/>
    <s v="Curtains"/>
    <n v="5"/>
    <n v="52.39"/>
    <n v="20.05"/>
    <b v="0"/>
    <s v="UPI"/>
    <s v="In-store"/>
    <n v="261.95"/>
    <n v="0"/>
  </r>
  <r>
    <n v="8874"/>
    <d v="2023-02-15T00:00:00"/>
    <x v="103"/>
    <x v="4"/>
    <s v="Laptop"/>
    <n v="5"/>
    <n v="15.38"/>
    <n v="7"/>
    <b v="1"/>
    <s v="Cash"/>
    <s v="Online"/>
    <n v="76.900000000000006"/>
    <n v="1"/>
  </r>
  <r>
    <n v="2364"/>
    <d v="2022-10-17T00:00:00"/>
    <x v="103"/>
    <x v="2"/>
    <s v="Shoes"/>
    <n v="3"/>
    <n v="225.34"/>
    <n v="28.65"/>
    <b v="1"/>
    <s v="UPI"/>
    <s v="In-store"/>
    <n v="676.02"/>
    <n v="1"/>
  </r>
  <r>
    <n v="2938"/>
    <d v="2022-04-06T00:00:00"/>
    <x v="103"/>
    <x v="4"/>
    <s v="Smartwatch"/>
    <n v="2"/>
    <n v="128.07"/>
    <n v="39.69"/>
    <b v="0"/>
    <s v="Net Banking"/>
    <s v="In-store"/>
    <n v="256.14"/>
    <n v="0"/>
  </r>
  <r>
    <n v="413"/>
    <d v="2022-03-11T00:00:00"/>
    <x v="103"/>
    <x v="0"/>
    <s v="Action Figure"/>
    <n v="3"/>
    <n v="125.93"/>
    <n v="23.04"/>
    <b v="1"/>
    <s v="Net Banking"/>
    <s v="In-store"/>
    <n v="377.79"/>
    <n v="1"/>
  </r>
  <r>
    <n v="4489"/>
    <d v="2021-10-27T00:00:00"/>
    <x v="103"/>
    <x v="4"/>
    <s v="Laptop"/>
    <n v="2"/>
    <n v="169.49"/>
    <n v="40.65"/>
    <b v="0"/>
    <s v="Credit Card"/>
    <s v="In-store"/>
    <n v="338.98"/>
    <n v="0"/>
  </r>
  <r>
    <n v="6567"/>
    <d v="2021-09-24T00:00:00"/>
    <x v="103"/>
    <x v="2"/>
    <s v="Dress"/>
    <n v="4"/>
    <n v="462.6"/>
    <n v="101.92"/>
    <b v="1"/>
    <s v="Credit Card"/>
    <s v="In-store"/>
    <n v="1850.4"/>
    <n v="1"/>
  </r>
  <r>
    <n v="4222"/>
    <d v="2021-04-01T00:00:00"/>
    <x v="103"/>
    <x v="2"/>
    <s v="Watch"/>
    <n v="2"/>
    <n v="423.8"/>
    <n v="46.4"/>
    <b v="1"/>
    <s v="UPI"/>
    <s v="Online"/>
    <n v="847.6"/>
    <n v="1"/>
  </r>
  <r>
    <n v="6087"/>
    <d v="2022-03-19T00:00:00"/>
    <x v="104"/>
    <x v="5"/>
    <s v="Motorcycle Helmet"/>
    <n v="4"/>
    <n v="22.26"/>
    <n v="9.84"/>
    <b v="0"/>
    <s v="Cash"/>
    <s v="Online"/>
    <n v="89.04"/>
    <n v="0"/>
  </r>
  <r>
    <n v="6888"/>
    <d v="2022-11-27T00:00:00"/>
    <x v="105"/>
    <x v="4"/>
    <s v="Laptop"/>
    <n v="2"/>
    <n v="45.87"/>
    <n v="9.52"/>
    <b v="0"/>
    <s v="Debit Card"/>
    <s v="Online"/>
    <n v="91.74"/>
    <n v="0"/>
  </r>
  <r>
    <n v="627"/>
    <d v="2022-09-18T00:00:00"/>
    <x v="105"/>
    <x v="0"/>
    <s v="Remote Control Car"/>
    <n v="3"/>
    <n v="366.99"/>
    <n v="57.56"/>
    <b v="1"/>
    <s v="UPI"/>
    <s v="Online"/>
    <n v="1100.97"/>
    <n v="1"/>
  </r>
  <r>
    <n v="2859"/>
    <d v="2022-09-07T00:00:00"/>
    <x v="106"/>
    <x v="5"/>
    <s v="Car Seat Cover"/>
    <n v="2"/>
    <n v="17.28"/>
    <n v="6.83"/>
    <b v="1"/>
    <s v="Cash"/>
    <s v="In-store"/>
    <n v="34.56"/>
    <n v="1"/>
  </r>
  <r>
    <n v="3463"/>
    <d v="2021-11-16T00:00:00"/>
    <x v="107"/>
    <x v="0"/>
    <s v="Puzzle"/>
    <n v="2"/>
    <n v="433.8"/>
    <n v="166.34"/>
    <b v="0"/>
    <s v="Cash"/>
    <s v="In-store"/>
    <n v="867.6"/>
    <n v="0"/>
  </r>
  <r>
    <n v="45"/>
    <d v="2021-06-30T00:00:00"/>
    <x v="107"/>
    <x v="4"/>
    <s v="Smartwatch"/>
    <n v="1"/>
    <n v="386.89"/>
    <n v="154.22999999999999"/>
    <b v="1"/>
    <s v="Credit Card"/>
    <s v="Online"/>
    <n v="386.89"/>
    <n v="1"/>
  </r>
  <r>
    <n v="2036"/>
    <d v="2021-05-30T00:00:00"/>
    <x v="107"/>
    <x v="1"/>
    <s v="Table Lamp"/>
    <n v="4"/>
    <n v="397.36"/>
    <n v="196.26"/>
    <b v="0"/>
    <s v="Cash"/>
    <s v="Online"/>
    <n v="1589.44"/>
    <n v="0"/>
  </r>
  <r>
    <n v="8127"/>
    <d v="2021-05-22T00:00:00"/>
    <x v="107"/>
    <x v="0"/>
    <s v="Board Game"/>
    <n v="5"/>
    <n v="405.79"/>
    <n v="195.67"/>
    <b v="0"/>
    <s v="Credit Card"/>
    <s v="In-store"/>
    <n v="2028.95"/>
    <n v="0"/>
  </r>
  <r>
    <n v="4522"/>
    <d v="2022-12-11T00:00:00"/>
    <x v="108"/>
    <x v="5"/>
    <s v="Motorcycle Helmet"/>
    <n v="4"/>
    <n v="83.74"/>
    <n v="8.5500000000000007"/>
    <b v="1"/>
    <s v="Net Banking"/>
    <s v="In-store"/>
    <n v="334.96"/>
    <n v="1"/>
  </r>
  <r>
    <n v="8203"/>
    <d v="2023-02-21T00:00:00"/>
    <x v="109"/>
    <x v="2"/>
    <s v="Watch"/>
    <n v="5"/>
    <n v="76.3"/>
    <n v="15.78"/>
    <b v="0"/>
    <s v="Credit Card"/>
    <s v="Online"/>
    <n v="381.5"/>
    <n v="0"/>
  </r>
  <r>
    <n v="6323"/>
    <d v="2021-10-27T00:00:00"/>
    <x v="109"/>
    <x v="2"/>
    <s v="Dress"/>
    <n v="5"/>
    <n v="44.8"/>
    <n v="19.91"/>
    <b v="1"/>
    <s v="Net Banking"/>
    <s v="In-store"/>
    <n v="224"/>
    <n v="1"/>
  </r>
  <r>
    <n v="2733"/>
    <d v="2021-09-10T00:00:00"/>
    <x v="109"/>
    <x v="2"/>
    <s v="T-Shirt"/>
    <n v="2"/>
    <n v="60.82"/>
    <n v="27.71"/>
    <b v="0"/>
    <s v="Cash"/>
    <s v="In-store"/>
    <n v="121.64"/>
    <n v="0"/>
  </r>
  <r>
    <n v="1087"/>
    <d v="2021-04-22T00:00:00"/>
    <x v="109"/>
    <x v="3"/>
    <s v="Textbook"/>
    <n v="4"/>
    <n v="429.51"/>
    <n v="115.26"/>
    <b v="1"/>
    <s v="Cash"/>
    <s v="Online"/>
    <n v="1718.04"/>
    <n v="1"/>
  </r>
  <r>
    <n v="973"/>
    <d v="2022-10-08T00:00:00"/>
    <x v="110"/>
    <x v="0"/>
    <s v="Board Game"/>
    <n v="3"/>
    <n v="149"/>
    <n v="59.32"/>
    <b v="1"/>
    <s v="Debit Card"/>
    <s v="In-store"/>
    <n v="447"/>
    <n v="1"/>
  </r>
  <r>
    <n v="776"/>
    <d v="2022-10-04T00:00:00"/>
    <x v="110"/>
    <x v="2"/>
    <s v="T-Shirt"/>
    <n v="4"/>
    <n v="47.66"/>
    <n v="23.62"/>
    <b v="0"/>
    <s v="Debit Card"/>
    <s v="Online"/>
    <n v="190.64"/>
    <n v="0"/>
  </r>
  <r>
    <n v="8537"/>
    <d v="2022-07-07T00:00:00"/>
    <x v="110"/>
    <x v="5"/>
    <s v="Car Seat Cover"/>
    <n v="3"/>
    <n v="428.27"/>
    <n v="113.85"/>
    <b v="1"/>
    <s v="Debit Card"/>
    <s v="Online"/>
    <n v="1284.81"/>
    <n v="1"/>
  </r>
  <r>
    <n v="1743"/>
    <d v="2021-06-22T00:00:00"/>
    <x v="110"/>
    <x v="3"/>
    <s v="Children's Book"/>
    <n v="5"/>
    <n v="118.08"/>
    <n v="47.49"/>
    <b v="0"/>
    <s v="Net Banking"/>
    <s v="In-store"/>
    <n v="590.4"/>
    <n v="0"/>
  </r>
  <r>
    <n v="9384"/>
    <d v="2021-04-10T00:00:00"/>
    <x v="110"/>
    <x v="1"/>
    <s v="Table Lamp"/>
    <n v="3"/>
    <n v="275.60000000000002"/>
    <n v="104.29"/>
    <b v="0"/>
    <s v="Cash"/>
    <s v="Online"/>
    <n v="826.80000000000007"/>
    <n v="0"/>
  </r>
  <r>
    <n v="9614"/>
    <d v="2022-02-28T00:00:00"/>
    <x v="111"/>
    <x v="4"/>
    <s v="Headphones"/>
    <n v="1"/>
    <n v="375.16"/>
    <n v="18.04"/>
    <b v="1"/>
    <s v="UPI"/>
    <s v="Online"/>
    <n v="375.16"/>
    <n v="1"/>
  </r>
  <r>
    <n v="6217"/>
    <d v="2021-05-21T00:00:00"/>
    <x v="111"/>
    <x v="4"/>
    <s v="Smartphone"/>
    <n v="5"/>
    <n v="422.22"/>
    <n v="126"/>
    <b v="0"/>
    <s v="UPI"/>
    <s v="Online"/>
    <n v="2111.1000000000004"/>
    <n v="0"/>
  </r>
  <r>
    <n v="8759"/>
    <d v="2021-09-29T00:00:00"/>
    <x v="112"/>
    <x v="4"/>
    <s v="Headphones"/>
    <n v="5"/>
    <n v="486.39"/>
    <n v="78.930000000000007"/>
    <b v="0"/>
    <s v="Debit Card"/>
    <s v="In-store"/>
    <n v="2431.9499999999998"/>
    <n v="0"/>
  </r>
  <r>
    <n v="1445"/>
    <d v="2021-11-03T00:00:00"/>
    <x v="113"/>
    <x v="4"/>
    <s v="Laptop"/>
    <n v="1"/>
    <n v="100.97"/>
    <n v="29.84"/>
    <b v="1"/>
    <s v="Debit Card"/>
    <s v="Online"/>
    <n v="100.97"/>
    <n v="1"/>
  </r>
  <r>
    <n v="5108"/>
    <d v="2022-01-04T00:00:00"/>
    <x v="114"/>
    <x v="0"/>
    <s v="Puzzle"/>
    <n v="1"/>
    <n v="497.29"/>
    <n v="61.82"/>
    <b v="1"/>
    <s v="Debit Card"/>
    <s v="Online"/>
    <n v="497.29"/>
    <n v="1"/>
  </r>
  <r>
    <n v="1489"/>
    <d v="2021-07-02T00:00:00"/>
    <x v="114"/>
    <x v="5"/>
    <s v="Motor Oil"/>
    <n v="4"/>
    <n v="332.11"/>
    <n v="162.71"/>
    <b v="0"/>
    <s v="Net Banking"/>
    <s v="Online"/>
    <n v="1328.44"/>
    <n v="0"/>
  </r>
  <r>
    <n v="1613"/>
    <d v="2023-02-25T00:00:00"/>
    <x v="115"/>
    <x v="4"/>
    <s v="Headphones"/>
    <n v="1"/>
    <n v="277.55"/>
    <n v="46.32"/>
    <b v="0"/>
    <s v="Net Banking"/>
    <s v="In-store"/>
    <n v="277.55"/>
    <n v="0"/>
  </r>
  <r>
    <n v="4355"/>
    <d v="2022-11-19T00:00:00"/>
    <x v="115"/>
    <x v="3"/>
    <s v="Textbook"/>
    <n v="5"/>
    <n v="252.83"/>
    <n v="86.18"/>
    <b v="1"/>
    <s v="Net Banking"/>
    <s v="In-store"/>
    <n v="1264.1500000000001"/>
    <n v="1"/>
  </r>
  <r>
    <n v="7925"/>
    <d v="2022-05-26T00:00:00"/>
    <x v="115"/>
    <x v="5"/>
    <s v="Car Seat Cover"/>
    <n v="3"/>
    <n v="17.739999999999998"/>
    <n v="1.3"/>
    <b v="1"/>
    <s v="UPI"/>
    <s v="Online"/>
    <n v="53.22"/>
    <n v="1"/>
  </r>
  <r>
    <n v="5179"/>
    <d v="2021-11-23T00:00:00"/>
    <x v="115"/>
    <x v="3"/>
    <s v="Mystery Novel"/>
    <n v="1"/>
    <n v="207.69"/>
    <n v="3.72"/>
    <b v="1"/>
    <s v="Credit Card"/>
    <s v="In-store"/>
    <n v="207.69"/>
    <n v="1"/>
  </r>
  <r>
    <n v="9486"/>
    <d v="2021-11-22T00:00:00"/>
    <x v="115"/>
    <x v="4"/>
    <s v="Headphones"/>
    <n v="3"/>
    <n v="71.77"/>
    <n v="1.1299999999999999"/>
    <b v="1"/>
    <s v="UPI"/>
    <s v="Online"/>
    <n v="215.31"/>
    <n v="1"/>
  </r>
  <r>
    <n v="7120"/>
    <d v="2021-07-20T00:00:00"/>
    <x v="115"/>
    <x v="4"/>
    <s v="Laptop"/>
    <n v="4"/>
    <n v="50.42"/>
    <n v="2.42"/>
    <b v="1"/>
    <s v="Net Banking"/>
    <s v="Online"/>
    <n v="201.68"/>
    <n v="1"/>
  </r>
  <r>
    <n v="8037"/>
    <d v="2022-11-27T00:00:00"/>
    <x v="116"/>
    <x v="0"/>
    <s v="Board Game"/>
    <n v="4"/>
    <n v="354.19"/>
    <n v="171.03"/>
    <b v="1"/>
    <s v="Debit Card"/>
    <s v="In-store"/>
    <n v="1416.76"/>
    <n v="1"/>
  </r>
  <r>
    <n v="9507"/>
    <d v="2022-11-17T00:00:00"/>
    <x v="116"/>
    <x v="5"/>
    <s v="Motorcycle Helmet"/>
    <n v="2"/>
    <n v="358.42"/>
    <n v="41.37"/>
    <b v="1"/>
    <s v="Credit Card"/>
    <s v="Online"/>
    <n v="716.84"/>
    <n v="1"/>
  </r>
  <r>
    <n v="3193"/>
    <d v="2022-06-13T00:00:00"/>
    <x v="116"/>
    <x v="3"/>
    <s v="Mystery Novel"/>
    <n v="5"/>
    <n v="157.55000000000001"/>
    <n v="76.23"/>
    <b v="1"/>
    <s v="Debit Card"/>
    <s v="In-store"/>
    <n v="787.75"/>
    <n v="1"/>
  </r>
  <r>
    <n v="2299"/>
    <d v="2022-04-10T00:00:00"/>
    <x v="116"/>
    <x v="5"/>
    <s v="Air Freshener"/>
    <n v="4"/>
    <n v="204.19"/>
    <n v="49.65"/>
    <b v="1"/>
    <s v="Cash"/>
    <s v="Online"/>
    <n v="816.76"/>
    <n v="1"/>
  </r>
  <r>
    <n v="191"/>
    <d v="2021-12-21T00:00:00"/>
    <x v="116"/>
    <x v="4"/>
    <s v="Smartphone"/>
    <n v="1"/>
    <n v="249.72"/>
    <n v="83.51"/>
    <b v="1"/>
    <s v="Credit Card"/>
    <s v="In-store"/>
    <n v="249.72"/>
    <n v="1"/>
  </r>
  <r>
    <n v="9767"/>
    <d v="2021-06-22T00:00:00"/>
    <x v="116"/>
    <x v="5"/>
    <s v="Air Freshener"/>
    <n v="1"/>
    <n v="442.32"/>
    <n v="150.41999999999999"/>
    <b v="0"/>
    <s v="Net Banking"/>
    <s v="In-store"/>
    <n v="442.32"/>
    <n v="0"/>
  </r>
  <r>
    <n v="8200"/>
    <d v="2021-03-26T00:00:00"/>
    <x v="116"/>
    <x v="5"/>
    <s v="Air Freshener"/>
    <n v="5"/>
    <n v="156.19"/>
    <n v="4.22"/>
    <b v="1"/>
    <s v="Debit Card"/>
    <s v="Online"/>
    <n v="780.95"/>
    <n v="1"/>
  </r>
  <r>
    <n v="5313"/>
    <d v="2023-02-04T00:00:00"/>
    <x v="117"/>
    <x v="5"/>
    <s v="Motor Oil"/>
    <n v="5"/>
    <n v="77.290000000000006"/>
    <n v="32.32"/>
    <b v="1"/>
    <s v="Credit Card"/>
    <s v="Online"/>
    <n v="386.45000000000005"/>
    <n v="1"/>
  </r>
  <r>
    <n v="2526"/>
    <d v="2022-06-15T00:00:00"/>
    <x v="117"/>
    <x v="1"/>
    <s v="Cookware Set"/>
    <n v="4"/>
    <n v="370.59"/>
    <n v="170.79"/>
    <b v="1"/>
    <s v="Net Banking"/>
    <s v="Online"/>
    <n v="1482.36"/>
    <n v="1"/>
  </r>
  <r>
    <n v="6661"/>
    <d v="2022-02-22T00:00:00"/>
    <x v="117"/>
    <x v="0"/>
    <s v="Puzzle"/>
    <n v="2"/>
    <n v="231.44"/>
    <n v="53.62"/>
    <b v="1"/>
    <s v="Credit Card"/>
    <s v="Online"/>
    <n v="462.88"/>
    <n v="1"/>
  </r>
  <r>
    <n v="7011"/>
    <d v="2021-09-11T00:00:00"/>
    <x v="117"/>
    <x v="2"/>
    <s v="Shoes"/>
    <n v="1"/>
    <n v="184.72"/>
    <n v="16.04"/>
    <b v="0"/>
    <s v="Net Banking"/>
    <s v="Online"/>
    <n v="184.72"/>
    <n v="0"/>
  </r>
  <r>
    <n v="686"/>
    <d v="2021-06-27T00:00:00"/>
    <x v="117"/>
    <x v="0"/>
    <s v="Action Figure"/>
    <n v="4"/>
    <n v="76.63"/>
    <n v="13.14"/>
    <b v="0"/>
    <s v="Debit Card"/>
    <s v="Online"/>
    <n v="306.52"/>
    <n v="0"/>
  </r>
  <r>
    <n v="8569"/>
    <d v="2022-12-01T00:00:00"/>
    <x v="118"/>
    <x v="5"/>
    <s v="Air Freshener"/>
    <n v="2"/>
    <n v="213.51"/>
    <n v="0.96"/>
    <b v="1"/>
    <s v="UPI"/>
    <s v="Online"/>
    <n v="427.02"/>
    <n v="1"/>
  </r>
  <r>
    <n v="4716"/>
    <d v="2022-11-06T00:00:00"/>
    <x v="118"/>
    <x v="0"/>
    <s v="Doll"/>
    <n v="4"/>
    <n v="448.92"/>
    <n v="88.56"/>
    <b v="0"/>
    <s v="Debit Card"/>
    <s v="In-store"/>
    <n v="1795.68"/>
    <n v="0"/>
  </r>
  <r>
    <n v="5152"/>
    <d v="2022-07-01T00:00:00"/>
    <x v="119"/>
    <x v="4"/>
    <s v="Headphones"/>
    <n v="1"/>
    <n v="361.23"/>
    <n v="38.61"/>
    <b v="0"/>
    <s v="Debit Card"/>
    <s v="Online"/>
    <n v="361.23"/>
    <n v="0"/>
  </r>
  <r>
    <n v="6716"/>
    <d v="2022-02-17T00:00:00"/>
    <x v="119"/>
    <x v="5"/>
    <s v="Motor Oil"/>
    <n v="5"/>
    <n v="158.25"/>
    <n v="56.11"/>
    <b v="0"/>
    <s v="Credit Card"/>
    <s v="In-store"/>
    <n v="791.25"/>
    <n v="0"/>
  </r>
  <r>
    <n v="2968"/>
    <d v="2021-08-01T00:00:00"/>
    <x v="119"/>
    <x v="1"/>
    <s v="Bed Sheets"/>
    <n v="1"/>
    <n v="425.12"/>
    <n v="58.95"/>
    <b v="0"/>
    <s v="Debit Card"/>
    <s v="Online"/>
    <n v="425.12"/>
    <n v="0"/>
  </r>
  <r>
    <n v="2448"/>
    <d v="2022-05-29T00:00:00"/>
    <x v="120"/>
    <x v="3"/>
    <s v="Children's Book"/>
    <n v="4"/>
    <n v="35.64"/>
    <n v="12.46"/>
    <b v="0"/>
    <s v="Credit Card"/>
    <s v="Online"/>
    <n v="142.56"/>
    <n v="0"/>
  </r>
  <r>
    <n v="139"/>
    <d v="2022-11-19T00:00:00"/>
    <x v="121"/>
    <x v="3"/>
    <s v="Science Fiction"/>
    <n v="2"/>
    <n v="227.84"/>
    <n v="25.24"/>
    <b v="1"/>
    <s v="Net Banking"/>
    <s v="In-store"/>
    <n v="455.68"/>
    <n v="1"/>
  </r>
  <r>
    <n v="4767"/>
    <d v="2021-10-27T00:00:00"/>
    <x v="121"/>
    <x v="3"/>
    <s v="Mystery Novel"/>
    <n v="4"/>
    <n v="171.53"/>
    <n v="47.29"/>
    <b v="1"/>
    <s v="Cash"/>
    <s v="Online"/>
    <n v="686.12"/>
    <n v="1"/>
  </r>
  <r>
    <n v="1954"/>
    <d v="2021-10-25T00:00:00"/>
    <x v="121"/>
    <x v="3"/>
    <s v="Biography"/>
    <n v="5"/>
    <n v="170.17"/>
    <n v="32.58"/>
    <b v="1"/>
    <s v="Net Banking"/>
    <s v="Online"/>
    <n v="850.84999999999991"/>
    <n v="1"/>
  </r>
  <r>
    <n v="9486"/>
    <d v="2021-10-22T00:00:00"/>
    <x v="121"/>
    <x v="4"/>
    <s v="Smartphone"/>
    <n v="1"/>
    <n v="194.92"/>
    <n v="86.75"/>
    <b v="1"/>
    <s v="Debit Card"/>
    <s v="Online"/>
    <n v="194.92"/>
    <n v="1"/>
  </r>
  <r>
    <n v="3991"/>
    <d v="2022-05-31T00:00:00"/>
    <x v="122"/>
    <x v="0"/>
    <s v="Board Game"/>
    <n v="1"/>
    <n v="416.61"/>
    <n v="115.44"/>
    <b v="1"/>
    <s v="Debit Card"/>
    <s v="In-store"/>
    <n v="416.61"/>
    <n v="1"/>
  </r>
  <r>
    <n v="3346"/>
    <d v="2022-02-02T00:00:00"/>
    <x v="122"/>
    <x v="4"/>
    <s v="Laptop"/>
    <n v="5"/>
    <n v="278.94"/>
    <n v="110.91"/>
    <b v="1"/>
    <s v="Debit Card"/>
    <s v="Online"/>
    <n v="1394.7"/>
    <n v="1"/>
  </r>
  <r>
    <n v="2007"/>
    <d v="2023-02-26T00:00:00"/>
    <x v="123"/>
    <x v="1"/>
    <s v="Curtains"/>
    <n v="1"/>
    <n v="89.23"/>
    <n v="25.87"/>
    <b v="0"/>
    <s v="Net Banking"/>
    <s v="In-store"/>
    <n v="89.23"/>
    <n v="0"/>
  </r>
  <r>
    <n v="7356"/>
    <d v="2022-08-03T00:00:00"/>
    <x v="123"/>
    <x v="2"/>
    <s v="T-Shirt"/>
    <n v="3"/>
    <n v="387.48"/>
    <n v="133.24"/>
    <b v="1"/>
    <s v="UPI"/>
    <s v="In-store"/>
    <n v="1162.44"/>
    <n v="1"/>
  </r>
  <r>
    <n v="1031"/>
    <d v="2022-07-16T00:00:00"/>
    <x v="123"/>
    <x v="2"/>
    <s v="Watch"/>
    <n v="2"/>
    <n v="440.55"/>
    <n v="142.11000000000001"/>
    <b v="0"/>
    <s v="Cash"/>
    <s v="Online"/>
    <n v="881.1"/>
    <n v="0"/>
  </r>
  <r>
    <n v="8287"/>
    <d v="2022-04-21T00:00:00"/>
    <x v="123"/>
    <x v="4"/>
    <s v="Smartwatch"/>
    <n v="2"/>
    <n v="71.900000000000006"/>
    <n v="31.26"/>
    <b v="0"/>
    <s v="Credit Card"/>
    <s v="Online"/>
    <n v="143.80000000000001"/>
    <n v="0"/>
  </r>
  <r>
    <n v="2536"/>
    <d v="2022-01-01T00:00:00"/>
    <x v="123"/>
    <x v="3"/>
    <s v="Mystery Novel"/>
    <n v="1"/>
    <n v="12.17"/>
    <n v="0.4"/>
    <b v="0"/>
    <s v="Credit Card"/>
    <s v="In-store"/>
    <n v="12.17"/>
    <n v="0"/>
  </r>
  <r>
    <n v="8287"/>
    <d v="2023-02-15T00:00:00"/>
    <x v="124"/>
    <x v="3"/>
    <s v="Textbook"/>
    <n v="2"/>
    <n v="484.34"/>
    <n v="124.28"/>
    <b v="1"/>
    <s v="Debit Card"/>
    <s v="In-store"/>
    <n v="968.68"/>
    <n v="1"/>
  </r>
  <r>
    <n v="718"/>
    <d v="2022-10-01T00:00:00"/>
    <x v="124"/>
    <x v="2"/>
    <s v="Dress"/>
    <n v="5"/>
    <n v="358.69"/>
    <n v="159.9"/>
    <b v="0"/>
    <s v="Net Banking"/>
    <s v="In-store"/>
    <n v="1793.45"/>
    <n v="0"/>
  </r>
  <r>
    <n v="3290"/>
    <d v="2022-05-27T00:00:00"/>
    <x v="124"/>
    <x v="0"/>
    <s v="Action Figure"/>
    <n v="4"/>
    <n v="244.62"/>
    <n v="13.63"/>
    <b v="1"/>
    <s v="UPI"/>
    <s v="Online"/>
    <n v="978.48"/>
    <n v="1"/>
  </r>
  <r>
    <n v="479"/>
    <d v="2022-03-27T00:00:00"/>
    <x v="124"/>
    <x v="0"/>
    <s v="Action Figure"/>
    <n v="1"/>
    <n v="21.63"/>
    <n v="3.25"/>
    <b v="0"/>
    <s v="Net Banking"/>
    <s v="Online"/>
    <n v="21.63"/>
    <n v="0"/>
  </r>
  <r>
    <n v="1066"/>
    <d v="2021-09-26T00:00:00"/>
    <x v="124"/>
    <x v="1"/>
    <s v="Table Lamp"/>
    <n v="2"/>
    <n v="441.69"/>
    <n v="160.97"/>
    <b v="0"/>
    <s v="Debit Card"/>
    <s v="Online"/>
    <n v="883.38"/>
    <n v="0"/>
  </r>
  <r>
    <n v="4826"/>
    <d v="2021-08-20T00:00:00"/>
    <x v="124"/>
    <x v="2"/>
    <s v="T-Shirt"/>
    <n v="5"/>
    <n v="201.88"/>
    <n v="100.36"/>
    <b v="1"/>
    <s v="Debit Card"/>
    <s v="In-store"/>
    <n v="1009.4"/>
    <n v="1"/>
  </r>
  <r>
    <n v="992"/>
    <d v="2021-07-10T00:00:00"/>
    <x v="124"/>
    <x v="1"/>
    <s v="Table Lamp"/>
    <n v="4"/>
    <n v="261.43"/>
    <n v="85.19"/>
    <b v="0"/>
    <s v="Net Banking"/>
    <s v="Online"/>
    <n v="1045.72"/>
    <n v="0"/>
  </r>
  <r>
    <n v="9449"/>
    <d v="2022-09-22T00:00:00"/>
    <x v="125"/>
    <x v="4"/>
    <s v="Smartwatch"/>
    <n v="4"/>
    <n v="244.38"/>
    <n v="66.08"/>
    <b v="0"/>
    <s v="UPI"/>
    <s v="Online"/>
    <n v="977.52"/>
    <n v="0"/>
  </r>
  <r>
    <n v="6567"/>
    <d v="2021-05-27T00:00:00"/>
    <x v="125"/>
    <x v="3"/>
    <s v="Science Fiction"/>
    <n v="4"/>
    <n v="166.07"/>
    <n v="55.45"/>
    <b v="0"/>
    <s v="Net Banking"/>
    <s v="In-store"/>
    <n v="664.28"/>
    <n v="0"/>
  </r>
  <r>
    <n v="7714"/>
    <d v="2021-05-09T00:00:00"/>
    <x v="125"/>
    <x v="5"/>
    <s v="Car Charger"/>
    <n v="5"/>
    <n v="383.83"/>
    <n v="35.130000000000003"/>
    <b v="0"/>
    <s v="Credit Card"/>
    <s v="Online"/>
    <n v="1919.1499999999999"/>
    <n v="0"/>
  </r>
  <r>
    <n v="3110"/>
    <d v="2023-03-06T00:00:00"/>
    <x v="126"/>
    <x v="2"/>
    <s v="Dress"/>
    <n v="2"/>
    <n v="222.58"/>
    <n v="92.82"/>
    <b v="1"/>
    <s v="Net Banking"/>
    <s v="Online"/>
    <n v="445.16"/>
    <n v="1"/>
  </r>
  <r>
    <n v="4791"/>
    <d v="2022-09-25T00:00:00"/>
    <x v="126"/>
    <x v="0"/>
    <s v="Remote Control Car"/>
    <n v="4"/>
    <n v="332.22"/>
    <n v="109.07"/>
    <b v="1"/>
    <s v="Net Banking"/>
    <s v="Online"/>
    <n v="1328.88"/>
    <n v="1"/>
  </r>
  <r>
    <n v="7912"/>
    <d v="2021-09-10T00:00:00"/>
    <x v="126"/>
    <x v="2"/>
    <s v="Shoes"/>
    <n v="2"/>
    <n v="306.82"/>
    <n v="15.48"/>
    <b v="0"/>
    <s v="UPI"/>
    <s v="In-store"/>
    <n v="613.64"/>
    <n v="0"/>
  </r>
  <r>
    <n v="7591"/>
    <d v="2022-09-06T00:00:00"/>
    <x v="127"/>
    <x v="3"/>
    <s v="Mystery Novel"/>
    <n v="2"/>
    <n v="474.39"/>
    <n v="212.77"/>
    <b v="1"/>
    <s v="Net Banking"/>
    <s v="In-store"/>
    <n v="948.78"/>
    <n v="1"/>
  </r>
  <r>
    <n v="6260"/>
    <d v="2022-08-29T00:00:00"/>
    <x v="127"/>
    <x v="3"/>
    <s v="Biography"/>
    <n v="5"/>
    <n v="115.63"/>
    <n v="47.64"/>
    <b v="1"/>
    <s v="UPI"/>
    <s v="Online"/>
    <n v="578.15"/>
    <n v="1"/>
  </r>
  <r>
    <n v="8749"/>
    <d v="2022-10-30T00:00:00"/>
    <x v="128"/>
    <x v="4"/>
    <s v="Smartphone"/>
    <n v="4"/>
    <n v="332.85"/>
    <n v="40.94"/>
    <b v="1"/>
    <s v="UPI"/>
    <s v="In-store"/>
    <n v="1331.4"/>
    <n v="1"/>
  </r>
  <r>
    <n v="2090"/>
    <d v="2022-04-18T00:00:00"/>
    <x v="128"/>
    <x v="5"/>
    <s v="Motorcycle Helmet"/>
    <n v="5"/>
    <n v="136.06"/>
    <n v="25.92"/>
    <b v="1"/>
    <s v="Credit Card"/>
    <s v="Online"/>
    <n v="680.3"/>
    <n v="1"/>
  </r>
  <r>
    <n v="1954"/>
    <d v="2022-12-15T00:00:00"/>
    <x v="129"/>
    <x v="0"/>
    <s v="Remote Control Car"/>
    <n v="3"/>
    <n v="165.39"/>
    <n v="75.14"/>
    <b v="1"/>
    <s v="Cash"/>
    <s v="Online"/>
    <n v="496.16999999999996"/>
    <n v="1"/>
  </r>
  <r>
    <n v="9601"/>
    <d v="2021-12-08T00:00:00"/>
    <x v="129"/>
    <x v="2"/>
    <s v="Dress"/>
    <n v="4"/>
    <n v="47.25"/>
    <n v="5.41"/>
    <b v="0"/>
    <s v="Net Banking"/>
    <s v="Online"/>
    <n v="189"/>
    <n v="0"/>
  </r>
  <r>
    <n v="6468"/>
    <d v="2022-12-05T00:00:00"/>
    <x v="130"/>
    <x v="2"/>
    <s v="Jeans"/>
    <n v="1"/>
    <n v="291.54000000000002"/>
    <n v="95.02"/>
    <b v="1"/>
    <s v="Credit Card"/>
    <s v="In-store"/>
    <n v="291.54000000000002"/>
    <n v="1"/>
  </r>
  <r>
    <n v="6536"/>
    <d v="2022-11-28T00:00:00"/>
    <x v="130"/>
    <x v="5"/>
    <s v="Motor Oil"/>
    <n v="2"/>
    <n v="130.54"/>
    <n v="46.51"/>
    <b v="1"/>
    <s v="Cash"/>
    <s v="In-store"/>
    <n v="261.08"/>
    <n v="1"/>
  </r>
  <r>
    <n v="4921"/>
    <d v="2021-04-21T00:00:00"/>
    <x v="130"/>
    <x v="5"/>
    <s v="Air Freshener"/>
    <n v="1"/>
    <n v="192.21"/>
    <n v="49.03"/>
    <b v="1"/>
    <s v="Credit Card"/>
    <s v="In-store"/>
    <n v="192.21"/>
    <n v="1"/>
  </r>
  <r>
    <n v="5386"/>
    <d v="2022-08-26T00:00:00"/>
    <x v="131"/>
    <x v="1"/>
    <s v="Curtains"/>
    <n v="1"/>
    <n v="265.23"/>
    <n v="129.63999999999999"/>
    <b v="0"/>
    <s v="Credit Card"/>
    <s v="Online"/>
    <n v="265.23"/>
    <n v="0"/>
  </r>
  <r>
    <n v="6972"/>
    <d v="2022-07-20T00:00:00"/>
    <x v="131"/>
    <x v="1"/>
    <s v="Cookware Set"/>
    <n v="2"/>
    <n v="455.94"/>
    <n v="19.11"/>
    <b v="0"/>
    <s v="Net Banking"/>
    <s v="Online"/>
    <n v="911.88"/>
    <n v="0"/>
  </r>
  <r>
    <n v="3735"/>
    <d v="2021-04-05T00:00:00"/>
    <x v="131"/>
    <x v="1"/>
    <s v="Cookware Set"/>
    <n v="3"/>
    <n v="142.02000000000001"/>
    <n v="29.6"/>
    <b v="1"/>
    <s v="Debit Card"/>
    <s v="In-store"/>
    <n v="426.06000000000006"/>
    <n v="1"/>
  </r>
  <r>
    <n v="6847"/>
    <d v="2023-02-21T00:00:00"/>
    <x v="132"/>
    <x v="3"/>
    <s v="Biography"/>
    <n v="5"/>
    <n v="424.15"/>
    <n v="88.17"/>
    <b v="1"/>
    <s v="Debit Card"/>
    <s v="In-store"/>
    <n v="2120.75"/>
    <n v="1"/>
  </r>
  <r>
    <n v="4032"/>
    <d v="2022-12-07T00:00:00"/>
    <x v="132"/>
    <x v="2"/>
    <s v="Shoes"/>
    <n v="4"/>
    <n v="70.319999999999993"/>
    <n v="12.51"/>
    <b v="1"/>
    <s v="Credit Card"/>
    <s v="Online"/>
    <n v="281.27999999999997"/>
    <n v="1"/>
  </r>
  <r>
    <n v="8481"/>
    <d v="2022-11-13T00:00:00"/>
    <x v="132"/>
    <x v="1"/>
    <s v="Bed Sheets"/>
    <n v="3"/>
    <n v="492.35"/>
    <n v="52.88"/>
    <b v="0"/>
    <s v="Credit Card"/>
    <s v="In-store"/>
    <n v="1477.0500000000002"/>
    <n v="0"/>
  </r>
  <r>
    <n v="7310"/>
    <d v="2022-07-15T00:00:00"/>
    <x v="132"/>
    <x v="5"/>
    <s v="Air Freshener"/>
    <n v="3"/>
    <n v="427.84"/>
    <n v="136.61000000000001"/>
    <b v="0"/>
    <s v="Credit Card"/>
    <s v="Online"/>
    <n v="1283.52"/>
    <n v="0"/>
  </r>
  <r>
    <n v="3747"/>
    <d v="2022-06-23T00:00:00"/>
    <x v="132"/>
    <x v="5"/>
    <s v="Motorcycle Helmet"/>
    <n v="1"/>
    <n v="133.46"/>
    <n v="18.510000000000002"/>
    <b v="0"/>
    <s v="Net Banking"/>
    <s v="Online"/>
    <n v="133.46"/>
    <n v="0"/>
  </r>
  <r>
    <n v="266"/>
    <d v="2021-08-13T00:00:00"/>
    <x v="132"/>
    <x v="1"/>
    <s v="Cookware Set"/>
    <n v="1"/>
    <n v="89.17"/>
    <n v="41.59"/>
    <b v="1"/>
    <s v="Net Banking"/>
    <s v="Online"/>
    <n v="89.17"/>
    <n v="1"/>
  </r>
  <r>
    <n v="7829"/>
    <d v="2021-07-03T00:00:00"/>
    <x v="132"/>
    <x v="3"/>
    <s v="Biography"/>
    <n v="1"/>
    <n v="372.43"/>
    <n v="49.56"/>
    <b v="0"/>
    <s v="Debit Card"/>
    <s v="Online"/>
    <n v="372.43"/>
    <n v="0"/>
  </r>
  <r>
    <n v="7928"/>
    <d v="2021-04-19T00:00:00"/>
    <x v="132"/>
    <x v="3"/>
    <s v="Biography"/>
    <n v="5"/>
    <n v="471.65"/>
    <n v="76.75"/>
    <b v="1"/>
    <s v="Cash"/>
    <s v="In-store"/>
    <n v="2358.25"/>
    <n v="1"/>
  </r>
  <r>
    <n v="153"/>
    <d v="2023-02-09T00:00:00"/>
    <x v="133"/>
    <x v="4"/>
    <s v="Laptop"/>
    <n v="3"/>
    <n v="206.62"/>
    <n v="102.43"/>
    <b v="1"/>
    <s v="Debit Card"/>
    <s v="Online"/>
    <n v="619.86"/>
    <n v="1"/>
  </r>
  <r>
    <n v="4489"/>
    <d v="2022-12-30T00:00:00"/>
    <x v="133"/>
    <x v="0"/>
    <s v="Doll"/>
    <n v="4"/>
    <n v="114.01"/>
    <n v="15.66"/>
    <b v="0"/>
    <s v="Cash"/>
    <s v="In-store"/>
    <n v="456.04"/>
    <n v="0"/>
  </r>
  <r>
    <n v="4598"/>
    <d v="2022-07-08T00:00:00"/>
    <x v="133"/>
    <x v="4"/>
    <s v="Camera"/>
    <n v="4"/>
    <n v="214.93"/>
    <n v="81.709999999999994"/>
    <b v="1"/>
    <s v="Net Banking"/>
    <s v="Online"/>
    <n v="859.72"/>
    <n v="1"/>
  </r>
  <r>
    <n v="1748"/>
    <d v="2022-03-12T00:00:00"/>
    <x v="133"/>
    <x v="4"/>
    <s v="Laptop"/>
    <n v="4"/>
    <n v="173.33"/>
    <n v="34.1"/>
    <b v="0"/>
    <s v="Cash"/>
    <s v="In-store"/>
    <n v="693.32"/>
    <n v="0"/>
  </r>
  <r>
    <n v="9739"/>
    <d v="2021-09-05T00:00:00"/>
    <x v="133"/>
    <x v="1"/>
    <s v="Curtains"/>
    <n v="5"/>
    <n v="474.17"/>
    <n v="47.62"/>
    <b v="0"/>
    <s v="Debit Card"/>
    <s v="In-store"/>
    <n v="2370.85"/>
    <n v="0"/>
  </r>
  <r>
    <n v="7728"/>
    <d v="2022-03-09T00:00:00"/>
    <x v="134"/>
    <x v="3"/>
    <s v="Children's Book"/>
    <n v="1"/>
    <n v="360.38"/>
    <n v="84.32"/>
    <b v="0"/>
    <s v="Credit Card"/>
    <s v="In-store"/>
    <n v="360.38"/>
    <n v="0"/>
  </r>
  <r>
    <n v="2677"/>
    <d v="2022-01-18T00:00:00"/>
    <x v="134"/>
    <x v="2"/>
    <s v="Watch"/>
    <n v="5"/>
    <n v="354.57"/>
    <n v="53.93"/>
    <b v="0"/>
    <s v="Net Banking"/>
    <s v="Online"/>
    <n v="1772.85"/>
    <n v="0"/>
  </r>
  <r>
    <n v="982"/>
    <d v="2021-12-11T00:00:00"/>
    <x v="134"/>
    <x v="1"/>
    <s v="Cookware Set"/>
    <n v="3"/>
    <n v="108.99"/>
    <n v="20.48"/>
    <b v="1"/>
    <s v="Debit Card"/>
    <s v="In-store"/>
    <n v="326.96999999999997"/>
    <n v="1"/>
  </r>
  <r>
    <n v="5882"/>
    <d v="2021-11-12T00:00:00"/>
    <x v="134"/>
    <x v="0"/>
    <s v="Doll"/>
    <n v="4"/>
    <n v="248.79"/>
    <n v="54.99"/>
    <b v="0"/>
    <s v="Net Banking"/>
    <s v="Online"/>
    <n v="995.16"/>
    <n v="0"/>
  </r>
  <r>
    <n v="4807"/>
    <d v="2022-12-30T00:00:00"/>
    <x v="135"/>
    <x v="2"/>
    <s v="Jeans"/>
    <n v="4"/>
    <n v="333.32"/>
    <n v="100.77"/>
    <b v="1"/>
    <s v="Cash"/>
    <s v="Online"/>
    <n v="1333.28"/>
    <n v="1"/>
  </r>
  <r>
    <n v="2746"/>
    <d v="2022-10-22T00:00:00"/>
    <x v="135"/>
    <x v="3"/>
    <s v="Science Fiction"/>
    <n v="5"/>
    <n v="175.27"/>
    <n v="64.92"/>
    <b v="0"/>
    <s v="Cash"/>
    <s v="In-store"/>
    <n v="876.35"/>
    <n v="0"/>
  </r>
  <r>
    <n v="2695"/>
    <d v="2023-02-12T00:00:00"/>
    <x v="136"/>
    <x v="2"/>
    <s v="Watch"/>
    <n v="5"/>
    <n v="21.6"/>
    <n v="5.36"/>
    <b v="0"/>
    <s v="Credit Card"/>
    <s v="In-store"/>
    <n v="108"/>
    <n v="0"/>
  </r>
  <r>
    <n v="3852"/>
    <d v="2023-01-25T00:00:00"/>
    <x v="136"/>
    <x v="5"/>
    <s v="Air Freshener"/>
    <n v="2"/>
    <n v="467.57"/>
    <n v="173.51"/>
    <b v="0"/>
    <s v="Cash"/>
    <s v="Online"/>
    <n v="935.14"/>
    <n v="0"/>
  </r>
  <r>
    <n v="657"/>
    <d v="2022-02-22T00:00:00"/>
    <x v="136"/>
    <x v="5"/>
    <s v="Motor Oil"/>
    <n v="1"/>
    <n v="160.96"/>
    <n v="32.32"/>
    <b v="1"/>
    <s v="UPI"/>
    <s v="In-store"/>
    <n v="160.96"/>
    <n v="1"/>
  </r>
  <r>
    <n v="9835"/>
    <d v="2022-01-29T00:00:00"/>
    <x v="136"/>
    <x v="2"/>
    <s v="T-Shirt"/>
    <n v="3"/>
    <n v="52.64"/>
    <n v="12.21"/>
    <b v="1"/>
    <s v="Credit Card"/>
    <s v="In-store"/>
    <n v="157.92000000000002"/>
    <n v="1"/>
  </r>
  <r>
    <n v="7537"/>
    <d v="2021-07-06T00:00:00"/>
    <x v="136"/>
    <x v="5"/>
    <s v="Motor Oil"/>
    <n v="5"/>
    <n v="319"/>
    <n v="47.94"/>
    <b v="1"/>
    <s v="UPI"/>
    <s v="In-store"/>
    <n v="1595"/>
    <n v="1"/>
  </r>
  <r>
    <n v="34"/>
    <d v="2021-04-22T00:00:00"/>
    <x v="136"/>
    <x v="5"/>
    <s v="Car Charger"/>
    <n v="3"/>
    <n v="248.41"/>
    <n v="100.45"/>
    <b v="0"/>
    <s v="Cash"/>
    <s v="In-store"/>
    <n v="745.23"/>
    <n v="0"/>
  </r>
  <r>
    <n v="2644"/>
    <d v="2023-03-19T00:00:00"/>
    <x v="137"/>
    <x v="2"/>
    <s v="Shoes"/>
    <n v="5"/>
    <n v="82.56"/>
    <n v="7.22"/>
    <b v="1"/>
    <s v="Net Banking"/>
    <s v="Online"/>
    <n v="412.8"/>
    <n v="1"/>
  </r>
  <r>
    <n v="5054"/>
    <d v="2022-11-07T00:00:00"/>
    <x v="137"/>
    <x v="5"/>
    <s v="Air Freshener"/>
    <n v="5"/>
    <n v="124.06"/>
    <n v="61.95"/>
    <b v="0"/>
    <s v="Credit Card"/>
    <s v="Online"/>
    <n v="620.29999999999995"/>
    <n v="0"/>
  </r>
  <r>
    <n v="1113"/>
    <d v="2022-08-13T00:00:00"/>
    <x v="137"/>
    <x v="2"/>
    <s v="T-Shirt"/>
    <n v="5"/>
    <n v="90.06"/>
    <n v="32.14"/>
    <b v="1"/>
    <s v="Net Banking"/>
    <s v="In-store"/>
    <n v="450.3"/>
    <n v="1"/>
  </r>
  <r>
    <n v="8068"/>
    <d v="2022-03-30T00:00:00"/>
    <x v="137"/>
    <x v="5"/>
    <s v="Air Freshener"/>
    <n v="1"/>
    <n v="134.6"/>
    <n v="13.19"/>
    <b v="1"/>
    <s v="UPI"/>
    <s v="Online"/>
    <n v="134.6"/>
    <n v="1"/>
  </r>
  <r>
    <n v="3214"/>
    <d v="2021-06-23T00:00:00"/>
    <x v="137"/>
    <x v="1"/>
    <s v="Table Lamp"/>
    <n v="3"/>
    <n v="100.99"/>
    <n v="12.45"/>
    <b v="1"/>
    <s v="Cash"/>
    <s v="In-store"/>
    <n v="302.96999999999997"/>
    <n v="1"/>
  </r>
  <r>
    <n v="783"/>
    <d v="2023-02-09T00:00:00"/>
    <x v="138"/>
    <x v="3"/>
    <s v="Science Fiction"/>
    <n v="5"/>
    <n v="31.07"/>
    <n v="12.7"/>
    <b v="0"/>
    <s v="Net Banking"/>
    <s v="In-store"/>
    <n v="155.35"/>
    <n v="0"/>
  </r>
  <r>
    <n v="5985"/>
    <d v="2022-02-14T00:00:00"/>
    <x v="138"/>
    <x v="4"/>
    <s v="Laptop"/>
    <n v="1"/>
    <n v="16.11"/>
    <n v="6.69"/>
    <b v="0"/>
    <s v="Debit Card"/>
    <s v="Online"/>
    <n v="16.11"/>
    <n v="0"/>
  </r>
  <r>
    <n v="8787"/>
    <d v="2021-11-25T00:00:00"/>
    <x v="138"/>
    <x v="4"/>
    <s v="Camera"/>
    <n v="4"/>
    <n v="92.57"/>
    <n v="23.21"/>
    <b v="1"/>
    <s v="Credit Card"/>
    <s v="In-store"/>
    <n v="370.28"/>
    <n v="1"/>
  </r>
  <r>
    <n v="4706"/>
    <d v="2021-09-11T00:00:00"/>
    <x v="138"/>
    <x v="1"/>
    <s v="Curtains"/>
    <n v="2"/>
    <n v="218.81"/>
    <n v="1.51"/>
    <b v="1"/>
    <s v="Cash"/>
    <s v="In-store"/>
    <n v="437.62"/>
    <n v="1"/>
  </r>
  <r>
    <n v="8121"/>
    <d v="2022-08-16T00:00:00"/>
    <x v="139"/>
    <x v="2"/>
    <s v="T-Shirt"/>
    <n v="1"/>
    <n v="404.09"/>
    <n v="51.3"/>
    <b v="0"/>
    <s v="UPI"/>
    <s v="Online"/>
    <n v="404.09"/>
    <n v="0"/>
  </r>
  <r>
    <n v="4006"/>
    <d v="2022-07-19T00:00:00"/>
    <x v="139"/>
    <x v="4"/>
    <s v="Laptop"/>
    <n v="4"/>
    <n v="133.93"/>
    <n v="26.74"/>
    <b v="0"/>
    <s v="Net Banking"/>
    <s v="Online"/>
    <n v="535.72"/>
    <n v="0"/>
  </r>
  <r>
    <n v="5364"/>
    <d v="2023-02-07T00:00:00"/>
    <x v="140"/>
    <x v="4"/>
    <s v="Smartwatch"/>
    <n v="2"/>
    <n v="110.54"/>
    <n v="2.02"/>
    <b v="0"/>
    <s v="Cash"/>
    <s v="Online"/>
    <n v="221.08"/>
    <n v="0"/>
  </r>
  <r>
    <n v="1138"/>
    <d v="2022-09-07T00:00:00"/>
    <x v="140"/>
    <x v="4"/>
    <s v="Camera"/>
    <n v="2"/>
    <n v="232.96"/>
    <n v="75.14"/>
    <b v="0"/>
    <s v="Credit Card"/>
    <s v="Online"/>
    <n v="465.92"/>
    <n v="0"/>
  </r>
  <r>
    <n v="4676"/>
    <d v="2023-02-19T00:00:00"/>
    <x v="141"/>
    <x v="2"/>
    <s v="Jeans"/>
    <n v="1"/>
    <n v="85.57"/>
    <n v="40.74"/>
    <b v="1"/>
    <s v="Credit Card"/>
    <s v="In-store"/>
    <n v="85.57"/>
    <n v="1"/>
  </r>
  <r>
    <n v="3347"/>
    <d v="2022-12-15T00:00:00"/>
    <x v="141"/>
    <x v="1"/>
    <s v="Bed Sheets"/>
    <n v="1"/>
    <n v="329.3"/>
    <n v="125.52"/>
    <b v="1"/>
    <s v="Net Banking"/>
    <s v="In-store"/>
    <n v="329.3"/>
    <n v="1"/>
  </r>
  <r>
    <n v="2299"/>
    <d v="2022-02-08T00:00:00"/>
    <x v="141"/>
    <x v="3"/>
    <s v="Biography"/>
    <n v="2"/>
    <n v="201.71"/>
    <n v="16.079999999999998"/>
    <b v="0"/>
    <s v="UPI"/>
    <s v="Online"/>
    <n v="403.42"/>
    <n v="0"/>
  </r>
  <r>
    <n v="3667"/>
    <d v="2022-02-07T00:00:00"/>
    <x v="141"/>
    <x v="0"/>
    <s v="Puzzle"/>
    <n v="3"/>
    <n v="202.12"/>
    <n v="70.7"/>
    <b v="0"/>
    <s v="Net Banking"/>
    <s v="In-store"/>
    <n v="606.36"/>
    <n v="0"/>
  </r>
  <r>
    <n v="8114"/>
    <d v="2022-01-27T00:00:00"/>
    <x v="141"/>
    <x v="4"/>
    <s v="Headphones"/>
    <n v="2"/>
    <n v="380.34"/>
    <n v="57.59"/>
    <b v="1"/>
    <s v="Cash"/>
    <s v="Online"/>
    <n v="760.68"/>
    <n v="1"/>
  </r>
  <r>
    <n v="6111"/>
    <d v="2021-11-07T00:00:00"/>
    <x v="141"/>
    <x v="5"/>
    <s v="Car Seat Cover"/>
    <n v="5"/>
    <n v="420.1"/>
    <n v="143.52000000000001"/>
    <b v="1"/>
    <s v="UPI"/>
    <s v="Online"/>
    <n v="2100.5"/>
    <n v="1"/>
  </r>
  <r>
    <n v="8354"/>
    <d v="2021-09-23T00:00:00"/>
    <x v="142"/>
    <x v="4"/>
    <s v="Camera"/>
    <n v="5"/>
    <n v="495.03"/>
    <n v="17.97"/>
    <b v="1"/>
    <s v="Debit Card"/>
    <s v="In-store"/>
    <n v="2475.1499999999996"/>
    <n v="1"/>
  </r>
  <r>
    <n v="6536"/>
    <d v="2022-09-01T00:00:00"/>
    <x v="143"/>
    <x v="0"/>
    <s v="Action Figure"/>
    <n v="3"/>
    <n v="373.18"/>
    <n v="123.4"/>
    <b v="1"/>
    <s v="Net Banking"/>
    <s v="Online"/>
    <n v="1119.54"/>
    <n v="1"/>
  </r>
  <r>
    <n v="3263"/>
    <d v="2021-12-11T00:00:00"/>
    <x v="143"/>
    <x v="4"/>
    <s v="Smartphone"/>
    <n v="2"/>
    <n v="492.13"/>
    <n v="150.41"/>
    <b v="1"/>
    <s v="UPI"/>
    <s v="In-store"/>
    <n v="984.26"/>
    <n v="1"/>
  </r>
  <r>
    <n v="9377"/>
    <d v="2021-11-25T00:00:00"/>
    <x v="143"/>
    <x v="4"/>
    <s v="Laptop"/>
    <n v="3"/>
    <n v="462"/>
    <n v="119.34"/>
    <b v="0"/>
    <s v="Cash"/>
    <s v="Online"/>
    <n v="1386"/>
    <n v="0"/>
  </r>
  <r>
    <n v="776"/>
    <d v="2023-03-25T00:00:00"/>
    <x v="144"/>
    <x v="1"/>
    <s v="Curtains"/>
    <n v="4"/>
    <n v="478.54"/>
    <n v="148.02000000000001"/>
    <b v="1"/>
    <s v="Cash"/>
    <s v="In-store"/>
    <n v="1914.16"/>
    <n v="1"/>
  </r>
  <r>
    <n v="3459"/>
    <d v="2021-08-26T00:00:00"/>
    <x v="144"/>
    <x v="1"/>
    <s v="Table Lamp"/>
    <n v="3"/>
    <n v="270.13"/>
    <n v="120.15"/>
    <b v="1"/>
    <s v="UPI"/>
    <s v="Online"/>
    <n v="810.39"/>
    <n v="1"/>
  </r>
  <r>
    <n v="19"/>
    <d v="2021-11-15T00:00:00"/>
    <x v="145"/>
    <x v="3"/>
    <s v="Biography"/>
    <n v="1"/>
    <n v="270.13"/>
    <n v="67.64"/>
    <b v="1"/>
    <s v="UPI"/>
    <s v="In-store"/>
    <n v="270.13"/>
    <n v="1"/>
  </r>
  <r>
    <n v="4468"/>
    <d v="2021-08-11T00:00:00"/>
    <x v="145"/>
    <x v="2"/>
    <s v="Jeans"/>
    <n v="1"/>
    <n v="17.48"/>
    <n v="5.44"/>
    <b v="1"/>
    <s v="Debit Card"/>
    <s v="In-store"/>
    <n v="17.48"/>
    <n v="1"/>
  </r>
  <r>
    <n v="7251"/>
    <d v="2022-12-03T00:00:00"/>
    <x v="146"/>
    <x v="5"/>
    <s v="Air Freshener"/>
    <n v="5"/>
    <n v="377.84"/>
    <n v="4.3499999999999996"/>
    <b v="0"/>
    <s v="Debit Card"/>
    <s v="In-store"/>
    <n v="1889.1999999999998"/>
    <n v="0"/>
  </r>
  <r>
    <n v="6589"/>
    <d v="2021-12-11T00:00:00"/>
    <x v="146"/>
    <x v="0"/>
    <s v="Board Game"/>
    <n v="5"/>
    <n v="473.48"/>
    <n v="130.27000000000001"/>
    <b v="0"/>
    <s v="Net Banking"/>
    <s v="In-store"/>
    <n v="2367.4"/>
    <n v="0"/>
  </r>
  <r>
    <n v="1311"/>
    <d v="2021-10-17T00:00:00"/>
    <x v="146"/>
    <x v="4"/>
    <s v="Headphones"/>
    <n v="5"/>
    <n v="136.34"/>
    <n v="35.1"/>
    <b v="0"/>
    <s v="UPI"/>
    <s v="Online"/>
    <n v="681.7"/>
    <n v="0"/>
  </r>
  <r>
    <n v="7738"/>
    <d v="2021-09-26T00:00:00"/>
    <x v="146"/>
    <x v="1"/>
    <s v="Curtains"/>
    <n v="2"/>
    <n v="20.62"/>
    <n v="4.04"/>
    <b v="0"/>
    <s v="Cash"/>
    <s v="In-store"/>
    <n v="41.24"/>
    <n v="0"/>
  </r>
  <r>
    <n v="2206"/>
    <d v="2021-06-04T00:00:00"/>
    <x v="146"/>
    <x v="0"/>
    <s v="Puzzle"/>
    <n v="4"/>
    <n v="73.12"/>
    <n v="30.71"/>
    <b v="1"/>
    <s v="Net Banking"/>
    <s v="In-store"/>
    <n v="292.48"/>
    <n v="1"/>
  </r>
  <r>
    <n v="1810"/>
    <d v="2023-01-25T00:00:00"/>
    <x v="147"/>
    <x v="4"/>
    <s v="Headphones"/>
    <n v="4"/>
    <n v="423.3"/>
    <n v="127.96"/>
    <b v="0"/>
    <s v="Debit Card"/>
    <s v="In-store"/>
    <n v="1693.2"/>
    <n v="0"/>
  </r>
  <r>
    <n v="9905"/>
    <d v="2021-12-19T00:00:00"/>
    <x v="147"/>
    <x v="2"/>
    <s v="Dress"/>
    <n v="5"/>
    <n v="174.07"/>
    <n v="15.79"/>
    <b v="0"/>
    <s v="Debit Card"/>
    <s v="In-store"/>
    <n v="870.34999999999991"/>
    <n v="0"/>
  </r>
  <r>
    <n v="6999"/>
    <d v="2021-11-29T00:00:00"/>
    <x v="147"/>
    <x v="1"/>
    <s v="Cushion Covers"/>
    <n v="5"/>
    <n v="340.52"/>
    <n v="55.61"/>
    <b v="0"/>
    <s v="Debit Card"/>
    <s v="In-store"/>
    <n v="1702.6"/>
    <n v="0"/>
  </r>
  <r>
    <n v="8215"/>
    <d v="2021-07-13T00:00:00"/>
    <x v="147"/>
    <x v="4"/>
    <s v="Camera"/>
    <n v="1"/>
    <n v="407.37"/>
    <n v="170.56"/>
    <b v="1"/>
    <s v="Cash"/>
    <s v="Online"/>
    <n v="407.37"/>
    <n v="1"/>
  </r>
  <r>
    <n v="6008"/>
    <d v="2022-07-09T00:00:00"/>
    <x v="148"/>
    <x v="2"/>
    <s v="Jeans"/>
    <n v="2"/>
    <n v="493.34"/>
    <n v="93.7"/>
    <b v="0"/>
    <s v="Debit Card"/>
    <s v="In-store"/>
    <n v="986.68"/>
    <n v="0"/>
  </r>
  <r>
    <n v="4022"/>
    <d v="2021-10-04T00:00:00"/>
    <x v="148"/>
    <x v="0"/>
    <s v="Remote Control Car"/>
    <n v="2"/>
    <n v="77.62"/>
    <n v="16.64"/>
    <b v="0"/>
    <s v="UPI"/>
    <s v="In-store"/>
    <n v="155.24"/>
    <n v="0"/>
  </r>
  <r>
    <n v="6220"/>
    <d v="2022-09-08T00:00:00"/>
    <x v="149"/>
    <x v="1"/>
    <s v="Curtains"/>
    <n v="4"/>
    <n v="490.84"/>
    <n v="239.32"/>
    <b v="0"/>
    <s v="Credit Card"/>
    <s v="In-store"/>
    <n v="1963.36"/>
    <n v="0"/>
  </r>
  <r>
    <n v="9452"/>
    <d v="2022-08-27T00:00:00"/>
    <x v="149"/>
    <x v="2"/>
    <s v="Shoes"/>
    <n v="2"/>
    <n v="161.16"/>
    <n v="8.1300000000000008"/>
    <b v="1"/>
    <s v="Debit Card"/>
    <s v="In-store"/>
    <n v="322.32"/>
    <n v="1"/>
  </r>
  <r>
    <n v="1"/>
    <d v="2021-06-26T00:00:00"/>
    <x v="149"/>
    <x v="0"/>
    <s v="Action Figure"/>
    <n v="5"/>
    <n v="57.46"/>
    <n v="5.87"/>
    <b v="0"/>
    <s v="Credit Card"/>
    <s v="In-store"/>
    <n v="287.3"/>
    <n v="0"/>
  </r>
  <r>
    <n v="5115"/>
    <d v="2022-09-24T00:00:00"/>
    <x v="150"/>
    <x v="4"/>
    <s v="Laptop"/>
    <n v="1"/>
    <n v="286.13"/>
    <n v="62.95"/>
    <b v="0"/>
    <s v="UPI"/>
    <s v="In-store"/>
    <n v="286.13"/>
    <n v="0"/>
  </r>
  <r>
    <n v="3938"/>
    <d v="2022-09-22T00:00:00"/>
    <x v="150"/>
    <x v="4"/>
    <s v="Camera"/>
    <n v="4"/>
    <n v="188.81"/>
    <n v="44.46"/>
    <b v="0"/>
    <s v="Debit Card"/>
    <s v="Online"/>
    <n v="755.24"/>
    <n v="0"/>
  </r>
  <r>
    <n v="7081"/>
    <d v="2022-03-21T00:00:00"/>
    <x v="150"/>
    <x v="3"/>
    <s v="Textbook"/>
    <n v="1"/>
    <n v="173.56"/>
    <n v="32.14"/>
    <b v="0"/>
    <s v="Debit Card"/>
    <s v="In-store"/>
    <n v="173.56"/>
    <n v="0"/>
  </r>
  <r>
    <n v="9294"/>
    <d v="2022-02-21T00:00:00"/>
    <x v="150"/>
    <x v="4"/>
    <s v="Camera"/>
    <n v="1"/>
    <n v="444.05"/>
    <n v="77.55"/>
    <b v="1"/>
    <s v="Debit Card"/>
    <s v="Online"/>
    <n v="444.05"/>
    <n v="1"/>
  </r>
  <r>
    <n v="7075"/>
    <d v="2021-11-19T00:00:00"/>
    <x v="150"/>
    <x v="5"/>
    <s v="Car Seat Cover"/>
    <n v="2"/>
    <n v="242.13"/>
    <n v="0.92"/>
    <b v="0"/>
    <s v="Credit Card"/>
    <s v="Online"/>
    <n v="484.26"/>
    <n v="0"/>
  </r>
  <r>
    <n v="1627"/>
    <d v="2021-05-03T00:00:00"/>
    <x v="150"/>
    <x v="5"/>
    <s v="Car Charger"/>
    <n v="3"/>
    <n v="411.39"/>
    <n v="25.3"/>
    <b v="1"/>
    <s v="UPI"/>
    <s v="In-store"/>
    <n v="1234.17"/>
    <n v="1"/>
  </r>
  <r>
    <n v="3969"/>
    <d v="2023-03-04T00:00:00"/>
    <x v="151"/>
    <x v="5"/>
    <s v="Car Seat Cover"/>
    <n v="2"/>
    <n v="351.36"/>
    <n v="108.76"/>
    <b v="0"/>
    <s v="Debit Card"/>
    <s v="In-store"/>
    <n v="702.72"/>
    <n v="0"/>
  </r>
  <r>
    <n v="3207"/>
    <d v="2021-07-02T00:00:00"/>
    <x v="151"/>
    <x v="2"/>
    <s v="T-Shirt"/>
    <n v="1"/>
    <n v="432.21"/>
    <n v="157.84"/>
    <b v="0"/>
    <s v="UPI"/>
    <s v="In-store"/>
    <n v="432.21"/>
    <n v="0"/>
  </r>
  <r>
    <n v="1823"/>
    <d v="2022-04-09T00:00:00"/>
    <x v="152"/>
    <x v="4"/>
    <s v="Smartphone"/>
    <n v="5"/>
    <n v="378.06"/>
    <n v="95.14"/>
    <b v="1"/>
    <s v="UPI"/>
    <s v="In-store"/>
    <n v="1890.3"/>
    <n v="1"/>
  </r>
  <r>
    <n v="1249"/>
    <d v="2021-11-09T00:00:00"/>
    <x v="152"/>
    <x v="4"/>
    <s v="Smartphone"/>
    <n v="2"/>
    <n v="42.33"/>
    <n v="16.3"/>
    <b v="0"/>
    <s v="Debit Card"/>
    <s v="Online"/>
    <n v="84.66"/>
    <n v="0"/>
  </r>
  <r>
    <n v="5305"/>
    <d v="2022-03-25T00:00:00"/>
    <x v="153"/>
    <x v="2"/>
    <s v="Dress"/>
    <n v="2"/>
    <n v="427.66"/>
    <n v="130.46"/>
    <b v="1"/>
    <s v="Net Banking"/>
    <s v="In-store"/>
    <n v="855.32"/>
    <n v="1"/>
  </r>
  <r>
    <n v="7124"/>
    <d v="2022-05-22T00:00:00"/>
    <x v="154"/>
    <x v="3"/>
    <s v="Mystery Novel"/>
    <n v="3"/>
    <n v="486.23"/>
    <n v="185.24"/>
    <b v="1"/>
    <s v="Net Banking"/>
    <s v="Online"/>
    <n v="1458.69"/>
    <n v="1"/>
  </r>
  <r>
    <n v="5271"/>
    <d v="2022-03-02T00:00:00"/>
    <x v="154"/>
    <x v="0"/>
    <s v="Puzzle"/>
    <n v="1"/>
    <n v="485.7"/>
    <n v="92.8"/>
    <b v="0"/>
    <s v="Cash"/>
    <s v="Online"/>
    <n v="485.7"/>
    <n v="0"/>
  </r>
  <r>
    <n v="59"/>
    <d v="2022-09-12T00:00:00"/>
    <x v="155"/>
    <x v="0"/>
    <s v="Board Game"/>
    <n v="5"/>
    <n v="351.39"/>
    <n v="154.46"/>
    <b v="0"/>
    <s v="Cash"/>
    <s v="In-store"/>
    <n v="1756.9499999999998"/>
    <n v="0"/>
  </r>
  <r>
    <n v="3264"/>
    <d v="2022-08-03T00:00:00"/>
    <x v="155"/>
    <x v="3"/>
    <s v="Mystery Novel"/>
    <n v="4"/>
    <n v="436.19"/>
    <n v="156.9"/>
    <b v="1"/>
    <s v="Net Banking"/>
    <s v="Online"/>
    <n v="1744.76"/>
    <n v="1"/>
  </r>
  <r>
    <n v="2889"/>
    <d v="2022-02-25T00:00:00"/>
    <x v="155"/>
    <x v="5"/>
    <s v="Car Seat Cover"/>
    <n v="1"/>
    <n v="325.98"/>
    <n v="46.46"/>
    <b v="0"/>
    <s v="Net Banking"/>
    <s v="In-store"/>
    <n v="325.98"/>
    <n v="0"/>
  </r>
  <r>
    <n v="5507"/>
    <d v="2021-11-03T00:00:00"/>
    <x v="155"/>
    <x v="0"/>
    <s v="Puzzle"/>
    <n v="5"/>
    <n v="194.66"/>
    <n v="8.07"/>
    <b v="1"/>
    <s v="Credit Card"/>
    <s v="Online"/>
    <n v="973.3"/>
    <n v="1"/>
  </r>
  <r>
    <n v="6427"/>
    <d v="2021-06-01T00:00:00"/>
    <x v="155"/>
    <x v="4"/>
    <s v="Smartwatch"/>
    <n v="5"/>
    <n v="467.13"/>
    <n v="99.01"/>
    <b v="1"/>
    <s v="Credit Card"/>
    <s v="In-store"/>
    <n v="2335.65"/>
    <n v="1"/>
  </r>
  <r>
    <n v="4840"/>
    <d v="2022-08-21T00:00:00"/>
    <x v="156"/>
    <x v="4"/>
    <s v="Smartwatch"/>
    <n v="4"/>
    <n v="456.07"/>
    <n v="156.93"/>
    <b v="0"/>
    <s v="Net Banking"/>
    <s v="Online"/>
    <n v="1824.28"/>
    <n v="0"/>
  </r>
  <r>
    <n v="479"/>
    <d v="2021-12-03T00:00:00"/>
    <x v="156"/>
    <x v="1"/>
    <s v="Cookware Set"/>
    <n v="3"/>
    <n v="117.98"/>
    <n v="15.2"/>
    <b v="0"/>
    <s v="Credit Card"/>
    <s v="Online"/>
    <n v="353.94"/>
    <n v="0"/>
  </r>
  <r>
    <n v="6152"/>
    <d v="2021-08-14T00:00:00"/>
    <x v="156"/>
    <x v="5"/>
    <s v="Car Seat Cover"/>
    <n v="5"/>
    <n v="471.5"/>
    <n v="230.57"/>
    <b v="0"/>
    <s v="Cash"/>
    <s v="In-store"/>
    <n v="2357.5"/>
    <n v="0"/>
  </r>
  <r>
    <n v="5771"/>
    <d v="2021-07-01T00:00:00"/>
    <x v="156"/>
    <x v="0"/>
    <s v="Doll"/>
    <n v="2"/>
    <n v="257.41000000000003"/>
    <n v="8.8000000000000007"/>
    <b v="1"/>
    <s v="Cash"/>
    <s v="Online"/>
    <n v="514.82000000000005"/>
    <n v="1"/>
  </r>
  <r>
    <n v="7199"/>
    <d v="2022-10-03T00:00:00"/>
    <x v="157"/>
    <x v="2"/>
    <s v="Jeans"/>
    <n v="4"/>
    <n v="12.85"/>
    <n v="5.68"/>
    <b v="1"/>
    <s v="Credit Card"/>
    <s v="Online"/>
    <n v="51.4"/>
    <n v="1"/>
  </r>
  <r>
    <n v="746"/>
    <d v="2021-10-03T00:00:00"/>
    <x v="157"/>
    <x v="5"/>
    <s v="Motor Oil"/>
    <n v="5"/>
    <n v="44.27"/>
    <n v="1.99"/>
    <b v="1"/>
    <s v="Debit Card"/>
    <s v="In-store"/>
    <n v="221.35000000000002"/>
    <n v="1"/>
  </r>
  <r>
    <n v="3897"/>
    <d v="2021-06-23T00:00:00"/>
    <x v="157"/>
    <x v="3"/>
    <s v="Science Fiction"/>
    <n v="1"/>
    <n v="290.32"/>
    <n v="70.23"/>
    <b v="0"/>
    <s v="Debit Card"/>
    <s v="In-store"/>
    <n v="290.32"/>
    <n v="0"/>
  </r>
  <r>
    <n v="6402"/>
    <d v="2023-03-25T00:00:00"/>
    <x v="158"/>
    <x v="4"/>
    <s v="Camera"/>
    <n v="2"/>
    <n v="365.75"/>
    <n v="139.53"/>
    <b v="0"/>
    <s v="Debit Card"/>
    <s v="Online"/>
    <n v="731.5"/>
    <n v="0"/>
  </r>
  <r>
    <n v="4253"/>
    <d v="2023-02-22T00:00:00"/>
    <x v="158"/>
    <x v="0"/>
    <s v="Action Figure"/>
    <n v="2"/>
    <n v="166.64"/>
    <n v="73.180000000000007"/>
    <b v="1"/>
    <s v="Net Banking"/>
    <s v="Online"/>
    <n v="333.28"/>
    <n v="1"/>
  </r>
  <r>
    <n v="3974"/>
    <d v="2022-12-09T00:00:00"/>
    <x v="158"/>
    <x v="0"/>
    <s v="Remote Control Car"/>
    <n v="1"/>
    <n v="389.73"/>
    <n v="180.47"/>
    <b v="1"/>
    <s v="UPI"/>
    <s v="In-store"/>
    <n v="389.73"/>
    <n v="1"/>
  </r>
  <r>
    <n v="6421"/>
    <d v="2022-08-23T00:00:00"/>
    <x v="158"/>
    <x v="2"/>
    <s v="Watch"/>
    <n v="1"/>
    <n v="402.71"/>
    <n v="40.880000000000003"/>
    <b v="1"/>
    <s v="UPI"/>
    <s v="In-store"/>
    <n v="402.71"/>
    <n v="1"/>
  </r>
  <r>
    <n v="6590"/>
    <d v="2022-02-13T00:00:00"/>
    <x v="158"/>
    <x v="2"/>
    <s v="Jeans"/>
    <n v="5"/>
    <n v="406.46"/>
    <n v="164.49"/>
    <b v="0"/>
    <s v="UPI"/>
    <s v="Online"/>
    <n v="2032.3"/>
    <n v="0"/>
  </r>
  <r>
    <n v="1040"/>
    <d v="2021-04-11T00:00:00"/>
    <x v="158"/>
    <x v="2"/>
    <s v="Jeans"/>
    <n v="2"/>
    <n v="265.82"/>
    <n v="91.65"/>
    <b v="1"/>
    <s v="UPI"/>
    <s v="In-store"/>
    <n v="531.64"/>
    <n v="1"/>
  </r>
  <r>
    <n v="515"/>
    <d v="2023-01-01T00:00:00"/>
    <x v="159"/>
    <x v="3"/>
    <s v="Biography"/>
    <n v="4"/>
    <n v="29.15"/>
    <n v="5.83"/>
    <b v="1"/>
    <s v="Credit Card"/>
    <s v="Online"/>
    <n v="116.6"/>
    <n v="1"/>
  </r>
  <r>
    <n v="5786"/>
    <d v="2022-12-23T00:00:00"/>
    <x v="159"/>
    <x v="5"/>
    <s v="Air Freshener"/>
    <n v="4"/>
    <n v="153.49"/>
    <n v="33.08"/>
    <b v="1"/>
    <s v="Net Banking"/>
    <s v="Online"/>
    <n v="613.96"/>
    <n v="1"/>
  </r>
  <r>
    <n v="2491"/>
    <d v="2022-12-22T00:00:00"/>
    <x v="159"/>
    <x v="3"/>
    <s v="Mystery Novel"/>
    <n v="5"/>
    <n v="456.01"/>
    <n v="93.41"/>
    <b v="0"/>
    <s v="Net Banking"/>
    <s v="Online"/>
    <n v="2280.0500000000002"/>
    <n v="0"/>
  </r>
  <r>
    <n v="4659"/>
    <d v="2022-07-03T00:00:00"/>
    <x v="159"/>
    <x v="0"/>
    <s v="Puzzle"/>
    <n v="5"/>
    <n v="116.31"/>
    <n v="56.56"/>
    <b v="0"/>
    <s v="UPI"/>
    <s v="Online"/>
    <n v="581.54999999999995"/>
    <n v="0"/>
  </r>
  <r>
    <n v="3320"/>
    <d v="2022-06-18T00:00:00"/>
    <x v="159"/>
    <x v="4"/>
    <s v="Laptop"/>
    <n v="1"/>
    <n v="301.39"/>
    <n v="83"/>
    <b v="1"/>
    <s v="Credit Card"/>
    <s v="Online"/>
    <n v="301.39"/>
    <n v="1"/>
  </r>
  <r>
    <n v="2979"/>
    <d v="2022-02-09T00:00:00"/>
    <x v="159"/>
    <x v="4"/>
    <s v="Headphones"/>
    <n v="3"/>
    <n v="83.33"/>
    <n v="4.71"/>
    <b v="1"/>
    <s v="UPI"/>
    <s v="In-store"/>
    <n v="249.99"/>
    <n v="1"/>
  </r>
  <r>
    <n v="937"/>
    <d v="2022-08-21T00:00:00"/>
    <x v="160"/>
    <x v="1"/>
    <s v="Cookware Set"/>
    <n v="5"/>
    <n v="336.1"/>
    <n v="161.33000000000001"/>
    <b v="0"/>
    <s v="Credit Card"/>
    <s v="In-store"/>
    <n v="1680.5"/>
    <n v="0"/>
  </r>
  <r>
    <n v="7208"/>
    <d v="2022-08-08T00:00:00"/>
    <x v="160"/>
    <x v="2"/>
    <s v="T-Shirt"/>
    <n v="5"/>
    <n v="325.3"/>
    <n v="34.4"/>
    <b v="1"/>
    <s v="Debit Card"/>
    <s v="In-store"/>
    <n v="1626.5"/>
    <n v="1"/>
  </r>
  <r>
    <n v="6930"/>
    <d v="2022-06-27T00:00:00"/>
    <x v="160"/>
    <x v="3"/>
    <s v="Science Fiction"/>
    <n v="3"/>
    <n v="255.32"/>
    <n v="68.069999999999993"/>
    <b v="0"/>
    <s v="Cash"/>
    <s v="In-store"/>
    <n v="765.96"/>
    <n v="0"/>
  </r>
  <r>
    <n v="663"/>
    <d v="2021-07-25T00:00:00"/>
    <x v="160"/>
    <x v="1"/>
    <s v="Curtains"/>
    <n v="1"/>
    <n v="29.08"/>
    <n v="8.4700000000000006"/>
    <b v="1"/>
    <s v="Cash"/>
    <s v="Online"/>
    <n v="29.08"/>
    <n v="1"/>
  </r>
  <r>
    <n v="1081"/>
    <d v="2022-08-06T00:00:00"/>
    <x v="161"/>
    <x v="2"/>
    <s v="Dress"/>
    <n v="2"/>
    <n v="434.45"/>
    <n v="78.040000000000006"/>
    <b v="0"/>
    <s v="Credit Card"/>
    <s v="Online"/>
    <n v="868.9"/>
    <n v="0"/>
  </r>
  <r>
    <n v="1138"/>
    <d v="2021-11-08T00:00:00"/>
    <x v="161"/>
    <x v="2"/>
    <s v="Jeans"/>
    <n v="4"/>
    <n v="79.5"/>
    <n v="0.51"/>
    <b v="0"/>
    <s v="UPI"/>
    <s v="In-store"/>
    <n v="318"/>
    <n v="0"/>
  </r>
  <r>
    <n v="6375"/>
    <d v="2023-02-12T00:00:00"/>
    <x v="162"/>
    <x v="0"/>
    <s v="Board Game"/>
    <n v="4"/>
    <n v="473.57"/>
    <n v="52.48"/>
    <b v="1"/>
    <s v="Net Banking"/>
    <s v="In-store"/>
    <n v="1894.28"/>
    <n v="1"/>
  </r>
  <r>
    <n v="6189"/>
    <d v="2023-01-06T00:00:00"/>
    <x v="162"/>
    <x v="3"/>
    <s v="Textbook"/>
    <n v="4"/>
    <n v="257.58999999999997"/>
    <n v="94.66"/>
    <b v="1"/>
    <s v="UPI"/>
    <s v="Online"/>
    <n v="1030.3599999999999"/>
    <n v="1"/>
  </r>
  <r>
    <n v="1063"/>
    <d v="2022-02-10T00:00:00"/>
    <x v="162"/>
    <x v="0"/>
    <s v="Remote Control Car"/>
    <n v="5"/>
    <n v="193.39"/>
    <n v="50.17"/>
    <b v="1"/>
    <s v="Net Banking"/>
    <s v="In-store"/>
    <n v="966.94999999999993"/>
    <n v="1"/>
  </r>
  <r>
    <n v="2431"/>
    <d v="2023-01-10T00:00:00"/>
    <x v="163"/>
    <x v="2"/>
    <s v="Dress"/>
    <n v="2"/>
    <n v="352.66"/>
    <n v="33.520000000000003"/>
    <b v="1"/>
    <s v="Credit Card"/>
    <s v="In-store"/>
    <n v="705.32"/>
    <n v="1"/>
  </r>
  <r>
    <n v="356"/>
    <d v="2022-09-02T00:00:00"/>
    <x v="163"/>
    <x v="4"/>
    <s v="Smartwatch"/>
    <n v="1"/>
    <n v="335.9"/>
    <n v="154.91"/>
    <b v="1"/>
    <s v="Cash"/>
    <s v="Online"/>
    <n v="335.9"/>
    <n v="1"/>
  </r>
  <r>
    <n v="7990"/>
    <d v="2022-10-31T00:00:00"/>
    <x v="164"/>
    <x v="2"/>
    <s v="T-Shirt"/>
    <n v="2"/>
    <n v="142.72"/>
    <n v="65.5"/>
    <b v="1"/>
    <s v="Credit Card"/>
    <s v="Online"/>
    <n v="285.44"/>
    <n v="1"/>
  </r>
  <r>
    <n v="906"/>
    <d v="2022-09-28T00:00:00"/>
    <x v="164"/>
    <x v="0"/>
    <s v="Puzzle"/>
    <n v="5"/>
    <n v="205.88"/>
    <n v="78.36"/>
    <b v="1"/>
    <s v="Debit Card"/>
    <s v="Online"/>
    <n v="1029.4000000000001"/>
    <n v="1"/>
  </r>
  <r>
    <n v="7177"/>
    <d v="2021-12-31T00:00:00"/>
    <x v="164"/>
    <x v="0"/>
    <s v="Puzzle"/>
    <n v="4"/>
    <n v="171.01"/>
    <n v="60.71"/>
    <b v="0"/>
    <s v="Cash"/>
    <s v="Online"/>
    <n v="684.04"/>
    <n v="0"/>
  </r>
  <r>
    <n v="7814"/>
    <d v="2021-10-30T00:00:00"/>
    <x v="164"/>
    <x v="4"/>
    <s v="Smartwatch"/>
    <n v="3"/>
    <n v="466.16"/>
    <n v="136.33000000000001"/>
    <b v="1"/>
    <s v="UPI"/>
    <s v="Online"/>
    <n v="1398.48"/>
    <n v="1"/>
  </r>
  <r>
    <n v="1806"/>
    <d v="2022-07-18T00:00:00"/>
    <x v="165"/>
    <x v="3"/>
    <s v="Textbook"/>
    <n v="4"/>
    <n v="74.89"/>
    <n v="20.87"/>
    <b v="1"/>
    <s v="Credit Card"/>
    <s v="Online"/>
    <n v="299.56"/>
    <n v="1"/>
  </r>
  <r>
    <n v="7527"/>
    <d v="2022-02-22T00:00:00"/>
    <x v="165"/>
    <x v="2"/>
    <s v="Shoes"/>
    <n v="3"/>
    <n v="425.33"/>
    <n v="99.95"/>
    <b v="1"/>
    <s v="Cash"/>
    <s v="Online"/>
    <n v="1275.99"/>
    <n v="1"/>
  </r>
  <r>
    <n v="7328"/>
    <d v="2023-03-23T00:00:00"/>
    <x v="166"/>
    <x v="0"/>
    <s v="Remote Control Car"/>
    <n v="2"/>
    <n v="298.60000000000002"/>
    <n v="37.619999999999997"/>
    <b v="1"/>
    <s v="Credit Card"/>
    <s v="Online"/>
    <n v="597.20000000000005"/>
    <n v="1"/>
  </r>
  <r>
    <n v="1672"/>
    <d v="2022-03-03T00:00:00"/>
    <x v="166"/>
    <x v="2"/>
    <s v="Shoes"/>
    <n v="4"/>
    <n v="473.22"/>
    <n v="177.09"/>
    <b v="1"/>
    <s v="Debit Card"/>
    <s v="In-store"/>
    <n v="1892.88"/>
    <n v="1"/>
  </r>
  <r>
    <n v="236"/>
    <d v="2021-04-15T00:00:00"/>
    <x v="166"/>
    <x v="5"/>
    <s v="Car Seat Cover"/>
    <n v="3"/>
    <n v="412.16"/>
    <n v="20.05"/>
    <b v="1"/>
    <s v="Cash"/>
    <s v="Online"/>
    <n v="1236.48"/>
    <n v="1"/>
  </r>
  <r>
    <n v="8034"/>
    <d v="2022-09-11T00:00:00"/>
    <x v="167"/>
    <x v="3"/>
    <s v="Children's Book"/>
    <n v="1"/>
    <n v="28.71"/>
    <n v="0.41"/>
    <b v="1"/>
    <s v="Debit Card"/>
    <s v="Online"/>
    <n v="28.71"/>
    <n v="1"/>
  </r>
  <r>
    <n v="929"/>
    <d v="2021-07-25T00:00:00"/>
    <x v="167"/>
    <x v="1"/>
    <s v="Curtains"/>
    <n v="2"/>
    <n v="37.46"/>
    <n v="17.64"/>
    <b v="1"/>
    <s v="Debit Card"/>
    <s v="In-store"/>
    <n v="74.92"/>
    <n v="1"/>
  </r>
  <r>
    <n v="259"/>
    <d v="2021-12-01T00:00:00"/>
    <x v="168"/>
    <x v="1"/>
    <s v="Bed Sheets"/>
    <n v="2"/>
    <n v="373.44"/>
    <n v="98.23"/>
    <b v="1"/>
    <s v="UPI"/>
    <s v="In-store"/>
    <n v="746.88"/>
    <n v="1"/>
  </r>
  <r>
    <n v="7808"/>
    <d v="2021-04-05T00:00:00"/>
    <x v="168"/>
    <x v="4"/>
    <s v="Smartphone"/>
    <n v="1"/>
    <n v="365.16"/>
    <n v="83.12"/>
    <b v="0"/>
    <s v="Net Banking"/>
    <s v="Online"/>
    <n v="365.16"/>
    <n v="0"/>
  </r>
  <r>
    <n v="3714"/>
    <d v="2023-02-26T00:00:00"/>
    <x v="169"/>
    <x v="1"/>
    <s v="Bed Sheets"/>
    <n v="4"/>
    <n v="428.72"/>
    <n v="157.85"/>
    <b v="1"/>
    <s v="Cash"/>
    <s v="In-store"/>
    <n v="1714.88"/>
    <n v="1"/>
  </r>
  <r>
    <n v="1941"/>
    <d v="2022-06-29T00:00:00"/>
    <x v="169"/>
    <x v="2"/>
    <s v="Jeans"/>
    <n v="2"/>
    <n v="482.01"/>
    <n v="192.37"/>
    <b v="0"/>
    <s v="UPI"/>
    <s v="In-store"/>
    <n v="964.02"/>
    <n v="0"/>
  </r>
  <r>
    <n v="3921"/>
    <d v="2022-02-28T00:00:00"/>
    <x v="169"/>
    <x v="3"/>
    <s v="Biography"/>
    <n v="3"/>
    <n v="75"/>
    <n v="2.4300000000000002"/>
    <b v="1"/>
    <s v="Debit Card"/>
    <s v="In-store"/>
    <n v="225"/>
    <n v="1"/>
  </r>
  <r>
    <n v="7681"/>
    <d v="2022-01-06T00:00:00"/>
    <x v="169"/>
    <x v="4"/>
    <s v="Camera"/>
    <n v="2"/>
    <n v="107.18"/>
    <n v="42.19"/>
    <b v="1"/>
    <s v="Cash"/>
    <s v="Online"/>
    <n v="214.36"/>
    <n v="1"/>
  </r>
  <r>
    <n v="2468"/>
    <d v="2021-08-08T00:00:00"/>
    <x v="169"/>
    <x v="1"/>
    <s v="Table Lamp"/>
    <n v="5"/>
    <n v="396.27"/>
    <n v="62.24"/>
    <b v="0"/>
    <s v="Credit Card"/>
    <s v="In-store"/>
    <n v="1981.35"/>
    <n v="0"/>
  </r>
  <r>
    <n v="3328"/>
    <d v="2022-09-03T00:00:00"/>
    <x v="170"/>
    <x v="0"/>
    <s v="Action Figure"/>
    <n v="4"/>
    <n v="333.76"/>
    <n v="49.88"/>
    <b v="0"/>
    <s v="Credit Card"/>
    <s v="In-store"/>
    <n v="1335.04"/>
    <n v="0"/>
  </r>
  <r>
    <n v="8877"/>
    <d v="2022-04-11T00:00:00"/>
    <x v="170"/>
    <x v="5"/>
    <s v="Car Charger"/>
    <n v="3"/>
    <n v="141.47999999999999"/>
    <n v="12.91"/>
    <b v="0"/>
    <s v="UPI"/>
    <s v="In-store"/>
    <n v="424.43999999999994"/>
    <n v="0"/>
  </r>
  <r>
    <n v="7295"/>
    <d v="2021-10-03T00:00:00"/>
    <x v="170"/>
    <x v="1"/>
    <s v="Cookware Set"/>
    <n v="1"/>
    <n v="303.14999999999998"/>
    <n v="103.91"/>
    <b v="0"/>
    <s v="Net Banking"/>
    <s v="In-store"/>
    <n v="303.14999999999998"/>
    <n v="0"/>
  </r>
  <r>
    <n v="3586"/>
    <d v="2021-06-05T00:00:00"/>
    <x v="170"/>
    <x v="5"/>
    <s v="Motor Oil"/>
    <n v="4"/>
    <n v="34.61"/>
    <n v="4.3099999999999996"/>
    <b v="1"/>
    <s v="UPI"/>
    <s v="Online"/>
    <n v="138.44"/>
    <n v="1"/>
  </r>
  <r>
    <n v="6247"/>
    <d v="2021-04-14T00:00:00"/>
    <x v="170"/>
    <x v="3"/>
    <s v="Textbook"/>
    <n v="2"/>
    <n v="366.49"/>
    <n v="0.16"/>
    <b v="1"/>
    <s v="Credit Card"/>
    <s v="In-store"/>
    <n v="732.98"/>
    <n v="1"/>
  </r>
  <r>
    <n v="1084"/>
    <d v="2023-02-21T00:00:00"/>
    <x v="171"/>
    <x v="3"/>
    <s v="Children's Book"/>
    <n v="4"/>
    <n v="347.05"/>
    <n v="150.41"/>
    <b v="1"/>
    <s v="UPI"/>
    <s v="In-store"/>
    <n v="1388.2"/>
    <n v="1"/>
  </r>
  <r>
    <n v="7721"/>
    <d v="2022-05-23T00:00:00"/>
    <x v="171"/>
    <x v="4"/>
    <s v="Laptop"/>
    <n v="3"/>
    <n v="492.01"/>
    <n v="90.23"/>
    <b v="0"/>
    <s v="Cash"/>
    <s v="Online"/>
    <n v="1476.03"/>
    <n v="0"/>
  </r>
  <r>
    <n v="9405"/>
    <d v="2022-03-18T00:00:00"/>
    <x v="171"/>
    <x v="3"/>
    <s v="Biography"/>
    <n v="5"/>
    <n v="82.94"/>
    <n v="33.96"/>
    <b v="1"/>
    <s v="Cash"/>
    <s v="Online"/>
    <n v="414.7"/>
    <n v="1"/>
  </r>
  <r>
    <n v="342"/>
    <d v="2021-09-13T00:00:00"/>
    <x v="171"/>
    <x v="1"/>
    <s v="Bed Sheets"/>
    <n v="2"/>
    <n v="342.81"/>
    <n v="146.22"/>
    <b v="0"/>
    <s v="UPI"/>
    <s v="Online"/>
    <n v="685.62"/>
    <n v="0"/>
  </r>
  <r>
    <n v="6114"/>
    <d v="2021-05-31T00:00:00"/>
    <x v="171"/>
    <x v="0"/>
    <s v="Doll"/>
    <n v="2"/>
    <n v="275.95"/>
    <n v="52.65"/>
    <b v="0"/>
    <s v="Net Banking"/>
    <s v="Online"/>
    <n v="551.9"/>
    <n v="0"/>
  </r>
  <r>
    <n v="7473"/>
    <d v="2021-04-10T00:00:00"/>
    <x v="171"/>
    <x v="4"/>
    <s v="Smartwatch"/>
    <n v="3"/>
    <n v="280.47000000000003"/>
    <n v="12.81"/>
    <b v="1"/>
    <s v="Credit Card"/>
    <s v="Online"/>
    <n v="841.41000000000008"/>
    <n v="1"/>
  </r>
  <r>
    <n v="7533"/>
    <d v="2022-12-28T00:00:00"/>
    <x v="172"/>
    <x v="3"/>
    <s v="Textbook"/>
    <n v="4"/>
    <n v="266.45"/>
    <n v="63.5"/>
    <b v="0"/>
    <s v="Credit Card"/>
    <s v="In-store"/>
    <n v="1065.8"/>
    <n v="0"/>
  </r>
  <r>
    <n v="4181"/>
    <d v="2022-07-27T00:00:00"/>
    <x v="172"/>
    <x v="2"/>
    <s v="Dress"/>
    <n v="1"/>
    <n v="20.05"/>
    <n v="2.09"/>
    <b v="0"/>
    <s v="UPI"/>
    <s v="In-store"/>
    <n v="20.05"/>
    <n v="0"/>
  </r>
  <r>
    <n v="5705"/>
    <d v="2021-07-24T00:00:00"/>
    <x v="172"/>
    <x v="4"/>
    <s v="Headphones"/>
    <n v="4"/>
    <n v="387.66"/>
    <n v="67.06"/>
    <b v="0"/>
    <s v="Debit Card"/>
    <s v="Online"/>
    <n v="1550.64"/>
    <n v="0"/>
  </r>
  <r>
    <n v="6821"/>
    <d v="2022-07-23T00:00:00"/>
    <x v="173"/>
    <x v="2"/>
    <s v="Dress"/>
    <n v="1"/>
    <n v="496.72"/>
    <n v="1.39"/>
    <b v="1"/>
    <s v="Debit Card"/>
    <s v="Online"/>
    <n v="496.72"/>
    <n v="1"/>
  </r>
  <r>
    <n v="5913"/>
    <d v="2022-06-16T00:00:00"/>
    <x v="173"/>
    <x v="1"/>
    <s v="Bed Sheets"/>
    <n v="5"/>
    <n v="72.03"/>
    <n v="1.64"/>
    <b v="1"/>
    <s v="Cash"/>
    <s v="In-store"/>
    <n v="360.15"/>
    <n v="1"/>
  </r>
  <r>
    <n v="6835"/>
    <d v="2021-06-29T00:00:00"/>
    <x v="173"/>
    <x v="3"/>
    <s v="Biography"/>
    <n v="1"/>
    <n v="68.48"/>
    <n v="9.49"/>
    <b v="1"/>
    <s v="Cash"/>
    <s v="In-store"/>
    <n v="68.48"/>
    <n v="1"/>
  </r>
  <r>
    <n v="131"/>
    <d v="2021-05-18T00:00:00"/>
    <x v="173"/>
    <x v="1"/>
    <s v="Curtains"/>
    <n v="1"/>
    <n v="89.14"/>
    <n v="7.18"/>
    <b v="0"/>
    <s v="Debit Card"/>
    <s v="In-store"/>
    <n v="89.14"/>
    <n v="0"/>
  </r>
  <r>
    <n v="1879"/>
    <d v="2023-02-06T00:00:00"/>
    <x v="174"/>
    <x v="1"/>
    <s v="Cookware Set"/>
    <n v="2"/>
    <n v="185.29"/>
    <n v="6.73"/>
    <b v="0"/>
    <s v="Net Banking"/>
    <s v="Online"/>
    <n v="370.58"/>
    <n v="0"/>
  </r>
  <r>
    <n v="7385"/>
    <d v="2022-08-14T00:00:00"/>
    <x v="174"/>
    <x v="0"/>
    <s v="Board Game"/>
    <n v="5"/>
    <n v="346.15"/>
    <n v="140.91999999999999"/>
    <b v="0"/>
    <s v="Debit Card"/>
    <s v="In-store"/>
    <n v="1730.75"/>
    <n v="0"/>
  </r>
  <r>
    <n v="8972"/>
    <d v="2022-03-03T00:00:00"/>
    <x v="174"/>
    <x v="4"/>
    <s v="Smartwatch"/>
    <n v="2"/>
    <n v="292.64999999999998"/>
    <n v="31.16"/>
    <b v="0"/>
    <s v="Net Banking"/>
    <s v="In-store"/>
    <n v="585.29999999999995"/>
    <n v="0"/>
  </r>
  <r>
    <n v="1708"/>
    <d v="2021-06-27T00:00:00"/>
    <x v="174"/>
    <x v="2"/>
    <s v="Dress"/>
    <n v="1"/>
    <n v="269.25"/>
    <n v="10.89"/>
    <b v="1"/>
    <s v="Cash"/>
    <s v="Online"/>
    <n v="269.25"/>
    <n v="1"/>
  </r>
  <r>
    <n v="9770"/>
    <d v="2021-04-23T00:00:00"/>
    <x v="174"/>
    <x v="5"/>
    <s v="Air Freshener"/>
    <n v="5"/>
    <n v="475.65"/>
    <n v="149.16"/>
    <b v="0"/>
    <s v="Net Banking"/>
    <s v="In-store"/>
    <n v="2378.25"/>
    <n v="0"/>
  </r>
  <r>
    <n v="2802"/>
    <d v="2022-06-13T00:00:00"/>
    <x v="175"/>
    <x v="0"/>
    <s v="Puzzle"/>
    <n v="2"/>
    <n v="343.82"/>
    <n v="59.53"/>
    <b v="0"/>
    <s v="Credit Card"/>
    <s v="In-store"/>
    <n v="687.64"/>
    <n v="0"/>
  </r>
  <r>
    <n v="5136"/>
    <d v="2021-12-02T00:00:00"/>
    <x v="175"/>
    <x v="4"/>
    <s v="Camera"/>
    <n v="3"/>
    <n v="210.21"/>
    <n v="87.42"/>
    <b v="1"/>
    <s v="Net Banking"/>
    <s v="Online"/>
    <n v="630.63"/>
    <n v="1"/>
  </r>
  <r>
    <n v="101"/>
    <d v="2021-10-18T00:00:00"/>
    <x v="175"/>
    <x v="2"/>
    <s v="Watch"/>
    <n v="4"/>
    <n v="44.1"/>
    <n v="16.34"/>
    <b v="1"/>
    <s v="Credit Card"/>
    <s v="Online"/>
    <n v="176.4"/>
    <n v="1"/>
  </r>
  <r>
    <n v="5544"/>
    <d v="2021-05-29T00:00:00"/>
    <x v="175"/>
    <x v="3"/>
    <s v="Science Fiction"/>
    <n v="2"/>
    <n v="107.5"/>
    <n v="7.17"/>
    <b v="1"/>
    <s v="Cash"/>
    <s v="Online"/>
    <n v="215"/>
    <n v="1"/>
  </r>
  <r>
    <n v="2216"/>
    <d v="2022-03-12T00:00:00"/>
    <x v="176"/>
    <x v="3"/>
    <s v="Science Fiction"/>
    <n v="5"/>
    <n v="185.1"/>
    <n v="89.03"/>
    <b v="1"/>
    <s v="Debit Card"/>
    <s v="In-store"/>
    <n v="925.5"/>
    <n v="1"/>
  </r>
  <r>
    <n v="6291"/>
    <d v="2021-07-19T00:00:00"/>
    <x v="176"/>
    <x v="0"/>
    <s v="Puzzle"/>
    <n v="1"/>
    <n v="287.52"/>
    <n v="129.63"/>
    <b v="0"/>
    <s v="Cash"/>
    <s v="Online"/>
    <n v="287.52"/>
    <n v="0"/>
  </r>
  <r>
    <n v="7565"/>
    <d v="2021-04-27T00:00:00"/>
    <x v="176"/>
    <x v="4"/>
    <s v="Headphones"/>
    <n v="4"/>
    <n v="170.4"/>
    <n v="38.74"/>
    <b v="0"/>
    <s v="UPI"/>
    <s v="In-store"/>
    <n v="681.6"/>
    <n v="0"/>
  </r>
  <r>
    <n v="4953"/>
    <d v="2022-10-04T00:00:00"/>
    <x v="177"/>
    <x v="2"/>
    <s v="Jeans"/>
    <n v="5"/>
    <n v="424.31"/>
    <n v="48.53"/>
    <b v="0"/>
    <s v="Credit Card"/>
    <s v="Online"/>
    <n v="2121.5500000000002"/>
    <n v="0"/>
  </r>
  <r>
    <n v="2829"/>
    <d v="2022-09-26T00:00:00"/>
    <x v="177"/>
    <x v="1"/>
    <s v="Bed Sheets"/>
    <n v="1"/>
    <n v="271.31"/>
    <n v="47.84"/>
    <b v="0"/>
    <s v="Debit Card"/>
    <s v="In-store"/>
    <n v="271.31"/>
    <n v="0"/>
  </r>
  <r>
    <n v="5616"/>
    <d v="2021-11-10T00:00:00"/>
    <x v="177"/>
    <x v="4"/>
    <s v="Camera"/>
    <n v="4"/>
    <n v="481.53"/>
    <n v="65.45"/>
    <b v="0"/>
    <s v="UPI"/>
    <s v="In-store"/>
    <n v="1926.12"/>
    <n v="0"/>
  </r>
  <r>
    <n v="3691"/>
    <d v="2023-03-11T00:00:00"/>
    <x v="178"/>
    <x v="5"/>
    <s v="Motorcycle Helmet"/>
    <n v="3"/>
    <n v="332.43"/>
    <n v="72.95"/>
    <b v="0"/>
    <s v="Credit Card"/>
    <s v="Online"/>
    <n v="997.29"/>
    <n v="0"/>
  </r>
  <r>
    <n v="6428"/>
    <d v="2023-02-13T00:00:00"/>
    <x v="178"/>
    <x v="5"/>
    <s v="Motor Oil"/>
    <n v="5"/>
    <n v="54.42"/>
    <n v="4.3"/>
    <b v="0"/>
    <s v="Net Banking"/>
    <s v="Online"/>
    <n v="272.10000000000002"/>
    <n v="0"/>
  </r>
  <r>
    <n v="3520"/>
    <d v="2022-12-17T00:00:00"/>
    <x v="178"/>
    <x v="1"/>
    <s v="Cookware Set"/>
    <n v="2"/>
    <n v="235.79"/>
    <n v="39.26"/>
    <b v="0"/>
    <s v="Net Banking"/>
    <s v="Online"/>
    <n v="471.58"/>
    <n v="0"/>
  </r>
  <r>
    <n v="5996"/>
    <d v="2022-12-11T00:00:00"/>
    <x v="178"/>
    <x v="3"/>
    <s v="Textbook"/>
    <n v="2"/>
    <n v="215.36"/>
    <n v="81"/>
    <b v="0"/>
    <s v="UPI"/>
    <s v="In-store"/>
    <n v="430.72"/>
    <n v="0"/>
  </r>
  <r>
    <n v="2159"/>
    <d v="2022-11-15T00:00:00"/>
    <x v="178"/>
    <x v="1"/>
    <s v="Cushion Covers"/>
    <n v="1"/>
    <n v="327.49"/>
    <n v="2.52"/>
    <b v="0"/>
    <s v="Debit Card"/>
    <s v="Online"/>
    <n v="327.49"/>
    <n v="0"/>
  </r>
  <r>
    <n v="6559"/>
    <d v="2022-09-24T00:00:00"/>
    <x v="178"/>
    <x v="4"/>
    <s v="Headphones"/>
    <n v="1"/>
    <n v="46.13"/>
    <n v="0.69"/>
    <b v="1"/>
    <s v="Debit Card"/>
    <s v="In-store"/>
    <n v="46.13"/>
    <n v="1"/>
  </r>
  <r>
    <n v="356"/>
    <d v="2021-12-13T00:00:00"/>
    <x v="178"/>
    <x v="5"/>
    <s v="Motor Oil"/>
    <n v="3"/>
    <n v="220.84"/>
    <n v="41.6"/>
    <b v="1"/>
    <s v="Net Banking"/>
    <s v="In-store"/>
    <n v="662.52"/>
    <n v="1"/>
  </r>
  <r>
    <n v="1317"/>
    <d v="2022-08-20T00:00:00"/>
    <x v="179"/>
    <x v="2"/>
    <s v="Shoes"/>
    <n v="4"/>
    <n v="54.18"/>
    <n v="6.63"/>
    <b v="0"/>
    <s v="Credit Card"/>
    <s v="In-store"/>
    <n v="216.72"/>
    <n v="0"/>
  </r>
  <r>
    <n v="2759"/>
    <d v="2022-04-14T00:00:00"/>
    <x v="179"/>
    <x v="5"/>
    <s v="Motor Oil"/>
    <n v="1"/>
    <n v="319.11"/>
    <n v="2.69"/>
    <b v="1"/>
    <s v="Debit Card"/>
    <s v="Online"/>
    <n v="319.11"/>
    <n v="1"/>
  </r>
  <r>
    <n v="1776"/>
    <d v="2021-10-16T00:00:00"/>
    <x v="179"/>
    <x v="2"/>
    <s v="Jeans"/>
    <n v="2"/>
    <n v="390.37"/>
    <n v="83.91"/>
    <b v="1"/>
    <s v="UPI"/>
    <s v="Online"/>
    <n v="780.74"/>
    <n v="1"/>
  </r>
  <r>
    <n v="2719"/>
    <d v="2022-01-19T00:00:00"/>
    <x v="180"/>
    <x v="4"/>
    <s v="Headphones"/>
    <n v="3"/>
    <n v="442.24"/>
    <n v="52.67"/>
    <b v="1"/>
    <s v="Net Banking"/>
    <s v="In-store"/>
    <n v="1326.72"/>
    <n v="1"/>
  </r>
  <r>
    <n v="9308"/>
    <d v="2021-12-08T00:00:00"/>
    <x v="180"/>
    <x v="1"/>
    <s v="Curtains"/>
    <n v="1"/>
    <n v="59.62"/>
    <n v="8.65"/>
    <b v="0"/>
    <s v="Cash"/>
    <s v="Online"/>
    <n v="59.62"/>
    <n v="0"/>
  </r>
  <r>
    <n v="6139"/>
    <d v="2021-05-29T00:00:00"/>
    <x v="180"/>
    <x v="5"/>
    <s v="Motorcycle Helmet"/>
    <n v="2"/>
    <n v="248.37"/>
    <n v="62.42"/>
    <b v="1"/>
    <s v="UPI"/>
    <s v="Online"/>
    <n v="496.74"/>
    <n v="1"/>
  </r>
  <r>
    <n v="8797"/>
    <d v="2023-02-21T00:00:00"/>
    <x v="181"/>
    <x v="1"/>
    <s v="Curtains"/>
    <n v="2"/>
    <n v="234.2"/>
    <n v="30.72"/>
    <b v="0"/>
    <s v="Cash"/>
    <s v="In-store"/>
    <n v="468.4"/>
    <n v="0"/>
  </r>
  <r>
    <n v="3084"/>
    <d v="2022-11-07T00:00:00"/>
    <x v="181"/>
    <x v="1"/>
    <s v="Cushion Covers"/>
    <n v="2"/>
    <n v="203.39"/>
    <n v="85.02"/>
    <b v="0"/>
    <s v="Cash"/>
    <s v="In-store"/>
    <n v="406.78"/>
    <n v="0"/>
  </r>
  <r>
    <n v="1221"/>
    <d v="2022-08-31T00:00:00"/>
    <x v="181"/>
    <x v="2"/>
    <s v="Watch"/>
    <n v="1"/>
    <n v="194.83"/>
    <n v="41.74"/>
    <b v="0"/>
    <s v="Debit Card"/>
    <s v="Online"/>
    <n v="194.83"/>
    <n v="0"/>
  </r>
  <r>
    <n v="1076"/>
    <d v="2023-03-13T00:00:00"/>
    <x v="182"/>
    <x v="3"/>
    <s v="Mystery Novel"/>
    <n v="1"/>
    <n v="201.43"/>
    <n v="18.010000000000002"/>
    <b v="1"/>
    <s v="Credit Card"/>
    <s v="Online"/>
    <n v="201.43"/>
    <n v="1"/>
  </r>
  <r>
    <n v="1193"/>
    <d v="2022-12-11T00:00:00"/>
    <x v="182"/>
    <x v="0"/>
    <s v="Doll"/>
    <n v="2"/>
    <n v="244.9"/>
    <n v="106.47"/>
    <b v="0"/>
    <s v="Net Banking"/>
    <s v="Online"/>
    <n v="489.8"/>
    <n v="0"/>
  </r>
  <r>
    <n v="5787"/>
    <d v="2022-12-07T00:00:00"/>
    <x v="182"/>
    <x v="5"/>
    <s v="Motorcycle Helmet"/>
    <n v="4"/>
    <n v="249.57"/>
    <n v="34.18"/>
    <b v="1"/>
    <s v="Net Banking"/>
    <s v="Online"/>
    <n v="998.28"/>
    <n v="1"/>
  </r>
  <r>
    <n v="6766"/>
    <d v="2021-07-23T00:00:00"/>
    <x v="182"/>
    <x v="4"/>
    <s v="Laptop"/>
    <n v="2"/>
    <n v="151.9"/>
    <n v="48.37"/>
    <b v="0"/>
    <s v="Net Banking"/>
    <s v="In-store"/>
    <n v="303.8"/>
    <n v="0"/>
  </r>
  <r>
    <n v="4817"/>
    <d v="2022-04-10T00:00:00"/>
    <x v="183"/>
    <x v="3"/>
    <s v="Biography"/>
    <n v="5"/>
    <n v="145.19999999999999"/>
    <n v="44.1"/>
    <b v="0"/>
    <s v="Credit Card"/>
    <s v="Online"/>
    <n v="726"/>
    <n v="0"/>
  </r>
  <r>
    <n v="872"/>
    <d v="2022-03-29T00:00:00"/>
    <x v="183"/>
    <x v="2"/>
    <s v="T-Shirt"/>
    <n v="2"/>
    <n v="99.74"/>
    <n v="23.45"/>
    <b v="1"/>
    <s v="UPI"/>
    <s v="In-store"/>
    <n v="199.48"/>
    <n v="1"/>
  </r>
  <r>
    <n v="6143"/>
    <d v="2022-11-29T00:00:00"/>
    <x v="184"/>
    <x v="1"/>
    <s v="Curtains"/>
    <n v="5"/>
    <n v="42.82"/>
    <n v="7.45"/>
    <b v="0"/>
    <s v="UPI"/>
    <s v="Online"/>
    <n v="214.1"/>
    <n v="0"/>
  </r>
  <r>
    <n v="4521"/>
    <d v="2022-09-10T00:00:00"/>
    <x v="184"/>
    <x v="4"/>
    <s v="Camera"/>
    <n v="1"/>
    <n v="334.76"/>
    <n v="107.41"/>
    <b v="1"/>
    <s v="Credit Card"/>
    <s v="In-store"/>
    <n v="334.76"/>
    <n v="1"/>
  </r>
  <r>
    <n v="3732"/>
    <d v="2022-06-12T00:00:00"/>
    <x v="184"/>
    <x v="3"/>
    <s v="Children's Book"/>
    <n v="4"/>
    <n v="222.1"/>
    <n v="105.2"/>
    <b v="1"/>
    <s v="UPI"/>
    <s v="Online"/>
    <n v="888.4"/>
    <n v="1"/>
  </r>
  <r>
    <n v="4497"/>
    <d v="2022-11-12T00:00:00"/>
    <x v="185"/>
    <x v="5"/>
    <s v="Motor Oil"/>
    <n v="2"/>
    <n v="499.22"/>
    <n v="187.8"/>
    <b v="0"/>
    <s v="Credit Card"/>
    <s v="In-store"/>
    <n v="998.44"/>
    <n v="0"/>
  </r>
  <r>
    <n v="1443"/>
    <d v="2021-05-30T00:00:00"/>
    <x v="185"/>
    <x v="5"/>
    <s v="Car Charger"/>
    <n v="5"/>
    <n v="494.89"/>
    <n v="231.14"/>
    <b v="1"/>
    <s v="Net Banking"/>
    <s v="Online"/>
    <n v="2474.4499999999998"/>
    <n v="1"/>
  </r>
  <r>
    <n v="7776"/>
    <d v="2023-01-09T00:00:00"/>
    <x v="186"/>
    <x v="0"/>
    <s v="Doll"/>
    <n v="2"/>
    <n v="385.7"/>
    <n v="98.15"/>
    <b v="1"/>
    <s v="Cash"/>
    <s v="Online"/>
    <n v="771.4"/>
    <n v="1"/>
  </r>
  <r>
    <n v="3617"/>
    <d v="2022-11-19T00:00:00"/>
    <x v="186"/>
    <x v="0"/>
    <s v="Doll"/>
    <n v="1"/>
    <n v="218.32"/>
    <n v="26.47"/>
    <b v="0"/>
    <s v="Net Banking"/>
    <s v="In-store"/>
    <n v="218.32"/>
    <n v="0"/>
  </r>
  <r>
    <n v="504"/>
    <d v="2021-11-14T00:00:00"/>
    <x v="186"/>
    <x v="0"/>
    <s v="Doll"/>
    <n v="4"/>
    <n v="345.69"/>
    <n v="141.66999999999999"/>
    <b v="0"/>
    <s v="Net Banking"/>
    <s v="Online"/>
    <n v="1382.76"/>
    <n v="0"/>
  </r>
  <r>
    <n v="4815"/>
    <d v="2021-10-10T00:00:00"/>
    <x v="186"/>
    <x v="5"/>
    <s v="Car Seat Cover"/>
    <n v="1"/>
    <n v="240.22"/>
    <n v="36.96"/>
    <b v="0"/>
    <s v="Net Banking"/>
    <s v="Online"/>
    <n v="240.22"/>
    <n v="0"/>
  </r>
  <r>
    <n v="9460"/>
    <d v="2021-10-01T00:00:00"/>
    <x v="186"/>
    <x v="5"/>
    <s v="Car Seat Cover"/>
    <n v="1"/>
    <n v="334.02"/>
    <n v="129.11000000000001"/>
    <b v="1"/>
    <s v="Debit Card"/>
    <s v="Online"/>
    <n v="334.02"/>
    <n v="1"/>
  </r>
  <r>
    <n v="7953"/>
    <d v="2021-05-03T00:00:00"/>
    <x v="186"/>
    <x v="4"/>
    <s v="Smartphone"/>
    <n v="5"/>
    <n v="324.45999999999998"/>
    <n v="63.04"/>
    <b v="0"/>
    <s v="Cash"/>
    <s v="In-store"/>
    <n v="1622.3"/>
    <n v="0"/>
  </r>
  <r>
    <n v="4471"/>
    <d v="2023-01-07T00:00:00"/>
    <x v="187"/>
    <x v="4"/>
    <s v="Headphones"/>
    <n v="2"/>
    <n v="368.25"/>
    <n v="119.37"/>
    <b v="1"/>
    <s v="Credit Card"/>
    <s v="In-store"/>
    <n v="736.5"/>
    <n v="1"/>
  </r>
  <r>
    <n v="3105"/>
    <d v="2022-12-29T00:00:00"/>
    <x v="187"/>
    <x v="0"/>
    <s v="Board Game"/>
    <n v="5"/>
    <n v="316.41000000000003"/>
    <n v="28.3"/>
    <b v="0"/>
    <s v="Credit Card"/>
    <s v="In-store"/>
    <n v="1582.0500000000002"/>
    <n v="0"/>
  </r>
  <r>
    <n v="9631"/>
    <d v="2022-05-18T00:00:00"/>
    <x v="187"/>
    <x v="4"/>
    <s v="Smartphone"/>
    <n v="1"/>
    <n v="301.64"/>
    <n v="10.19"/>
    <b v="1"/>
    <s v="Cash"/>
    <s v="Online"/>
    <n v="301.64"/>
    <n v="1"/>
  </r>
  <r>
    <n v="125"/>
    <d v="2022-01-20T00:00:00"/>
    <x v="188"/>
    <x v="1"/>
    <s v="Table Lamp"/>
    <n v="1"/>
    <n v="440.1"/>
    <n v="196.7"/>
    <b v="1"/>
    <s v="Credit Card"/>
    <s v="In-store"/>
    <n v="440.1"/>
    <n v="1"/>
  </r>
  <r>
    <n v="4865"/>
    <d v="2021-12-11T00:00:00"/>
    <x v="188"/>
    <x v="0"/>
    <s v="Board Game"/>
    <n v="4"/>
    <n v="387.49"/>
    <n v="127.73"/>
    <b v="0"/>
    <s v="Credit Card"/>
    <s v="Online"/>
    <n v="1549.96"/>
    <n v="0"/>
  </r>
  <r>
    <n v="5217"/>
    <d v="2022-05-05T00:00:00"/>
    <x v="189"/>
    <x v="2"/>
    <s v="Dress"/>
    <n v="1"/>
    <n v="375.6"/>
    <n v="22.82"/>
    <b v="1"/>
    <s v="Cash"/>
    <s v="Online"/>
    <n v="375.6"/>
    <n v="1"/>
  </r>
  <r>
    <n v="7216"/>
    <d v="2021-09-07T00:00:00"/>
    <x v="189"/>
    <x v="5"/>
    <s v="Motor Oil"/>
    <n v="3"/>
    <n v="31.51"/>
    <n v="0.47"/>
    <b v="1"/>
    <s v="Net Banking"/>
    <s v="Online"/>
    <n v="94.53"/>
    <n v="1"/>
  </r>
  <r>
    <n v="9432"/>
    <d v="2021-06-12T00:00:00"/>
    <x v="189"/>
    <x v="5"/>
    <s v="Air Freshener"/>
    <n v="4"/>
    <n v="205.83"/>
    <n v="15.19"/>
    <b v="1"/>
    <s v="Credit Card"/>
    <s v="In-store"/>
    <n v="823.32"/>
    <n v="1"/>
  </r>
  <r>
    <n v="6241"/>
    <d v="2022-05-09T00:00:00"/>
    <x v="190"/>
    <x v="2"/>
    <s v="Shoes"/>
    <n v="4"/>
    <n v="404.78"/>
    <n v="35.74"/>
    <b v="0"/>
    <s v="Debit Card"/>
    <s v="In-store"/>
    <n v="1619.12"/>
    <n v="0"/>
  </r>
  <r>
    <n v="1876"/>
    <d v="2022-03-10T00:00:00"/>
    <x v="190"/>
    <x v="3"/>
    <s v="Mystery Novel"/>
    <n v="3"/>
    <n v="484.13"/>
    <n v="221.25"/>
    <b v="0"/>
    <s v="UPI"/>
    <s v="Online"/>
    <n v="1452.3899999999999"/>
    <n v="0"/>
  </r>
  <r>
    <n v="5780"/>
    <d v="2022-01-04T00:00:00"/>
    <x v="190"/>
    <x v="5"/>
    <s v="Motor Oil"/>
    <n v="1"/>
    <n v="460.8"/>
    <n v="154.38999999999999"/>
    <b v="0"/>
    <s v="UPI"/>
    <s v="In-store"/>
    <n v="460.8"/>
    <n v="0"/>
  </r>
  <r>
    <n v="9360"/>
    <d v="2021-06-01T00:00:00"/>
    <x v="190"/>
    <x v="2"/>
    <s v="Shoes"/>
    <n v="5"/>
    <n v="73.61"/>
    <n v="34.68"/>
    <b v="1"/>
    <s v="Credit Card"/>
    <s v="Online"/>
    <n v="368.05"/>
    <n v="1"/>
  </r>
  <r>
    <n v="8825"/>
    <d v="2022-08-27T00:00:00"/>
    <x v="191"/>
    <x v="1"/>
    <s v="Bed Sheets"/>
    <n v="1"/>
    <n v="447.13"/>
    <n v="189.94"/>
    <b v="1"/>
    <s v="Cash"/>
    <s v="In-store"/>
    <n v="447.13"/>
    <n v="1"/>
  </r>
  <r>
    <n v="7502"/>
    <d v="2021-11-01T00:00:00"/>
    <x v="191"/>
    <x v="1"/>
    <s v="Cushion Covers"/>
    <n v="5"/>
    <n v="381.66"/>
    <n v="108.23"/>
    <b v="0"/>
    <s v="UPI"/>
    <s v="Online"/>
    <n v="1908.3000000000002"/>
    <n v="0"/>
  </r>
  <r>
    <n v="6486"/>
    <d v="2021-06-27T00:00:00"/>
    <x v="191"/>
    <x v="4"/>
    <s v="Smartphone"/>
    <n v="3"/>
    <n v="360.47"/>
    <n v="107.22"/>
    <b v="0"/>
    <s v="UPI"/>
    <s v="In-store"/>
    <n v="1081.4100000000001"/>
    <n v="0"/>
  </r>
  <r>
    <n v="6578"/>
    <d v="2023-02-01T00:00:00"/>
    <x v="192"/>
    <x v="4"/>
    <s v="Camera"/>
    <n v="4"/>
    <n v="161.41"/>
    <n v="30"/>
    <b v="1"/>
    <s v="Credit Card"/>
    <s v="Online"/>
    <n v="645.64"/>
    <n v="1"/>
  </r>
  <r>
    <n v="60"/>
    <d v="2022-07-10T00:00:00"/>
    <x v="193"/>
    <x v="5"/>
    <s v="Car Seat Cover"/>
    <n v="4"/>
    <n v="419.3"/>
    <n v="84.76"/>
    <b v="1"/>
    <s v="Credit Card"/>
    <s v="In-store"/>
    <n v="1677.2"/>
    <n v="1"/>
  </r>
  <r>
    <n v="274"/>
    <d v="2021-03-25T00:00:00"/>
    <x v="193"/>
    <x v="5"/>
    <s v="Car Charger"/>
    <n v="5"/>
    <n v="304.45999999999998"/>
    <n v="23.1"/>
    <b v="1"/>
    <s v="Cash"/>
    <s v="In-store"/>
    <n v="1522.3"/>
    <n v="1"/>
  </r>
  <r>
    <n v="1506"/>
    <d v="2022-01-15T00:00:00"/>
    <x v="194"/>
    <x v="5"/>
    <s v="Motorcycle Helmet"/>
    <n v="4"/>
    <n v="195.5"/>
    <n v="9.41"/>
    <b v="0"/>
    <s v="Cash"/>
    <s v="In-store"/>
    <n v="782"/>
    <n v="0"/>
  </r>
  <r>
    <n v="7034"/>
    <d v="2021-12-14T00:00:00"/>
    <x v="194"/>
    <x v="0"/>
    <s v="Puzzle"/>
    <n v="3"/>
    <n v="449.97"/>
    <n v="184.34"/>
    <b v="0"/>
    <s v="Debit Card"/>
    <s v="Online"/>
    <n v="1349.91"/>
    <n v="0"/>
  </r>
  <r>
    <n v="7771"/>
    <d v="2021-07-26T00:00:00"/>
    <x v="194"/>
    <x v="0"/>
    <s v="Remote Control Car"/>
    <n v="1"/>
    <n v="478.93"/>
    <n v="78.39"/>
    <b v="0"/>
    <s v="UPI"/>
    <s v="In-store"/>
    <n v="478.93"/>
    <n v="0"/>
  </r>
  <r>
    <n v="2878"/>
    <d v="2022-10-12T00:00:00"/>
    <x v="195"/>
    <x v="2"/>
    <s v="Watch"/>
    <n v="3"/>
    <n v="270.12"/>
    <n v="123.38"/>
    <b v="1"/>
    <s v="Net Banking"/>
    <s v="In-store"/>
    <n v="810.36"/>
    <n v="1"/>
  </r>
  <r>
    <n v="3042"/>
    <d v="2022-08-06T00:00:00"/>
    <x v="195"/>
    <x v="4"/>
    <s v="Laptop"/>
    <n v="2"/>
    <n v="137.08000000000001"/>
    <n v="61.84"/>
    <b v="0"/>
    <s v="UPI"/>
    <s v="Online"/>
    <n v="274.16000000000003"/>
    <n v="0"/>
  </r>
  <r>
    <n v="4513"/>
    <d v="2022-10-31T00:00:00"/>
    <x v="196"/>
    <x v="4"/>
    <s v="Laptop"/>
    <n v="4"/>
    <n v="41.35"/>
    <n v="8.25"/>
    <b v="1"/>
    <s v="Cash"/>
    <s v="In-store"/>
    <n v="165.4"/>
    <n v="1"/>
  </r>
  <r>
    <n v="7636"/>
    <d v="2022-02-03T00:00:00"/>
    <x v="196"/>
    <x v="1"/>
    <s v="Cookware Set"/>
    <n v="4"/>
    <n v="257.35000000000002"/>
    <n v="69.8"/>
    <b v="1"/>
    <s v="Credit Card"/>
    <s v="In-store"/>
    <n v="1029.4000000000001"/>
    <n v="1"/>
  </r>
  <r>
    <n v="4808"/>
    <d v="2021-06-18T00:00:00"/>
    <x v="196"/>
    <x v="4"/>
    <s v="Laptop"/>
    <n v="1"/>
    <n v="164.64"/>
    <n v="25.53"/>
    <b v="0"/>
    <s v="Cash"/>
    <s v="In-store"/>
    <n v="164.64"/>
    <n v="0"/>
  </r>
  <r>
    <n v="7769"/>
    <d v="2022-11-12T00:00:00"/>
    <x v="197"/>
    <x v="1"/>
    <s v="Table Lamp"/>
    <n v="1"/>
    <n v="114.48"/>
    <n v="44.1"/>
    <b v="1"/>
    <s v="Credit Card"/>
    <s v="In-store"/>
    <n v="114.48"/>
    <n v="1"/>
  </r>
  <r>
    <n v="3252"/>
    <d v="2022-08-31T00:00:00"/>
    <x v="197"/>
    <x v="3"/>
    <s v="Biography"/>
    <n v="1"/>
    <n v="469.25"/>
    <n v="223.88"/>
    <b v="0"/>
    <s v="Net Banking"/>
    <s v="Online"/>
    <n v="469.25"/>
    <n v="0"/>
  </r>
  <r>
    <n v="5371"/>
    <d v="2022-08-27T00:00:00"/>
    <x v="197"/>
    <x v="4"/>
    <s v="Laptop"/>
    <n v="2"/>
    <n v="189.39"/>
    <n v="83.91"/>
    <b v="0"/>
    <s v="UPI"/>
    <s v="Online"/>
    <n v="378.78"/>
    <n v="0"/>
  </r>
  <r>
    <n v="8983"/>
    <d v="2022-07-22T00:00:00"/>
    <x v="197"/>
    <x v="1"/>
    <s v="Table Lamp"/>
    <n v="2"/>
    <n v="195.18"/>
    <n v="70.81"/>
    <b v="0"/>
    <s v="Debit Card"/>
    <s v="In-store"/>
    <n v="390.36"/>
    <n v="0"/>
  </r>
  <r>
    <n v="1393"/>
    <d v="2021-06-27T00:00:00"/>
    <x v="197"/>
    <x v="2"/>
    <s v="Dress"/>
    <n v="5"/>
    <n v="447.27"/>
    <n v="182.37"/>
    <b v="0"/>
    <s v="Net Banking"/>
    <s v="In-store"/>
    <n v="2236.35"/>
    <n v="0"/>
  </r>
  <r>
    <n v="5283"/>
    <d v="2022-08-25T00:00:00"/>
    <x v="198"/>
    <x v="4"/>
    <s v="Smartphone"/>
    <n v="1"/>
    <n v="224.34"/>
    <n v="70.540000000000006"/>
    <b v="1"/>
    <s v="Credit Card"/>
    <s v="Online"/>
    <n v="224.34"/>
    <n v="1"/>
  </r>
  <r>
    <n v="9216"/>
    <d v="2022-04-29T00:00:00"/>
    <x v="198"/>
    <x v="5"/>
    <s v="Air Freshener"/>
    <n v="4"/>
    <n v="151.02000000000001"/>
    <n v="55.57"/>
    <b v="1"/>
    <s v="Cash"/>
    <s v="Online"/>
    <n v="604.08000000000004"/>
    <n v="1"/>
  </r>
  <r>
    <n v="6935"/>
    <d v="2022-09-15T00:00:00"/>
    <x v="199"/>
    <x v="4"/>
    <s v="Smartwatch"/>
    <n v="1"/>
    <n v="14.83"/>
    <n v="2.5"/>
    <b v="0"/>
    <s v="Net Banking"/>
    <s v="In-store"/>
    <n v="14.83"/>
    <n v="0"/>
  </r>
  <r>
    <n v="5832"/>
    <d v="2021-06-06T00:00:00"/>
    <x v="200"/>
    <x v="0"/>
    <s v="Remote Control Car"/>
    <n v="3"/>
    <n v="315.48"/>
    <n v="98.84"/>
    <b v="0"/>
    <s v="Credit Card"/>
    <s v="In-store"/>
    <n v="946.44"/>
    <n v="0"/>
  </r>
  <r>
    <n v="2080"/>
    <d v="2021-10-17T00:00:00"/>
    <x v="201"/>
    <x v="2"/>
    <s v="Jeans"/>
    <n v="5"/>
    <n v="230.71"/>
    <n v="27.6"/>
    <b v="1"/>
    <s v="Cash"/>
    <s v="Online"/>
    <n v="1153.55"/>
    <n v="1"/>
  </r>
  <r>
    <n v="1573"/>
    <d v="2021-05-05T00:00:00"/>
    <x v="201"/>
    <x v="0"/>
    <s v="Doll"/>
    <n v="2"/>
    <n v="23.4"/>
    <n v="10.56"/>
    <b v="1"/>
    <s v="Credit Card"/>
    <s v="In-store"/>
    <n v="46.8"/>
    <n v="1"/>
  </r>
  <r>
    <n v="8499"/>
    <d v="2022-10-04T00:00:00"/>
    <x v="202"/>
    <x v="0"/>
    <s v="Puzzle"/>
    <n v="4"/>
    <n v="267.48"/>
    <n v="41.96"/>
    <b v="1"/>
    <s v="UPI"/>
    <s v="In-store"/>
    <n v="1069.92"/>
    <n v="1"/>
  </r>
  <r>
    <n v="1362"/>
    <d v="2021-06-29T00:00:00"/>
    <x v="202"/>
    <x v="5"/>
    <s v="Motor Oil"/>
    <n v="3"/>
    <n v="158.97999999999999"/>
    <n v="59.69"/>
    <b v="0"/>
    <s v="UPI"/>
    <s v="Online"/>
    <n v="476.93999999999994"/>
    <n v="0"/>
  </r>
  <r>
    <n v="6143"/>
    <d v="2023-01-15T00:00:00"/>
    <x v="203"/>
    <x v="1"/>
    <s v="Cookware Set"/>
    <n v="5"/>
    <n v="298.95"/>
    <n v="71.510000000000005"/>
    <b v="1"/>
    <s v="UPI"/>
    <s v="Online"/>
    <n v="1494.75"/>
    <n v="1"/>
  </r>
  <r>
    <n v="3918"/>
    <d v="2022-10-15T00:00:00"/>
    <x v="203"/>
    <x v="0"/>
    <s v="Doll"/>
    <n v="1"/>
    <n v="479.43"/>
    <n v="135.88999999999999"/>
    <b v="0"/>
    <s v="Credit Card"/>
    <s v="Online"/>
    <n v="479.43"/>
    <n v="0"/>
  </r>
  <r>
    <n v="5107"/>
    <d v="2021-08-27T00:00:00"/>
    <x v="204"/>
    <x v="1"/>
    <s v="Cushion Covers"/>
    <n v="1"/>
    <n v="78.239999999999995"/>
    <n v="18.149999999999999"/>
    <b v="0"/>
    <s v="Debit Card"/>
    <s v="Online"/>
    <n v="78.239999999999995"/>
    <n v="0"/>
  </r>
  <r>
    <n v="3846"/>
    <d v="2021-08-08T00:00:00"/>
    <x v="204"/>
    <x v="0"/>
    <s v="Action Figure"/>
    <n v="1"/>
    <n v="185.81"/>
    <n v="24.23"/>
    <b v="1"/>
    <s v="Debit Card"/>
    <s v="Online"/>
    <n v="185.81"/>
    <n v="1"/>
  </r>
  <r>
    <n v="7757"/>
    <d v="2021-07-24T00:00:00"/>
    <x v="204"/>
    <x v="2"/>
    <s v="T-Shirt"/>
    <n v="2"/>
    <n v="494.65"/>
    <n v="22.59"/>
    <b v="1"/>
    <s v="Debit Card"/>
    <s v="Online"/>
    <n v="989.3"/>
    <n v="1"/>
  </r>
  <r>
    <n v="7078"/>
    <d v="2023-01-06T00:00:00"/>
    <x v="205"/>
    <x v="0"/>
    <s v="Doll"/>
    <n v="3"/>
    <n v="443.13"/>
    <n v="209.47"/>
    <b v="0"/>
    <s v="UPI"/>
    <s v="In-store"/>
    <n v="1329.3899999999999"/>
    <n v="0"/>
  </r>
  <r>
    <n v="9011"/>
    <d v="2022-07-10T00:00:00"/>
    <x v="205"/>
    <x v="0"/>
    <s v="Puzzle"/>
    <n v="5"/>
    <n v="260.75"/>
    <n v="53.59"/>
    <b v="1"/>
    <s v="Debit Card"/>
    <s v="Online"/>
    <n v="1303.75"/>
    <n v="1"/>
  </r>
  <r>
    <n v="4993"/>
    <d v="2022-06-21T00:00:00"/>
    <x v="205"/>
    <x v="5"/>
    <s v="Car Charger"/>
    <n v="2"/>
    <n v="212.2"/>
    <n v="68.53"/>
    <b v="1"/>
    <s v="Debit Card"/>
    <s v="Online"/>
    <n v="424.4"/>
    <n v="1"/>
  </r>
  <r>
    <n v="1073"/>
    <d v="2022-06-17T00:00:00"/>
    <x v="205"/>
    <x v="5"/>
    <s v="Motorcycle Helmet"/>
    <n v="4"/>
    <n v="419.48"/>
    <n v="43.12"/>
    <b v="0"/>
    <s v="Credit Card"/>
    <s v="Online"/>
    <n v="1677.92"/>
    <n v="0"/>
  </r>
  <r>
    <n v="9908"/>
    <d v="2022-05-01T00:00:00"/>
    <x v="205"/>
    <x v="4"/>
    <s v="Smartwatch"/>
    <n v="1"/>
    <n v="198.38"/>
    <n v="87.93"/>
    <b v="1"/>
    <s v="UPI"/>
    <s v="Online"/>
    <n v="198.38"/>
    <n v="1"/>
  </r>
  <r>
    <n v="9910"/>
    <d v="2022-03-08T00:00:00"/>
    <x v="205"/>
    <x v="5"/>
    <s v="Car Charger"/>
    <n v="2"/>
    <n v="346.87"/>
    <n v="147.91999999999999"/>
    <b v="0"/>
    <s v="Net Banking"/>
    <s v="Online"/>
    <n v="693.74"/>
    <n v="0"/>
  </r>
  <r>
    <n v="8176"/>
    <d v="2022-03-01T00:00:00"/>
    <x v="205"/>
    <x v="0"/>
    <s v="Board Game"/>
    <n v="4"/>
    <n v="135.29"/>
    <n v="2.1800000000000002"/>
    <b v="1"/>
    <s v="UPI"/>
    <s v="In-store"/>
    <n v="541.16"/>
    <n v="1"/>
  </r>
  <r>
    <n v="1587"/>
    <d v="2023-01-27T00:00:00"/>
    <x v="206"/>
    <x v="0"/>
    <s v="Action Figure"/>
    <n v="4"/>
    <n v="305.45999999999998"/>
    <n v="150.72999999999999"/>
    <b v="0"/>
    <s v="UPI"/>
    <s v="In-store"/>
    <n v="1221.8399999999999"/>
    <n v="0"/>
  </r>
  <r>
    <n v="3990"/>
    <d v="2022-01-19T00:00:00"/>
    <x v="206"/>
    <x v="1"/>
    <s v="Table Lamp"/>
    <n v="2"/>
    <n v="249.81"/>
    <n v="60.86"/>
    <b v="1"/>
    <s v="Credit Card"/>
    <s v="Online"/>
    <n v="499.62"/>
    <n v="1"/>
  </r>
  <r>
    <n v="8932"/>
    <d v="2022-01-16T00:00:00"/>
    <x v="206"/>
    <x v="5"/>
    <s v="Motorcycle Helmet"/>
    <n v="4"/>
    <n v="78.14"/>
    <n v="21.7"/>
    <b v="0"/>
    <s v="UPI"/>
    <s v="Online"/>
    <n v="312.56"/>
    <n v="0"/>
  </r>
  <r>
    <n v="8674"/>
    <d v="2022-01-07T00:00:00"/>
    <x v="206"/>
    <x v="1"/>
    <s v="Curtains"/>
    <n v="3"/>
    <n v="205.09"/>
    <n v="41.65"/>
    <b v="1"/>
    <s v="Cash"/>
    <s v="In-store"/>
    <n v="615.27"/>
    <n v="1"/>
  </r>
  <r>
    <n v="4609"/>
    <d v="2021-05-25T00:00:00"/>
    <x v="206"/>
    <x v="5"/>
    <s v="Motor Oil"/>
    <n v="3"/>
    <n v="207.45"/>
    <n v="81"/>
    <b v="0"/>
    <s v="Debit Card"/>
    <s v="Online"/>
    <n v="622.34999999999991"/>
    <n v="0"/>
  </r>
  <r>
    <n v="7989"/>
    <d v="2022-12-29T00:00:00"/>
    <x v="207"/>
    <x v="1"/>
    <s v="Curtains"/>
    <n v="3"/>
    <n v="147.03"/>
    <n v="43.83"/>
    <b v="0"/>
    <s v="Cash"/>
    <s v="Online"/>
    <n v="441.09000000000003"/>
    <n v="0"/>
  </r>
  <r>
    <n v="9668"/>
    <d v="2022-10-02T00:00:00"/>
    <x v="207"/>
    <x v="4"/>
    <s v="Smartwatch"/>
    <n v="3"/>
    <n v="276.3"/>
    <n v="137.97"/>
    <b v="0"/>
    <s v="Debit Card"/>
    <s v="In-store"/>
    <n v="828.90000000000009"/>
    <n v="0"/>
  </r>
  <r>
    <n v="5270"/>
    <d v="2022-06-15T00:00:00"/>
    <x v="207"/>
    <x v="1"/>
    <s v="Cookware Set"/>
    <n v="3"/>
    <n v="455.16"/>
    <n v="22.93"/>
    <b v="1"/>
    <s v="Net Banking"/>
    <s v="In-store"/>
    <n v="1365.48"/>
    <n v="1"/>
  </r>
  <r>
    <n v="6377"/>
    <d v="2021-10-22T00:00:00"/>
    <x v="207"/>
    <x v="3"/>
    <s v="Biography"/>
    <n v="1"/>
    <n v="332.4"/>
    <n v="46.28"/>
    <b v="0"/>
    <s v="Credit Card"/>
    <s v="Online"/>
    <n v="332.4"/>
    <n v="0"/>
  </r>
  <r>
    <n v="11"/>
    <d v="2021-05-19T00:00:00"/>
    <x v="207"/>
    <x v="4"/>
    <s v="Headphones"/>
    <n v="4"/>
    <n v="382.29"/>
    <n v="77.09"/>
    <b v="0"/>
    <s v="Debit Card"/>
    <s v="Online"/>
    <n v="1529.16"/>
    <n v="0"/>
  </r>
  <r>
    <n v="4863"/>
    <d v="2022-10-05T00:00:00"/>
    <x v="208"/>
    <x v="5"/>
    <s v="Car Charger"/>
    <n v="4"/>
    <n v="135.46"/>
    <n v="51.74"/>
    <b v="1"/>
    <s v="Net Banking"/>
    <s v="Online"/>
    <n v="541.84"/>
    <n v="1"/>
  </r>
  <r>
    <n v="7887"/>
    <d v="2021-04-14T00:00:00"/>
    <x v="208"/>
    <x v="3"/>
    <s v="Mystery Novel"/>
    <n v="2"/>
    <n v="195.7"/>
    <n v="96.41"/>
    <b v="0"/>
    <s v="UPI"/>
    <s v="In-store"/>
    <n v="391.4"/>
    <n v="0"/>
  </r>
  <r>
    <n v="1211"/>
    <d v="2022-11-27T00:00:00"/>
    <x v="209"/>
    <x v="4"/>
    <s v="Smartwatch"/>
    <n v="2"/>
    <n v="185.3"/>
    <n v="70"/>
    <b v="1"/>
    <s v="Debit Card"/>
    <s v="In-store"/>
    <n v="370.6"/>
    <n v="1"/>
  </r>
  <r>
    <n v="7408"/>
    <d v="2022-11-15T00:00:00"/>
    <x v="209"/>
    <x v="3"/>
    <s v="Children's Book"/>
    <n v="3"/>
    <n v="277.48"/>
    <n v="16.350000000000001"/>
    <b v="0"/>
    <s v="Cash"/>
    <s v="In-store"/>
    <n v="832.44"/>
    <n v="0"/>
  </r>
  <r>
    <n v="3340"/>
    <d v="2022-11-08T00:00:00"/>
    <x v="209"/>
    <x v="3"/>
    <s v="Textbook"/>
    <n v="1"/>
    <n v="257.77"/>
    <n v="81.84"/>
    <b v="0"/>
    <s v="Debit Card"/>
    <s v="In-store"/>
    <n v="257.77"/>
    <n v="0"/>
  </r>
  <r>
    <n v="6031"/>
    <d v="2023-03-02T00:00:00"/>
    <x v="210"/>
    <x v="5"/>
    <s v="Motorcycle Helmet"/>
    <n v="4"/>
    <n v="373.5"/>
    <n v="69.62"/>
    <b v="0"/>
    <s v="UPI"/>
    <s v="Online"/>
    <n v="1494"/>
    <n v="0"/>
  </r>
  <r>
    <n v="2548"/>
    <d v="2022-10-21T00:00:00"/>
    <x v="210"/>
    <x v="1"/>
    <s v="Bed Sheets"/>
    <n v="1"/>
    <n v="196.16"/>
    <n v="35.21"/>
    <b v="0"/>
    <s v="Cash"/>
    <s v="In-store"/>
    <n v="196.16"/>
    <n v="0"/>
  </r>
  <r>
    <n v="4190"/>
    <d v="2022-10-06T00:00:00"/>
    <x v="211"/>
    <x v="3"/>
    <s v="Biography"/>
    <n v="3"/>
    <n v="471.01"/>
    <n v="130.66"/>
    <b v="0"/>
    <s v="Net Banking"/>
    <s v="Online"/>
    <n v="1413.03"/>
    <n v="0"/>
  </r>
  <r>
    <n v="432"/>
    <d v="2022-02-11T00:00:00"/>
    <x v="211"/>
    <x v="0"/>
    <s v="Puzzle"/>
    <n v="1"/>
    <n v="486.67"/>
    <n v="180.79"/>
    <b v="0"/>
    <s v="Net Banking"/>
    <s v="Online"/>
    <n v="486.67"/>
    <n v="0"/>
  </r>
  <r>
    <n v="2069"/>
    <d v="2022-01-19T00:00:00"/>
    <x v="211"/>
    <x v="1"/>
    <s v="Cushion Covers"/>
    <n v="5"/>
    <n v="205.87"/>
    <n v="79.52"/>
    <b v="0"/>
    <s v="Cash"/>
    <s v="In-store"/>
    <n v="1029.3499999999999"/>
    <n v="0"/>
  </r>
  <r>
    <n v="5498"/>
    <d v="2022-11-17T00:00:00"/>
    <x v="212"/>
    <x v="1"/>
    <s v="Bed Sheets"/>
    <n v="4"/>
    <n v="302.44"/>
    <n v="65.53"/>
    <b v="1"/>
    <s v="UPI"/>
    <s v="Online"/>
    <n v="1209.76"/>
    <n v="1"/>
  </r>
  <r>
    <n v="5697"/>
    <d v="2021-11-23T00:00:00"/>
    <x v="212"/>
    <x v="4"/>
    <s v="Laptop"/>
    <n v="5"/>
    <n v="37.61"/>
    <n v="13.93"/>
    <b v="0"/>
    <s v="Debit Card"/>
    <s v="Online"/>
    <n v="188.05"/>
    <n v="0"/>
  </r>
  <r>
    <n v="5392"/>
    <d v="2021-09-16T00:00:00"/>
    <x v="212"/>
    <x v="0"/>
    <s v="Puzzle"/>
    <n v="5"/>
    <n v="406.09"/>
    <n v="9.48"/>
    <b v="0"/>
    <s v="Debit Card"/>
    <s v="In-store"/>
    <n v="2030.4499999999998"/>
    <n v="0"/>
  </r>
  <r>
    <n v="150"/>
    <d v="2021-05-30T00:00:00"/>
    <x v="212"/>
    <x v="0"/>
    <s v="Remote Control Car"/>
    <n v="3"/>
    <n v="39.619999999999997"/>
    <n v="12.63"/>
    <b v="0"/>
    <s v="UPI"/>
    <s v="Online"/>
    <n v="118.85999999999999"/>
    <n v="0"/>
  </r>
  <r>
    <n v="7861"/>
    <d v="2021-05-12T00:00:00"/>
    <x v="212"/>
    <x v="3"/>
    <s v="Children's Book"/>
    <n v="2"/>
    <n v="435.62"/>
    <n v="77.34"/>
    <b v="0"/>
    <s v="Net Banking"/>
    <s v="In-store"/>
    <n v="871.24"/>
    <n v="0"/>
  </r>
  <r>
    <n v="663"/>
    <d v="2021-10-17T00:00:00"/>
    <x v="213"/>
    <x v="3"/>
    <s v="Biography"/>
    <n v="1"/>
    <n v="139.53"/>
    <n v="16.329999999999998"/>
    <b v="1"/>
    <s v="Cash"/>
    <s v="In-store"/>
    <n v="139.53"/>
    <n v="1"/>
  </r>
  <r>
    <n v="6106"/>
    <d v="2021-10-14T00:00:00"/>
    <x v="213"/>
    <x v="1"/>
    <s v="Curtains"/>
    <n v="1"/>
    <n v="147.54"/>
    <n v="48.34"/>
    <b v="0"/>
    <s v="Net Banking"/>
    <s v="Online"/>
    <n v="147.54"/>
    <n v="0"/>
  </r>
  <r>
    <n v="692"/>
    <d v="2021-07-01T00:00:00"/>
    <x v="213"/>
    <x v="2"/>
    <s v="Shoes"/>
    <n v="2"/>
    <n v="255.29"/>
    <n v="41.22"/>
    <b v="0"/>
    <s v="Credit Card"/>
    <s v="In-store"/>
    <n v="510.58"/>
    <n v="0"/>
  </r>
  <r>
    <n v="745"/>
    <d v="2022-06-08T00:00:00"/>
    <x v="214"/>
    <x v="3"/>
    <s v="Children's Book"/>
    <n v="1"/>
    <n v="13.77"/>
    <n v="2.08"/>
    <b v="1"/>
    <s v="Debit Card"/>
    <s v="In-store"/>
    <n v="13.77"/>
    <n v="1"/>
  </r>
  <r>
    <n v="8609"/>
    <d v="2022-02-01T00:00:00"/>
    <x v="214"/>
    <x v="2"/>
    <s v="Watch"/>
    <n v="1"/>
    <n v="395.27"/>
    <n v="31.5"/>
    <b v="0"/>
    <s v="Credit Card"/>
    <s v="In-store"/>
    <n v="395.27"/>
    <n v="0"/>
  </r>
  <r>
    <n v="2224"/>
    <d v="2023-01-05T00:00:00"/>
    <x v="215"/>
    <x v="5"/>
    <s v="Motorcycle Helmet"/>
    <n v="2"/>
    <n v="191.73"/>
    <n v="3.51"/>
    <b v="1"/>
    <s v="Cash"/>
    <s v="In-store"/>
    <n v="383.46"/>
    <n v="1"/>
  </r>
  <r>
    <n v="5815"/>
    <d v="2022-12-30T00:00:00"/>
    <x v="216"/>
    <x v="5"/>
    <s v="Air Freshener"/>
    <n v="3"/>
    <n v="255.6"/>
    <n v="10.119999999999999"/>
    <b v="0"/>
    <s v="Net Banking"/>
    <s v="In-store"/>
    <n v="766.8"/>
    <n v="0"/>
  </r>
  <r>
    <n v="9698"/>
    <d v="2022-11-29T00:00:00"/>
    <x v="216"/>
    <x v="3"/>
    <s v="Mystery Novel"/>
    <n v="1"/>
    <n v="215.74"/>
    <n v="2.29"/>
    <b v="1"/>
    <s v="UPI"/>
    <s v="In-store"/>
    <n v="215.74"/>
    <n v="1"/>
  </r>
  <r>
    <n v="6351"/>
    <d v="2021-05-15T00:00:00"/>
    <x v="216"/>
    <x v="1"/>
    <s v="Bed Sheets"/>
    <n v="3"/>
    <n v="487.72"/>
    <n v="137.34"/>
    <b v="0"/>
    <s v="Credit Card"/>
    <s v="Online"/>
    <n v="1463.16"/>
    <n v="0"/>
  </r>
  <r>
    <n v="1675"/>
    <d v="2022-05-16T00:00:00"/>
    <x v="217"/>
    <x v="0"/>
    <s v="Action Figure"/>
    <n v="5"/>
    <n v="358.2"/>
    <n v="66.13"/>
    <b v="1"/>
    <s v="UPI"/>
    <s v="In-store"/>
    <n v="1791"/>
    <n v="1"/>
  </r>
  <r>
    <n v="6431"/>
    <d v="2021-11-24T00:00:00"/>
    <x v="217"/>
    <x v="0"/>
    <s v="Puzzle"/>
    <n v="2"/>
    <n v="237.7"/>
    <n v="60.66"/>
    <b v="0"/>
    <s v="Net Banking"/>
    <s v="Online"/>
    <n v="475.4"/>
    <n v="0"/>
  </r>
  <r>
    <n v="2939"/>
    <d v="2021-09-29T00:00:00"/>
    <x v="217"/>
    <x v="0"/>
    <s v="Action Figure"/>
    <n v="4"/>
    <n v="43.77"/>
    <n v="10.18"/>
    <b v="0"/>
    <s v="Net Banking"/>
    <s v="In-store"/>
    <n v="175.08"/>
    <n v="0"/>
  </r>
  <r>
    <n v="5821"/>
    <d v="2021-07-30T00:00:00"/>
    <x v="217"/>
    <x v="5"/>
    <s v="Car Charger"/>
    <n v="4"/>
    <n v="396.16"/>
    <n v="65.63"/>
    <b v="0"/>
    <s v="Cash"/>
    <s v="In-store"/>
    <n v="1584.64"/>
    <n v="0"/>
  </r>
  <r>
    <n v="3426"/>
    <d v="2021-04-27T00:00:00"/>
    <x v="217"/>
    <x v="0"/>
    <s v="Action Figure"/>
    <n v="2"/>
    <n v="121.63"/>
    <n v="10.6"/>
    <b v="1"/>
    <s v="Cash"/>
    <s v="In-store"/>
    <n v="243.26"/>
    <n v="1"/>
  </r>
  <r>
    <n v="7192"/>
    <d v="2022-09-09T00:00:00"/>
    <x v="218"/>
    <x v="2"/>
    <s v="Jeans"/>
    <n v="3"/>
    <n v="494.51"/>
    <n v="186.3"/>
    <b v="1"/>
    <s v="Net Banking"/>
    <s v="Online"/>
    <n v="1483.53"/>
    <n v="1"/>
  </r>
  <r>
    <n v="2957"/>
    <d v="2022-07-31T00:00:00"/>
    <x v="218"/>
    <x v="5"/>
    <s v="Car Charger"/>
    <n v="3"/>
    <n v="340.2"/>
    <n v="14.66"/>
    <b v="0"/>
    <s v="Net Banking"/>
    <s v="Online"/>
    <n v="1020.5999999999999"/>
    <n v="0"/>
  </r>
  <r>
    <n v="1922"/>
    <d v="2022-06-06T00:00:00"/>
    <x v="218"/>
    <x v="0"/>
    <s v="Doll"/>
    <n v="4"/>
    <n v="166.09"/>
    <n v="35.85"/>
    <b v="1"/>
    <s v="Credit Card"/>
    <s v="Online"/>
    <n v="664.36"/>
    <n v="1"/>
  </r>
  <r>
    <n v="480"/>
    <d v="2021-08-20T00:00:00"/>
    <x v="218"/>
    <x v="4"/>
    <s v="Smartphone"/>
    <n v="2"/>
    <n v="61.52"/>
    <n v="9.93"/>
    <b v="0"/>
    <s v="Debit Card"/>
    <s v="Online"/>
    <n v="123.04"/>
    <n v="0"/>
  </r>
  <r>
    <n v="1805"/>
    <d v="2021-04-25T00:00:00"/>
    <x v="218"/>
    <x v="4"/>
    <s v="Headphones"/>
    <n v="3"/>
    <n v="47.38"/>
    <n v="7.91"/>
    <b v="0"/>
    <s v="Credit Card"/>
    <s v="Online"/>
    <n v="142.14000000000001"/>
    <n v="0"/>
  </r>
  <r>
    <n v="5306"/>
    <d v="2022-04-05T00:00:00"/>
    <x v="219"/>
    <x v="3"/>
    <s v="Mystery Novel"/>
    <n v="2"/>
    <n v="278.51"/>
    <n v="92.96"/>
    <b v="0"/>
    <s v="Credit Card"/>
    <s v="In-store"/>
    <n v="557.02"/>
    <n v="0"/>
  </r>
  <r>
    <n v="4504"/>
    <d v="2021-12-12T00:00:00"/>
    <x v="219"/>
    <x v="0"/>
    <s v="Puzzle"/>
    <n v="2"/>
    <n v="392.56"/>
    <n v="111.03"/>
    <b v="0"/>
    <s v="Cash"/>
    <s v="Online"/>
    <n v="785.12"/>
    <n v="0"/>
  </r>
  <r>
    <n v="9908"/>
    <d v="2021-12-09T00:00:00"/>
    <x v="219"/>
    <x v="2"/>
    <s v="Dress"/>
    <n v="2"/>
    <n v="495.74"/>
    <n v="122.26"/>
    <b v="1"/>
    <s v="Debit Card"/>
    <s v="Online"/>
    <n v="991.48"/>
    <n v="1"/>
  </r>
  <r>
    <n v="8701"/>
    <d v="2023-03-03T00:00:00"/>
    <x v="220"/>
    <x v="5"/>
    <s v="Motorcycle Helmet"/>
    <n v="1"/>
    <n v="59.1"/>
    <n v="9.76"/>
    <b v="0"/>
    <s v="Credit Card"/>
    <s v="Online"/>
    <n v="59.1"/>
    <n v="0"/>
  </r>
  <r>
    <n v="4077"/>
    <d v="2022-11-24T00:00:00"/>
    <x v="220"/>
    <x v="5"/>
    <s v="Car Charger"/>
    <n v="3"/>
    <n v="73.180000000000007"/>
    <n v="14.03"/>
    <b v="0"/>
    <s v="Debit Card"/>
    <s v="Online"/>
    <n v="219.54000000000002"/>
    <n v="0"/>
  </r>
  <r>
    <n v="3167"/>
    <d v="2022-01-02T00:00:00"/>
    <x v="220"/>
    <x v="4"/>
    <s v="Camera"/>
    <n v="1"/>
    <n v="463.46"/>
    <n v="220.19"/>
    <b v="1"/>
    <s v="Debit Card"/>
    <s v="Online"/>
    <n v="463.46"/>
    <n v="1"/>
  </r>
  <r>
    <n v="4802"/>
    <d v="2022-08-12T00:00:00"/>
    <x v="221"/>
    <x v="5"/>
    <s v="Motorcycle Helmet"/>
    <n v="5"/>
    <n v="265.73"/>
    <n v="54.9"/>
    <b v="1"/>
    <s v="UPI"/>
    <s v="In-store"/>
    <n v="1328.65"/>
    <n v="1"/>
  </r>
  <r>
    <n v="5344"/>
    <d v="2022-11-25T00:00:00"/>
    <x v="222"/>
    <x v="4"/>
    <s v="Laptop"/>
    <n v="4"/>
    <n v="436.24"/>
    <n v="81.91"/>
    <b v="1"/>
    <s v="Credit Card"/>
    <s v="In-store"/>
    <n v="1744.96"/>
    <n v="1"/>
  </r>
  <r>
    <n v="6513"/>
    <d v="2022-09-16T00:00:00"/>
    <x v="222"/>
    <x v="2"/>
    <s v="Shoes"/>
    <n v="4"/>
    <n v="124.52"/>
    <n v="36.549999999999997"/>
    <b v="0"/>
    <s v="UPI"/>
    <s v="In-store"/>
    <n v="498.08"/>
    <n v="0"/>
  </r>
  <r>
    <n v="6543"/>
    <d v="2022-12-29T00:00:00"/>
    <x v="223"/>
    <x v="0"/>
    <s v="Remote Control Car"/>
    <n v="3"/>
    <n v="199.2"/>
    <n v="31.26"/>
    <b v="0"/>
    <s v="UPI"/>
    <s v="Online"/>
    <n v="597.59999999999991"/>
    <n v="0"/>
  </r>
  <r>
    <n v="5706"/>
    <d v="2021-07-16T00:00:00"/>
    <x v="223"/>
    <x v="1"/>
    <s v="Curtains"/>
    <n v="3"/>
    <n v="244.48"/>
    <n v="20.6"/>
    <b v="1"/>
    <s v="Credit Card"/>
    <s v="In-store"/>
    <n v="733.43999999999994"/>
    <n v="1"/>
  </r>
  <r>
    <n v="965"/>
    <d v="2021-06-05T00:00:00"/>
    <x v="223"/>
    <x v="4"/>
    <s v="Smartphone"/>
    <n v="3"/>
    <n v="44.72"/>
    <n v="5.32"/>
    <b v="0"/>
    <s v="Debit Card"/>
    <s v="Online"/>
    <n v="134.16"/>
    <n v="0"/>
  </r>
  <r>
    <n v="8839"/>
    <d v="2022-08-17T00:00:00"/>
    <x v="224"/>
    <x v="5"/>
    <s v="Motor Oil"/>
    <n v="2"/>
    <n v="193.49"/>
    <n v="9.69"/>
    <b v="1"/>
    <s v="Cash"/>
    <s v="Online"/>
    <n v="386.98"/>
    <n v="1"/>
  </r>
  <r>
    <n v="8171"/>
    <d v="2022-07-01T00:00:00"/>
    <x v="225"/>
    <x v="4"/>
    <s v="Smartwatch"/>
    <n v="5"/>
    <n v="172.15"/>
    <n v="19.28"/>
    <b v="0"/>
    <s v="Net Banking"/>
    <s v="In-store"/>
    <n v="860.75"/>
    <n v="0"/>
  </r>
  <r>
    <n v="3944"/>
    <d v="2021-11-12T00:00:00"/>
    <x v="225"/>
    <x v="2"/>
    <s v="Watch"/>
    <n v="5"/>
    <n v="289.60000000000002"/>
    <n v="38.619999999999997"/>
    <b v="0"/>
    <s v="Debit Card"/>
    <s v="Online"/>
    <n v="1448"/>
    <n v="0"/>
  </r>
  <r>
    <n v="3701"/>
    <d v="2021-05-22T00:00:00"/>
    <x v="225"/>
    <x v="3"/>
    <s v="Children's Book"/>
    <n v="4"/>
    <n v="178.05"/>
    <n v="2.35"/>
    <b v="1"/>
    <s v="UPI"/>
    <s v="Online"/>
    <n v="712.2"/>
    <n v="1"/>
  </r>
  <r>
    <n v="5931"/>
    <d v="2021-05-03T00:00:00"/>
    <x v="225"/>
    <x v="3"/>
    <s v="Science Fiction"/>
    <n v="1"/>
    <n v="349.61"/>
    <n v="77.790000000000006"/>
    <b v="0"/>
    <s v="Net Banking"/>
    <s v="Online"/>
    <n v="349.61"/>
    <n v="0"/>
  </r>
  <r>
    <n v="780"/>
    <d v="2021-04-26T00:00:00"/>
    <x v="225"/>
    <x v="1"/>
    <s v="Curtains"/>
    <n v="3"/>
    <n v="475.35"/>
    <n v="59.91"/>
    <b v="1"/>
    <s v="UPI"/>
    <s v="In-store"/>
    <n v="1426.0500000000002"/>
    <n v="1"/>
  </r>
  <r>
    <n v="3710"/>
    <d v="2022-12-16T00:00:00"/>
    <x v="226"/>
    <x v="1"/>
    <s v="Curtains"/>
    <n v="2"/>
    <n v="243.36"/>
    <n v="81.02"/>
    <b v="0"/>
    <s v="Debit Card"/>
    <s v="In-store"/>
    <n v="486.72"/>
    <n v="0"/>
  </r>
  <r>
    <n v="9493"/>
    <d v="2023-03-24T00:00:00"/>
    <x v="227"/>
    <x v="4"/>
    <s v="Smartphone"/>
    <n v="2"/>
    <n v="249.56"/>
    <n v="2.38"/>
    <b v="1"/>
    <s v="Debit Card"/>
    <s v="Online"/>
    <n v="499.12"/>
    <n v="1"/>
  </r>
  <r>
    <n v="813"/>
    <d v="2023-01-31T00:00:00"/>
    <x v="227"/>
    <x v="4"/>
    <s v="Smartphone"/>
    <n v="2"/>
    <n v="345.38"/>
    <n v="148.61000000000001"/>
    <b v="0"/>
    <s v="Credit Card"/>
    <s v="Online"/>
    <n v="690.76"/>
    <n v="0"/>
  </r>
  <r>
    <n v="4068"/>
    <d v="2022-11-27T00:00:00"/>
    <x v="227"/>
    <x v="2"/>
    <s v="Jeans"/>
    <n v="4"/>
    <n v="99.68"/>
    <n v="36.729999999999997"/>
    <b v="0"/>
    <s v="Cash"/>
    <s v="Online"/>
    <n v="398.72"/>
    <n v="0"/>
  </r>
  <r>
    <n v="6785"/>
    <d v="2021-12-18T00:00:00"/>
    <x v="227"/>
    <x v="1"/>
    <s v="Cushion Covers"/>
    <n v="4"/>
    <n v="461.43"/>
    <n v="109.4"/>
    <b v="1"/>
    <s v="Debit Card"/>
    <s v="In-store"/>
    <n v="1845.72"/>
    <n v="1"/>
  </r>
  <r>
    <n v="1769"/>
    <d v="2021-09-25T00:00:00"/>
    <x v="227"/>
    <x v="2"/>
    <s v="Dress"/>
    <n v="4"/>
    <n v="448.28"/>
    <n v="76.599999999999994"/>
    <b v="1"/>
    <s v="Credit Card"/>
    <s v="In-store"/>
    <n v="1793.12"/>
    <n v="1"/>
  </r>
  <r>
    <n v="2572"/>
    <d v="2022-08-09T00:00:00"/>
    <x v="228"/>
    <x v="5"/>
    <s v="Car Seat Cover"/>
    <n v="2"/>
    <n v="105.97"/>
    <n v="11.08"/>
    <b v="1"/>
    <s v="Net Banking"/>
    <s v="In-store"/>
    <n v="211.94"/>
    <n v="1"/>
  </r>
  <r>
    <n v="9840"/>
    <d v="2022-06-13T00:00:00"/>
    <x v="229"/>
    <x v="1"/>
    <s v="Bed Sheets"/>
    <n v="1"/>
    <n v="258.39999999999998"/>
    <n v="14.62"/>
    <b v="1"/>
    <s v="Debit Card"/>
    <s v="Online"/>
    <n v="258.39999999999998"/>
    <n v="1"/>
  </r>
  <r>
    <n v="4911"/>
    <d v="2021-07-13T00:00:00"/>
    <x v="229"/>
    <x v="4"/>
    <s v="Headphones"/>
    <n v="5"/>
    <n v="152.09"/>
    <n v="39.89"/>
    <b v="0"/>
    <s v="Cash"/>
    <s v="In-store"/>
    <n v="760.45"/>
    <n v="0"/>
  </r>
  <r>
    <n v="511"/>
    <d v="2021-06-16T00:00:00"/>
    <x v="229"/>
    <x v="3"/>
    <s v="Children's Book"/>
    <n v="4"/>
    <n v="316.36"/>
    <n v="112.59"/>
    <b v="0"/>
    <s v="UPI"/>
    <s v="In-store"/>
    <n v="1265.44"/>
    <n v="0"/>
  </r>
  <r>
    <n v="6285"/>
    <d v="2022-07-11T00:00:00"/>
    <x v="230"/>
    <x v="3"/>
    <s v="Science Fiction"/>
    <n v="3"/>
    <n v="157.94999999999999"/>
    <n v="57.09"/>
    <b v="1"/>
    <s v="Net Banking"/>
    <s v="In-store"/>
    <n v="473.84999999999997"/>
    <n v="1"/>
  </r>
  <r>
    <n v="1102"/>
    <d v="2022-07-01T00:00:00"/>
    <x v="230"/>
    <x v="5"/>
    <s v="Car Charger"/>
    <n v="3"/>
    <n v="197.6"/>
    <n v="56.04"/>
    <b v="1"/>
    <s v="UPI"/>
    <s v="In-store"/>
    <n v="592.79999999999995"/>
    <n v="1"/>
  </r>
  <r>
    <n v="2420"/>
    <d v="2022-01-26T00:00:00"/>
    <x v="230"/>
    <x v="4"/>
    <s v="Laptop"/>
    <n v="3"/>
    <n v="106.66"/>
    <n v="32.130000000000003"/>
    <b v="1"/>
    <s v="Debit Card"/>
    <s v="In-store"/>
    <n v="319.98"/>
    <n v="1"/>
  </r>
  <r>
    <n v="9851"/>
    <d v="2021-09-06T00:00:00"/>
    <x v="230"/>
    <x v="3"/>
    <s v="Biography"/>
    <n v="1"/>
    <n v="83.48"/>
    <n v="1.1599999999999999"/>
    <b v="0"/>
    <s v="UPI"/>
    <s v="In-store"/>
    <n v="83.48"/>
    <n v="0"/>
  </r>
  <r>
    <n v="867"/>
    <d v="2022-06-04T00:00:00"/>
    <x v="231"/>
    <x v="3"/>
    <s v="Biography"/>
    <n v="3"/>
    <n v="417.68"/>
    <n v="83.19"/>
    <b v="1"/>
    <s v="Debit Card"/>
    <s v="In-store"/>
    <n v="1253.04"/>
    <n v="1"/>
  </r>
  <r>
    <n v="8351"/>
    <d v="2022-12-31T00:00:00"/>
    <x v="232"/>
    <x v="3"/>
    <s v="Mystery Novel"/>
    <n v="5"/>
    <n v="438.79"/>
    <n v="126.52"/>
    <b v="1"/>
    <s v="UPI"/>
    <s v="Online"/>
    <n v="2193.9500000000003"/>
    <n v="1"/>
  </r>
  <r>
    <n v="2300"/>
    <d v="2023-01-10T00:00:00"/>
    <x v="233"/>
    <x v="0"/>
    <s v="Doll"/>
    <n v="4"/>
    <n v="478.96"/>
    <n v="217.28"/>
    <b v="1"/>
    <s v="UPI"/>
    <s v="Online"/>
    <n v="1915.84"/>
    <n v="1"/>
  </r>
  <r>
    <n v="3407"/>
    <d v="2023-02-03T00:00:00"/>
    <x v="234"/>
    <x v="3"/>
    <s v="Children's Book"/>
    <n v="5"/>
    <n v="283.55"/>
    <n v="87.63"/>
    <b v="1"/>
    <s v="Cash"/>
    <s v="Online"/>
    <n v="1417.75"/>
    <n v="1"/>
  </r>
  <r>
    <n v="531"/>
    <d v="2022-12-28T00:00:00"/>
    <x v="234"/>
    <x v="1"/>
    <s v="Bed Sheets"/>
    <n v="5"/>
    <n v="286.75"/>
    <n v="80.83"/>
    <b v="0"/>
    <s v="Credit Card"/>
    <s v="Online"/>
    <n v="1433.75"/>
    <n v="0"/>
  </r>
  <r>
    <n v="7416"/>
    <d v="2022-12-01T00:00:00"/>
    <x v="234"/>
    <x v="4"/>
    <s v="Laptop"/>
    <n v="4"/>
    <n v="45.52"/>
    <n v="21.43"/>
    <b v="0"/>
    <s v="Credit Card"/>
    <s v="In-store"/>
    <n v="182.08"/>
    <n v="0"/>
  </r>
  <r>
    <n v="8859"/>
    <d v="2022-03-13T00:00:00"/>
    <x v="234"/>
    <x v="2"/>
    <s v="Shoes"/>
    <n v="2"/>
    <n v="379.09"/>
    <n v="125.05"/>
    <b v="1"/>
    <s v="Credit Card"/>
    <s v="In-store"/>
    <n v="758.18"/>
    <n v="1"/>
  </r>
  <r>
    <n v="5781"/>
    <d v="2021-06-03T00:00:00"/>
    <x v="234"/>
    <x v="0"/>
    <s v="Remote Control Car"/>
    <n v="2"/>
    <n v="335.54"/>
    <n v="14.36"/>
    <b v="0"/>
    <s v="Credit Card"/>
    <s v="Online"/>
    <n v="671.08"/>
    <n v="0"/>
  </r>
  <r>
    <n v="5650"/>
    <d v="2021-04-30T00:00:00"/>
    <x v="234"/>
    <x v="5"/>
    <s v="Car Seat Cover"/>
    <n v="5"/>
    <n v="370.24"/>
    <n v="61.56"/>
    <b v="1"/>
    <s v="Net Banking"/>
    <s v="In-store"/>
    <n v="1851.2"/>
    <n v="1"/>
  </r>
  <r>
    <n v="5528"/>
    <d v="2023-01-21T00:00:00"/>
    <x v="235"/>
    <x v="0"/>
    <s v="Remote Control Car"/>
    <n v="1"/>
    <n v="168.21"/>
    <n v="46.48"/>
    <b v="0"/>
    <s v="Debit Card"/>
    <s v="In-store"/>
    <n v="168.21"/>
    <n v="0"/>
  </r>
  <r>
    <n v="5229"/>
    <d v="2022-05-16T00:00:00"/>
    <x v="235"/>
    <x v="3"/>
    <s v="Mystery Novel"/>
    <n v="3"/>
    <n v="230.3"/>
    <n v="16.22"/>
    <b v="1"/>
    <s v="Net Banking"/>
    <s v="In-store"/>
    <n v="690.90000000000009"/>
    <n v="1"/>
  </r>
  <r>
    <n v="9201"/>
    <d v="2022-04-23T00:00:00"/>
    <x v="236"/>
    <x v="0"/>
    <s v="Board Game"/>
    <n v="4"/>
    <n v="52.47"/>
    <n v="2.35"/>
    <b v="1"/>
    <s v="Debit Card"/>
    <s v="Online"/>
    <n v="209.88"/>
    <n v="1"/>
  </r>
  <r>
    <n v="2532"/>
    <d v="2022-12-03T00:00:00"/>
    <x v="237"/>
    <x v="4"/>
    <s v="Smartwatch"/>
    <n v="3"/>
    <n v="317.47000000000003"/>
    <n v="19.54"/>
    <b v="1"/>
    <s v="Credit Card"/>
    <s v="In-store"/>
    <n v="952.41000000000008"/>
    <n v="1"/>
  </r>
  <r>
    <n v="1735"/>
    <d v="2022-08-16T00:00:00"/>
    <x v="237"/>
    <x v="3"/>
    <s v="Children's Book"/>
    <n v="4"/>
    <n v="266.74"/>
    <n v="52.78"/>
    <b v="0"/>
    <s v="Net Banking"/>
    <s v="Online"/>
    <n v="1066.96"/>
    <n v="0"/>
  </r>
  <r>
    <n v="7188"/>
    <d v="2021-08-10T00:00:00"/>
    <x v="237"/>
    <x v="0"/>
    <s v="Action Figure"/>
    <n v="2"/>
    <n v="58.98"/>
    <n v="24.99"/>
    <b v="0"/>
    <s v="Debit Card"/>
    <s v="Online"/>
    <n v="117.96"/>
    <n v="0"/>
  </r>
  <r>
    <n v="4863"/>
    <d v="2021-04-16T00:00:00"/>
    <x v="237"/>
    <x v="4"/>
    <s v="Smartwatch"/>
    <n v="4"/>
    <n v="420.59"/>
    <n v="87.17"/>
    <b v="1"/>
    <s v="UPI"/>
    <s v="Online"/>
    <n v="1682.36"/>
    <n v="1"/>
  </r>
  <r>
    <n v="479"/>
    <d v="2022-11-14T00:00:00"/>
    <x v="238"/>
    <x v="4"/>
    <s v="Camera"/>
    <n v="2"/>
    <n v="242.25"/>
    <n v="45.97"/>
    <b v="0"/>
    <s v="Debit Card"/>
    <s v="Online"/>
    <n v="484.5"/>
    <n v="0"/>
  </r>
  <r>
    <n v="5627"/>
    <d v="2022-05-13T00:00:00"/>
    <x v="238"/>
    <x v="0"/>
    <s v="Puzzle"/>
    <n v="4"/>
    <n v="189.07"/>
    <n v="32.33"/>
    <b v="1"/>
    <s v="Debit Card"/>
    <s v="Online"/>
    <n v="756.28"/>
    <n v="1"/>
  </r>
  <r>
    <n v="5836"/>
    <d v="2021-06-03T00:00:00"/>
    <x v="238"/>
    <x v="4"/>
    <s v="Smartwatch"/>
    <n v="5"/>
    <n v="457.63"/>
    <n v="116.8"/>
    <b v="1"/>
    <s v="Credit Card"/>
    <s v="Online"/>
    <n v="2288.15"/>
    <n v="1"/>
  </r>
  <r>
    <n v="7524"/>
    <d v="2021-05-26T00:00:00"/>
    <x v="238"/>
    <x v="5"/>
    <s v="Motor Oil"/>
    <n v="4"/>
    <n v="494.96"/>
    <n v="197.18"/>
    <b v="0"/>
    <s v="Cash"/>
    <s v="Online"/>
    <n v="1979.84"/>
    <n v="0"/>
  </r>
  <r>
    <n v="6144"/>
    <d v="2022-09-22T00:00:00"/>
    <x v="239"/>
    <x v="3"/>
    <s v="Textbook"/>
    <n v="3"/>
    <n v="466.92"/>
    <n v="107.18"/>
    <b v="0"/>
    <s v="Debit Card"/>
    <s v="In-store"/>
    <n v="1400.76"/>
    <n v="0"/>
  </r>
  <r>
    <n v="3462"/>
    <d v="2022-07-15T00:00:00"/>
    <x v="239"/>
    <x v="1"/>
    <s v="Bed Sheets"/>
    <n v="4"/>
    <n v="158.97999999999999"/>
    <n v="31.43"/>
    <b v="0"/>
    <s v="UPI"/>
    <s v="In-store"/>
    <n v="635.91999999999996"/>
    <n v="0"/>
  </r>
  <r>
    <n v="108"/>
    <d v="2022-05-31T00:00:00"/>
    <x v="239"/>
    <x v="3"/>
    <s v="Science Fiction"/>
    <n v="3"/>
    <n v="257.45999999999998"/>
    <n v="10.97"/>
    <b v="0"/>
    <s v="UPI"/>
    <s v="In-store"/>
    <n v="772.37999999999988"/>
    <n v="0"/>
  </r>
  <r>
    <n v="1940"/>
    <d v="2022-03-29T00:00:00"/>
    <x v="239"/>
    <x v="0"/>
    <s v="Puzzle"/>
    <n v="2"/>
    <n v="53.83"/>
    <n v="1.48"/>
    <b v="1"/>
    <s v="UPI"/>
    <s v="In-store"/>
    <n v="107.66"/>
    <n v="1"/>
  </r>
  <r>
    <n v="131"/>
    <d v="2021-11-15T00:00:00"/>
    <x v="239"/>
    <x v="2"/>
    <s v="Watch"/>
    <n v="4"/>
    <n v="437.34"/>
    <n v="48.15"/>
    <b v="1"/>
    <s v="Net Banking"/>
    <s v="In-store"/>
    <n v="1749.36"/>
    <n v="1"/>
  </r>
  <r>
    <n v="7741"/>
    <d v="2023-01-04T00:00:00"/>
    <x v="240"/>
    <x v="0"/>
    <s v="Puzzle"/>
    <n v="3"/>
    <n v="374.79"/>
    <n v="171.35"/>
    <b v="1"/>
    <s v="Debit Card"/>
    <s v="Online"/>
    <n v="1124.3700000000001"/>
    <n v="1"/>
  </r>
  <r>
    <n v="3758"/>
    <d v="2023-02-05T00:00:00"/>
    <x v="241"/>
    <x v="5"/>
    <s v="Car Charger"/>
    <n v="4"/>
    <n v="316.98"/>
    <n v="20.81"/>
    <b v="1"/>
    <s v="Credit Card"/>
    <s v="Online"/>
    <n v="1267.92"/>
    <n v="1"/>
  </r>
  <r>
    <n v="4749"/>
    <d v="2023-01-18T00:00:00"/>
    <x v="241"/>
    <x v="4"/>
    <s v="Smartwatch"/>
    <n v="3"/>
    <n v="137.91"/>
    <n v="17.510000000000002"/>
    <b v="0"/>
    <s v="Cash"/>
    <s v="Online"/>
    <n v="413.73"/>
    <n v="0"/>
  </r>
  <r>
    <n v="642"/>
    <d v="2021-10-16T00:00:00"/>
    <x v="241"/>
    <x v="5"/>
    <s v="Air Freshener"/>
    <n v="4"/>
    <n v="266.79000000000002"/>
    <n v="81.34"/>
    <b v="0"/>
    <s v="Net Banking"/>
    <s v="In-store"/>
    <n v="1067.1600000000001"/>
    <n v="0"/>
  </r>
  <r>
    <n v="1983"/>
    <d v="2021-04-17T00:00:00"/>
    <x v="241"/>
    <x v="2"/>
    <s v="T-Shirt"/>
    <n v="3"/>
    <n v="20.309999999999999"/>
    <n v="5.63"/>
    <b v="1"/>
    <s v="Credit Card"/>
    <s v="Online"/>
    <n v="60.929999999999993"/>
    <n v="1"/>
  </r>
  <r>
    <n v="6851"/>
    <d v="2022-10-29T00:00:00"/>
    <x v="242"/>
    <x v="2"/>
    <s v="Jeans"/>
    <n v="5"/>
    <n v="363.35"/>
    <n v="34.49"/>
    <b v="1"/>
    <s v="UPI"/>
    <s v="In-store"/>
    <n v="1816.75"/>
    <n v="1"/>
  </r>
  <r>
    <n v="4315"/>
    <d v="2021-11-01T00:00:00"/>
    <x v="242"/>
    <x v="1"/>
    <s v="Bed Sheets"/>
    <n v="4"/>
    <n v="340.11"/>
    <n v="139.63"/>
    <b v="1"/>
    <s v="Cash"/>
    <s v="Online"/>
    <n v="1360.44"/>
    <n v="1"/>
  </r>
  <r>
    <n v="171"/>
    <d v="2021-05-25T00:00:00"/>
    <x v="242"/>
    <x v="0"/>
    <s v="Board Game"/>
    <n v="5"/>
    <n v="492.53"/>
    <n v="75.7"/>
    <b v="0"/>
    <s v="Net Banking"/>
    <s v="Online"/>
    <n v="2462.6499999999996"/>
    <n v="0"/>
  </r>
  <r>
    <n v="2775"/>
    <d v="2022-10-02T00:00:00"/>
    <x v="243"/>
    <x v="5"/>
    <s v="Motorcycle Helmet"/>
    <n v="1"/>
    <n v="180.69"/>
    <n v="79.23"/>
    <b v="1"/>
    <s v="Debit Card"/>
    <s v="Online"/>
    <n v="180.69"/>
    <n v="1"/>
  </r>
  <r>
    <n v="8615"/>
    <d v="2022-08-14T00:00:00"/>
    <x v="243"/>
    <x v="5"/>
    <s v="Motor Oil"/>
    <n v="1"/>
    <n v="494.81"/>
    <n v="193.45"/>
    <b v="0"/>
    <s v="UPI"/>
    <s v="In-store"/>
    <n v="494.81"/>
    <n v="0"/>
  </r>
  <r>
    <n v="7596"/>
    <d v="2022-07-15T00:00:00"/>
    <x v="243"/>
    <x v="4"/>
    <s v="Camera"/>
    <n v="2"/>
    <n v="160.29"/>
    <n v="27.04"/>
    <b v="0"/>
    <s v="Cash"/>
    <s v="Online"/>
    <n v="320.58"/>
    <n v="0"/>
  </r>
  <r>
    <n v="5162"/>
    <d v="2021-09-21T00:00:00"/>
    <x v="243"/>
    <x v="5"/>
    <s v="Car Seat Cover"/>
    <n v="3"/>
    <n v="394.38"/>
    <n v="8.34"/>
    <b v="1"/>
    <s v="Cash"/>
    <s v="In-store"/>
    <n v="1183.1399999999999"/>
    <n v="1"/>
  </r>
  <r>
    <n v="7980"/>
    <d v="2021-08-12T00:00:00"/>
    <x v="243"/>
    <x v="1"/>
    <s v="Table Lamp"/>
    <n v="5"/>
    <n v="193.76"/>
    <n v="9.83"/>
    <b v="0"/>
    <s v="Net Banking"/>
    <s v="In-store"/>
    <n v="968.8"/>
    <n v="0"/>
  </r>
  <r>
    <n v="3164"/>
    <d v="2022-12-04T00:00:00"/>
    <x v="244"/>
    <x v="2"/>
    <s v="Shoes"/>
    <n v="3"/>
    <n v="481.32"/>
    <n v="24.76"/>
    <b v="0"/>
    <s v="Debit Card"/>
    <s v="Online"/>
    <n v="1443.96"/>
    <n v="0"/>
  </r>
  <r>
    <n v="176"/>
    <d v="2022-10-26T00:00:00"/>
    <x v="244"/>
    <x v="4"/>
    <s v="Laptop"/>
    <n v="3"/>
    <n v="338.44"/>
    <n v="78.56"/>
    <b v="0"/>
    <s v="Credit Card"/>
    <s v="Online"/>
    <n v="1015.3199999999999"/>
    <n v="0"/>
  </r>
  <r>
    <n v="7023"/>
    <d v="2022-02-28T00:00:00"/>
    <x v="244"/>
    <x v="2"/>
    <s v="T-Shirt"/>
    <n v="4"/>
    <n v="329.82"/>
    <n v="62.21"/>
    <b v="1"/>
    <s v="Debit Card"/>
    <s v="In-store"/>
    <n v="1319.28"/>
    <n v="1"/>
  </r>
  <r>
    <n v="5024"/>
    <d v="2023-01-23T00:00:00"/>
    <x v="245"/>
    <x v="2"/>
    <s v="T-Shirt"/>
    <n v="2"/>
    <n v="164.62"/>
    <n v="61.15"/>
    <b v="1"/>
    <s v="Debit Card"/>
    <s v="Online"/>
    <n v="329.24"/>
    <n v="1"/>
  </r>
  <r>
    <n v="1970"/>
    <d v="2022-08-29T00:00:00"/>
    <x v="245"/>
    <x v="2"/>
    <s v="Jeans"/>
    <n v="4"/>
    <n v="275.32"/>
    <n v="33.119999999999997"/>
    <b v="0"/>
    <s v="Cash"/>
    <s v="In-store"/>
    <n v="1101.28"/>
    <n v="0"/>
  </r>
  <r>
    <n v="8967"/>
    <d v="2022-10-13T00:00:00"/>
    <x v="246"/>
    <x v="3"/>
    <s v="Biography"/>
    <n v="2"/>
    <n v="350.64"/>
    <n v="110.51"/>
    <b v="0"/>
    <s v="UPI"/>
    <s v="Online"/>
    <n v="701.28"/>
    <n v="0"/>
  </r>
  <r>
    <n v="6907"/>
    <d v="2022-10-12T00:00:00"/>
    <x v="246"/>
    <x v="4"/>
    <s v="Camera"/>
    <n v="1"/>
    <n v="377.02"/>
    <n v="9.82"/>
    <b v="0"/>
    <s v="Debit Card"/>
    <s v="Online"/>
    <n v="377.02"/>
    <n v="0"/>
  </r>
  <r>
    <n v="842"/>
    <d v="2022-09-23T00:00:00"/>
    <x v="246"/>
    <x v="3"/>
    <s v="Mystery Novel"/>
    <n v="1"/>
    <n v="206.35"/>
    <n v="7.64"/>
    <b v="1"/>
    <s v="Debit Card"/>
    <s v="Online"/>
    <n v="206.35"/>
    <n v="1"/>
  </r>
  <r>
    <n v="8379"/>
    <d v="2021-10-28T00:00:00"/>
    <x v="247"/>
    <x v="0"/>
    <s v="Remote Control Car"/>
    <n v="3"/>
    <n v="305.89999999999998"/>
    <n v="134.18"/>
    <b v="0"/>
    <s v="UPI"/>
    <s v="Online"/>
    <n v="917.69999999999993"/>
    <n v="0"/>
  </r>
  <r>
    <n v="7971"/>
    <d v="2021-09-29T00:00:00"/>
    <x v="247"/>
    <x v="1"/>
    <s v="Cookware Set"/>
    <n v="1"/>
    <n v="415.6"/>
    <n v="62.58"/>
    <b v="0"/>
    <s v="Cash"/>
    <s v="In-store"/>
    <n v="415.6"/>
    <n v="0"/>
  </r>
  <r>
    <n v="6488"/>
    <d v="2022-11-19T00:00:00"/>
    <x v="248"/>
    <x v="4"/>
    <s v="Laptop"/>
    <n v="5"/>
    <n v="45.78"/>
    <n v="9.6999999999999993"/>
    <b v="1"/>
    <s v="Cash"/>
    <s v="Online"/>
    <n v="228.9"/>
    <n v="1"/>
  </r>
  <r>
    <n v="4569"/>
    <d v="2022-04-01T00:00:00"/>
    <x v="248"/>
    <x v="1"/>
    <s v="Curtains"/>
    <n v="3"/>
    <n v="138.32"/>
    <n v="3.7"/>
    <b v="1"/>
    <s v="Cash"/>
    <s v="In-store"/>
    <n v="414.96"/>
    <n v="1"/>
  </r>
  <r>
    <n v="5641"/>
    <d v="2022-01-08T00:00:00"/>
    <x v="248"/>
    <x v="2"/>
    <s v="Dress"/>
    <n v="1"/>
    <n v="297.48"/>
    <n v="128.31"/>
    <b v="1"/>
    <s v="Cash"/>
    <s v="In-store"/>
    <n v="297.48"/>
    <n v="1"/>
  </r>
  <r>
    <n v="7530"/>
    <d v="2022-08-10T00:00:00"/>
    <x v="249"/>
    <x v="5"/>
    <s v="Car Seat Cover"/>
    <n v="4"/>
    <n v="451.59"/>
    <n v="153"/>
    <b v="1"/>
    <s v="Credit Card"/>
    <s v="In-store"/>
    <n v="1806.36"/>
    <n v="1"/>
  </r>
  <r>
    <n v="9956"/>
    <d v="2023-01-29T00:00:00"/>
    <x v="250"/>
    <x v="1"/>
    <s v="Cushion Covers"/>
    <n v="3"/>
    <n v="449.98"/>
    <n v="88.34"/>
    <b v="0"/>
    <s v="UPI"/>
    <s v="Online"/>
    <n v="1349.94"/>
    <n v="0"/>
  </r>
  <r>
    <n v="8338"/>
    <d v="2021-05-26T00:00:00"/>
    <x v="250"/>
    <x v="1"/>
    <s v="Cookware Set"/>
    <n v="4"/>
    <n v="365.07"/>
    <n v="81.16"/>
    <b v="1"/>
    <s v="Debit Card"/>
    <s v="Online"/>
    <n v="1460.28"/>
    <n v="1"/>
  </r>
  <r>
    <n v="8584"/>
    <d v="2023-01-07T00:00:00"/>
    <x v="251"/>
    <x v="4"/>
    <s v="Smartwatch"/>
    <n v="1"/>
    <n v="491.18"/>
    <n v="14.53"/>
    <b v="0"/>
    <s v="Credit Card"/>
    <s v="Online"/>
    <n v="491.18"/>
    <n v="0"/>
  </r>
  <r>
    <n v="6970"/>
    <d v="2022-03-05T00:00:00"/>
    <x v="251"/>
    <x v="4"/>
    <s v="Laptop"/>
    <n v="4"/>
    <n v="24.09"/>
    <n v="3.1"/>
    <b v="1"/>
    <s v="Cash"/>
    <s v="In-store"/>
    <n v="96.36"/>
    <n v="1"/>
  </r>
  <r>
    <n v="3902"/>
    <d v="2021-07-03T00:00:00"/>
    <x v="251"/>
    <x v="2"/>
    <s v="Dress"/>
    <n v="3"/>
    <n v="60.24"/>
    <n v="28.83"/>
    <b v="0"/>
    <s v="UPI"/>
    <s v="In-store"/>
    <n v="180.72"/>
    <n v="0"/>
  </r>
  <r>
    <n v="6296"/>
    <d v="2021-06-03T00:00:00"/>
    <x v="251"/>
    <x v="5"/>
    <s v="Motorcycle Helmet"/>
    <n v="1"/>
    <n v="426.95"/>
    <n v="124.51"/>
    <b v="1"/>
    <s v="Cash"/>
    <s v="Online"/>
    <n v="426.95"/>
    <n v="1"/>
  </r>
  <r>
    <n v="9750"/>
    <d v="2022-05-26T00:00:00"/>
    <x v="252"/>
    <x v="1"/>
    <s v="Bed Sheets"/>
    <n v="1"/>
    <n v="200.17"/>
    <n v="39.770000000000003"/>
    <b v="0"/>
    <s v="Net Banking"/>
    <s v="In-store"/>
    <n v="200.17"/>
    <n v="0"/>
  </r>
  <r>
    <n v="7865"/>
    <d v="2021-11-25T00:00:00"/>
    <x v="252"/>
    <x v="3"/>
    <s v="Biography"/>
    <n v="1"/>
    <n v="34.82"/>
    <n v="16.04"/>
    <b v="0"/>
    <s v="Debit Card"/>
    <s v="Online"/>
    <n v="34.82"/>
    <n v="0"/>
  </r>
  <r>
    <n v="5866"/>
    <d v="2021-05-21T00:00:00"/>
    <x v="252"/>
    <x v="4"/>
    <s v="Laptop"/>
    <n v="5"/>
    <n v="133.33000000000001"/>
    <n v="15.58"/>
    <b v="0"/>
    <s v="UPI"/>
    <s v="Online"/>
    <n v="666.65000000000009"/>
    <n v="0"/>
  </r>
  <r>
    <n v="4737"/>
    <d v="2022-03-08T00:00:00"/>
    <x v="253"/>
    <x v="4"/>
    <s v="Laptop"/>
    <n v="5"/>
    <n v="461.56"/>
    <n v="74.349999999999994"/>
    <b v="1"/>
    <s v="UPI"/>
    <s v="In-store"/>
    <n v="2307.8000000000002"/>
    <n v="1"/>
  </r>
  <r>
    <n v="4844"/>
    <d v="2022-01-30T00:00:00"/>
    <x v="253"/>
    <x v="3"/>
    <s v="Textbook"/>
    <n v="4"/>
    <n v="371"/>
    <n v="108.15"/>
    <b v="1"/>
    <s v="Net Banking"/>
    <s v="Online"/>
    <n v="1484"/>
    <n v="1"/>
  </r>
  <r>
    <n v="2440"/>
    <d v="2021-04-23T00:00:00"/>
    <x v="253"/>
    <x v="2"/>
    <s v="Jeans"/>
    <n v="5"/>
    <n v="480.94"/>
    <n v="19.98"/>
    <b v="0"/>
    <s v="Cash"/>
    <s v="Online"/>
    <n v="2404.6999999999998"/>
    <n v="0"/>
  </r>
  <r>
    <n v="2950"/>
    <d v="2023-02-11T00:00:00"/>
    <x v="254"/>
    <x v="4"/>
    <s v="Smartwatch"/>
    <n v="4"/>
    <n v="391.23"/>
    <n v="20.07"/>
    <b v="1"/>
    <s v="Credit Card"/>
    <s v="In-store"/>
    <n v="1564.92"/>
    <n v="1"/>
  </r>
  <r>
    <n v="7224"/>
    <d v="2022-10-18T00:00:00"/>
    <x v="254"/>
    <x v="1"/>
    <s v="Cushion Covers"/>
    <n v="2"/>
    <n v="285.62"/>
    <n v="4.95"/>
    <b v="0"/>
    <s v="Net Banking"/>
    <s v="Online"/>
    <n v="571.24"/>
    <n v="0"/>
  </r>
  <r>
    <n v="2694"/>
    <d v="2021-09-23T00:00:00"/>
    <x v="254"/>
    <x v="4"/>
    <s v="Headphones"/>
    <n v="2"/>
    <n v="271.19"/>
    <n v="45.82"/>
    <b v="0"/>
    <s v="Debit Card"/>
    <s v="In-store"/>
    <n v="542.38"/>
    <n v="0"/>
  </r>
  <r>
    <n v="2423"/>
    <d v="2023-02-27T00:00:00"/>
    <x v="255"/>
    <x v="0"/>
    <s v="Remote Control Car"/>
    <n v="2"/>
    <n v="134.6"/>
    <n v="40.520000000000003"/>
    <b v="1"/>
    <s v="Credit Card"/>
    <s v="Online"/>
    <n v="269.2"/>
    <n v="1"/>
  </r>
  <r>
    <n v="6905"/>
    <d v="2022-12-31T00:00:00"/>
    <x v="255"/>
    <x v="2"/>
    <s v="Jeans"/>
    <n v="1"/>
    <n v="78.25"/>
    <n v="21.4"/>
    <b v="0"/>
    <s v="Credit Card"/>
    <s v="Online"/>
    <n v="78.25"/>
    <n v="0"/>
  </r>
  <r>
    <n v="2874"/>
    <d v="2022-12-22T00:00:00"/>
    <x v="255"/>
    <x v="5"/>
    <s v="Motorcycle Helmet"/>
    <n v="4"/>
    <n v="98.6"/>
    <n v="26"/>
    <b v="1"/>
    <s v="Net Banking"/>
    <s v="Online"/>
    <n v="394.4"/>
    <n v="1"/>
  </r>
  <r>
    <n v="2289"/>
    <d v="2021-12-21T00:00:00"/>
    <x v="255"/>
    <x v="3"/>
    <s v="Children's Book"/>
    <n v="2"/>
    <n v="193.44"/>
    <n v="71.69"/>
    <b v="1"/>
    <s v="Debit Card"/>
    <s v="Online"/>
    <n v="386.88"/>
    <n v="1"/>
  </r>
  <r>
    <n v="1127"/>
    <d v="2021-07-25T00:00:00"/>
    <x v="255"/>
    <x v="5"/>
    <s v="Car Charger"/>
    <n v="5"/>
    <n v="156.19"/>
    <n v="20.260000000000002"/>
    <b v="0"/>
    <s v="UPI"/>
    <s v="In-store"/>
    <n v="780.95"/>
    <n v="0"/>
  </r>
  <r>
    <n v="8505"/>
    <d v="2023-01-25T00:00:00"/>
    <x v="256"/>
    <x v="4"/>
    <s v="Headphones"/>
    <n v="4"/>
    <n v="324.72000000000003"/>
    <n v="156.63999999999999"/>
    <b v="1"/>
    <s v="Credit Card"/>
    <s v="Online"/>
    <n v="1298.8800000000001"/>
    <n v="1"/>
  </r>
  <r>
    <n v="4915"/>
    <d v="2022-11-12T00:00:00"/>
    <x v="256"/>
    <x v="4"/>
    <s v="Smartwatch"/>
    <n v="5"/>
    <n v="451"/>
    <n v="171.85"/>
    <b v="0"/>
    <s v="UPI"/>
    <s v="Online"/>
    <n v="2255"/>
    <n v="0"/>
  </r>
  <r>
    <n v="1430"/>
    <d v="2022-04-08T00:00:00"/>
    <x v="256"/>
    <x v="5"/>
    <s v="Car Charger"/>
    <n v="4"/>
    <n v="206.65"/>
    <n v="94.98"/>
    <b v="1"/>
    <s v="Credit Card"/>
    <s v="Online"/>
    <n v="826.6"/>
    <n v="1"/>
  </r>
  <r>
    <n v="6733"/>
    <d v="2022-08-13T00:00:00"/>
    <x v="257"/>
    <x v="3"/>
    <s v="Textbook"/>
    <n v="5"/>
    <n v="308.39"/>
    <n v="5.78"/>
    <b v="0"/>
    <s v="UPI"/>
    <s v="Online"/>
    <n v="1541.9499999999998"/>
    <n v="0"/>
  </r>
  <r>
    <n v="1505"/>
    <d v="2022-04-08T00:00:00"/>
    <x v="257"/>
    <x v="1"/>
    <s v="Bed Sheets"/>
    <n v="3"/>
    <n v="283.67"/>
    <n v="123.8"/>
    <b v="1"/>
    <s v="Credit Card"/>
    <s v="Online"/>
    <n v="851.01"/>
    <n v="1"/>
  </r>
  <r>
    <n v="3001"/>
    <d v="2022-10-06T00:00:00"/>
    <x v="258"/>
    <x v="3"/>
    <s v="Biography"/>
    <n v="1"/>
    <n v="19.170000000000002"/>
    <n v="2.2200000000000002"/>
    <b v="0"/>
    <s v="Cash"/>
    <s v="In-store"/>
    <n v="19.170000000000002"/>
    <n v="0"/>
  </r>
  <r>
    <n v="4709"/>
    <d v="2022-08-15T00:00:00"/>
    <x v="258"/>
    <x v="4"/>
    <s v="Headphones"/>
    <n v="5"/>
    <n v="206.99"/>
    <n v="23.38"/>
    <b v="1"/>
    <s v="Cash"/>
    <s v="Online"/>
    <n v="1034.95"/>
    <n v="1"/>
  </r>
  <r>
    <n v="5767"/>
    <d v="2022-08-08T00:00:00"/>
    <x v="258"/>
    <x v="4"/>
    <s v="Smartwatch"/>
    <n v="1"/>
    <n v="183.67"/>
    <n v="19.48"/>
    <b v="0"/>
    <s v="Cash"/>
    <s v="In-store"/>
    <n v="183.67"/>
    <n v="0"/>
  </r>
  <r>
    <n v="8125"/>
    <d v="2022-05-26T00:00:00"/>
    <x v="258"/>
    <x v="3"/>
    <s v="Science Fiction"/>
    <n v="5"/>
    <n v="143.58000000000001"/>
    <n v="20.59"/>
    <b v="1"/>
    <s v="Net Banking"/>
    <s v="In-store"/>
    <n v="717.90000000000009"/>
    <n v="1"/>
  </r>
  <r>
    <n v="6469"/>
    <d v="2021-06-15T00:00:00"/>
    <x v="258"/>
    <x v="4"/>
    <s v="Smartwatch"/>
    <n v="2"/>
    <n v="29.87"/>
    <n v="14.22"/>
    <b v="0"/>
    <s v="Debit Card"/>
    <s v="In-store"/>
    <n v="59.74"/>
    <n v="0"/>
  </r>
  <r>
    <n v="1725"/>
    <d v="2022-11-27T00:00:00"/>
    <x v="259"/>
    <x v="3"/>
    <s v="Science Fiction"/>
    <n v="2"/>
    <n v="132.11000000000001"/>
    <n v="56.08"/>
    <b v="0"/>
    <s v="Debit Card"/>
    <s v="In-store"/>
    <n v="264.22000000000003"/>
    <n v="0"/>
  </r>
  <r>
    <n v="944"/>
    <d v="2021-09-08T00:00:00"/>
    <x v="259"/>
    <x v="3"/>
    <s v="Textbook"/>
    <n v="4"/>
    <n v="59.08"/>
    <n v="28.51"/>
    <b v="1"/>
    <s v="Credit Card"/>
    <s v="Online"/>
    <n v="236.32"/>
    <n v="1"/>
  </r>
  <r>
    <n v="3336"/>
    <d v="2021-10-26T00:00:00"/>
    <x v="260"/>
    <x v="0"/>
    <s v="Board Game"/>
    <n v="3"/>
    <n v="224.68"/>
    <n v="78.44"/>
    <b v="1"/>
    <s v="Credit Card"/>
    <s v="Online"/>
    <n v="674.04"/>
    <n v="1"/>
  </r>
  <r>
    <n v="820"/>
    <d v="2021-08-07T00:00:00"/>
    <x v="260"/>
    <x v="4"/>
    <s v="Smartwatch"/>
    <n v="3"/>
    <n v="122.38"/>
    <n v="7.22"/>
    <b v="1"/>
    <s v="Cash"/>
    <s v="In-store"/>
    <n v="367.14"/>
    <n v="1"/>
  </r>
  <r>
    <n v="1370"/>
    <d v="2022-12-10T00:00:00"/>
    <x v="261"/>
    <x v="2"/>
    <s v="Watch"/>
    <n v="1"/>
    <n v="398.28"/>
    <n v="1.87"/>
    <b v="1"/>
    <s v="Cash"/>
    <s v="In-store"/>
    <n v="398.28"/>
    <n v="1"/>
  </r>
  <r>
    <n v="1286"/>
    <d v="2022-03-24T00:00:00"/>
    <x v="261"/>
    <x v="1"/>
    <s v="Cookware Set"/>
    <n v="2"/>
    <n v="486.08"/>
    <n v="9"/>
    <b v="1"/>
    <s v="Cash"/>
    <s v="In-store"/>
    <n v="972.16"/>
    <n v="1"/>
  </r>
  <r>
    <n v="7292"/>
    <d v="2022-01-14T00:00:00"/>
    <x v="261"/>
    <x v="5"/>
    <s v="Air Freshener"/>
    <n v="2"/>
    <n v="384.77"/>
    <n v="79.260000000000005"/>
    <b v="0"/>
    <s v="Credit Card"/>
    <s v="In-store"/>
    <n v="769.54"/>
    <n v="0"/>
  </r>
  <r>
    <n v="1886"/>
    <d v="2023-01-23T00:00:00"/>
    <x v="262"/>
    <x v="4"/>
    <s v="Headphones"/>
    <n v="4"/>
    <n v="281.02999999999997"/>
    <n v="9.1999999999999993"/>
    <b v="1"/>
    <s v="UPI"/>
    <s v="Online"/>
    <n v="1124.1199999999999"/>
    <n v="1"/>
  </r>
  <r>
    <n v="5313"/>
    <d v="2022-11-15T00:00:00"/>
    <x v="262"/>
    <x v="2"/>
    <s v="Watch"/>
    <n v="4"/>
    <n v="86.26"/>
    <n v="9.99"/>
    <b v="0"/>
    <s v="Net Banking"/>
    <s v="Online"/>
    <n v="345.04"/>
    <n v="0"/>
  </r>
  <r>
    <n v="306"/>
    <d v="2022-03-28T00:00:00"/>
    <x v="262"/>
    <x v="0"/>
    <s v="Doll"/>
    <n v="1"/>
    <n v="130.69"/>
    <n v="36.25"/>
    <b v="1"/>
    <s v="Net Banking"/>
    <s v="In-store"/>
    <n v="130.69"/>
    <n v="1"/>
  </r>
  <r>
    <n v="9691"/>
    <d v="2021-10-24T00:00:00"/>
    <x v="262"/>
    <x v="0"/>
    <s v="Remote Control Car"/>
    <n v="1"/>
    <n v="266.17"/>
    <n v="2"/>
    <b v="1"/>
    <s v="UPI"/>
    <s v="In-store"/>
    <n v="266.17"/>
    <n v="1"/>
  </r>
  <r>
    <n v="3388"/>
    <d v="2021-08-01T00:00:00"/>
    <x v="262"/>
    <x v="5"/>
    <s v="Air Freshener"/>
    <n v="5"/>
    <n v="19.829999999999998"/>
    <n v="7.74"/>
    <b v="1"/>
    <s v="UPI"/>
    <s v="Online"/>
    <n v="99.149999999999991"/>
    <n v="1"/>
  </r>
  <r>
    <n v="9674"/>
    <d v="2022-12-05T00:00:00"/>
    <x v="263"/>
    <x v="2"/>
    <s v="Watch"/>
    <n v="4"/>
    <n v="284.25"/>
    <n v="71.73"/>
    <b v="0"/>
    <s v="UPI"/>
    <s v="In-store"/>
    <n v="1137"/>
    <n v="0"/>
  </r>
  <r>
    <n v="8525"/>
    <d v="2022-11-23T00:00:00"/>
    <x v="263"/>
    <x v="0"/>
    <s v="Doll"/>
    <n v="2"/>
    <n v="215.22"/>
    <n v="96.7"/>
    <b v="1"/>
    <s v="Net Banking"/>
    <s v="Online"/>
    <n v="430.44"/>
    <n v="1"/>
  </r>
  <r>
    <n v="9630"/>
    <d v="2022-07-25T00:00:00"/>
    <x v="263"/>
    <x v="4"/>
    <s v="Laptop"/>
    <n v="1"/>
    <n v="295.83999999999997"/>
    <n v="45.13"/>
    <b v="0"/>
    <s v="UPI"/>
    <s v="Online"/>
    <n v="295.83999999999997"/>
    <n v="0"/>
  </r>
  <r>
    <n v="897"/>
    <d v="2021-11-18T00:00:00"/>
    <x v="263"/>
    <x v="5"/>
    <s v="Car Seat Cover"/>
    <n v="3"/>
    <n v="301.23"/>
    <n v="123.8"/>
    <b v="0"/>
    <s v="Net Banking"/>
    <s v="Online"/>
    <n v="903.69"/>
    <n v="0"/>
  </r>
  <r>
    <n v="1848"/>
    <d v="2021-11-17T00:00:00"/>
    <x v="263"/>
    <x v="5"/>
    <s v="Motor Oil"/>
    <n v="1"/>
    <n v="82.47"/>
    <n v="16.920000000000002"/>
    <b v="1"/>
    <s v="Debit Card"/>
    <s v="In-store"/>
    <n v="82.47"/>
    <n v="1"/>
  </r>
  <r>
    <n v="4291"/>
    <d v="2021-04-14T00:00:00"/>
    <x v="263"/>
    <x v="0"/>
    <s v="Board Game"/>
    <n v="5"/>
    <n v="474.47"/>
    <n v="133.13"/>
    <b v="0"/>
    <s v="Net Banking"/>
    <s v="In-store"/>
    <n v="2372.3500000000004"/>
    <n v="0"/>
  </r>
  <r>
    <n v="4270"/>
    <d v="2023-01-02T00:00:00"/>
    <x v="264"/>
    <x v="5"/>
    <s v="Motor Oil"/>
    <n v="4"/>
    <n v="337.85"/>
    <n v="42.04"/>
    <b v="1"/>
    <s v="UPI"/>
    <s v="Online"/>
    <n v="1351.4"/>
    <n v="1"/>
  </r>
  <r>
    <n v="8825"/>
    <d v="2022-04-23T00:00:00"/>
    <x v="264"/>
    <x v="0"/>
    <s v="Puzzle"/>
    <n v="2"/>
    <n v="63.52"/>
    <n v="23.53"/>
    <b v="1"/>
    <s v="Debit Card"/>
    <s v="Online"/>
    <n v="127.04"/>
    <n v="1"/>
  </r>
  <r>
    <n v="6786"/>
    <d v="2023-03-04T00:00:00"/>
    <x v="265"/>
    <x v="2"/>
    <s v="Watch"/>
    <n v="1"/>
    <n v="179.13"/>
    <n v="9.93"/>
    <b v="0"/>
    <s v="Cash"/>
    <s v="In-store"/>
    <n v="179.13"/>
    <n v="0"/>
  </r>
  <r>
    <n v="7901"/>
    <d v="2022-10-29T00:00:00"/>
    <x v="265"/>
    <x v="0"/>
    <s v="Puzzle"/>
    <n v="4"/>
    <n v="499.63"/>
    <n v="210.45"/>
    <b v="1"/>
    <s v="Cash"/>
    <s v="In-store"/>
    <n v="1998.52"/>
    <n v="1"/>
  </r>
  <r>
    <n v="2627"/>
    <d v="2022-01-29T00:00:00"/>
    <x v="265"/>
    <x v="3"/>
    <s v="Children's Book"/>
    <n v="2"/>
    <n v="417.21"/>
    <n v="19.13"/>
    <b v="1"/>
    <s v="UPI"/>
    <s v="In-store"/>
    <n v="834.42"/>
    <n v="1"/>
  </r>
  <r>
    <n v="867"/>
    <d v="2021-11-13T00:00:00"/>
    <x v="265"/>
    <x v="1"/>
    <s v="Cookware Set"/>
    <n v="3"/>
    <n v="33.869999999999997"/>
    <n v="4.9400000000000004"/>
    <b v="1"/>
    <s v="Cash"/>
    <s v="Online"/>
    <n v="101.60999999999999"/>
    <n v="1"/>
  </r>
  <r>
    <n v="1564"/>
    <d v="2022-06-19T00:00:00"/>
    <x v="266"/>
    <x v="0"/>
    <s v="Doll"/>
    <n v="4"/>
    <n v="409.11"/>
    <n v="196.15"/>
    <b v="1"/>
    <s v="Cash"/>
    <s v="Online"/>
    <n v="1636.44"/>
    <n v="1"/>
  </r>
  <r>
    <n v="6667"/>
    <d v="2022-03-01T00:00:00"/>
    <x v="266"/>
    <x v="4"/>
    <s v="Smartwatch"/>
    <n v="4"/>
    <n v="252.83"/>
    <n v="65.39"/>
    <b v="1"/>
    <s v="Debit Card"/>
    <s v="Online"/>
    <n v="1011.32"/>
    <n v="1"/>
  </r>
  <r>
    <n v="5099"/>
    <d v="2021-09-20T00:00:00"/>
    <x v="266"/>
    <x v="0"/>
    <s v="Puzzle"/>
    <n v="1"/>
    <n v="177.31"/>
    <n v="50.37"/>
    <b v="1"/>
    <s v="Cash"/>
    <s v="In-store"/>
    <n v="177.31"/>
    <n v="1"/>
  </r>
  <r>
    <n v="7589"/>
    <d v="2022-01-14T00:00:00"/>
    <x v="267"/>
    <x v="5"/>
    <s v="Motor Oil"/>
    <n v="4"/>
    <n v="402.64"/>
    <n v="107.84"/>
    <b v="1"/>
    <s v="Net Banking"/>
    <s v="Online"/>
    <n v="1610.56"/>
    <n v="1"/>
  </r>
  <r>
    <n v="3920"/>
    <d v="2021-12-28T00:00:00"/>
    <x v="267"/>
    <x v="3"/>
    <s v="Mystery Novel"/>
    <n v="3"/>
    <n v="124.9"/>
    <n v="20.97"/>
    <b v="1"/>
    <s v="Debit Card"/>
    <s v="Online"/>
    <n v="374.70000000000005"/>
    <n v="1"/>
  </r>
  <r>
    <n v="3669"/>
    <d v="2021-11-03T00:00:00"/>
    <x v="267"/>
    <x v="5"/>
    <s v="Motor Oil"/>
    <n v="4"/>
    <n v="334.06"/>
    <n v="101.47"/>
    <b v="0"/>
    <s v="Credit Card"/>
    <s v="Online"/>
    <n v="1336.24"/>
    <n v="0"/>
  </r>
  <r>
    <n v="5590"/>
    <d v="2021-04-25T00:00:00"/>
    <x v="267"/>
    <x v="5"/>
    <s v="Motor Oil"/>
    <n v="5"/>
    <n v="161.31"/>
    <n v="35.49"/>
    <b v="1"/>
    <s v="UPI"/>
    <s v="Online"/>
    <n v="806.55"/>
    <n v="1"/>
  </r>
  <r>
    <n v="6663"/>
    <d v="2021-04-05T00:00:00"/>
    <x v="267"/>
    <x v="0"/>
    <s v="Doll"/>
    <n v="2"/>
    <n v="10.17"/>
    <n v="4.92"/>
    <b v="1"/>
    <s v="Net Banking"/>
    <s v="In-store"/>
    <n v="20.34"/>
    <n v="1"/>
  </r>
  <r>
    <n v="8058"/>
    <d v="2023-03-16T00:00:00"/>
    <x v="268"/>
    <x v="4"/>
    <s v="Laptop"/>
    <n v="1"/>
    <n v="247.93"/>
    <n v="39.08"/>
    <b v="0"/>
    <s v="Credit Card"/>
    <s v="In-store"/>
    <n v="247.93"/>
    <n v="0"/>
  </r>
  <r>
    <n v="2542"/>
    <d v="2022-07-03T00:00:00"/>
    <x v="268"/>
    <x v="2"/>
    <s v="T-Shirt"/>
    <n v="1"/>
    <n v="406.64"/>
    <n v="85.24"/>
    <b v="1"/>
    <s v="Debit Card"/>
    <s v="Online"/>
    <n v="406.64"/>
    <n v="1"/>
  </r>
  <r>
    <n v="7471"/>
    <d v="2022-01-18T00:00:00"/>
    <x v="268"/>
    <x v="2"/>
    <s v="Watch"/>
    <n v="4"/>
    <n v="149.53"/>
    <n v="43.85"/>
    <b v="0"/>
    <s v="Credit Card"/>
    <s v="Online"/>
    <n v="598.12"/>
    <n v="0"/>
  </r>
  <r>
    <n v="1423"/>
    <d v="2021-12-21T00:00:00"/>
    <x v="268"/>
    <x v="3"/>
    <s v="Science Fiction"/>
    <n v="4"/>
    <n v="208.67"/>
    <n v="20.9"/>
    <b v="1"/>
    <s v="Credit Card"/>
    <s v="Online"/>
    <n v="834.68"/>
    <n v="1"/>
  </r>
  <r>
    <n v="4235"/>
    <d v="2021-04-17T00:00:00"/>
    <x v="268"/>
    <x v="0"/>
    <s v="Remote Control Car"/>
    <n v="3"/>
    <n v="120.94"/>
    <n v="53.27"/>
    <b v="0"/>
    <s v="Net Banking"/>
    <s v="Online"/>
    <n v="362.82"/>
    <n v="0"/>
  </r>
  <r>
    <n v="6388"/>
    <d v="2023-03-09T00:00:00"/>
    <x v="269"/>
    <x v="5"/>
    <s v="Motor Oil"/>
    <n v="5"/>
    <n v="155.79"/>
    <n v="58.51"/>
    <b v="0"/>
    <s v="Cash"/>
    <s v="In-store"/>
    <n v="778.94999999999993"/>
    <n v="0"/>
  </r>
  <r>
    <n v="4060"/>
    <d v="2022-04-28T00:00:00"/>
    <x v="269"/>
    <x v="5"/>
    <s v="Car Seat Cover"/>
    <n v="2"/>
    <n v="281.16000000000003"/>
    <n v="84.35"/>
    <b v="0"/>
    <s v="Credit Card"/>
    <s v="In-store"/>
    <n v="562.32000000000005"/>
    <n v="0"/>
  </r>
  <r>
    <n v="7934"/>
    <d v="2021-12-30T00:00:00"/>
    <x v="269"/>
    <x v="5"/>
    <s v="Motor Oil"/>
    <n v="5"/>
    <n v="302.43"/>
    <n v="148.27000000000001"/>
    <b v="1"/>
    <s v="Net Banking"/>
    <s v="Online"/>
    <n v="1512.15"/>
    <n v="1"/>
  </r>
  <r>
    <n v="972"/>
    <d v="2021-09-12T00:00:00"/>
    <x v="269"/>
    <x v="5"/>
    <s v="Motorcycle Helmet"/>
    <n v="2"/>
    <n v="132.34"/>
    <n v="47.07"/>
    <b v="1"/>
    <s v="UPI"/>
    <s v="In-store"/>
    <n v="264.68"/>
    <n v="1"/>
  </r>
  <r>
    <n v="1213"/>
    <d v="2021-05-17T00:00:00"/>
    <x v="269"/>
    <x v="4"/>
    <s v="Camera"/>
    <n v="4"/>
    <n v="173"/>
    <n v="5.2"/>
    <b v="0"/>
    <s v="Debit Card"/>
    <s v="In-store"/>
    <n v="692"/>
    <n v="0"/>
  </r>
  <r>
    <n v="1125"/>
    <d v="2022-09-12T00:00:00"/>
    <x v="270"/>
    <x v="3"/>
    <s v="Biography"/>
    <n v="3"/>
    <n v="476.23"/>
    <n v="137.44999999999999"/>
    <b v="1"/>
    <s v="Debit Card"/>
    <s v="In-store"/>
    <n v="1428.69"/>
    <n v="1"/>
  </r>
  <r>
    <n v="8783"/>
    <d v="2021-11-20T00:00:00"/>
    <x v="270"/>
    <x v="3"/>
    <s v="Science Fiction"/>
    <n v="2"/>
    <n v="267.74"/>
    <n v="47.91"/>
    <b v="0"/>
    <s v="Credit Card"/>
    <s v="Online"/>
    <n v="535.48"/>
    <n v="0"/>
  </r>
  <r>
    <n v="6228"/>
    <d v="2021-09-14T00:00:00"/>
    <x v="270"/>
    <x v="3"/>
    <s v="Science Fiction"/>
    <n v="2"/>
    <n v="191.39"/>
    <n v="20.05"/>
    <b v="0"/>
    <s v="Credit Card"/>
    <s v="Online"/>
    <n v="382.78"/>
    <n v="0"/>
  </r>
  <r>
    <n v="3776"/>
    <d v="2023-02-08T00:00:00"/>
    <x v="271"/>
    <x v="0"/>
    <s v="Puzzle"/>
    <n v="5"/>
    <n v="224.15"/>
    <n v="50.33"/>
    <b v="1"/>
    <s v="Cash"/>
    <s v="Online"/>
    <n v="1120.75"/>
    <n v="1"/>
  </r>
  <r>
    <n v="8178"/>
    <d v="2021-08-07T00:00:00"/>
    <x v="271"/>
    <x v="5"/>
    <s v="Motor Oil"/>
    <n v="5"/>
    <n v="143.76"/>
    <n v="56.75"/>
    <b v="0"/>
    <s v="Net Banking"/>
    <s v="In-store"/>
    <n v="718.8"/>
    <n v="0"/>
  </r>
  <r>
    <n v="7582"/>
    <d v="2021-06-22T00:00:00"/>
    <x v="271"/>
    <x v="4"/>
    <s v="Camera"/>
    <n v="2"/>
    <n v="131.44"/>
    <n v="28.54"/>
    <b v="1"/>
    <s v="Cash"/>
    <s v="Online"/>
    <n v="262.88"/>
    <n v="1"/>
  </r>
  <r>
    <n v="1117"/>
    <d v="2022-08-12T00:00:00"/>
    <x v="272"/>
    <x v="0"/>
    <s v="Puzzle"/>
    <n v="3"/>
    <n v="53.72"/>
    <n v="4.8099999999999996"/>
    <b v="0"/>
    <s v="Net Banking"/>
    <s v="In-store"/>
    <n v="161.16"/>
    <n v="0"/>
  </r>
  <r>
    <n v="4007"/>
    <d v="2022-08-02T00:00:00"/>
    <x v="273"/>
    <x v="3"/>
    <s v="Mystery Novel"/>
    <n v="1"/>
    <n v="277.29000000000002"/>
    <n v="22.14"/>
    <b v="1"/>
    <s v="Credit Card"/>
    <s v="Online"/>
    <n v="277.29000000000002"/>
    <n v="1"/>
  </r>
  <r>
    <n v="1971"/>
    <d v="2021-07-09T00:00:00"/>
    <x v="273"/>
    <x v="5"/>
    <s v="Motor Oil"/>
    <n v="4"/>
    <n v="447.62"/>
    <n v="20.92"/>
    <b v="1"/>
    <s v="Cash"/>
    <s v="Online"/>
    <n v="1790.48"/>
    <n v="1"/>
  </r>
  <r>
    <n v="7615"/>
    <d v="2022-12-27T00:00:00"/>
    <x v="274"/>
    <x v="4"/>
    <s v="Smartphone"/>
    <n v="4"/>
    <n v="235.52"/>
    <n v="5.9"/>
    <b v="0"/>
    <s v="Net Banking"/>
    <s v="In-store"/>
    <n v="942.08"/>
    <n v="0"/>
  </r>
  <r>
    <n v="4124"/>
    <d v="2022-01-11T00:00:00"/>
    <x v="274"/>
    <x v="2"/>
    <s v="T-Shirt"/>
    <n v="1"/>
    <n v="40.76"/>
    <n v="7.02"/>
    <b v="1"/>
    <s v="Cash"/>
    <s v="In-store"/>
    <n v="40.76"/>
    <n v="1"/>
  </r>
  <r>
    <n v="4743"/>
    <d v="2021-11-21T00:00:00"/>
    <x v="274"/>
    <x v="3"/>
    <s v="Mystery Novel"/>
    <n v="4"/>
    <n v="131.4"/>
    <n v="10.02"/>
    <b v="1"/>
    <s v="Debit Card"/>
    <s v="In-store"/>
    <n v="525.6"/>
    <n v="1"/>
  </r>
  <r>
    <n v="2565"/>
    <d v="2021-07-20T00:00:00"/>
    <x v="274"/>
    <x v="2"/>
    <s v="T-Shirt"/>
    <n v="5"/>
    <n v="273.70999999999998"/>
    <n v="30.4"/>
    <b v="1"/>
    <s v="Net Banking"/>
    <s v="In-store"/>
    <n v="1368.55"/>
    <n v="1"/>
  </r>
  <r>
    <n v="6617"/>
    <d v="2021-11-24T00:00:00"/>
    <x v="275"/>
    <x v="0"/>
    <s v="Action Figure"/>
    <n v="2"/>
    <n v="120.85"/>
    <n v="11.16"/>
    <b v="0"/>
    <s v="Net Banking"/>
    <s v="In-store"/>
    <n v="241.7"/>
    <n v="0"/>
  </r>
  <r>
    <n v="985"/>
    <d v="2023-02-25T00:00:00"/>
    <x v="276"/>
    <x v="2"/>
    <s v="Watch"/>
    <n v="3"/>
    <n v="36.01"/>
    <n v="11.79"/>
    <b v="1"/>
    <s v="Credit Card"/>
    <s v="In-store"/>
    <n v="108.03"/>
    <n v="1"/>
  </r>
  <r>
    <n v="700"/>
    <d v="2023-01-30T00:00:00"/>
    <x v="276"/>
    <x v="1"/>
    <s v="Bed Sheets"/>
    <n v="2"/>
    <n v="156.68"/>
    <n v="55.98"/>
    <b v="1"/>
    <s v="UPI"/>
    <s v="Online"/>
    <n v="313.36"/>
    <n v="1"/>
  </r>
  <r>
    <n v="459"/>
    <d v="2022-10-23T00:00:00"/>
    <x v="276"/>
    <x v="3"/>
    <s v="Mystery Novel"/>
    <n v="5"/>
    <n v="200.82"/>
    <n v="58.29"/>
    <b v="1"/>
    <s v="Cash"/>
    <s v="In-store"/>
    <n v="1004.0999999999999"/>
    <n v="1"/>
  </r>
  <r>
    <n v="6318"/>
    <d v="2022-09-20T00:00:00"/>
    <x v="276"/>
    <x v="0"/>
    <s v="Board Game"/>
    <n v="5"/>
    <n v="116.56"/>
    <n v="32.69"/>
    <b v="1"/>
    <s v="Cash"/>
    <s v="In-store"/>
    <n v="582.79999999999995"/>
    <n v="1"/>
  </r>
  <r>
    <n v="8926"/>
    <d v="2022-05-15T00:00:00"/>
    <x v="276"/>
    <x v="5"/>
    <s v="Car Seat Cover"/>
    <n v="4"/>
    <n v="141.19"/>
    <n v="65.790000000000006"/>
    <b v="1"/>
    <s v="UPI"/>
    <s v="Online"/>
    <n v="564.76"/>
    <n v="1"/>
  </r>
  <r>
    <n v="9005"/>
    <d v="2023-02-07T00:00:00"/>
    <x v="277"/>
    <x v="5"/>
    <s v="Motor Oil"/>
    <n v="5"/>
    <n v="180.57"/>
    <n v="86.97"/>
    <b v="0"/>
    <s v="Debit Card"/>
    <s v="Online"/>
    <n v="902.84999999999991"/>
    <n v="0"/>
  </r>
  <r>
    <n v="9437"/>
    <d v="2023-02-04T00:00:00"/>
    <x v="277"/>
    <x v="4"/>
    <s v="Headphones"/>
    <n v="4"/>
    <n v="182.26"/>
    <n v="56.59"/>
    <b v="1"/>
    <s v="Debit Card"/>
    <s v="In-store"/>
    <n v="729.04"/>
    <n v="1"/>
  </r>
  <r>
    <n v="7920"/>
    <d v="2023-01-22T00:00:00"/>
    <x v="277"/>
    <x v="5"/>
    <s v="Motor Oil"/>
    <n v="5"/>
    <n v="129.86000000000001"/>
    <n v="1.1200000000000001"/>
    <b v="0"/>
    <s v="UPI"/>
    <s v="In-store"/>
    <n v="649.30000000000007"/>
    <n v="0"/>
  </r>
  <r>
    <n v="2470"/>
    <d v="2022-05-21T00:00:00"/>
    <x v="277"/>
    <x v="1"/>
    <s v="Cookware Set"/>
    <n v="4"/>
    <n v="27.07"/>
    <n v="12.97"/>
    <b v="0"/>
    <s v="Debit Card"/>
    <s v="Online"/>
    <n v="108.28"/>
    <n v="0"/>
  </r>
  <r>
    <n v="6055"/>
    <d v="2022-02-13T00:00:00"/>
    <x v="277"/>
    <x v="2"/>
    <s v="Dress"/>
    <n v="5"/>
    <n v="354.73"/>
    <n v="108.49"/>
    <b v="1"/>
    <s v="Cash"/>
    <s v="In-store"/>
    <n v="1773.65"/>
    <n v="1"/>
  </r>
  <r>
    <n v="1362"/>
    <d v="2022-10-10T00:00:00"/>
    <x v="278"/>
    <x v="2"/>
    <s v="Watch"/>
    <n v="3"/>
    <n v="104.36"/>
    <n v="2.09"/>
    <b v="1"/>
    <s v="UPI"/>
    <s v="In-store"/>
    <n v="313.08"/>
    <n v="1"/>
  </r>
  <r>
    <n v="7332"/>
    <d v="2022-08-18T00:00:00"/>
    <x v="278"/>
    <x v="0"/>
    <s v="Doll"/>
    <n v="4"/>
    <n v="344.26"/>
    <n v="106.86"/>
    <b v="1"/>
    <s v="UPI"/>
    <s v="In-store"/>
    <n v="1377.04"/>
    <n v="1"/>
  </r>
  <r>
    <n v="5624"/>
    <d v="2021-09-06T00:00:00"/>
    <x v="278"/>
    <x v="1"/>
    <s v="Bed Sheets"/>
    <n v="5"/>
    <n v="351.89"/>
    <n v="1.39"/>
    <b v="0"/>
    <s v="Cash"/>
    <s v="In-store"/>
    <n v="1759.4499999999998"/>
    <n v="0"/>
  </r>
  <r>
    <n v="4967"/>
    <d v="2021-07-31T00:00:00"/>
    <x v="278"/>
    <x v="0"/>
    <s v="Remote Control Car"/>
    <n v="2"/>
    <n v="143.21"/>
    <n v="55.94"/>
    <b v="1"/>
    <s v="Net Banking"/>
    <s v="In-store"/>
    <n v="286.42"/>
    <n v="1"/>
  </r>
  <r>
    <n v="2637"/>
    <d v="2023-01-15T00:00:00"/>
    <x v="279"/>
    <x v="5"/>
    <s v="Car Charger"/>
    <n v="2"/>
    <n v="421.3"/>
    <n v="145.47"/>
    <b v="0"/>
    <s v="Debit Card"/>
    <s v="Online"/>
    <n v="842.6"/>
    <n v="0"/>
  </r>
  <r>
    <n v="690"/>
    <d v="2021-08-10T00:00:00"/>
    <x v="280"/>
    <x v="5"/>
    <s v="Car Seat Cover"/>
    <n v="3"/>
    <n v="462.76"/>
    <n v="151.78"/>
    <b v="0"/>
    <s v="Debit Card"/>
    <s v="Online"/>
    <n v="1388.28"/>
    <n v="0"/>
  </r>
  <r>
    <n v="8549"/>
    <d v="2021-10-05T00:00:00"/>
    <x v="281"/>
    <x v="4"/>
    <s v="Laptop"/>
    <n v="3"/>
    <n v="286.13"/>
    <n v="102.12"/>
    <b v="0"/>
    <s v="Debit Card"/>
    <s v="In-store"/>
    <n v="858.39"/>
    <n v="0"/>
  </r>
  <r>
    <n v="6255"/>
    <d v="2022-08-22T00:00:00"/>
    <x v="282"/>
    <x v="0"/>
    <s v="Remote Control Car"/>
    <n v="1"/>
    <n v="413.17"/>
    <n v="62.39"/>
    <b v="0"/>
    <s v="UPI"/>
    <s v="In-store"/>
    <n v="413.17"/>
    <n v="0"/>
  </r>
  <r>
    <n v="6175"/>
    <d v="2022-04-15T00:00:00"/>
    <x v="282"/>
    <x v="3"/>
    <s v="Science Fiction"/>
    <n v="2"/>
    <n v="227.53"/>
    <n v="89.01"/>
    <b v="1"/>
    <s v="Cash"/>
    <s v="In-store"/>
    <n v="455.06"/>
    <n v="1"/>
  </r>
  <r>
    <n v="9061"/>
    <d v="2021-05-26T00:00:00"/>
    <x v="282"/>
    <x v="1"/>
    <s v="Cushion Covers"/>
    <n v="1"/>
    <n v="298.92"/>
    <n v="112.86"/>
    <b v="0"/>
    <s v="Net Banking"/>
    <s v="In-store"/>
    <n v="298.92"/>
    <n v="0"/>
  </r>
  <r>
    <n v="2113"/>
    <d v="2021-05-23T00:00:00"/>
    <x v="282"/>
    <x v="4"/>
    <s v="Smartwatch"/>
    <n v="1"/>
    <n v="399.25"/>
    <n v="138.5"/>
    <b v="0"/>
    <s v="UPI"/>
    <s v="Online"/>
    <n v="399.25"/>
    <n v="0"/>
  </r>
  <r>
    <n v="1896"/>
    <d v="2023-02-06T00:00:00"/>
    <x v="283"/>
    <x v="4"/>
    <s v="Smartphone"/>
    <n v="1"/>
    <n v="176.72"/>
    <n v="52.33"/>
    <b v="1"/>
    <s v="Credit Card"/>
    <s v="In-store"/>
    <n v="176.72"/>
    <n v="1"/>
  </r>
  <r>
    <n v="5229"/>
    <d v="2023-03-16T00:00:00"/>
    <x v="284"/>
    <x v="5"/>
    <s v="Air Freshener"/>
    <n v="5"/>
    <n v="393.17"/>
    <n v="64.06"/>
    <b v="0"/>
    <s v="UPI"/>
    <s v="In-store"/>
    <n v="1965.8500000000001"/>
    <n v="0"/>
  </r>
  <r>
    <n v="9623"/>
    <d v="2022-04-23T00:00:00"/>
    <x v="284"/>
    <x v="2"/>
    <s v="T-Shirt"/>
    <n v="2"/>
    <n v="361.8"/>
    <n v="106.98"/>
    <b v="1"/>
    <s v="Credit Card"/>
    <s v="Online"/>
    <n v="723.6"/>
    <n v="1"/>
  </r>
  <r>
    <n v="3880"/>
    <d v="2021-06-08T00:00:00"/>
    <x v="284"/>
    <x v="1"/>
    <s v="Curtains"/>
    <n v="4"/>
    <n v="353.36"/>
    <n v="129.91999999999999"/>
    <b v="0"/>
    <s v="UPI"/>
    <s v="In-store"/>
    <n v="1413.44"/>
    <n v="0"/>
  </r>
  <r>
    <n v="540"/>
    <d v="2021-05-04T00:00:00"/>
    <x v="284"/>
    <x v="0"/>
    <s v="Board Game"/>
    <n v="2"/>
    <n v="100.53"/>
    <n v="41.98"/>
    <b v="1"/>
    <s v="Net Banking"/>
    <s v="In-store"/>
    <n v="201.06"/>
    <n v="1"/>
  </r>
  <r>
    <n v="2978"/>
    <d v="2023-01-26T00:00:00"/>
    <x v="285"/>
    <x v="5"/>
    <s v="Car Seat Cover"/>
    <n v="5"/>
    <n v="463.85"/>
    <n v="162.81"/>
    <b v="0"/>
    <s v="Cash"/>
    <s v="In-store"/>
    <n v="2319.25"/>
    <n v="0"/>
  </r>
  <r>
    <n v="3081"/>
    <d v="2022-12-07T00:00:00"/>
    <x v="285"/>
    <x v="1"/>
    <s v="Cookware Set"/>
    <n v="4"/>
    <n v="52.93"/>
    <n v="12.68"/>
    <b v="0"/>
    <s v="Debit Card"/>
    <s v="In-store"/>
    <n v="211.72"/>
    <n v="0"/>
  </r>
  <r>
    <n v="920"/>
    <d v="2023-03-22T00:00:00"/>
    <x v="286"/>
    <x v="1"/>
    <s v="Curtains"/>
    <n v="4"/>
    <n v="81.33"/>
    <n v="21.6"/>
    <b v="1"/>
    <s v="Debit Card"/>
    <s v="Online"/>
    <n v="325.32"/>
    <n v="1"/>
  </r>
  <r>
    <n v="7916"/>
    <d v="2022-01-05T00:00:00"/>
    <x v="286"/>
    <x v="1"/>
    <s v="Cushion Covers"/>
    <n v="1"/>
    <n v="371.63"/>
    <n v="105.7"/>
    <b v="1"/>
    <s v="Net Banking"/>
    <s v="Online"/>
    <n v="371.63"/>
    <n v="1"/>
  </r>
  <r>
    <n v="4194"/>
    <d v="2023-03-06T00:00:00"/>
    <x v="287"/>
    <x v="1"/>
    <s v="Bed Sheets"/>
    <n v="3"/>
    <n v="219.47"/>
    <n v="41.96"/>
    <b v="1"/>
    <s v="Debit Card"/>
    <s v="In-store"/>
    <n v="658.41"/>
    <n v="1"/>
  </r>
  <r>
    <n v="8244"/>
    <d v="2023-02-05T00:00:00"/>
    <x v="287"/>
    <x v="1"/>
    <s v="Bed Sheets"/>
    <n v="5"/>
    <n v="478.79"/>
    <n v="209.74"/>
    <b v="0"/>
    <s v="UPI"/>
    <s v="In-store"/>
    <n v="2393.9500000000003"/>
    <n v="0"/>
  </r>
  <r>
    <n v="2658"/>
    <d v="2022-08-16T00:00:00"/>
    <x v="287"/>
    <x v="2"/>
    <s v="Dress"/>
    <n v="2"/>
    <n v="300.13"/>
    <n v="19.850000000000001"/>
    <b v="1"/>
    <s v="Net Banking"/>
    <s v="Online"/>
    <n v="600.26"/>
    <n v="1"/>
  </r>
  <r>
    <n v="8894"/>
    <d v="2023-01-28T00:00:00"/>
    <x v="288"/>
    <x v="1"/>
    <s v="Table Lamp"/>
    <n v="4"/>
    <n v="28.92"/>
    <n v="3.97"/>
    <b v="0"/>
    <s v="Net Banking"/>
    <s v="Online"/>
    <n v="115.68"/>
    <n v="0"/>
  </r>
  <r>
    <n v="530"/>
    <d v="2022-05-08T00:00:00"/>
    <x v="288"/>
    <x v="3"/>
    <s v="Biography"/>
    <n v="2"/>
    <n v="18.86"/>
    <n v="2.13"/>
    <b v="0"/>
    <s v="Credit Card"/>
    <s v="In-store"/>
    <n v="37.72"/>
    <n v="0"/>
  </r>
  <r>
    <n v="8851"/>
    <d v="2022-07-17T00:00:00"/>
    <x v="289"/>
    <x v="3"/>
    <s v="Mystery Novel"/>
    <n v="5"/>
    <n v="406.65"/>
    <n v="162.08000000000001"/>
    <b v="1"/>
    <s v="Credit Card"/>
    <s v="In-store"/>
    <n v="2033.25"/>
    <n v="1"/>
  </r>
  <r>
    <n v="2219"/>
    <d v="2022-03-05T00:00:00"/>
    <x v="289"/>
    <x v="4"/>
    <s v="Headphones"/>
    <n v="5"/>
    <n v="485.11"/>
    <n v="157.41"/>
    <b v="1"/>
    <s v="Cash"/>
    <s v="Online"/>
    <n v="2425.5500000000002"/>
    <n v="1"/>
  </r>
  <r>
    <n v="6679"/>
    <d v="2021-10-22T00:00:00"/>
    <x v="290"/>
    <x v="2"/>
    <s v="T-Shirt"/>
    <n v="2"/>
    <n v="440.93"/>
    <n v="166.78"/>
    <b v="1"/>
    <s v="Net Banking"/>
    <s v="In-store"/>
    <n v="881.86"/>
    <n v="1"/>
  </r>
  <r>
    <n v="5319"/>
    <d v="2021-05-19T00:00:00"/>
    <x v="290"/>
    <x v="5"/>
    <s v="Car Seat Cover"/>
    <n v="5"/>
    <n v="64.72"/>
    <n v="23.68"/>
    <b v="0"/>
    <s v="Debit Card"/>
    <s v="Online"/>
    <n v="323.60000000000002"/>
    <n v="0"/>
  </r>
  <r>
    <n v="6578"/>
    <d v="2022-08-25T00:00:00"/>
    <x v="291"/>
    <x v="4"/>
    <s v="Smartphone"/>
    <n v="5"/>
    <n v="63.77"/>
    <n v="10.42"/>
    <b v="1"/>
    <s v="UPI"/>
    <s v="In-store"/>
    <n v="318.85000000000002"/>
    <n v="1"/>
  </r>
  <r>
    <n v="5764"/>
    <d v="2022-07-06T00:00:00"/>
    <x v="291"/>
    <x v="3"/>
    <s v="Textbook"/>
    <n v="5"/>
    <n v="376.28"/>
    <n v="102.75"/>
    <b v="1"/>
    <s v="UPI"/>
    <s v="Online"/>
    <n v="1881.3999999999999"/>
    <n v="1"/>
  </r>
  <r>
    <n v="750"/>
    <d v="2022-03-13T00:00:00"/>
    <x v="291"/>
    <x v="1"/>
    <s v="Cookware Set"/>
    <n v="5"/>
    <n v="302.22000000000003"/>
    <n v="51.05"/>
    <b v="1"/>
    <s v="Net Banking"/>
    <s v="In-store"/>
    <n v="1511.1000000000001"/>
    <n v="1"/>
  </r>
  <r>
    <n v="2826"/>
    <d v="2023-03-03T00:00:00"/>
    <x v="292"/>
    <x v="5"/>
    <s v="Motorcycle Helmet"/>
    <n v="1"/>
    <n v="442.28"/>
    <n v="63.47"/>
    <b v="1"/>
    <s v="UPI"/>
    <s v="In-store"/>
    <n v="442.28"/>
    <n v="1"/>
  </r>
  <r>
    <n v="7804"/>
    <d v="2023-01-23T00:00:00"/>
    <x v="292"/>
    <x v="4"/>
    <s v="Camera"/>
    <n v="1"/>
    <n v="256.02999999999997"/>
    <n v="115.27"/>
    <b v="1"/>
    <s v="Credit Card"/>
    <s v="In-store"/>
    <n v="256.02999999999997"/>
    <n v="1"/>
  </r>
  <r>
    <n v="7132"/>
    <d v="2022-09-21T00:00:00"/>
    <x v="292"/>
    <x v="2"/>
    <s v="Shoes"/>
    <n v="1"/>
    <n v="200.65"/>
    <n v="27.69"/>
    <b v="0"/>
    <s v="Credit Card"/>
    <s v="Online"/>
    <n v="200.65"/>
    <n v="0"/>
  </r>
  <r>
    <n v="2256"/>
    <d v="2022-02-27T00:00:00"/>
    <x v="292"/>
    <x v="0"/>
    <s v="Doll"/>
    <n v="2"/>
    <n v="323.26"/>
    <n v="146.65"/>
    <b v="0"/>
    <s v="Credit Card"/>
    <s v="In-store"/>
    <n v="646.52"/>
    <n v="0"/>
  </r>
  <r>
    <n v="3568"/>
    <d v="2022-10-04T00:00:00"/>
    <x v="293"/>
    <x v="4"/>
    <s v="Smartphone"/>
    <n v="2"/>
    <n v="263.13"/>
    <n v="75.64"/>
    <b v="0"/>
    <s v="Debit Card"/>
    <s v="In-store"/>
    <n v="526.26"/>
    <n v="0"/>
  </r>
  <r>
    <n v="8188"/>
    <d v="2021-11-29T00:00:00"/>
    <x v="293"/>
    <x v="3"/>
    <s v="Science Fiction"/>
    <n v="5"/>
    <n v="499.56"/>
    <n v="47.53"/>
    <b v="1"/>
    <s v="Credit Card"/>
    <s v="In-store"/>
    <n v="2497.8000000000002"/>
    <n v="1"/>
  </r>
  <r>
    <n v="7973"/>
    <d v="2021-03-31T00:00:00"/>
    <x v="293"/>
    <x v="1"/>
    <s v="Table Lamp"/>
    <n v="5"/>
    <n v="33.380000000000003"/>
    <n v="1.65"/>
    <b v="1"/>
    <s v="Credit Card"/>
    <s v="Online"/>
    <n v="166.9"/>
    <n v="1"/>
  </r>
  <r>
    <n v="1411"/>
    <d v="2023-02-16T00:00:00"/>
    <x v="294"/>
    <x v="3"/>
    <s v="Biography"/>
    <n v="4"/>
    <n v="216.72"/>
    <n v="12.62"/>
    <b v="1"/>
    <s v="UPI"/>
    <s v="In-store"/>
    <n v="866.88"/>
    <n v="1"/>
  </r>
  <r>
    <n v="4406"/>
    <d v="2023-01-31T00:00:00"/>
    <x v="294"/>
    <x v="1"/>
    <s v="Cookware Set"/>
    <n v="2"/>
    <n v="41"/>
    <n v="8.91"/>
    <b v="0"/>
    <s v="Net Banking"/>
    <s v="In-store"/>
    <n v="82"/>
    <n v="0"/>
  </r>
  <r>
    <n v="3894"/>
    <d v="2022-04-24T00:00:00"/>
    <x v="294"/>
    <x v="4"/>
    <s v="Smartphone"/>
    <n v="2"/>
    <n v="215.71"/>
    <n v="85.63"/>
    <b v="0"/>
    <s v="Credit Card"/>
    <s v="Online"/>
    <n v="431.42"/>
    <n v="0"/>
  </r>
  <r>
    <n v="6935"/>
    <d v="2022-04-23T00:00:00"/>
    <x v="294"/>
    <x v="2"/>
    <s v="Jeans"/>
    <n v="4"/>
    <n v="421.09"/>
    <n v="85.6"/>
    <b v="1"/>
    <s v="Debit Card"/>
    <s v="In-store"/>
    <n v="1684.36"/>
    <n v="1"/>
  </r>
  <r>
    <n v="2536"/>
    <d v="2021-09-20T00:00:00"/>
    <x v="294"/>
    <x v="5"/>
    <s v="Car Charger"/>
    <n v="1"/>
    <n v="404.75"/>
    <n v="126.21"/>
    <b v="1"/>
    <s v="Credit Card"/>
    <s v="Online"/>
    <n v="404.75"/>
    <n v="1"/>
  </r>
  <r>
    <n v="7803"/>
    <d v="2021-09-17T00:00:00"/>
    <x v="294"/>
    <x v="3"/>
    <s v="Children's Book"/>
    <n v="2"/>
    <n v="196.1"/>
    <n v="69.180000000000007"/>
    <b v="0"/>
    <s v="Net Banking"/>
    <s v="Online"/>
    <n v="392.2"/>
    <n v="0"/>
  </r>
  <r>
    <n v="266"/>
    <d v="2022-12-30T00:00:00"/>
    <x v="295"/>
    <x v="1"/>
    <s v="Table Lamp"/>
    <n v="1"/>
    <n v="352.67"/>
    <n v="114.43"/>
    <b v="0"/>
    <s v="UPI"/>
    <s v="In-store"/>
    <n v="352.67"/>
    <n v="0"/>
  </r>
  <r>
    <n v="5355"/>
    <d v="2022-11-13T00:00:00"/>
    <x v="295"/>
    <x v="5"/>
    <s v="Motor Oil"/>
    <n v="1"/>
    <n v="65.349999999999994"/>
    <n v="11.72"/>
    <b v="0"/>
    <s v="UPI"/>
    <s v="Online"/>
    <n v="65.349999999999994"/>
    <n v="0"/>
  </r>
  <r>
    <n v="6506"/>
    <d v="2022-08-17T00:00:00"/>
    <x v="295"/>
    <x v="3"/>
    <s v="Biography"/>
    <n v="1"/>
    <n v="428.19"/>
    <n v="51.28"/>
    <b v="0"/>
    <s v="Net Banking"/>
    <s v="Online"/>
    <n v="428.19"/>
    <n v="0"/>
  </r>
  <r>
    <n v="122"/>
    <d v="2022-08-16T00:00:00"/>
    <x v="295"/>
    <x v="0"/>
    <s v="Remote Control Car"/>
    <n v="4"/>
    <n v="30.31"/>
    <n v="7.47"/>
    <b v="0"/>
    <s v="Cash"/>
    <s v="Online"/>
    <n v="121.24"/>
    <n v="0"/>
  </r>
  <r>
    <n v="4189"/>
    <d v="2022-04-29T00:00:00"/>
    <x v="295"/>
    <x v="4"/>
    <s v="Laptop"/>
    <n v="2"/>
    <n v="299.45999999999998"/>
    <n v="46.06"/>
    <b v="0"/>
    <s v="Credit Card"/>
    <s v="In-store"/>
    <n v="598.91999999999996"/>
    <n v="0"/>
  </r>
  <r>
    <n v="5360"/>
    <d v="2021-08-07T00:00:00"/>
    <x v="295"/>
    <x v="0"/>
    <s v="Action Figure"/>
    <n v="2"/>
    <n v="284.47000000000003"/>
    <n v="53.67"/>
    <b v="0"/>
    <s v="UPI"/>
    <s v="In-store"/>
    <n v="568.94000000000005"/>
    <n v="0"/>
  </r>
  <r>
    <n v="8562"/>
    <d v="2022-11-09T00:00:00"/>
    <x v="296"/>
    <x v="4"/>
    <s v="Laptop"/>
    <n v="2"/>
    <n v="129.53"/>
    <n v="49.33"/>
    <b v="0"/>
    <s v="UPI"/>
    <s v="Online"/>
    <n v="259.06"/>
    <n v="0"/>
  </r>
  <r>
    <n v="5700"/>
    <d v="2022-08-01T00:00:00"/>
    <x v="296"/>
    <x v="5"/>
    <s v="Motorcycle Helmet"/>
    <n v="4"/>
    <n v="108.45"/>
    <n v="46.84"/>
    <b v="0"/>
    <s v="UPI"/>
    <s v="In-store"/>
    <n v="433.8"/>
    <n v="0"/>
  </r>
  <r>
    <n v="991"/>
    <d v="2022-02-16T00:00:00"/>
    <x v="296"/>
    <x v="0"/>
    <s v="Puzzle"/>
    <n v="3"/>
    <n v="157.25"/>
    <n v="2.84"/>
    <b v="0"/>
    <s v="UPI"/>
    <s v="Online"/>
    <n v="471.75"/>
    <n v="0"/>
  </r>
  <r>
    <n v="7825"/>
    <d v="2021-09-17T00:00:00"/>
    <x v="296"/>
    <x v="2"/>
    <s v="T-Shirt"/>
    <n v="1"/>
    <n v="22.91"/>
    <n v="8.9600000000000009"/>
    <b v="1"/>
    <s v="Cash"/>
    <s v="In-store"/>
    <n v="22.91"/>
    <n v="1"/>
  </r>
  <r>
    <n v="894"/>
    <d v="2021-07-18T00:00:00"/>
    <x v="296"/>
    <x v="3"/>
    <s v="Science Fiction"/>
    <n v="1"/>
    <n v="305.77999999999997"/>
    <n v="122.68"/>
    <b v="0"/>
    <s v="Cash"/>
    <s v="In-store"/>
    <n v="305.77999999999997"/>
    <n v="0"/>
  </r>
  <r>
    <n v="6738"/>
    <d v="2021-07-01T00:00:00"/>
    <x v="296"/>
    <x v="3"/>
    <s v="Science Fiction"/>
    <n v="2"/>
    <n v="391.76"/>
    <n v="20.91"/>
    <b v="1"/>
    <s v="Credit Card"/>
    <s v="In-store"/>
    <n v="783.52"/>
    <n v="1"/>
  </r>
  <r>
    <n v="3967"/>
    <d v="2023-01-10T00:00:00"/>
    <x v="297"/>
    <x v="0"/>
    <s v="Action Figure"/>
    <n v="5"/>
    <n v="492.72"/>
    <n v="192.22"/>
    <b v="0"/>
    <s v="Net Banking"/>
    <s v="Online"/>
    <n v="2463.6000000000004"/>
    <n v="0"/>
  </r>
  <r>
    <n v="7504"/>
    <d v="2022-10-04T00:00:00"/>
    <x v="297"/>
    <x v="0"/>
    <s v="Board Game"/>
    <n v="3"/>
    <n v="94.15"/>
    <n v="12.24"/>
    <b v="0"/>
    <s v="Net Banking"/>
    <s v="In-store"/>
    <n v="282.45000000000005"/>
    <n v="0"/>
  </r>
  <r>
    <n v="4261"/>
    <d v="2021-07-15T00:00:00"/>
    <x v="297"/>
    <x v="0"/>
    <s v="Board Game"/>
    <n v="2"/>
    <n v="381.34"/>
    <n v="86.05"/>
    <b v="0"/>
    <s v="Cash"/>
    <s v="Online"/>
    <n v="762.68"/>
    <n v="0"/>
  </r>
  <r>
    <n v="3349"/>
    <d v="2021-07-09T00:00:00"/>
    <x v="297"/>
    <x v="5"/>
    <s v="Motorcycle Helmet"/>
    <n v="5"/>
    <n v="349.86"/>
    <n v="151.91999999999999"/>
    <b v="0"/>
    <s v="UPI"/>
    <s v="Online"/>
    <n v="1749.3000000000002"/>
    <n v="0"/>
  </r>
  <r>
    <n v="7905"/>
    <d v="2022-12-11T00:00:00"/>
    <x v="298"/>
    <x v="5"/>
    <s v="Motor Oil"/>
    <n v="5"/>
    <n v="126.11"/>
    <n v="37.520000000000003"/>
    <b v="0"/>
    <s v="Net Banking"/>
    <s v="Online"/>
    <n v="630.54999999999995"/>
    <n v="0"/>
  </r>
  <r>
    <n v="5729"/>
    <d v="2022-12-10T00:00:00"/>
    <x v="298"/>
    <x v="2"/>
    <s v="Shoes"/>
    <n v="1"/>
    <n v="333.42"/>
    <n v="66.430000000000007"/>
    <b v="0"/>
    <s v="Credit Card"/>
    <s v="In-store"/>
    <n v="333.42"/>
    <n v="0"/>
  </r>
  <r>
    <n v="5938"/>
    <d v="2022-06-30T00:00:00"/>
    <x v="298"/>
    <x v="2"/>
    <s v="Jeans"/>
    <n v="3"/>
    <n v="49.28"/>
    <n v="14.43"/>
    <b v="1"/>
    <s v="Cash"/>
    <s v="Online"/>
    <n v="147.84"/>
    <n v="1"/>
  </r>
  <r>
    <n v="3328"/>
    <d v="2021-12-21T00:00:00"/>
    <x v="298"/>
    <x v="2"/>
    <s v="Watch"/>
    <n v="5"/>
    <n v="382.4"/>
    <n v="172.3"/>
    <b v="0"/>
    <s v="Debit Card"/>
    <s v="In-store"/>
    <n v="1912"/>
    <n v="0"/>
  </r>
  <r>
    <n v="8222"/>
    <d v="2021-08-08T00:00:00"/>
    <x v="298"/>
    <x v="1"/>
    <s v="Table Lamp"/>
    <n v="4"/>
    <n v="60.43"/>
    <n v="9.07"/>
    <b v="1"/>
    <s v="Cash"/>
    <s v="Online"/>
    <n v="241.72"/>
    <n v="1"/>
  </r>
  <r>
    <n v="7597"/>
    <d v="2023-03-09T00:00:00"/>
    <x v="299"/>
    <x v="3"/>
    <s v="Science Fiction"/>
    <n v="4"/>
    <n v="285.45"/>
    <n v="68.63"/>
    <b v="0"/>
    <s v="Debit Card"/>
    <s v="In-store"/>
    <n v="1141.8"/>
    <n v="0"/>
  </r>
  <r>
    <n v="4208"/>
    <d v="2021-08-09T00:00:00"/>
    <x v="299"/>
    <x v="2"/>
    <s v="Dress"/>
    <n v="1"/>
    <n v="491.79"/>
    <n v="35.58"/>
    <b v="1"/>
    <s v="Net Banking"/>
    <s v="In-store"/>
    <n v="491.79"/>
    <n v="1"/>
  </r>
  <r>
    <n v="2037"/>
    <d v="2022-10-30T00:00:00"/>
    <x v="300"/>
    <x v="0"/>
    <s v="Puzzle"/>
    <n v="3"/>
    <n v="425.32"/>
    <n v="94.38"/>
    <b v="1"/>
    <s v="UPI"/>
    <s v="Online"/>
    <n v="1275.96"/>
    <n v="1"/>
  </r>
  <r>
    <n v="2453"/>
    <d v="2022-09-21T00:00:00"/>
    <x v="300"/>
    <x v="4"/>
    <s v="Laptop"/>
    <n v="5"/>
    <n v="129.38999999999999"/>
    <n v="46.35"/>
    <b v="0"/>
    <s v="UPI"/>
    <s v="In-store"/>
    <n v="646.94999999999993"/>
    <n v="0"/>
  </r>
  <r>
    <n v="4158"/>
    <d v="2022-05-16T00:00:00"/>
    <x v="300"/>
    <x v="0"/>
    <s v="Puzzle"/>
    <n v="4"/>
    <n v="370.53"/>
    <n v="158.4"/>
    <b v="1"/>
    <s v="Debit Card"/>
    <s v="In-store"/>
    <n v="1482.12"/>
    <n v="1"/>
  </r>
  <r>
    <n v="1078"/>
    <d v="2021-10-06T00:00:00"/>
    <x v="301"/>
    <x v="3"/>
    <s v="Textbook"/>
    <n v="5"/>
    <n v="211.29"/>
    <n v="43.25"/>
    <b v="1"/>
    <s v="Debit Card"/>
    <s v="In-store"/>
    <n v="1056.45"/>
    <n v="1"/>
  </r>
  <r>
    <n v="3538"/>
    <d v="2021-06-28T00:00:00"/>
    <x v="301"/>
    <x v="0"/>
    <s v="Board Game"/>
    <n v="5"/>
    <n v="307.3"/>
    <n v="50.06"/>
    <b v="0"/>
    <s v="Debit Card"/>
    <s v="Online"/>
    <n v="1536.5"/>
    <n v="0"/>
  </r>
  <r>
    <n v="7821"/>
    <d v="2023-03-03T00:00:00"/>
    <x v="302"/>
    <x v="3"/>
    <s v="Science Fiction"/>
    <n v="3"/>
    <n v="257.79000000000002"/>
    <n v="25.4"/>
    <b v="1"/>
    <s v="Credit Card"/>
    <s v="In-store"/>
    <n v="773.37000000000012"/>
    <n v="1"/>
  </r>
  <r>
    <n v="9390"/>
    <d v="2023-02-15T00:00:00"/>
    <x v="302"/>
    <x v="0"/>
    <s v="Remote Control Car"/>
    <n v="3"/>
    <n v="392.86"/>
    <n v="93.35"/>
    <b v="1"/>
    <s v="Debit Card"/>
    <s v="In-store"/>
    <n v="1178.58"/>
    <n v="1"/>
  </r>
  <r>
    <n v="9782"/>
    <d v="2022-05-26T00:00:00"/>
    <x v="303"/>
    <x v="2"/>
    <s v="Watch"/>
    <n v="4"/>
    <n v="342.67"/>
    <n v="55.25"/>
    <b v="1"/>
    <s v="Debit Card"/>
    <s v="In-store"/>
    <n v="1370.68"/>
    <n v="1"/>
  </r>
  <r>
    <n v="2595"/>
    <d v="2022-03-12T00:00:00"/>
    <x v="303"/>
    <x v="0"/>
    <s v="Action Figure"/>
    <n v="5"/>
    <n v="209.92"/>
    <n v="23.58"/>
    <b v="1"/>
    <s v="UPI"/>
    <s v="Online"/>
    <n v="1049.5999999999999"/>
    <n v="1"/>
  </r>
  <r>
    <n v="68"/>
    <d v="2022-02-08T00:00:00"/>
    <x v="303"/>
    <x v="4"/>
    <s v="Smartwatch"/>
    <n v="1"/>
    <n v="173.31"/>
    <n v="77.05"/>
    <b v="1"/>
    <s v="Cash"/>
    <s v="In-store"/>
    <n v="173.31"/>
    <n v="1"/>
  </r>
  <r>
    <n v="9294"/>
    <d v="2022-10-22T00:00:00"/>
    <x v="304"/>
    <x v="5"/>
    <s v="Car Seat Cover"/>
    <n v="3"/>
    <n v="176.74"/>
    <n v="23.08"/>
    <b v="0"/>
    <s v="Credit Card"/>
    <s v="Online"/>
    <n v="530.22"/>
    <n v="0"/>
  </r>
  <r>
    <n v="6709"/>
    <d v="2022-02-08T00:00:00"/>
    <x v="304"/>
    <x v="2"/>
    <s v="Watch"/>
    <n v="1"/>
    <n v="123.59"/>
    <n v="5.7"/>
    <b v="1"/>
    <s v="Cash"/>
    <s v="Online"/>
    <n v="123.59"/>
    <n v="1"/>
  </r>
  <r>
    <n v="1254"/>
    <d v="2021-08-02T00:00:00"/>
    <x v="304"/>
    <x v="5"/>
    <s v="Car Charger"/>
    <n v="4"/>
    <n v="229.85"/>
    <n v="106.11"/>
    <b v="0"/>
    <s v="Cash"/>
    <s v="In-store"/>
    <n v="919.4"/>
    <n v="0"/>
  </r>
  <r>
    <n v="1474"/>
    <d v="2022-04-23T00:00:00"/>
    <x v="305"/>
    <x v="1"/>
    <s v="Cushion Covers"/>
    <n v="2"/>
    <n v="479.4"/>
    <n v="73.72"/>
    <b v="1"/>
    <s v="Net Banking"/>
    <s v="In-store"/>
    <n v="958.8"/>
    <n v="1"/>
  </r>
  <r>
    <n v="2898"/>
    <d v="2021-10-16T00:00:00"/>
    <x v="305"/>
    <x v="5"/>
    <s v="Car Seat Cover"/>
    <n v="1"/>
    <n v="231.51"/>
    <n v="24.24"/>
    <b v="1"/>
    <s v="Cash"/>
    <s v="Online"/>
    <n v="231.51"/>
    <n v="1"/>
  </r>
  <r>
    <n v="80"/>
    <d v="2021-10-13T00:00:00"/>
    <x v="305"/>
    <x v="2"/>
    <s v="Shoes"/>
    <n v="4"/>
    <n v="145.57"/>
    <n v="26.17"/>
    <b v="0"/>
    <s v="UPI"/>
    <s v="In-store"/>
    <n v="582.28"/>
    <n v="0"/>
  </r>
  <r>
    <n v="1915"/>
    <d v="2021-04-29T00:00:00"/>
    <x v="305"/>
    <x v="4"/>
    <s v="Laptop"/>
    <n v="4"/>
    <n v="437.12"/>
    <n v="182.45"/>
    <b v="0"/>
    <s v="UPI"/>
    <s v="In-store"/>
    <n v="1748.48"/>
    <n v="0"/>
  </r>
  <r>
    <n v="1407"/>
    <d v="2021-04-09T00:00:00"/>
    <x v="305"/>
    <x v="2"/>
    <s v="Dress"/>
    <n v="4"/>
    <n v="112.7"/>
    <n v="25.36"/>
    <b v="1"/>
    <s v="Net Banking"/>
    <s v="Online"/>
    <n v="450.8"/>
    <n v="1"/>
  </r>
  <r>
    <n v="6427"/>
    <d v="2022-05-22T00:00:00"/>
    <x v="306"/>
    <x v="3"/>
    <s v="Children's Book"/>
    <n v="4"/>
    <n v="488.94"/>
    <n v="63.61"/>
    <b v="0"/>
    <s v="Cash"/>
    <s v="In-store"/>
    <n v="1955.76"/>
    <n v="0"/>
  </r>
  <r>
    <n v="8364"/>
    <d v="2022-01-14T00:00:00"/>
    <x v="306"/>
    <x v="4"/>
    <s v="Camera"/>
    <n v="4"/>
    <n v="233.89"/>
    <n v="82.57"/>
    <b v="1"/>
    <s v="UPI"/>
    <s v="In-store"/>
    <n v="935.56"/>
    <n v="1"/>
  </r>
  <r>
    <n v="145"/>
    <d v="2022-01-01T00:00:00"/>
    <x v="306"/>
    <x v="2"/>
    <s v="Jeans"/>
    <n v="4"/>
    <n v="230.61"/>
    <n v="84.95"/>
    <b v="0"/>
    <s v="UPI"/>
    <s v="In-store"/>
    <n v="922.44"/>
    <n v="0"/>
  </r>
  <r>
    <n v="3571"/>
    <d v="2021-12-28T00:00:00"/>
    <x v="306"/>
    <x v="1"/>
    <s v="Cookware Set"/>
    <n v="3"/>
    <n v="131.9"/>
    <n v="19.170000000000002"/>
    <b v="1"/>
    <s v="UPI"/>
    <s v="In-store"/>
    <n v="395.70000000000005"/>
    <n v="1"/>
  </r>
  <r>
    <n v="7808"/>
    <d v="2021-07-25T00:00:00"/>
    <x v="306"/>
    <x v="1"/>
    <s v="Cushion Covers"/>
    <n v="5"/>
    <n v="141.85"/>
    <n v="67.17"/>
    <b v="1"/>
    <s v="UPI"/>
    <s v="Online"/>
    <n v="709.25"/>
    <n v="1"/>
  </r>
  <r>
    <n v="1539"/>
    <d v="2023-01-11T00:00:00"/>
    <x v="307"/>
    <x v="3"/>
    <s v="Mystery Novel"/>
    <n v="3"/>
    <n v="268.01"/>
    <n v="76.66"/>
    <b v="0"/>
    <s v="Debit Card"/>
    <s v="Online"/>
    <n v="804.03"/>
    <n v="0"/>
  </r>
  <r>
    <n v="254"/>
    <d v="2022-03-09T00:00:00"/>
    <x v="307"/>
    <x v="2"/>
    <s v="T-Shirt"/>
    <n v="2"/>
    <n v="59.46"/>
    <n v="27.1"/>
    <b v="0"/>
    <s v="UPI"/>
    <s v="In-store"/>
    <n v="118.92"/>
    <n v="0"/>
  </r>
  <r>
    <n v="1851"/>
    <d v="2021-08-03T00:00:00"/>
    <x v="308"/>
    <x v="0"/>
    <s v="Remote Control Car"/>
    <n v="4"/>
    <n v="344.54"/>
    <n v="165.95"/>
    <b v="1"/>
    <s v="Net Banking"/>
    <s v="In-store"/>
    <n v="1378.16"/>
    <n v="1"/>
  </r>
  <r>
    <n v="7131"/>
    <d v="2023-02-06T00:00:00"/>
    <x v="309"/>
    <x v="1"/>
    <s v="Cushion Covers"/>
    <n v="2"/>
    <n v="34.33"/>
    <n v="8.48"/>
    <b v="1"/>
    <s v="Net Banking"/>
    <s v="In-store"/>
    <n v="68.66"/>
    <n v="1"/>
  </r>
  <r>
    <n v="9001"/>
    <d v="2022-10-18T00:00:00"/>
    <x v="310"/>
    <x v="1"/>
    <s v="Cushion Covers"/>
    <n v="3"/>
    <n v="291.3"/>
    <n v="24.95"/>
    <b v="0"/>
    <s v="Cash"/>
    <s v="In-store"/>
    <n v="873.90000000000009"/>
    <n v="0"/>
  </r>
  <r>
    <n v="5924"/>
    <d v="2022-09-14T00:00:00"/>
    <x v="310"/>
    <x v="1"/>
    <s v="Table Lamp"/>
    <n v="1"/>
    <n v="401.65"/>
    <n v="188.13"/>
    <b v="1"/>
    <s v="Net Banking"/>
    <s v="Online"/>
    <n v="401.65"/>
    <n v="1"/>
  </r>
  <r>
    <n v="2636"/>
    <d v="2022-08-10T00:00:00"/>
    <x v="310"/>
    <x v="2"/>
    <s v="Watch"/>
    <n v="5"/>
    <n v="198.16"/>
    <n v="45.05"/>
    <b v="0"/>
    <s v="UPI"/>
    <s v="In-store"/>
    <n v="990.8"/>
    <n v="0"/>
  </r>
  <r>
    <n v="6293"/>
    <d v="2022-06-16T00:00:00"/>
    <x v="310"/>
    <x v="2"/>
    <s v="Shoes"/>
    <n v="1"/>
    <n v="408.85"/>
    <n v="150.18"/>
    <b v="1"/>
    <s v="UPI"/>
    <s v="In-store"/>
    <n v="408.85"/>
    <n v="1"/>
  </r>
  <r>
    <n v="462"/>
    <d v="2021-09-11T00:00:00"/>
    <x v="310"/>
    <x v="4"/>
    <s v="Headphones"/>
    <n v="2"/>
    <n v="77.42"/>
    <n v="11.11"/>
    <b v="0"/>
    <s v="Debit Card"/>
    <s v="In-store"/>
    <n v="154.84"/>
    <n v="0"/>
  </r>
  <r>
    <n v="517"/>
    <d v="2023-02-01T00:00:00"/>
    <x v="311"/>
    <x v="2"/>
    <s v="Watch"/>
    <n v="2"/>
    <n v="100.25"/>
    <n v="8.83"/>
    <b v="0"/>
    <s v="UPI"/>
    <s v="Online"/>
    <n v="200.5"/>
    <n v="0"/>
  </r>
  <r>
    <n v="638"/>
    <d v="2022-12-28T00:00:00"/>
    <x v="311"/>
    <x v="1"/>
    <s v="Cushion Covers"/>
    <n v="3"/>
    <n v="421"/>
    <n v="208.42"/>
    <b v="1"/>
    <s v="Cash"/>
    <s v="Online"/>
    <n v="1263"/>
    <n v="1"/>
  </r>
  <r>
    <n v="3498"/>
    <d v="2022-03-21T00:00:00"/>
    <x v="311"/>
    <x v="0"/>
    <s v="Action Figure"/>
    <n v="5"/>
    <n v="389.36"/>
    <n v="12.15"/>
    <b v="0"/>
    <s v="UPI"/>
    <s v="In-store"/>
    <n v="1946.8000000000002"/>
    <n v="0"/>
  </r>
  <r>
    <n v="2402"/>
    <d v="2022-02-20T00:00:00"/>
    <x v="311"/>
    <x v="2"/>
    <s v="Dress"/>
    <n v="4"/>
    <n v="363.46"/>
    <n v="142.76"/>
    <b v="0"/>
    <s v="Credit Card"/>
    <s v="Online"/>
    <n v="1453.84"/>
    <n v="0"/>
  </r>
  <r>
    <n v="8192"/>
    <d v="2021-12-05T00:00:00"/>
    <x v="311"/>
    <x v="1"/>
    <s v="Bed Sheets"/>
    <n v="3"/>
    <n v="353.31"/>
    <n v="152.13"/>
    <b v="0"/>
    <s v="Cash"/>
    <s v="Online"/>
    <n v="1059.93"/>
    <n v="0"/>
  </r>
  <r>
    <n v="4707"/>
    <d v="2023-01-30T00:00:00"/>
    <x v="312"/>
    <x v="1"/>
    <s v="Bed Sheets"/>
    <n v="1"/>
    <n v="329.63"/>
    <n v="38.270000000000003"/>
    <b v="1"/>
    <s v="Debit Card"/>
    <s v="In-store"/>
    <n v="329.63"/>
    <n v="1"/>
  </r>
  <r>
    <n v="611"/>
    <d v="2021-12-05T00:00:00"/>
    <x v="312"/>
    <x v="3"/>
    <s v="Science Fiction"/>
    <n v="4"/>
    <n v="64.34"/>
    <n v="22.04"/>
    <b v="0"/>
    <s v="Credit Card"/>
    <s v="In-store"/>
    <n v="257.36"/>
    <n v="0"/>
  </r>
  <r>
    <n v="3077"/>
    <d v="2021-10-22T00:00:00"/>
    <x v="312"/>
    <x v="4"/>
    <s v="Laptop"/>
    <n v="1"/>
    <n v="485.16"/>
    <n v="5.37"/>
    <b v="1"/>
    <s v="Net Banking"/>
    <s v="In-store"/>
    <n v="485.16"/>
    <n v="1"/>
  </r>
  <r>
    <n v="8544"/>
    <d v="2022-12-04T00:00:00"/>
    <x v="313"/>
    <x v="2"/>
    <s v="Dress"/>
    <n v="1"/>
    <n v="41.66"/>
    <n v="10.24"/>
    <b v="1"/>
    <s v="Credit Card"/>
    <s v="Online"/>
    <n v="41.66"/>
    <n v="1"/>
  </r>
  <r>
    <n v="6346"/>
    <d v="2022-01-26T00:00:00"/>
    <x v="313"/>
    <x v="5"/>
    <s v="Car Charger"/>
    <n v="2"/>
    <n v="450.99"/>
    <n v="8.1999999999999993"/>
    <b v="1"/>
    <s v="Credit Card"/>
    <s v="In-store"/>
    <n v="901.98"/>
    <n v="1"/>
  </r>
  <r>
    <n v="9046"/>
    <d v="2021-09-26T00:00:00"/>
    <x v="313"/>
    <x v="1"/>
    <s v="Cookware Set"/>
    <n v="4"/>
    <n v="271.49"/>
    <n v="48.77"/>
    <b v="0"/>
    <s v="Net Banking"/>
    <s v="In-store"/>
    <n v="1085.96"/>
    <n v="0"/>
  </r>
  <r>
    <n v="7251"/>
    <d v="2021-06-04T00:00:00"/>
    <x v="314"/>
    <x v="3"/>
    <s v="Children's Book"/>
    <n v="5"/>
    <n v="314.94"/>
    <n v="31.77"/>
    <b v="1"/>
    <s v="Credit Card"/>
    <s v="Online"/>
    <n v="1574.7"/>
    <n v="1"/>
  </r>
  <r>
    <n v="375"/>
    <d v="2022-05-18T00:00:00"/>
    <x v="315"/>
    <x v="0"/>
    <s v="Board Game"/>
    <n v="2"/>
    <n v="288.95999999999998"/>
    <n v="68.180000000000007"/>
    <b v="1"/>
    <s v="Net Banking"/>
    <s v="Online"/>
    <n v="577.91999999999996"/>
    <n v="1"/>
  </r>
  <r>
    <n v="9829"/>
    <d v="2022-04-06T00:00:00"/>
    <x v="315"/>
    <x v="5"/>
    <s v="Air Freshener"/>
    <n v="2"/>
    <n v="172.7"/>
    <n v="54.86"/>
    <b v="0"/>
    <s v="UPI"/>
    <s v="Online"/>
    <n v="345.4"/>
    <n v="0"/>
  </r>
  <r>
    <n v="4832"/>
    <d v="2021-06-12T00:00:00"/>
    <x v="315"/>
    <x v="4"/>
    <s v="Smartphone"/>
    <n v="3"/>
    <n v="117.45"/>
    <n v="56.68"/>
    <b v="1"/>
    <s v="Net Banking"/>
    <s v="Online"/>
    <n v="352.35"/>
    <n v="1"/>
  </r>
  <r>
    <n v="1630"/>
    <d v="2022-08-11T00:00:00"/>
    <x v="316"/>
    <x v="4"/>
    <s v="Smartwatch"/>
    <n v="2"/>
    <n v="208.61"/>
    <n v="73.09"/>
    <b v="0"/>
    <s v="Cash"/>
    <s v="In-store"/>
    <n v="417.22"/>
    <n v="0"/>
  </r>
  <r>
    <n v="3578"/>
    <d v="2022-07-01T00:00:00"/>
    <x v="316"/>
    <x v="0"/>
    <s v="Remote Control Car"/>
    <n v="2"/>
    <n v="324.54000000000002"/>
    <n v="54.2"/>
    <b v="0"/>
    <s v="Credit Card"/>
    <s v="Online"/>
    <n v="649.08000000000004"/>
    <n v="0"/>
  </r>
  <r>
    <n v="480"/>
    <d v="2021-09-09T00:00:00"/>
    <x v="316"/>
    <x v="2"/>
    <s v="Shoes"/>
    <n v="2"/>
    <n v="292.56"/>
    <n v="82.92"/>
    <b v="1"/>
    <s v="UPI"/>
    <s v="Online"/>
    <n v="585.12"/>
    <n v="1"/>
  </r>
  <r>
    <n v="9379"/>
    <d v="2021-07-02T00:00:00"/>
    <x v="316"/>
    <x v="2"/>
    <s v="Dress"/>
    <n v="2"/>
    <n v="107.94"/>
    <n v="22.86"/>
    <b v="0"/>
    <s v="UPI"/>
    <s v="Online"/>
    <n v="215.88"/>
    <n v="0"/>
  </r>
  <r>
    <n v="6692"/>
    <d v="2021-10-26T00:00:00"/>
    <x v="317"/>
    <x v="3"/>
    <s v="Science Fiction"/>
    <n v="5"/>
    <n v="72.37"/>
    <n v="15.21"/>
    <b v="0"/>
    <s v="Debit Card"/>
    <s v="In-store"/>
    <n v="361.85"/>
    <n v="0"/>
  </r>
  <r>
    <n v="7847"/>
    <d v="2021-09-08T00:00:00"/>
    <x v="317"/>
    <x v="1"/>
    <s v="Table Lamp"/>
    <n v="3"/>
    <n v="104.43"/>
    <n v="32.909999999999997"/>
    <b v="0"/>
    <s v="Net Banking"/>
    <s v="In-store"/>
    <n v="313.29000000000002"/>
    <n v="0"/>
  </r>
  <r>
    <n v="1516"/>
    <d v="2021-05-18T00:00:00"/>
    <x v="317"/>
    <x v="4"/>
    <s v="Smartwatch"/>
    <n v="2"/>
    <n v="295.88"/>
    <n v="32.86"/>
    <b v="0"/>
    <s v="Debit Card"/>
    <s v="Online"/>
    <n v="591.76"/>
    <n v="0"/>
  </r>
  <r>
    <n v="4743"/>
    <d v="2023-02-03T00:00:00"/>
    <x v="318"/>
    <x v="4"/>
    <s v="Smartphone"/>
    <n v="4"/>
    <n v="376.04"/>
    <n v="33.03"/>
    <b v="0"/>
    <s v="Cash"/>
    <s v="Online"/>
    <n v="1504.16"/>
    <n v="0"/>
  </r>
  <r>
    <n v="6346"/>
    <d v="2023-01-11T00:00:00"/>
    <x v="318"/>
    <x v="3"/>
    <s v="Biography"/>
    <n v="1"/>
    <n v="473.22"/>
    <n v="176.83"/>
    <b v="1"/>
    <s v="Net Banking"/>
    <s v="In-store"/>
    <n v="473.22"/>
    <n v="1"/>
  </r>
  <r>
    <n v="1312"/>
    <d v="2022-11-30T00:00:00"/>
    <x v="318"/>
    <x v="5"/>
    <s v="Car Charger"/>
    <n v="3"/>
    <n v="228.5"/>
    <n v="81.99"/>
    <b v="1"/>
    <s v="UPI"/>
    <s v="In-store"/>
    <n v="685.5"/>
    <n v="1"/>
  </r>
  <r>
    <n v="5284"/>
    <d v="2022-10-01T00:00:00"/>
    <x v="318"/>
    <x v="1"/>
    <s v="Cookware Set"/>
    <n v="3"/>
    <n v="58.94"/>
    <n v="28.47"/>
    <b v="0"/>
    <s v="UPI"/>
    <s v="In-store"/>
    <n v="176.82"/>
    <n v="0"/>
  </r>
  <r>
    <n v="7756"/>
    <d v="2022-09-08T00:00:00"/>
    <x v="318"/>
    <x v="1"/>
    <s v="Bed Sheets"/>
    <n v="5"/>
    <n v="279.73"/>
    <n v="2.77"/>
    <b v="1"/>
    <s v="UPI"/>
    <s v="Online"/>
    <n v="1398.65"/>
    <n v="1"/>
  </r>
  <r>
    <n v="51"/>
    <d v="2022-03-27T00:00:00"/>
    <x v="318"/>
    <x v="1"/>
    <s v="Table Lamp"/>
    <n v="4"/>
    <n v="285.32"/>
    <n v="111.8"/>
    <b v="0"/>
    <s v="UPI"/>
    <s v="In-store"/>
    <n v="1141.28"/>
    <n v="0"/>
  </r>
  <r>
    <n v="484"/>
    <d v="2021-09-05T00:00:00"/>
    <x v="318"/>
    <x v="2"/>
    <s v="Shoes"/>
    <n v="1"/>
    <n v="366.59"/>
    <n v="172.27"/>
    <b v="0"/>
    <s v="Net Banking"/>
    <s v="In-store"/>
    <n v="366.59"/>
    <n v="0"/>
  </r>
  <r>
    <n v="2696"/>
    <d v="2021-07-28T00:00:00"/>
    <x v="318"/>
    <x v="0"/>
    <s v="Remote Control Car"/>
    <n v="1"/>
    <n v="343.34"/>
    <n v="123.07"/>
    <b v="0"/>
    <s v="Credit Card"/>
    <s v="In-store"/>
    <n v="343.34"/>
    <n v="0"/>
  </r>
  <r>
    <n v="1135"/>
    <d v="2021-06-14T00:00:00"/>
    <x v="318"/>
    <x v="1"/>
    <s v="Cushion Covers"/>
    <n v="2"/>
    <n v="108.83"/>
    <n v="8.89"/>
    <b v="0"/>
    <s v="Debit Card"/>
    <s v="Online"/>
    <n v="217.66"/>
    <n v="0"/>
  </r>
  <r>
    <n v="1183"/>
    <d v="2021-03-26T00:00:00"/>
    <x v="318"/>
    <x v="2"/>
    <s v="Jeans"/>
    <n v="3"/>
    <n v="408.98"/>
    <n v="24.6"/>
    <b v="0"/>
    <s v="Credit Card"/>
    <s v="Online"/>
    <n v="1226.94"/>
    <n v="0"/>
  </r>
  <r>
    <n v="7384"/>
    <d v="2023-03-21T00:00:00"/>
    <x v="319"/>
    <x v="0"/>
    <s v="Puzzle"/>
    <n v="5"/>
    <n v="84.67"/>
    <n v="24"/>
    <b v="0"/>
    <s v="UPI"/>
    <s v="Online"/>
    <n v="423.35"/>
    <n v="0"/>
  </r>
  <r>
    <n v="6860"/>
    <d v="2022-09-15T00:00:00"/>
    <x v="319"/>
    <x v="2"/>
    <s v="T-Shirt"/>
    <n v="4"/>
    <n v="439.29"/>
    <n v="200"/>
    <b v="0"/>
    <s v="Debit Card"/>
    <s v="Online"/>
    <n v="1757.16"/>
    <n v="0"/>
  </r>
  <r>
    <n v="2332"/>
    <d v="2021-12-13T00:00:00"/>
    <x v="319"/>
    <x v="1"/>
    <s v="Cookware Set"/>
    <n v="4"/>
    <n v="36.450000000000003"/>
    <n v="12.81"/>
    <b v="1"/>
    <s v="Credit Card"/>
    <s v="In-store"/>
    <n v="145.80000000000001"/>
    <n v="1"/>
  </r>
  <r>
    <n v="8633"/>
    <d v="2022-05-07T00:00:00"/>
    <x v="320"/>
    <x v="1"/>
    <s v="Table Lamp"/>
    <n v="1"/>
    <n v="379.61"/>
    <n v="8.6199999999999992"/>
    <b v="1"/>
    <s v="Debit Card"/>
    <s v="In-store"/>
    <n v="379.61"/>
    <n v="1"/>
  </r>
  <r>
    <n v="9085"/>
    <d v="2022-04-19T00:00:00"/>
    <x v="320"/>
    <x v="1"/>
    <s v="Bed Sheets"/>
    <n v="4"/>
    <n v="141.80000000000001"/>
    <n v="24.11"/>
    <b v="1"/>
    <s v="Cash"/>
    <s v="In-store"/>
    <n v="567.20000000000005"/>
    <n v="1"/>
  </r>
  <r>
    <n v="5291"/>
    <d v="2021-06-27T00:00:00"/>
    <x v="320"/>
    <x v="1"/>
    <s v="Bed Sheets"/>
    <n v="3"/>
    <n v="225.59"/>
    <n v="102.09"/>
    <b v="0"/>
    <s v="Debit Card"/>
    <s v="Online"/>
    <n v="676.77"/>
    <n v="0"/>
  </r>
  <r>
    <n v="3119"/>
    <d v="2021-12-14T00:00:00"/>
    <x v="321"/>
    <x v="0"/>
    <s v="Puzzle"/>
    <n v="4"/>
    <n v="482.28"/>
    <n v="133.91999999999999"/>
    <b v="0"/>
    <s v="Credit Card"/>
    <s v="Online"/>
    <n v="1929.12"/>
    <n v="0"/>
  </r>
  <r>
    <n v="5042"/>
    <d v="2021-05-16T00:00:00"/>
    <x v="321"/>
    <x v="4"/>
    <s v="Smartphone"/>
    <n v="1"/>
    <n v="371.24"/>
    <n v="5.93"/>
    <b v="1"/>
    <s v="UPI"/>
    <s v="Online"/>
    <n v="371.24"/>
    <n v="1"/>
  </r>
  <r>
    <n v="7918"/>
    <d v="2022-02-27T00:00:00"/>
    <x v="322"/>
    <x v="1"/>
    <s v="Bed Sheets"/>
    <n v="3"/>
    <n v="422.94"/>
    <n v="145.91999999999999"/>
    <b v="1"/>
    <s v="UPI"/>
    <s v="Online"/>
    <n v="1268.82"/>
    <n v="1"/>
  </r>
  <r>
    <n v="5120"/>
    <d v="2022-11-22T00:00:00"/>
    <x v="323"/>
    <x v="2"/>
    <s v="Watch"/>
    <n v="1"/>
    <n v="487.1"/>
    <n v="184.06"/>
    <b v="0"/>
    <s v="Cash"/>
    <s v="Online"/>
    <n v="487.1"/>
    <n v="0"/>
  </r>
  <r>
    <n v="2256"/>
    <d v="2022-03-24T00:00:00"/>
    <x v="323"/>
    <x v="1"/>
    <s v="Cookware Set"/>
    <n v="4"/>
    <n v="379.31"/>
    <n v="163.44"/>
    <b v="1"/>
    <s v="Credit Card"/>
    <s v="In-store"/>
    <n v="1517.24"/>
    <n v="1"/>
  </r>
  <r>
    <n v="8322"/>
    <d v="2022-09-28T00:00:00"/>
    <x v="324"/>
    <x v="4"/>
    <s v="Camera"/>
    <n v="3"/>
    <n v="191.19"/>
    <n v="4.7"/>
    <b v="0"/>
    <s v="UPI"/>
    <s v="Online"/>
    <n v="573.56999999999994"/>
    <n v="0"/>
  </r>
  <r>
    <n v="5018"/>
    <d v="2022-08-13T00:00:00"/>
    <x v="324"/>
    <x v="5"/>
    <s v="Car Charger"/>
    <n v="3"/>
    <n v="230.36"/>
    <n v="48.99"/>
    <b v="0"/>
    <s v="UPI"/>
    <s v="Online"/>
    <n v="691.08"/>
    <n v="0"/>
  </r>
  <r>
    <n v="7791"/>
    <d v="2023-03-12T00:00:00"/>
    <x v="325"/>
    <x v="1"/>
    <s v="Bed Sheets"/>
    <n v="2"/>
    <n v="457.44"/>
    <n v="70.05"/>
    <b v="0"/>
    <s v="Cash"/>
    <s v="Online"/>
    <n v="914.88"/>
    <n v="0"/>
  </r>
  <r>
    <n v="5957"/>
    <d v="2022-09-02T00:00:00"/>
    <x v="325"/>
    <x v="1"/>
    <s v="Bed Sheets"/>
    <n v="1"/>
    <n v="337.78"/>
    <n v="115.35"/>
    <b v="1"/>
    <s v="Net Banking"/>
    <s v="In-store"/>
    <n v="337.78"/>
    <n v="1"/>
  </r>
  <r>
    <n v="2268"/>
    <d v="2022-02-26T00:00:00"/>
    <x v="325"/>
    <x v="2"/>
    <s v="Watch"/>
    <n v="1"/>
    <n v="328.03"/>
    <n v="120.94"/>
    <b v="1"/>
    <s v="Debit Card"/>
    <s v="In-store"/>
    <n v="328.03"/>
    <n v="1"/>
  </r>
  <r>
    <n v="7480"/>
    <d v="2021-05-30T00:00:00"/>
    <x v="325"/>
    <x v="0"/>
    <s v="Doll"/>
    <n v="5"/>
    <n v="231.06"/>
    <n v="99.03"/>
    <b v="1"/>
    <s v="Credit Card"/>
    <s v="Online"/>
    <n v="1155.3"/>
    <n v="1"/>
  </r>
  <r>
    <n v="4506"/>
    <d v="2022-10-31T00:00:00"/>
    <x v="326"/>
    <x v="1"/>
    <s v="Cookware Set"/>
    <n v="1"/>
    <n v="55.19"/>
    <n v="25.77"/>
    <b v="0"/>
    <s v="Debit Card"/>
    <s v="In-store"/>
    <n v="55.19"/>
    <n v="0"/>
  </r>
  <r>
    <n v="567"/>
    <d v="2022-03-10T00:00:00"/>
    <x v="326"/>
    <x v="0"/>
    <s v="Puzzle"/>
    <n v="2"/>
    <n v="315.70999999999998"/>
    <n v="125.68"/>
    <b v="1"/>
    <s v="Net Banking"/>
    <s v="Online"/>
    <n v="631.41999999999996"/>
    <n v="1"/>
  </r>
  <r>
    <n v="2166"/>
    <d v="2022-09-24T00:00:00"/>
    <x v="327"/>
    <x v="4"/>
    <s v="Camera"/>
    <n v="5"/>
    <n v="375.2"/>
    <n v="102.83"/>
    <b v="0"/>
    <s v="Credit Card"/>
    <s v="In-store"/>
    <n v="1876"/>
    <n v="0"/>
  </r>
  <r>
    <n v="3827"/>
    <d v="2022-07-12T00:00:00"/>
    <x v="327"/>
    <x v="2"/>
    <s v="T-Shirt"/>
    <n v="5"/>
    <n v="466.92"/>
    <n v="231.9"/>
    <b v="0"/>
    <s v="Cash"/>
    <s v="Online"/>
    <n v="2334.6"/>
    <n v="0"/>
  </r>
  <r>
    <n v="9698"/>
    <d v="2021-11-30T00:00:00"/>
    <x v="327"/>
    <x v="1"/>
    <s v="Bed Sheets"/>
    <n v="5"/>
    <n v="402.58"/>
    <n v="95.67"/>
    <b v="1"/>
    <s v="Net Banking"/>
    <s v="Online"/>
    <n v="2012.8999999999999"/>
    <n v="1"/>
  </r>
  <r>
    <n v="1046"/>
    <d v="2021-09-07T00:00:00"/>
    <x v="327"/>
    <x v="1"/>
    <s v="Curtains"/>
    <n v="3"/>
    <n v="137.96"/>
    <n v="49.05"/>
    <b v="0"/>
    <s v="Debit Card"/>
    <s v="Online"/>
    <n v="413.88"/>
    <n v="0"/>
  </r>
  <r>
    <n v="9728"/>
    <d v="2021-07-25T00:00:00"/>
    <x v="327"/>
    <x v="0"/>
    <s v="Doll"/>
    <n v="5"/>
    <n v="250.02"/>
    <n v="70.37"/>
    <b v="0"/>
    <s v="Credit Card"/>
    <s v="In-store"/>
    <n v="1250.1000000000001"/>
    <n v="0"/>
  </r>
  <r>
    <n v="1044"/>
    <d v="2022-12-09T00:00:00"/>
    <x v="328"/>
    <x v="3"/>
    <s v="Mystery Novel"/>
    <n v="5"/>
    <n v="121.08"/>
    <n v="34.020000000000003"/>
    <b v="0"/>
    <s v="Net Banking"/>
    <s v="In-store"/>
    <n v="605.4"/>
    <n v="0"/>
  </r>
  <r>
    <n v="7394"/>
    <d v="2022-09-19T00:00:00"/>
    <x v="328"/>
    <x v="4"/>
    <s v="Smartwatch"/>
    <n v="5"/>
    <n v="238"/>
    <n v="14.53"/>
    <b v="0"/>
    <s v="Credit Card"/>
    <s v="In-store"/>
    <n v="1190"/>
    <n v="0"/>
  </r>
  <r>
    <n v="4647"/>
    <d v="2022-07-28T00:00:00"/>
    <x v="328"/>
    <x v="0"/>
    <s v="Doll"/>
    <n v="2"/>
    <n v="287.41000000000003"/>
    <n v="69.75"/>
    <b v="0"/>
    <s v="Credit Card"/>
    <s v="Online"/>
    <n v="574.82000000000005"/>
    <n v="0"/>
  </r>
  <r>
    <n v="8519"/>
    <d v="2021-08-22T00:00:00"/>
    <x v="328"/>
    <x v="5"/>
    <s v="Motorcycle Helmet"/>
    <n v="3"/>
    <n v="278.33"/>
    <n v="93.63"/>
    <b v="1"/>
    <s v="Credit Card"/>
    <s v="In-store"/>
    <n v="834.99"/>
    <n v="1"/>
  </r>
  <r>
    <n v="7655"/>
    <d v="2023-01-27T00:00:00"/>
    <x v="329"/>
    <x v="5"/>
    <s v="Motorcycle Helmet"/>
    <n v="2"/>
    <n v="424.3"/>
    <n v="16.27"/>
    <b v="1"/>
    <s v="Debit Card"/>
    <s v="Online"/>
    <n v="848.6"/>
    <n v="1"/>
  </r>
  <r>
    <n v="5639"/>
    <d v="2022-11-30T00:00:00"/>
    <x v="329"/>
    <x v="3"/>
    <s v="Mystery Novel"/>
    <n v="5"/>
    <n v="101.17"/>
    <n v="21.64"/>
    <b v="1"/>
    <s v="Debit Card"/>
    <s v="In-store"/>
    <n v="505.85"/>
    <n v="1"/>
  </r>
  <r>
    <n v="4343"/>
    <d v="2022-08-27T00:00:00"/>
    <x v="329"/>
    <x v="0"/>
    <s v="Remote Control Car"/>
    <n v="1"/>
    <n v="427.36"/>
    <n v="182.13"/>
    <b v="0"/>
    <s v="Net Banking"/>
    <s v="In-store"/>
    <n v="427.36"/>
    <n v="0"/>
  </r>
  <r>
    <n v="6479"/>
    <d v="2022-02-19T00:00:00"/>
    <x v="330"/>
    <x v="0"/>
    <s v="Action Figure"/>
    <n v="4"/>
    <n v="370.6"/>
    <n v="119.69"/>
    <b v="1"/>
    <s v="Credit Card"/>
    <s v="In-store"/>
    <n v="1482.4"/>
    <n v="1"/>
  </r>
  <r>
    <n v="7013"/>
    <d v="2023-03-12T00:00:00"/>
    <x v="331"/>
    <x v="4"/>
    <s v="Headphones"/>
    <n v="2"/>
    <n v="332.83"/>
    <n v="107.85"/>
    <b v="0"/>
    <s v="Credit Card"/>
    <s v="Online"/>
    <n v="665.66"/>
    <n v="0"/>
  </r>
  <r>
    <n v="489"/>
    <d v="2022-12-29T00:00:00"/>
    <x v="331"/>
    <x v="3"/>
    <s v="Textbook"/>
    <n v="1"/>
    <n v="405.56"/>
    <n v="157.33000000000001"/>
    <b v="0"/>
    <s v="Debit Card"/>
    <s v="Online"/>
    <n v="405.56"/>
    <n v="0"/>
  </r>
  <r>
    <n v="1083"/>
    <d v="2022-10-16T00:00:00"/>
    <x v="331"/>
    <x v="2"/>
    <s v="Watch"/>
    <n v="4"/>
    <n v="394.31"/>
    <n v="85.83"/>
    <b v="0"/>
    <s v="Cash"/>
    <s v="Online"/>
    <n v="1577.24"/>
    <n v="0"/>
  </r>
  <r>
    <n v="6799"/>
    <d v="2022-01-02T00:00:00"/>
    <x v="331"/>
    <x v="0"/>
    <s v="Puzzle"/>
    <n v="1"/>
    <n v="148.59"/>
    <n v="22.18"/>
    <b v="0"/>
    <s v="Debit Card"/>
    <s v="In-store"/>
    <n v="148.59"/>
    <n v="0"/>
  </r>
  <r>
    <n v="5461"/>
    <d v="2023-03-17T00:00:00"/>
    <x v="332"/>
    <x v="3"/>
    <s v="Children's Book"/>
    <n v="5"/>
    <n v="480.46"/>
    <n v="199.88"/>
    <b v="1"/>
    <s v="Net Banking"/>
    <s v="In-store"/>
    <n v="2402.2999999999997"/>
    <n v="1"/>
  </r>
  <r>
    <n v="4701"/>
    <d v="2023-01-23T00:00:00"/>
    <x v="332"/>
    <x v="1"/>
    <s v="Bed Sheets"/>
    <n v="1"/>
    <n v="210.17"/>
    <n v="53.07"/>
    <b v="1"/>
    <s v="Cash"/>
    <s v="In-store"/>
    <n v="210.17"/>
    <n v="1"/>
  </r>
  <r>
    <n v="449"/>
    <d v="2022-09-17T00:00:00"/>
    <x v="332"/>
    <x v="5"/>
    <s v="Motor Oil"/>
    <n v="4"/>
    <n v="434.21"/>
    <n v="169.91"/>
    <b v="1"/>
    <s v="Credit Card"/>
    <s v="In-store"/>
    <n v="1736.84"/>
    <n v="1"/>
  </r>
  <r>
    <n v="1753"/>
    <d v="2021-09-19T00:00:00"/>
    <x v="332"/>
    <x v="2"/>
    <s v="Dress"/>
    <n v="2"/>
    <n v="82.02"/>
    <n v="26.57"/>
    <b v="1"/>
    <s v="Net Banking"/>
    <s v="In-store"/>
    <n v="164.04"/>
    <n v="1"/>
  </r>
  <r>
    <n v="2648"/>
    <d v="2021-05-27T00:00:00"/>
    <x v="332"/>
    <x v="3"/>
    <s v="Textbook"/>
    <n v="5"/>
    <n v="351.08"/>
    <n v="11.27"/>
    <b v="1"/>
    <s v="Debit Card"/>
    <s v="Online"/>
    <n v="1755.3999999999999"/>
    <n v="1"/>
  </r>
  <r>
    <n v="7262"/>
    <d v="2022-11-02T00:00:00"/>
    <x v="333"/>
    <x v="5"/>
    <s v="Motor Oil"/>
    <n v="2"/>
    <n v="104.86"/>
    <n v="5.7"/>
    <b v="1"/>
    <s v="Debit Card"/>
    <s v="In-store"/>
    <n v="209.72"/>
    <n v="1"/>
  </r>
  <r>
    <n v="5428"/>
    <d v="2022-09-03T00:00:00"/>
    <x v="333"/>
    <x v="2"/>
    <s v="Shoes"/>
    <n v="5"/>
    <n v="36.5"/>
    <n v="16.75"/>
    <b v="1"/>
    <s v="Debit Card"/>
    <s v="In-store"/>
    <n v="182.5"/>
    <n v="1"/>
  </r>
  <r>
    <n v="2655"/>
    <d v="2023-03-18T00:00:00"/>
    <x v="334"/>
    <x v="2"/>
    <s v="Jeans"/>
    <n v="3"/>
    <n v="329.98"/>
    <n v="117.21"/>
    <b v="0"/>
    <s v="Net Banking"/>
    <s v="In-store"/>
    <n v="989.94"/>
    <n v="0"/>
  </r>
  <r>
    <n v="2611"/>
    <d v="2022-12-09T00:00:00"/>
    <x v="335"/>
    <x v="4"/>
    <s v="Camera"/>
    <n v="5"/>
    <n v="346.53"/>
    <n v="121.07"/>
    <b v="0"/>
    <s v="UPI"/>
    <s v="In-store"/>
    <n v="1732.6499999999999"/>
    <n v="0"/>
  </r>
  <r>
    <n v="3320"/>
    <d v="2021-09-22T00:00:00"/>
    <x v="336"/>
    <x v="3"/>
    <s v="Mystery Novel"/>
    <n v="4"/>
    <n v="276.89999999999998"/>
    <n v="10.96"/>
    <b v="1"/>
    <s v="Debit Card"/>
    <s v="Online"/>
    <n v="1107.5999999999999"/>
    <n v="1"/>
  </r>
  <r>
    <n v="7015"/>
    <d v="2021-09-04T00:00:00"/>
    <x v="336"/>
    <x v="1"/>
    <s v="Cookware Set"/>
    <n v="3"/>
    <n v="37.659999999999997"/>
    <n v="4.5999999999999996"/>
    <b v="1"/>
    <s v="Net Banking"/>
    <s v="Online"/>
    <n v="112.97999999999999"/>
    <n v="1"/>
  </r>
  <r>
    <n v="2961"/>
    <d v="2021-07-01T00:00:00"/>
    <x v="336"/>
    <x v="5"/>
    <s v="Motor Oil"/>
    <n v="5"/>
    <n v="301.36"/>
    <n v="128.02000000000001"/>
    <b v="0"/>
    <s v="Cash"/>
    <s v="Online"/>
    <n v="1506.8000000000002"/>
    <n v="0"/>
  </r>
  <r>
    <n v="7047"/>
    <d v="2022-10-10T00:00:00"/>
    <x v="337"/>
    <x v="5"/>
    <s v="Motor Oil"/>
    <n v="4"/>
    <n v="434.54"/>
    <n v="115.65"/>
    <b v="0"/>
    <s v="Cash"/>
    <s v="In-store"/>
    <n v="1738.16"/>
    <n v="0"/>
  </r>
  <r>
    <n v="5364"/>
    <d v="2021-05-07T00:00:00"/>
    <x v="337"/>
    <x v="0"/>
    <s v="Action Figure"/>
    <n v="3"/>
    <n v="336.12"/>
    <n v="149.94999999999999"/>
    <b v="1"/>
    <s v="Credit Card"/>
    <s v="Online"/>
    <n v="1008.36"/>
    <n v="1"/>
  </r>
  <r>
    <n v="300"/>
    <d v="2022-04-22T00:00:00"/>
    <x v="338"/>
    <x v="4"/>
    <s v="Smartphone"/>
    <n v="1"/>
    <n v="99.05"/>
    <n v="7.97"/>
    <b v="0"/>
    <s v="Net Banking"/>
    <s v="Online"/>
    <n v="99.05"/>
    <n v="0"/>
  </r>
  <r>
    <n v="1089"/>
    <d v="2021-12-28T00:00:00"/>
    <x v="338"/>
    <x v="2"/>
    <s v="Shoes"/>
    <n v="5"/>
    <n v="450.28"/>
    <n v="195.33"/>
    <b v="1"/>
    <s v="Debit Card"/>
    <s v="Online"/>
    <n v="2251.3999999999996"/>
    <n v="1"/>
  </r>
  <r>
    <n v="9066"/>
    <d v="2021-12-25T00:00:00"/>
    <x v="338"/>
    <x v="3"/>
    <s v="Biography"/>
    <n v="1"/>
    <n v="83.19"/>
    <n v="39.94"/>
    <b v="0"/>
    <s v="Credit Card"/>
    <s v="Online"/>
    <n v="83.19"/>
    <n v="0"/>
  </r>
  <r>
    <n v="4703"/>
    <d v="2022-05-12T00:00:00"/>
    <x v="339"/>
    <x v="4"/>
    <s v="Headphones"/>
    <n v="4"/>
    <n v="334.25"/>
    <n v="155.91"/>
    <b v="1"/>
    <s v="Credit Card"/>
    <s v="Online"/>
    <n v="1337"/>
    <n v="1"/>
  </r>
  <r>
    <n v="850"/>
    <d v="2021-04-18T00:00:00"/>
    <x v="340"/>
    <x v="5"/>
    <s v="Air Freshener"/>
    <n v="4"/>
    <n v="492.87"/>
    <n v="23.15"/>
    <b v="0"/>
    <s v="Credit Card"/>
    <s v="In-store"/>
    <n v="1971.48"/>
    <n v="0"/>
  </r>
  <r>
    <n v="871"/>
    <d v="2021-09-28T00:00:00"/>
    <x v="341"/>
    <x v="3"/>
    <s v="Textbook"/>
    <n v="4"/>
    <n v="48.28"/>
    <n v="7.1"/>
    <b v="0"/>
    <s v="Credit Card"/>
    <s v="In-store"/>
    <n v="193.12"/>
    <n v="0"/>
  </r>
  <r>
    <n v="2876"/>
    <d v="2021-08-20T00:00:00"/>
    <x v="341"/>
    <x v="3"/>
    <s v="Biography"/>
    <n v="1"/>
    <n v="201.74"/>
    <n v="15.44"/>
    <b v="0"/>
    <s v="Cash"/>
    <s v="Online"/>
    <n v="201.74"/>
    <n v="0"/>
  </r>
  <r>
    <n v="6205"/>
    <d v="2021-07-11T00:00:00"/>
    <x v="342"/>
    <x v="0"/>
    <s v="Remote Control Car"/>
    <n v="1"/>
    <n v="416.12"/>
    <n v="164.1"/>
    <b v="1"/>
    <s v="Debit Card"/>
    <s v="In-store"/>
    <n v="416.12"/>
    <n v="1"/>
  </r>
  <r>
    <n v="5763"/>
    <d v="2023-03-20T00:00:00"/>
    <x v="343"/>
    <x v="0"/>
    <s v="Remote Control Car"/>
    <n v="5"/>
    <n v="487.29"/>
    <n v="81.819999999999993"/>
    <b v="1"/>
    <s v="UPI"/>
    <s v="In-store"/>
    <n v="2436.4500000000003"/>
    <n v="1"/>
  </r>
  <r>
    <n v="1111"/>
    <d v="2022-04-15T00:00:00"/>
    <x v="343"/>
    <x v="1"/>
    <s v="Cushion Covers"/>
    <n v="3"/>
    <n v="461.77"/>
    <n v="38.31"/>
    <b v="1"/>
    <s v="Debit Card"/>
    <s v="In-store"/>
    <n v="1385.31"/>
    <n v="1"/>
  </r>
  <r>
    <n v="7051"/>
    <d v="2021-12-17T00:00:00"/>
    <x v="343"/>
    <x v="5"/>
    <s v="Car Seat Cover"/>
    <n v="1"/>
    <n v="133.19999999999999"/>
    <n v="23.32"/>
    <b v="0"/>
    <s v="Cash"/>
    <s v="Online"/>
    <n v="133.19999999999999"/>
    <n v="0"/>
  </r>
  <r>
    <n v="6898"/>
    <d v="2023-03-08T00:00:00"/>
    <x v="344"/>
    <x v="1"/>
    <s v="Curtains"/>
    <n v="2"/>
    <n v="27.31"/>
    <n v="12.6"/>
    <b v="0"/>
    <s v="Cash"/>
    <s v="In-store"/>
    <n v="54.62"/>
    <n v="0"/>
  </r>
  <r>
    <n v="9558"/>
    <d v="2022-11-11T00:00:00"/>
    <x v="344"/>
    <x v="4"/>
    <s v="Smartphone"/>
    <n v="3"/>
    <n v="252.5"/>
    <n v="111.4"/>
    <b v="0"/>
    <s v="Net Banking"/>
    <s v="Online"/>
    <n v="757.5"/>
    <n v="0"/>
  </r>
  <r>
    <n v="2454"/>
    <d v="2022-10-26T00:00:00"/>
    <x v="344"/>
    <x v="1"/>
    <s v="Cookware Set"/>
    <n v="1"/>
    <n v="399.4"/>
    <n v="100.65"/>
    <b v="0"/>
    <s v="Net Banking"/>
    <s v="In-store"/>
    <n v="399.4"/>
    <n v="0"/>
  </r>
  <r>
    <n v="1107"/>
    <d v="2022-10-19T00:00:00"/>
    <x v="344"/>
    <x v="0"/>
    <s v="Action Figure"/>
    <n v="5"/>
    <n v="290.7"/>
    <n v="71.05"/>
    <b v="1"/>
    <s v="Net Banking"/>
    <s v="Online"/>
    <n v="1453.5"/>
    <n v="1"/>
  </r>
  <r>
    <n v="1508"/>
    <d v="2021-11-09T00:00:00"/>
    <x v="344"/>
    <x v="2"/>
    <s v="Dress"/>
    <n v="2"/>
    <n v="277.2"/>
    <n v="34.69"/>
    <b v="1"/>
    <s v="Cash"/>
    <s v="Online"/>
    <n v="554.4"/>
    <n v="1"/>
  </r>
  <r>
    <n v="1475"/>
    <d v="2022-11-04T00:00:00"/>
    <x v="345"/>
    <x v="0"/>
    <s v="Doll"/>
    <n v="2"/>
    <n v="172.74"/>
    <n v="24.22"/>
    <b v="1"/>
    <s v="UPI"/>
    <s v="Online"/>
    <n v="345.48"/>
    <n v="1"/>
  </r>
  <r>
    <n v="1469"/>
    <d v="2021-10-16T00:00:00"/>
    <x v="345"/>
    <x v="0"/>
    <s v="Action Figure"/>
    <n v="5"/>
    <n v="303.04000000000002"/>
    <n v="49.16"/>
    <b v="0"/>
    <s v="Credit Card"/>
    <s v="In-store"/>
    <n v="1515.2"/>
    <n v="0"/>
  </r>
  <r>
    <n v="8951"/>
    <d v="2021-10-15T00:00:00"/>
    <x v="345"/>
    <x v="5"/>
    <s v="Car Charger"/>
    <n v="5"/>
    <n v="247.25"/>
    <n v="118.35"/>
    <b v="0"/>
    <s v="Cash"/>
    <s v="In-store"/>
    <n v="1236.25"/>
    <n v="0"/>
  </r>
  <r>
    <n v="2832"/>
    <d v="2021-05-06T00:00:00"/>
    <x v="345"/>
    <x v="2"/>
    <s v="Shoes"/>
    <n v="3"/>
    <n v="147.13"/>
    <n v="64.989999999999995"/>
    <b v="1"/>
    <s v="Cash"/>
    <s v="Online"/>
    <n v="441.39"/>
    <n v="1"/>
  </r>
  <r>
    <n v="1362"/>
    <d v="2023-01-04T00:00:00"/>
    <x v="346"/>
    <x v="0"/>
    <s v="Remote Control Car"/>
    <n v="1"/>
    <n v="314.70999999999998"/>
    <n v="92.89"/>
    <b v="1"/>
    <s v="Net Banking"/>
    <s v="In-store"/>
    <n v="314.70999999999998"/>
    <n v="1"/>
  </r>
  <r>
    <n v="4664"/>
    <d v="2022-05-29T00:00:00"/>
    <x v="346"/>
    <x v="1"/>
    <s v="Table Lamp"/>
    <n v="4"/>
    <n v="389.62"/>
    <n v="87.07"/>
    <b v="1"/>
    <s v="UPI"/>
    <s v="In-store"/>
    <n v="1558.48"/>
    <n v="1"/>
  </r>
  <r>
    <n v="2567"/>
    <d v="2021-07-30T00:00:00"/>
    <x v="346"/>
    <x v="1"/>
    <s v="Curtains"/>
    <n v="1"/>
    <n v="101.43"/>
    <n v="40"/>
    <b v="0"/>
    <s v="Net Banking"/>
    <s v="Online"/>
    <n v="101.43"/>
    <n v="0"/>
  </r>
  <r>
    <n v="1844"/>
    <d v="2021-06-18T00:00:00"/>
    <x v="346"/>
    <x v="3"/>
    <s v="Mystery Novel"/>
    <n v="4"/>
    <n v="450.8"/>
    <n v="144.78"/>
    <b v="1"/>
    <s v="UPI"/>
    <s v="In-store"/>
    <n v="1803.2"/>
    <n v="1"/>
  </r>
  <r>
    <n v="2267"/>
    <d v="2022-05-06T00:00:00"/>
    <x v="347"/>
    <x v="0"/>
    <s v="Board Game"/>
    <n v="2"/>
    <n v="447.63"/>
    <n v="96.52"/>
    <b v="0"/>
    <s v="Cash"/>
    <s v="Online"/>
    <n v="895.26"/>
    <n v="0"/>
  </r>
  <r>
    <n v="682"/>
    <d v="2021-07-22T00:00:00"/>
    <x v="347"/>
    <x v="4"/>
    <s v="Camera"/>
    <n v="5"/>
    <n v="58.4"/>
    <n v="15.18"/>
    <b v="0"/>
    <s v="Cash"/>
    <s v="In-store"/>
    <n v="292"/>
    <n v="0"/>
  </r>
  <r>
    <n v="2175"/>
    <d v="2022-06-15T00:00:00"/>
    <x v="348"/>
    <x v="1"/>
    <s v="Cushion Covers"/>
    <n v="1"/>
    <n v="17.809999999999999"/>
    <n v="5.96"/>
    <b v="1"/>
    <s v="UPI"/>
    <s v="Online"/>
    <n v="17.809999999999999"/>
    <n v="1"/>
  </r>
  <r>
    <n v="7297"/>
    <d v="2021-08-30T00:00:00"/>
    <x v="348"/>
    <x v="1"/>
    <s v="Cookware Set"/>
    <n v="5"/>
    <n v="63.33"/>
    <n v="20.440000000000001"/>
    <b v="1"/>
    <s v="Net Banking"/>
    <s v="Online"/>
    <n v="316.64999999999998"/>
    <n v="1"/>
  </r>
  <r>
    <n v="995"/>
    <d v="2022-07-30T00:00:00"/>
    <x v="349"/>
    <x v="0"/>
    <s v="Remote Control Car"/>
    <n v="3"/>
    <n v="399.18"/>
    <n v="11.64"/>
    <b v="0"/>
    <s v="Cash"/>
    <s v="Online"/>
    <n v="1197.54"/>
    <n v="0"/>
  </r>
  <r>
    <n v="1261"/>
    <d v="2022-07-09T00:00:00"/>
    <x v="349"/>
    <x v="1"/>
    <s v="Cushion Covers"/>
    <n v="4"/>
    <n v="300.97000000000003"/>
    <n v="29.43"/>
    <b v="1"/>
    <s v="Debit Card"/>
    <s v="In-store"/>
    <n v="1203.8800000000001"/>
    <n v="1"/>
  </r>
  <r>
    <n v="431"/>
    <d v="2022-05-09T00:00:00"/>
    <x v="349"/>
    <x v="0"/>
    <s v="Doll"/>
    <n v="3"/>
    <n v="239.03"/>
    <n v="117.48"/>
    <b v="1"/>
    <s v="Cash"/>
    <s v="Online"/>
    <n v="717.09"/>
    <n v="1"/>
  </r>
  <r>
    <n v="4149"/>
    <d v="2023-02-28T00:00:00"/>
    <x v="350"/>
    <x v="1"/>
    <s v="Bed Sheets"/>
    <n v="1"/>
    <n v="341.15"/>
    <n v="73.22"/>
    <b v="0"/>
    <s v="Net Banking"/>
    <s v="In-store"/>
    <n v="341.15"/>
    <n v="0"/>
  </r>
  <r>
    <n v="5593"/>
    <d v="2022-09-30T00:00:00"/>
    <x v="350"/>
    <x v="1"/>
    <s v="Cushion Covers"/>
    <n v="4"/>
    <n v="428.5"/>
    <n v="137.01"/>
    <b v="0"/>
    <s v="Debit Card"/>
    <s v="Online"/>
    <n v="1714"/>
    <n v="0"/>
  </r>
  <r>
    <n v="5332"/>
    <d v="2022-07-13T00:00:00"/>
    <x v="350"/>
    <x v="0"/>
    <s v="Puzzle"/>
    <n v="2"/>
    <n v="278.8"/>
    <n v="33.06"/>
    <b v="0"/>
    <s v="Cash"/>
    <s v="In-store"/>
    <n v="557.6"/>
    <n v="0"/>
  </r>
  <r>
    <n v="6699"/>
    <d v="2021-06-10T00:00:00"/>
    <x v="350"/>
    <x v="4"/>
    <s v="Laptop"/>
    <n v="4"/>
    <n v="329.27"/>
    <n v="41.76"/>
    <b v="0"/>
    <s v="Cash"/>
    <s v="In-store"/>
    <n v="1317.08"/>
    <n v="0"/>
  </r>
  <r>
    <n v="3427"/>
    <d v="2023-01-10T00:00:00"/>
    <x v="351"/>
    <x v="5"/>
    <s v="Car Charger"/>
    <n v="2"/>
    <n v="222.14"/>
    <n v="100.61"/>
    <b v="0"/>
    <s v="Net Banking"/>
    <s v="In-store"/>
    <n v="444.28"/>
    <n v="0"/>
  </r>
  <r>
    <n v="1458"/>
    <d v="2022-07-20T00:00:00"/>
    <x v="351"/>
    <x v="1"/>
    <s v="Curtains"/>
    <n v="2"/>
    <n v="435.74"/>
    <n v="49.19"/>
    <b v="1"/>
    <s v="Credit Card"/>
    <s v="In-store"/>
    <n v="871.48"/>
    <n v="1"/>
  </r>
  <r>
    <n v="299"/>
    <d v="2022-05-17T00:00:00"/>
    <x v="351"/>
    <x v="1"/>
    <s v="Cushion Covers"/>
    <n v="2"/>
    <n v="177.45"/>
    <n v="67.98"/>
    <b v="1"/>
    <s v="Debit Card"/>
    <s v="Online"/>
    <n v="354.9"/>
    <n v="1"/>
  </r>
  <r>
    <n v="9482"/>
    <d v="2023-01-21T00:00:00"/>
    <x v="352"/>
    <x v="1"/>
    <s v="Table Lamp"/>
    <n v="4"/>
    <n v="416.46"/>
    <n v="143.06"/>
    <b v="1"/>
    <s v="Credit Card"/>
    <s v="In-store"/>
    <n v="1665.84"/>
    <n v="1"/>
  </r>
  <r>
    <n v="1191"/>
    <d v="2022-06-22T00:00:00"/>
    <x v="352"/>
    <x v="4"/>
    <s v="Headphones"/>
    <n v="5"/>
    <n v="220.09"/>
    <n v="39.950000000000003"/>
    <b v="1"/>
    <s v="Cash"/>
    <s v="In-store"/>
    <n v="1100.45"/>
    <n v="1"/>
  </r>
  <r>
    <n v="7730"/>
    <d v="2022-06-15T00:00:00"/>
    <x v="352"/>
    <x v="3"/>
    <s v="Biography"/>
    <n v="2"/>
    <n v="466.27"/>
    <n v="199.91"/>
    <b v="0"/>
    <s v="Debit Card"/>
    <s v="In-store"/>
    <n v="932.54"/>
    <n v="0"/>
  </r>
  <r>
    <n v="3319"/>
    <d v="2022-06-14T00:00:00"/>
    <x v="352"/>
    <x v="5"/>
    <s v="Car Seat Cover"/>
    <n v="4"/>
    <n v="316.94"/>
    <n v="150.87"/>
    <b v="1"/>
    <s v="Net Banking"/>
    <s v="Online"/>
    <n v="1267.76"/>
    <n v="1"/>
  </r>
  <r>
    <n v="3870"/>
    <d v="2021-12-15T00:00:00"/>
    <x v="352"/>
    <x v="3"/>
    <s v="Textbook"/>
    <n v="1"/>
    <n v="175.36"/>
    <n v="3.2"/>
    <b v="1"/>
    <s v="UPI"/>
    <s v="In-store"/>
    <n v="175.36"/>
    <n v="1"/>
  </r>
  <r>
    <n v="4251"/>
    <d v="2021-09-18T00:00:00"/>
    <x v="352"/>
    <x v="5"/>
    <s v="Motor Oil"/>
    <n v="5"/>
    <n v="208.86"/>
    <n v="64.59"/>
    <b v="1"/>
    <s v="Net Banking"/>
    <s v="Online"/>
    <n v="1044.3000000000002"/>
    <n v="1"/>
  </r>
  <r>
    <n v="46"/>
    <d v="2021-08-27T00:00:00"/>
    <x v="352"/>
    <x v="2"/>
    <s v="T-Shirt"/>
    <n v="2"/>
    <n v="377.03"/>
    <n v="13.89"/>
    <b v="0"/>
    <s v="Credit Card"/>
    <s v="Online"/>
    <n v="754.06"/>
    <n v="0"/>
  </r>
  <r>
    <n v="6066"/>
    <d v="2022-07-10T00:00:00"/>
    <x v="353"/>
    <x v="2"/>
    <s v="Jeans"/>
    <n v="5"/>
    <n v="184.97"/>
    <n v="88.61"/>
    <b v="1"/>
    <s v="Net Banking"/>
    <s v="Online"/>
    <n v="924.85"/>
    <n v="1"/>
  </r>
  <r>
    <n v="6732"/>
    <d v="2022-06-22T00:00:00"/>
    <x v="353"/>
    <x v="5"/>
    <s v="Motorcycle Helmet"/>
    <n v="4"/>
    <n v="309.19"/>
    <n v="116.32"/>
    <b v="0"/>
    <s v="Debit Card"/>
    <s v="Online"/>
    <n v="1236.76"/>
    <n v="0"/>
  </r>
  <r>
    <n v="2769"/>
    <d v="2022-10-16T00:00:00"/>
    <x v="354"/>
    <x v="3"/>
    <s v="Science Fiction"/>
    <n v="2"/>
    <n v="457.36"/>
    <n v="181.93"/>
    <b v="1"/>
    <s v="Net Banking"/>
    <s v="Online"/>
    <n v="914.72"/>
    <n v="1"/>
  </r>
  <r>
    <n v="8842"/>
    <d v="2022-08-05T00:00:00"/>
    <x v="354"/>
    <x v="3"/>
    <s v="Science Fiction"/>
    <n v="2"/>
    <n v="113.89"/>
    <n v="1.54"/>
    <b v="1"/>
    <s v="Debit Card"/>
    <s v="Online"/>
    <n v="227.78"/>
    <n v="1"/>
  </r>
  <r>
    <n v="4342"/>
    <d v="2022-08-01T00:00:00"/>
    <x v="354"/>
    <x v="0"/>
    <s v="Board Game"/>
    <n v="2"/>
    <n v="135.56"/>
    <n v="20.350000000000001"/>
    <b v="0"/>
    <s v="Cash"/>
    <s v="Online"/>
    <n v="271.12"/>
    <n v="0"/>
  </r>
  <r>
    <n v="805"/>
    <d v="2021-06-04T00:00:00"/>
    <x v="354"/>
    <x v="2"/>
    <s v="Watch"/>
    <n v="1"/>
    <n v="16.41"/>
    <n v="7.56"/>
    <b v="0"/>
    <s v="Credit Card"/>
    <s v="In-store"/>
    <n v="16.41"/>
    <n v="0"/>
  </r>
  <r>
    <n v="9789"/>
    <d v="2021-05-04T00:00:00"/>
    <x v="354"/>
    <x v="2"/>
    <s v="T-Shirt"/>
    <n v="5"/>
    <n v="328.14"/>
    <n v="30.63"/>
    <b v="0"/>
    <s v="Credit Card"/>
    <s v="Online"/>
    <n v="1640.6999999999998"/>
    <n v="0"/>
  </r>
  <r>
    <n v="5134"/>
    <d v="2023-01-21T00:00:00"/>
    <x v="355"/>
    <x v="1"/>
    <s v="Cushion Covers"/>
    <n v="4"/>
    <n v="389"/>
    <n v="146.49"/>
    <b v="1"/>
    <s v="Debit Card"/>
    <s v="Online"/>
    <n v="1556"/>
    <n v="1"/>
  </r>
  <r>
    <n v="3926"/>
    <d v="2022-04-03T00:00:00"/>
    <x v="355"/>
    <x v="5"/>
    <s v="Motor Oil"/>
    <n v="1"/>
    <n v="140.19"/>
    <n v="26.97"/>
    <b v="0"/>
    <s v="Credit Card"/>
    <s v="In-store"/>
    <n v="140.19"/>
    <n v="0"/>
  </r>
  <r>
    <n v="5099"/>
    <d v="2021-09-26T00:00:00"/>
    <x v="355"/>
    <x v="0"/>
    <s v="Doll"/>
    <n v="2"/>
    <n v="61.29"/>
    <n v="2.34"/>
    <b v="1"/>
    <s v="Net Banking"/>
    <s v="In-store"/>
    <n v="122.58"/>
    <n v="1"/>
  </r>
  <r>
    <n v="2766"/>
    <d v="2022-11-23T00:00:00"/>
    <x v="356"/>
    <x v="1"/>
    <s v="Table Lamp"/>
    <n v="2"/>
    <n v="161.78"/>
    <n v="9.98"/>
    <b v="1"/>
    <s v="Cash"/>
    <s v="In-store"/>
    <n v="323.56"/>
    <n v="1"/>
  </r>
  <r>
    <n v="2627"/>
    <d v="2022-03-31T00:00:00"/>
    <x v="356"/>
    <x v="4"/>
    <s v="Headphones"/>
    <n v="2"/>
    <n v="456.82"/>
    <n v="5.83"/>
    <b v="1"/>
    <s v="Net Banking"/>
    <s v="In-store"/>
    <n v="913.64"/>
    <n v="1"/>
  </r>
  <r>
    <n v="7601"/>
    <d v="2022-03-27T00:00:00"/>
    <x v="356"/>
    <x v="0"/>
    <s v="Remote Control Car"/>
    <n v="2"/>
    <n v="368.91"/>
    <n v="100.82"/>
    <b v="1"/>
    <s v="Debit Card"/>
    <s v="Online"/>
    <n v="737.82"/>
    <n v="1"/>
  </r>
  <r>
    <n v="3853"/>
    <d v="2022-02-18T00:00:00"/>
    <x v="356"/>
    <x v="1"/>
    <s v="Curtains"/>
    <n v="5"/>
    <n v="413.39"/>
    <n v="126.2"/>
    <b v="0"/>
    <s v="Credit Card"/>
    <s v="Online"/>
    <n v="2066.9499999999998"/>
    <n v="0"/>
  </r>
  <r>
    <n v="1301"/>
    <d v="2021-12-21T00:00:00"/>
    <x v="356"/>
    <x v="5"/>
    <s v="Motor Oil"/>
    <n v="4"/>
    <n v="55.27"/>
    <n v="25.77"/>
    <b v="0"/>
    <s v="Net Banking"/>
    <s v="Online"/>
    <n v="221.08"/>
    <n v="0"/>
  </r>
  <r>
    <n v="1023"/>
    <d v="2022-09-20T00:00:00"/>
    <x v="357"/>
    <x v="0"/>
    <s v="Action Figure"/>
    <n v="1"/>
    <n v="354.64"/>
    <n v="145.54"/>
    <b v="0"/>
    <s v="Credit Card"/>
    <s v="In-store"/>
    <n v="354.64"/>
    <n v="0"/>
  </r>
  <r>
    <n v="423"/>
    <d v="2021-07-20T00:00:00"/>
    <x v="357"/>
    <x v="2"/>
    <s v="Jeans"/>
    <n v="5"/>
    <n v="218.99"/>
    <n v="48.71"/>
    <b v="1"/>
    <s v="UPI"/>
    <s v="In-store"/>
    <n v="1094.95"/>
    <n v="1"/>
  </r>
  <r>
    <n v="8937"/>
    <d v="2021-05-08T00:00:00"/>
    <x v="357"/>
    <x v="2"/>
    <s v="Jeans"/>
    <n v="2"/>
    <n v="493.82"/>
    <n v="142.84"/>
    <b v="1"/>
    <s v="Net Banking"/>
    <s v="Online"/>
    <n v="987.64"/>
    <n v="1"/>
  </r>
  <r>
    <n v="4025"/>
    <d v="2022-08-06T00:00:00"/>
    <x v="358"/>
    <x v="2"/>
    <s v="Watch"/>
    <n v="5"/>
    <n v="97.04"/>
    <n v="7.78"/>
    <b v="0"/>
    <s v="Credit Card"/>
    <s v="Online"/>
    <n v="485.20000000000005"/>
    <n v="0"/>
  </r>
  <r>
    <n v="1351"/>
    <d v="2021-05-16T00:00:00"/>
    <x v="359"/>
    <x v="5"/>
    <s v="Motorcycle Helmet"/>
    <n v="1"/>
    <n v="204.21"/>
    <n v="31.19"/>
    <b v="1"/>
    <s v="UPI"/>
    <s v="Online"/>
    <n v="204.21"/>
    <n v="1"/>
  </r>
  <r>
    <n v="3964"/>
    <d v="2023-01-13T00:00:00"/>
    <x v="360"/>
    <x v="3"/>
    <s v="Children's Book"/>
    <n v="4"/>
    <n v="97.02"/>
    <n v="42.23"/>
    <b v="0"/>
    <s v="Net Banking"/>
    <s v="Online"/>
    <n v="388.08"/>
    <n v="0"/>
  </r>
  <r>
    <n v="5369"/>
    <d v="2022-10-25T00:00:00"/>
    <x v="360"/>
    <x v="0"/>
    <s v="Action Figure"/>
    <n v="4"/>
    <n v="247.9"/>
    <n v="6.09"/>
    <b v="0"/>
    <s v="Debit Card"/>
    <s v="In-store"/>
    <n v="991.6"/>
    <n v="0"/>
  </r>
  <r>
    <n v="1372"/>
    <d v="2022-08-26T00:00:00"/>
    <x v="361"/>
    <x v="5"/>
    <s v="Air Freshener"/>
    <n v="3"/>
    <n v="294.33"/>
    <n v="29.13"/>
    <b v="0"/>
    <s v="Credit Card"/>
    <s v="Online"/>
    <n v="882.99"/>
    <n v="0"/>
  </r>
  <r>
    <n v="6459"/>
    <d v="2022-03-13T00:00:00"/>
    <x v="361"/>
    <x v="0"/>
    <s v="Action Figure"/>
    <n v="3"/>
    <n v="85.35"/>
    <n v="3.46"/>
    <b v="0"/>
    <s v="UPI"/>
    <s v="In-store"/>
    <n v="256.04999999999995"/>
    <n v="0"/>
  </r>
  <r>
    <n v="2902"/>
    <d v="2022-03-06T00:00:00"/>
    <x v="361"/>
    <x v="4"/>
    <s v="Laptop"/>
    <n v="5"/>
    <n v="402.71"/>
    <n v="156.83000000000001"/>
    <b v="1"/>
    <s v="Credit Card"/>
    <s v="Online"/>
    <n v="2013.55"/>
    <n v="1"/>
  </r>
  <r>
    <n v="3000"/>
    <d v="2021-06-26T00:00:00"/>
    <x v="361"/>
    <x v="5"/>
    <s v="Motorcycle Helmet"/>
    <n v="5"/>
    <n v="200.35"/>
    <n v="59.75"/>
    <b v="0"/>
    <s v="UPI"/>
    <s v="Online"/>
    <n v="1001.75"/>
    <n v="0"/>
  </r>
  <r>
    <n v="8393"/>
    <d v="2021-06-03T00:00:00"/>
    <x v="361"/>
    <x v="4"/>
    <s v="Smartwatch"/>
    <n v="4"/>
    <n v="497.87"/>
    <n v="238.92"/>
    <b v="0"/>
    <s v="Cash"/>
    <s v="In-store"/>
    <n v="1991.48"/>
    <n v="0"/>
  </r>
  <r>
    <n v="2505"/>
    <d v="2021-05-31T00:00:00"/>
    <x v="361"/>
    <x v="2"/>
    <s v="Watch"/>
    <n v="5"/>
    <n v="460.06"/>
    <n v="137.78"/>
    <b v="0"/>
    <s v="Credit Card"/>
    <s v="Online"/>
    <n v="2300.3000000000002"/>
    <n v="0"/>
  </r>
  <r>
    <n v="6478"/>
    <d v="2022-10-26T00:00:00"/>
    <x v="362"/>
    <x v="1"/>
    <s v="Curtains"/>
    <n v="4"/>
    <n v="447.17"/>
    <n v="119.94"/>
    <b v="0"/>
    <s v="Credit Card"/>
    <s v="In-store"/>
    <n v="1788.68"/>
    <n v="0"/>
  </r>
  <r>
    <n v="6267"/>
    <d v="2021-03-27T00:00:00"/>
    <x v="362"/>
    <x v="2"/>
    <s v="T-Shirt"/>
    <n v="2"/>
    <n v="226.62"/>
    <n v="59.6"/>
    <b v="1"/>
    <s v="Cash"/>
    <s v="In-store"/>
    <n v="453.24"/>
    <n v="1"/>
  </r>
  <r>
    <n v="3846"/>
    <d v="2022-09-10T00:00:00"/>
    <x v="363"/>
    <x v="0"/>
    <s v="Board Game"/>
    <n v="4"/>
    <n v="307.49"/>
    <n v="130.63"/>
    <b v="1"/>
    <s v="UPI"/>
    <s v="Online"/>
    <n v="1229.96"/>
    <n v="1"/>
  </r>
  <r>
    <n v="1270"/>
    <d v="2022-07-11T00:00:00"/>
    <x v="363"/>
    <x v="2"/>
    <s v="T-Shirt"/>
    <n v="2"/>
    <n v="264.77"/>
    <n v="16.079999999999998"/>
    <b v="1"/>
    <s v="UPI"/>
    <s v="Online"/>
    <n v="529.54"/>
    <n v="1"/>
  </r>
  <r>
    <n v="9786"/>
    <d v="2022-10-26T00:00:00"/>
    <x v="364"/>
    <x v="2"/>
    <s v="Shoes"/>
    <n v="2"/>
    <n v="417.36"/>
    <n v="160.91"/>
    <b v="1"/>
    <s v="UPI"/>
    <s v="Online"/>
    <n v="834.72"/>
    <n v="1"/>
  </r>
  <r>
    <n v="1775"/>
    <d v="2021-07-13T00:00:00"/>
    <x v="364"/>
    <x v="1"/>
    <s v="Table Lamp"/>
    <n v="4"/>
    <n v="181.43"/>
    <n v="36.17"/>
    <b v="0"/>
    <s v="UPI"/>
    <s v="In-store"/>
    <n v="725.72"/>
    <n v="0"/>
  </r>
  <r>
    <n v="7130"/>
    <d v="2023-03-19T00:00:00"/>
    <x v="365"/>
    <x v="4"/>
    <s v="Camera"/>
    <n v="1"/>
    <n v="250.71"/>
    <n v="40.299999999999997"/>
    <b v="0"/>
    <s v="Cash"/>
    <s v="In-store"/>
    <n v="250.71"/>
    <n v="0"/>
  </r>
  <r>
    <n v="5624"/>
    <d v="2022-11-06T00:00:00"/>
    <x v="365"/>
    <x v="5"/>
    <s v="Air Freshener"/>
    <n v="5"/>
    <n v="483.46"/>
    <n v="105.63"/>
    <b v="1"/>
    <s v="Debit Card"/>
    <s v="In-store"/>
    <n v="2417.2999999999997"/>
    <n v="1"/>
  </r>
  <r>
    <n v="5649"/>
    <d v="2022-10-06T00:00:00"/>
    <x v="365"/>
    <x v="0"/>
    <s v="Doll"/>
    <n v="5"/>
    <n v="332.08"/>
    <n v="25.62"/>
    <b v="1"/>
    <s v="Debit Card"/>
    <s v="In-store"/>
    <n v="1660.3999999999999"/>
    <n v="1"/>
  </r>
  <r>
    <n v="7070"/>
    <d v="2022-09-02T00:00:00"/>
    <x v="365"/>
    <x v="4"/>
    <s v="Headphones"/>
    <n v="3"/>
    <n v="315.52"/>
    <n v="4.2699999999999996"/>
    <b v="0"/>
    <s v="Credit Card"/>
    <s v="Online"/>
    <n v="946.56"/>
    <n v="0"/>
  </r>
  <r>
    <n v="8839"/>
    <d v="2022-05-26T00:00:00"/>
    <x v="365"/>
    <x v="0"/>
    <s v="Doll"/>
    <n v="2"/>
    <n v="87.5"/>
    <n v="0.65"/>
    <b v="1"/>
    <s v="Credit Card"/>
    <s v="In-store"/>
    <n v="175"/>
    <n v="1"/>
  </r>
  <r>
    <n v="967"/>
    <d v="2022-02-04T00:00:00"/>
    <x v="365"/>
    <x v="5"/>
    <s v="Car Seat Cover"/>
    <n v="1"/>
    <n v="264.60000000000002"/>
    <n v="54.95"/>
    <b v="0"/>
    <s v="Debit Card"/>
    <s v="Online"/>
    <n v="264.60000000000002"/>
    <n v="0"/>
  </r>
  <r>
    <n v="9846"/>
    <d v="2021-10-01T00:00:00"/>
    <x v="365"/>
    <x v="2"/>
    <s v="Jeans"/>
    <n v="2"/>
    <n v="476.66"/>
    <n v="231.6"/>
    <b v="1"/>
    <s v="Net Banking"/>
    <s v="In-store"/>
    <n v="953.32"/>
    <n v="1"/>
  </r>
  <r>
    <n v="1099"/>
    <d v="2021-08-07T00:00:00"/>
    <x v="365"/>
    <x v="2"/>
    <s v="T-Shirt"/>
    <n v="3"/>
    <n v="235.78"/>
    <n v="94.18"/>
    <b v="0"/>
    <s v="Cash"/>
    <s v="In-store"/>
    <n v="707.34"/>
    <n v="0"/>
  </r>
  <r>
    <n v="633"/>
    <d v="2021-04-08T00:00:00"/>
    <x v="365"/>
    <x v="2"/>
    <s v="Shoes"/>
    <n v="1"/>
    <n v="168.57"/>
    <n v="29.01"/>
    <b v="0"/>
    <s v="UPI"/>
    <s v="Online"/>
    <n v="168.57"/>
    <n v="0"/>
  </r>
  <r>
    <n v="6736"/>
    <d v="2022-07-09T00:00:00"/>
    <x v="366"/>
    <x v="5"/>
    <s v="Motor Oil"/>
    <n v="3"/>
    <n v="227.27"/>
    <n v="22.9"/>
    <b v="1"/>
    <s v="Debit Card"/>
    <s v="In-store"/>
    <n v="681.81000000000006"/>
    <n v="1"/>
  </r>
  <r>
    <n v="3521"/>
    <d v="2022-03-02T00:00:00"/>
    <x v="366"/>
    <x v="0"/>
    <s v="Action Figure"/>
    <n v="2"/>
    <n v="196.73"/>
    <n v="98.15"/>
    <b v="1"/>
    <s v="Credit Card"/>
    <s v="Online"/>
    <n v="393.46"/>
    <n v="1"/>
  </r>
  <r>
    <n v="6529"/>
    <d v="2021-08-13T00:00:00"/>
    <x v="366"/>
    <x v="0"/>
    <s v="Action Figure"/>
    <n v="3"/>
    <n v="437.81"/>
    <n v="176.5"/>
    <b v="1"/>
    <s v="UPI"/>
    <s v="In-store"/>
    <n v="1313.43"/>
    <n v="1"/>
  </r>
  <r>
    <n v="3641"/>
    <d v="2021-07-21T00:00:00"/>
    <x v="366"/>
    <x v="4"/>
    <s v="Smartphone"/>
    <n v="2"/>
    <n v="267.97000000000003"/>
    <n v="117.31"/>
    <b v="0"/>
    <s v="Credit Card"/>
    <s v="In-store"/>
    <n v="535.94000000000005"/>
    <n v="0"/>
  </r>
  <r>
    <n v="3769"/>
    <d v="2023-02-04T00:00:00"/>
    <x v="367"/>
    <x v="0"/>
    <s v="Board Game"/>
    <n v="4"/>
    <n v="279.81"/>
    <n v="132"/>
    <b v="0"/>
    <s v="Net Banking"/>
    <s v="In-store"/>
    <n v="1119.24"/>
    <n v="0"/>
  </r>
  <r>
    <n v="1575"/>
    <d v="2022-11-11T00:00:00"/>
    <x v="368"/>
    <x v="3"/>
    <s v="Children's Book"/>
    <n v="2"/>
    <n v="446.23"/>
    <n v="72.45"/>
    <b v="0"/>
    <s v="Net Banking"/>
    <s v="In-store"/>
    <n v="892.46"/>
    <n v="0"/>
  </r>
  <r>
    <n v="2527"/>
    <d v="2022-05-26T00:00:00"/>
    <x v="368"/>
    <x v="5"/>
    <s v="Motorcycle Helmet"/>
    <n v="4"/>
    <n v="165.17"/>
    <n v="8.8000000000000007"/>
    <b v="1"/>
    <s v="Net Banking"/>
    <s v="In-store"/>
    <n v="660.68"/>
    <n v="1"/>
  </r>
  <r>
    <n v="3887"/>
    <d v="2022-07-11T00:00:00"/>
    <x v="369"/>
    <x v="0"/>
    <s v="Puzzle"/>
    <n v="5"/>
    <n v="154.97999999999999"/>
    <n v="54.19"/>
    <b v="1"/>
    <s v="UPI"/>
    <s v="In-store"/>
    <n v="774.9"/>
    <n v="1"/>
  </r>
  <r>
    <n v="5891"/>
    <d v="2022-02-22T00:00:00"/>
    <x v="369"/>
    <x v="4"/>
    <s v="Camera"/>
    <n v="4"/>
    <n v="364.85"/>
    <n v="165.86"/>
    <b v="1"/>
    <s v="UPI"/>
    <s v="In-store"/>
    <n v="1459.4"/>
    <n v="1"/>
  </r>
  <r>
    <n v="4988"/>
    <d v="2022-02-14T00:00:00"/>
    <x v="369"/>
    <x v="4"/>
    <s v="Laptop"/>
    <n v="5"/>
    <n v="119.49"/>
    <n v="3.26"/>
    <b v="1"/>
    <s v="Debit Card"/>
    <s v="In-store"/>
    <n v="597.44999999999993"/>
    <n v="1"/>
  </r>
  <r>
    <n v="3734"/>
    <d v="2022-02-22T00:00:00"/>
    <x v="370"/>
    <x v="5"/>
    <s v="Car Charger"/>
    <n v="4"/>
    <n v="458.35"/>
    <n v="123.8"/>
    <b v="0"/>
    <s v="Net Banking"/>
    <s v="Online"/>
    <n v="1833.4"/>
    <n v="0"/>
  </r>
  <r>
    <n v="9369"/>
    <d v="2022-01-13T00:00:00"/>
    <x v="370"/>
    <x v="4"/>
    <s v="Laptop"/>
    <n v="4"/>
    <n v="320.89"/>
    <n v="124.76"/>
    <b v="1"/>
    <s v="Debit Card"/>
    <s v="Online"/>
    <n v="1283.56"/>
    <n v="1"/>
  </r>
  <r>
    <n v="2935"/>
    <d v="2021-11-13T00:00:00"/>
    <x v="370"/>
    <x v="0"/>
    <s v="Puzzle"/>
    <n v="2"/>
    <n v="158.35"/>
    <n v="49.34"/>
    <b v="1"/>
    <s v="Cash"/>
    <s v="In-store"/>
    <n v="316.7"/>
    <n v="1"/>
  </r>
  <r>
    <n v="5005"/>
    <d v="2021-08-25T00:00:00"/>
    <x v="370"/>
    <x v="0"/>
    <s v="Remote Control Car"/>
    <n v="1"/>
    <n v="346.9"/>
    <n v="37.31"/>
    <b v="0"/>
    <s v="Credit Card"/>
    <s v="Online"/>
    <n v="346.9"/>
    <n v="0"/>
  </r>
  <r>
    <n v="3789"/>
    <d v="2023-01-12T00:00:00"/>
    <x v="371"/>
    <x v="5"/>
    <s v="Motorcycle Helmet"/>
    <n v="2"/>
    <n v="41.47"/>
    <n v="8.4499999999999993"/>
    <b v="0"/>
    <s v="UPI"/>
    <s v="Online"/>
    <n v="82.94"/>
    <n v="0"/>
  </r>
  <r>
    <n v="665"/>
    <d v="2022-10-28T00:00:00"/>
    <x v="371"/>
    <x v="2"/>
    <s v="Dress"/>
    <n v="2"/>
    <n v="51.22"/>
    <n v="13.12"/>
    <b v="0"/>
    <s v="Net Banking"/>
    <s v="In-store"/>
    <n v="102.44"/>
    <n v="0"/>
  </r>
  <r>
    <n v="8803"/>
    <d v="2022-06-24T00:00:00"/>
    <x v="371"/>
    <x v="4"/>
    <s v="Smartwatch"/>
    <n v="3"/>
    <n v="55.5"/>
    <n v="1.82"/>
    <b v="1"/>
    <s v="Cash"/>
    <s v="Online"/>
    <n v="166.5"/>
    <n v="1"/>
  </r>
  <r>
    <n v="1952"/>
    <d v="2022-05-24T00:00:00"/>
    <x v="371"/>
    <x v="3"/>
    <s v="Science Fiction"/>
    <n v="4"/>
    <n v="226.85"/>
    <n v="4.08"/>
    <b v="1"/>
    <s v="Cash"/>
    <s v="In-store"/>
    <n v="907.4"/>
    <n v="1"/>
  </r>
  <r>
    <n v="9369"/>
    <d v="2022-01-06T00:00:00"/>
    <x v="371"/>
    <x v="2"/>
    <s v="Dress"/>
    <n v="1"/>
    <n v="165.91"/>
    <n v="39.24"/>
    <b v="0"/>
    <s v="UPI"/>
    <s v="Online"/>
    <n v="165.91"/>
    <n v="0"/>
  </r>
  <r>
    <n v="5358"/>
    <d v="2021-06-12T00:00:00"/>
    <x v="371"/>
    <x v="0"/>
    <s v="Puzzle"/>
    <n v="1"/>
    <n v="80.069999999999993"/>
    <n v="26.91"/>
    <b v="0"/>
    <s v="Debit Card"/>
    <s v="In-store"/>
    <n v="80.069999999999993"/>
    <n v="0"/>
  </r>
  <r>
    <n v="55"/>
    <d v="2022-04-24T00:00:00"/>
    <x v="372"/>
    <x v="5"/>
    <s v="Air Freshener"/>
    <n v="1"/>
    <n v="287.95"/>
    <n v="134.62"/>
    <b v="0"/>
    <s v="Net Banking"/>
    <s v="In-store"/>
    <n v="287.95"/>
    <n v="0"/>
  </r>
  <r>
    <n v="182"/>
    <d v="2021-07-31T00:00:00"/>
    <x v="372"/>
    <x v="3"/>
    <s v="Textbook"/>
    <n v="1"/>
    <n v="483.58"/>
    <n v="229.37"/>
    <b v="0"/>
    <s v="Debit Card"/>
    <s v="Online"/>
    <n v="483.58"/>
    <n v="0"/>
  </r>
  <r>
    <n v="9056"/>
    <d v="2021-05-29T00:00:00"/>
    <x v="372"/>
    <x v="1"/>
    <s v="Curtains"/>
    <n v="1"/>
    <n v="272.11"/>
    <n v="32.159999999999997"/>
    <b v="0"/>
    <s v="UPI"/>
    <s v="Online"/>
    <n v="272.11"/>
    <n v="0"/>
  </r>
  <r>
    <n v="9638"/>
    <d v="2021-05-06T00:00:00"/>
    <x v="372"/>
    <x v="1"/>
    <s v="Bed Sheets"/>
    <n v="1"/>
    <n v="146.76"/>
    <n v="44.74"/>
    <b v="0"/>
    <s v="Credit Card"/>
    <s v="In-store"/>
    <n v="146.76"/>
    <n v="0"/>
  </r>
  <r>
    <n v="4099"/>
    <d v="2022-09-30T00:00:00"/>
    <x v="373"/>
    <x v="4"/>
    <s v="Laptop"/>
    <n v="1"/>
    <n v="337.22"/>
    <n v="140.02000000000001"/>
    <b v="0"/>
    <s v="UPI"/>
    <s v="Online"/>
    <n v="337.22"/>
    <n v="0"/>
  </r>
  <r>
    <n v="2040"/>
    <d v="2022-05-13T00:00:00"/>
    <x v="373"/>
    <x v="0"/>
    <s v="Board Game"/>
    <n v="2"/>
    <n v="383.85"/>
    <n v="183.69"/>
    <b v="0"/>
    <s v="Cash"/>
    <s v="In-store"/>
    <n v="767.7"/>
    <n v="0"/>
  </r>
  <r>
    <n v="544"/>
    <d v="2022-08-06T00:00:00"/>
    <x v="374"/>
    <x v="0"/>
    <s v="Board Game"/>
    <n v="3"/>
    <n v="362.4"/>
    <n v="91.15"/>
    <b v="1"/>
    <s v="Net Banking"/>
    <s v="Online"/>
    <n v="1087.1999999999998"/>
    <n v="1"/>
  </r>
  <r>
    <n v="2163"/>
    <d v="2022-08-26T00:00:00"/>
    <x v="375"/>
    <x v="0"/>
    <s v="Remote Control Car"/>
    <n v="3"/>
    <n v="277.70999999999998"/>
    <n v="23.99"/>
    <b v="0"/>
    <s v="Credit Card"/>
    <s v="Online"/>
    <n v="833.12999999999988"/>
    <n v="0"/>
  </r>
  <r>
    <n v="5857"/>
    <d v="2022-01-27T00:00:00"/>
    <x v="375"/>
    <x v="1"/>
    <s v="Bed Sheets"/>
    <n v="5"/>
    <n v="137.91999999999999"/>
    <n v="38.99"/>
    <b v="0"/>
    <s v="Cash"/>
    <s v="In-store"/>
    <n v="689.59999999999991"/>
    <n v="0"/>
  </r>
  <r>
    <n v="4101"/>
    <d v="2022-06-12T00:00:00"/>
    <x v="376"/>
    <x v="1"/>
    <s v="Cookware Set"/>
    <n v="5"/>
    <n v="488.71"/>
    <n v="94.69"/>
    <b v="0"/>
    <s v="Credit Card"/>
    <s v="Online"/>
    <n v="2443.5499999999997"/>
    <n v="0"/>
  </r>
  <r>
    <n v="6780"/>
    <d v="2022-05-08T00:00:00"/>
    <x v="376"/>
    <x v="4"/>
    <s v="Smartwatch"/>
    <n v="2"/>
    <n v="290.26"/>
    <n v="24.61"/>
    <b v="0"/>
    <s v="Debit Card"/>
    <s v="Online"/>
    <n v="580.52"/>
    <n v="0"/>
  </r>
  <r>
    <n v="9781"/>
    <d v="2022-05-01T00:00:00"/>
    <x v="376"/>
    <x v="0"/>
    <s v="Remote Control Car"/>
    <n v="5"/>
    <n v="65.97"/>
    <n v="11.61"/>
    <b v="0"/>
    <s v="Cash"/>
    <s v="Online"/>
    <n v="329.85"/>
    <n v="0"/>
  </r>
  <r>
    <n v="2379"/>
    <d v="2022-04-18T00:00:00"/>
    <x v="376"/>
    <x v="4"/>
    <s v="Smartphone"/>
    <n v="4"/>
    <n v="464.59"/>
    <n v="50.54"/>
    <b v="0"/>
    <s v="Credit Card"/>
    <s v="In-store"/>
    <n v="1858.36"/>
    <n v="0"/>
  </r>
  <r>
    <n v="6227"/>
    <d v="2022-04-09T00:00:00"/>
    <x v="376"/>
    <x v="4"/>
    <s v="Headphones"/>
    <n v="4"/>
    <n v="174.46"/>
    <n v="70.06"/>
    <b v="0"/>
    <s v="UPI"/>
    <s v="In-store"/>
    <n v="697.84"/>
    <n v="0"/>
  </r>
  <r>
    <n v="9013"/>
    <d v="2021-06-13T00:00:00"/>
    <x v="376"/>
    <x v="5"/>
    <s v="Car Charger"/>
    <n v="4"/>
    <n v="359.33"/>
    <n v="44.03"/>
    <b v="0"/>
    <s v="Debit Card"/>
    <s v="In-store"/>
    <n v="1437.32"/>
    <n v="0"/>
  </r>
  <r>
    <n v="5365"/>
    <d v="2023-01-30T00:00:00"/>
    <x v="377"/>
    <x v="4"/>
    <s v="Camera"/>
    <n v="5"/>
    <n v="430.61"/>
    <n v="167.7"/>
    <b v="1"/>
    <s v="Credit Card"/>
    <s v="Online"/>
    <n v="2153.0500000000002"/>
    <n v="1"/>
  </r>
  <r>
    <n v="1883"/>
    <d v="2022-03-31T00:00:00"/>
    <x v="377"/>
    <x v="2"/>
    <s v="Shoes"/>
    <n v="4"/>
    <n v="461.25"/>
    <n v="185.04"/>
    <b v="1"/>
    <s v="Credit Card"/>
    <s v="In-store"/>
    <n v="1845"/>
    <n v="1"/>
  </r>
  <r>
    <n v="5941"/>
    <d v="2022-03-26T00:00:00"/>
    <x v="377"/>
    <x v="0"/>
    <s v="Puzzle"/>
    <n v="5"/>
    <n v="16.46"/>
    <n v="2.62"/>
    <b v="1"/>
    <s v="UPI"/>
    <s v="Online"/>
    <n v="82.300000000000011"/>
    <n v="1"/>
  </r>
  <r>
    <n v="4874"/>
    <d v="2023-01-16T00:00:00"/>
    <x v="378"/>
    <x v="0"/>
    <s v="Board Game"/>
    <n v="4"/>
    <n v="132.08000000000001"/>
    <n v="59.43"/>
    <b v="0"/>
    <s v="UPI"/>
    <s v="In-store"/>
    <n v="528.32000000000005"/>
    <n v="0"/>
  </r>
  <r>
    <n v="2565"/>
    <d v="2022-09-12T00:00:00"/>
    <x v="378"/>
    <x v="2"/>
    <s v="Jeans"/>
    <n v="1"/>
    <n v="33.97"/>
    <n v="14.29"/>
    <b v="0"/>
    <s v="UPI"/>
    <s v="Online"/>
    <n v="33.97"/>
    <n v="0"/>
  </r>
  <r>
    <n v="3874"/>
    <d v="2022-07-05T00:00:00"/>
    <x v="378"/>
    <x v="3"/>
    <s v="Biography"/>
    <n v="1"/>
    <n v="289.91000000000003"/>
    <n v="28.5"/>
    <b v="1"/>
    <s v="Credit Card"/>
    <s v="In-store"/>
    <n v="289.91000000000003"/>
    <n v="1"/>
  </r>
  <r>
    <n v="5427"/>
    <d v="2022-01-05T00:00:00"/>
    <x v="378"/>
    <x v="0"/>
    <s v="Remote Control Car"/>
    <n v="3"/>
    <n v="161.57"/>
    <n v="3.32"/>
    <b v="0"/>
    <s v="Cash"/>
    <s v="Online"/>
    <n v="484.71"/>
    <n v="0"/>
  </r>
  <r>
    <n v="6671"/>
    <d v="2021-11-09T00:00:00"/>
    <x v="378"/>
    <x v="2"/>
    <s v="Shoes"/>
    <n v="1"/>
    <n v="383.64"/>
    <n v="77.150000000000006"/>
    <b v="1"/>
    <s v="Cash"/>
    <s v="Online"/>
    <n v="383.64"/>
    <n v="1"/>
  </r>
  <r>
    <n v="850"/>
    <d v="2022-07-07T00:00:00"/>
    <x v="379"/>
    <x v="2"/>
    <s v="T-Shirt"/>
    <n v="4"/>
    <n v="203.95"/>
    <n v="44.25"/>
    <b v="1"/>
    <s v="Net Banking"/>
    <s v="Online"/>
    <n v="815.8"/>
    <n v="1"/>
  </r>
  <r>
    <n v="4519"/>
    <d v="2022-03-18T00:00:00"/>
    <x v="380"/>
    <x v="2"/>
    <s v="T-Shirt"/>
    <n v="1"/>
    <n v="158.43"/>
    <n v="75.540000000000006"/>
    <b v="1"/>
    <s v="UPI"/>
    <s v="Online"/>
    <n v="158.43"/>
    <n v="1"/>
  </r>
  <r>
    <n v="8979"/>
    <d v="2021-05-27T00:00:00"/>
    <x v="380"/>
    <x v="4"/>
    <s v="Laptop"/>
    <n v="3"/>
    <n v="378.61"/>
    <n v="109.87"/>
    <b v="1"/>
    <s v="Net Banking"/>
    <s v="In-store"/>
    <n v="1135.83"/>
    <n v="1"/>
  </r>
  <r>
    <n v="4957"/>
    <d v="2021-07-17T00:00:00"/>
    <x v="381"/>
    <x v="5"/>
    <s v="Car Charger"/>
    <n v="2"/>
    <n v="484.35"/>
    <n v="135.51"/>
    <b v="1"/>
    <s v="Net Banking"/>
    <s v="Online"/>
    <n v="968.7"/>
    <n v="1"/>
  </r>
  <r>
    <n v="4352"/>
    <d v="2022-09-20T00:00:00"/>
    <x v="382"/>
    <x v="2"/>
    <s v="Jeans"/>
    <n v="4"/>
    <n v="164.93"/>
    <n v="62"/>
    <b v="1"/>
    <s v="Credit Card"/>
    <s v="In-store"/>
    <n v="659.72"/>
    <n v="1"/>
  </r>
  <r>
    <n v="5829"/>
    <d v="2022-02-17T00:00:00"/>
    <x v="382"/>
    <x v="0"/>
    <s v="Action Figure"/>
    <n v="3"/>
    <n v="137.47999999999999"/>
    <n v="68.099999999999994"/>
    <b v="1"/>
    <s v="UPI"/>
    <s v="In-store"/>
    <n v="412.43999999999994"/>
    <n v="1"/>
  </r>
  <r>
    <n v="5831"/>
    <d v="2022-02-07T00:00:00"/>
    <x v="383"/>
    <x v="0"/>
    <s v="Action Figure"/>
    <n v="5"/>
    <n v="273.26"/>
    <n v="18.04"/>
    <b v="1"/>
    <s v="Credit Card"/>
    <s v="Online"/>
    <n v="1366.3"/>
    <n v="1"/>
  </r>
  <r>
    <n v="2379"/>
    <d v="2021-10-25T00:00:00"/>
    <x v="383"/>
    <x v="4"/>
    <s v="Laptop"/>
    <n v="2"/>
    <n v="66.62"/>
    <n v="5.24"/>
    <b v="0"/>
    <s v="UPI"/>
    <s v="In-store"/>
    <n v="133.24"/>
    <n v="0"/>
  </r>
  <r>
    <n v="315"/>
    <d v="2021-10-08T00:00:00"/>
    <x v="383"/>
    <x v="0"/>
    <s v="Remote Control Car"/>
    <n v="5"/>
    <n v="38.81"/>
    <n v="10.61"/>
    <b v="0"/>
    <s v="UPI"/>
    <s v="In-store"/>
    <n v="194.05"/>
    <n v="0"/>
  </r>
  <r>
    <n v="9561"/>
    <d v="2022-09-01T00:00:00"/>
    <x v="384"/>
    <x v="1"/>
    <s v="Cushion Covers"/>
    <n v="2"/>
    <n v="259.67"/>
    <n v="11.8"/>
    <b v="1"/>
    <s v="Credit Card"/>
    <s v="Online"/>
    <n v="519.34"/>
    <n v="1"/>
  </r>
  <r>
    <n v="7848"/>
    <d v="2022-05-08T00:00:00"/>
    <x v="384"/>
    <x v="4"/>
    <s v="Laptop"/>
    <n v="2"/>
    <n v="300.89999999999998"/>
    <n v="102.5"/>
    <b v="1"/>
    <s v="Credit Card"/>
    <s v="Online"/>
    <n v="601.79999999999995"/>
    <n v="1"/>
  </r>
  <r>
    <n v="8949"/>
    <d v="2021-08-06T00:00:00"/>
    <x v="384"/>
    <x v="3"/>
    <s v="Biography"/>
    <n v="1"/>
    <n v="467.78"/>
    <n v="35.42"/>
    <b v="1"/>
    <s v="Credit Card"/>
    <s v="In-store"/>
    <n v="467.78"/>
    <n v="1"/>
  </r>
  <r>
    <n v="6356"/>
    <d v="2021-05-22T00:00:00"/>
    <x v="385"/>
    <x v="5"/>
    <s v="Motorcycle Helmet"/>
    <n v="1"/>
    <n v="239.38"/>
    <n v="92.97"/>
    <b v="0"/>
    <s v="Net Banking"/>
    <s v="Online"/>
    <n v="239.38"/>
    <n v="0"/>
  </r>
  <r>
    <n v="1700"/>
    <d v="2022-12-29T00:00:00"/>
    <x v="386"/>
    <x v="4"/>
    <s v="Headphones"/>
    <n v="5"/>
    <n v="330.68"/>
    <n v="97.6"/>
    <b v="1"/>
    <s v="Credit Card"/>
    <s v="Online"/>
    <n v="1653.4"/>
    <n v="1"/>
  </r>
  <r>
    <n v="1422"/>
    <d v="2022-04-23T00:00:00"/>
    <x v="386"/>
    <x v="5"/>
    <s v="Car Seat Cover"/>
    <n v="2"/>
    <n v="491.03"/>
    <n v="117.22"/>
    <b v="1"/>
    <s v="Credit Card"/>
    <s v="In-store"/>
    <n v="982.06"/>
    <n v="1"/>
  </r>
  <r>
    <n v="1862"/>
    <d v="2021-12-12T00:00:00"/>
    <x v="386"/>
    <x v="5"/>
    <s v="Motorcycle Helmet"/>
    <n v="5"/>
    <n v="304.8"/>
    <n v="111.46"/>
    <b v="1"/>
    <s v="Credit Card"/>
    <s v="Online"/>
    <n v="1524"/>
    <n v="1"/>
  </r>
  <r>
    <n v="5090"/>
    <d v="2021-06-17T00:00:00"/>
    <x v="386"/>
    <x v="2"/>
    <s v="Jeans"/>
    <n v="5"/>
    <n v="42.99"/>
    <n v="0.6"/>
    <b v="1"/>
    <s v="Debit Card"/>
    <s v="In-store"/>
    <n v="214.95000000000002"/>
    <n v="1"/>
  </r>
  <r>
    <n v="2089"/>
    <d v="2022-12-23T00:00:00"/>
    <x v="387"/>
    <x v="5"/>
    <s v="Motor Oil"/>
    <n v="2"/>
    <n v="358.87"/>
    <n v="21.36"/>
    <b v="0"/>
    <s v="Cash"/>
    <s v="Online"/>
    <n v="717.74"/>
    <n v="0"/>
  </r>
  <r>
    <n v="352"/>
    <d v="2021-12-08T00:00:00"/>
    <x v="387"/>
    <x v="0"/>
    <s v="Puzzle"/>
    <n v="1"/>
    <n v="315.61"/>
    <n v="61.54"/>
    <b v="1"/>
    <s v="Debit Card"/>
    <s v="In-store"/>
    <n v="315.61"/>
    <n v="1"/>
  </r>
  <r>
    <n v="4269"/>
    <d v="2021-09-15T00:00:00"/>
    <x v="387"/>
    <x v="2"/>
    <s v="Shoes"/>
    <n v="3"/>
    <n v="492.96"/>
    <n v="156.02000000000001"/>
    <b v="0"/>
    <s v="UPI"/>
    <s v="Online"/>
    <n v="1478.8799999999999"/>
    <n v="0"/>
  </r>
  <r>
    <n v="2064"/>
    <d v="2021-10-21T00:00:00"/>
    <x v="388"/>
    <x v="5"/>
    <s v="Car Seat Cover"/>
    <n v="4"/>
    <n v="405.67"/>
    <n v="177.46"/>
    <b v="0"/>
    <s v="Credit Card"/>
    <s v="Online"/>
    <n v="1622.68"/>
    <n v="0"/>
  </r>
  <r>
    <n v="9945"/>
    <d v="2021-09-01T00:00:00"/>
    <x v="388"/>
    <x v="2"/>
    <s v="Dress"/>
    <n v="3"/>
    <n v="420.78"/>
    <n v="187.17"/>
    <b v="0"/>
    <s v="Debit Card"/>
    <s v="Online"/>
    <n v="1262.3399999999999"/>
    <n v="0"/>
  </r>
  <r>
    <n v="6291"/>
    <d v="2021-05-25T00:00:00"/>
    <x v="388"/>
    <x v="2"/>
    <s v="Watch"/>
    <n v="2"/>
    <n v="332.03"/>
    <n v="106.62"/>
    <b v="1"/>
    <s v="Net Banking"/>
    <s v="Online"/>
    <n v="664.06"/>
    <n v="1"/>
  </r>
  <r>
    <n v="8304"/>
    <d v="2023-03-14T00:00:00"/>
    <x v="389"/>
    <x v="2"/>
    <s v="Watch"/>
    <n v="5"/>
    <n v="24.18"/>
    <n v="2.33"/>
    <b v="1"/>
    <s v="Credit Card"/>
    <s v="Online"/>
    <n v="120.9"/>
    <n v="1"/>
  </r>
  <r>
    <n v="825"/>
    <d v="2023-03-12T00:00:00"/>
    <x v="389"/>
    <x v="0"/>
    <s v="Doll"/>
    <n v="2"/>
    <n v="202.59"/>
    <n v="97.44"/>
    <b v="1"/>
    <s v="Debit Card"/>
    <s v="In-store"/>
    <n v="405.18"/>
    <n v="1"/>
  </r>
  <r>
    <n v="6386"/>
    <d v="2022-11-29T00:00:00"/>
    <x v="389"/>
    <x v="2"/>
    <s v="Jeans"/>
    <n v="4"/>
    <n v="189.81"/>
    <n v="24.58"/>
    <b v="1"/>
    <s v="UPI"/>
    <s v="Online"/>
    <n v="759.24"/>
    <n v="1"/>
  </r>
  <r>
    <n v="3832"/>
    <d v="2021-11-19T00:00:00"/>
    <x v="389"/>
    <x v="0"/>
    <s v="Action Figure"/>
    <n v="3"/>
    <n v="332.97"/>
    <n v="146.88"/>
    <b v="1"/>
    <s v="Cash"/>
    <s v="In-store"/>
    <n v="998.91000000000008"/>
    <n v="1"/>
  </r>
  <r>
    <n v="4488"/>
    <d v="2022-12-26T00:00:00"/>
    <x v="390"/>
    <x v="4"/>
    <s v="Headphones"/>
    <n v="4"/>
    <n v="436.93"/>
    <n v="114.65"/>
    <b v="0"/>
    <s v="Debit Card"/>
    <s v="Online"/>
    <n v="1747.72"/>
    <n v="0"/>
  </r>
  <r>
    <n v="8783"/>
    <d v="2022-06-14T00:00:00"/>
    <x v="390"/>
    <x v="1"/>
    <s v="Cushion Covers"/>
    <n v="2"/>
    <n v="387.62"/>
    <n v="5.56"/>
    <b v="1"/>
    <s v="UPI"/>
    <s v="In-store"/>
    <n v="775.24"/>
    <n v="1"/>
  </r>
  <r>
    <n v="8461"/>
    <d v="2022-08-28T00:00:00"/>
    <x v="391"/>
    <x v="1"/>
    <s v="Curtains"/>
    <n v="4"/>
    <n v="398.4"/>
    <n v="176.72"/>
    <b v="1"/>
    <s v="Cash"/>
    <s v="Online"/>
    <n v="1593.6"/>
    <n v="1"/>
  </r>
  <r>
    <n v="1952"/>
    <d v="2021-12-01T00:00:00"/>
    <x v="391"/>
    <x v="4"/>
    <s v="Smartphone"/>
    <n v="5"/>
    <n v="477.92"/>
    <n v="203.21"/>
    <b v="0"/>
    <s v="Cash"/>
    <s v="Online"/>
    <n v="2389.6"/>
    <n v="0"/>
  </r>
  <r>
    <n v="378"/>
    <d v="2022-06-07T00:00:00"/>
    <x v="392"/>
    <x v="2"/>
    <s v="Jeans"/>
    <n v="3"/>
    <n v="352.53"/>
    <n v="82.89"/>
    <b v="1"/>
    <s v="Cash"/>
    <s v="In-store"/>
    <n v="1057.5899999999999"/>
    <n v="1"/>
  </r>
  <r>
    <n v="5028"/>
    <d v="2021-11-29T00:00:00"/>
    <x v="392"/>
    <x v="5"/>
    <s v="Motorcycle Helmet"/>
    <n v="3"/>
    <n v="12.85"/>
    <n v="2.66"/>
    <b v="1"/>
    <s v="Cash"/>
    <s v="In-store"/>
    <n v="38.549999999999997"/>
    <n v="1"/>
  </r>
  <r>
    <n v="9410"/>
    <d v="2021-07-16T00:00:00"/>
    <x v="392"/>
    <x v="2"/>
    <s v="Shoes"/>
    <n v="2"/>
    <n v="192.87"/>
    <n v="95.65"/>
    <b v="0"/>
    <s v="Debit Card"/>
    <s v="Online"/>
    <n v="385.74"/>
    <n v="0"/>
  </r>
  <r>
    <n v="1552"/>
    <d v="2021-11-20T00:00:00"/>
    <x v="393"/>
    <x v="2"/>
    <s v="T-Shirt"/>
    <n v="2"/>
    <n v="302.23"/>
    <n v="148.25"/>
    <b v="0"/>
    <s v="Net Banking"/>
    <s v="In-store"/>
    <n v="604.46"/>
    <n v="0"/>
  </r>
  <r>
    <n v="5701"/>
    <d v="2023-01-27T00:00:00"/>
    <x v="394"/>
    <x v="1"/>
    <s v="Curtains"/>
    <n v="1"/>
    <n v="430.29"/>
    <n v="70.959999999999994"/>
    <b v="0"/>
    <s v="Net Banking"/>
    <s v="In-store"/>
    <n v="430.29"/>
    <n v="0"/>
  </r>
  <r>
    <n v="6348"/>
    <d v="2021-07-11T00:00:00"/>
    <x v="394"/>
    <x v="1"/>
    <s v="Table Lamp"/>
    <n v="1"/>
    <n v="396.72"/>
    <n v="128.4"/>
    <b v="1"/>
    <s v="Net Banking"/>
    <s v="Online"/>
    <n v="396.72"/>
    <n v="1"/>
  </r>
  <r>
    <n v="3113"/>
    <d v="2022-03-19T00:00:00"/>
    <x v="395"/>
    <x v="5"/>
    <s v="Motor Oil"/>
    <n v="5"/>
    <n v="139.97999999999999"/>
    <n v="19.7"/>
    <b v="1"/>
    <s v="Credit Card"/>
    <s v="Online"/>
    <n v="699.9"/>
    <n v="1"/>
  </r>
  <r>
    <n v="5615"/>
    <d v="2022-01-22T00:00:00"/>
    <x v="395"/>
    <x v="0"/>
    <s v="Remote Control Car"/>
    <n v="2"/>
    <n v="165.03"/>
    <n v="59.05"/>
    <b v="1"/>
    <s v="UPI"/>
    <s v="In-store"/>
    <n v="330.06"/>
    <n v="1"/>
  </r>
  <r>
    <n v="6197"/>
    <d v="2021-08-02T00:00:00"/>
    <x v="395"/>
    <x v="4"/>
    <s v="Headphones"/>
    <n v="2"/>
    <n v="154.54"/>
    <n v="40.28"/>
    <b v="0"/>
    <s v="Net Banking"/>
    <s v="In-store"/>
    <n v="309.08"/>
    <n v="0"/>
  </r>
  <r>
    <n v="3790"/>
    <d v="2022-09-04T00:00:00"/>
    <x v="396"/>
    <x v="4"/>
    <s v="Laptop"/>
    <n v="4"/>
    <n v="212.06"/>
    <n v="105.6"/>
    <b v="1"/>
    <s v="Credit Card"/>
    <s v="In-store"/>
    <n v="848.24"/>
    <n v="1"/>
  </r>
  <r>
    <n v="7134"/>
    <d v="2022-08-31T00:00:00"/>
    <x v="396"/>
    <x v="1"/>
    <s v="Bed Sheets"/>
    <n v="2"/>
    <n v="424.52"/>
    <n v="56.66"/>
    <b v="0"/>
    <s v="Debit Card"/>
    <s v="In-store"/>
    <n v="849.04"/>
    <n v="0"/>
  </r>
  <r>
    <n v="6853"/>
    <d v="2022-04-17T00:00:00"/>
    <x v="396"/>
    <x v="2"/>
    <s v="T-Shirt"/>
    <n v="5"/>
    <n v="119.85"/>
    <n v="36.54"/>
    <b v="1"/>
    <s v="Cash"/>
    <s v="In-store"/>
    <n v="599.25"/>
    <n v="1"/>
  </r>
  <r>
    <n v="3581"/>
    <d v="2022-02-26T00:00:00"/>
    <x v="396"/>
    <x v="1"/>
    <s v="Table Lamp"/>
    <n v="4"/>
    <n v="491.72"/>
    <n v="25.03"/>
    <b v="1"/>
    <s v="Net Banking"/>
    <s v="Online"/>
    <n v="1966.88"/>
    <n v="1"/>
  </r>
  <r>
    <n v="7536"/>
    <d v="2021-10-25T00:00:00"/>
    <x v="396"/>
    <x v="5"/>
    <s v="Motor Oil"/>
    <n v="2"/>
    <n v="493.87"/>
    <n v="30.87"/>
    <b v="0"/>
    <s v="Debit Card"/>
    <s v="In-store"/>
    <n v="987.74"/>
    <n v="0"/>
  </r>
  <r>
    <n v="6940"/>
    <d v="2021-09-21T00:00:00"/>
    <x v="396"/>
    <x v="3"/>
    <s v="Mystery Novel"/>
    <n v="1"/>
    <n v="39.700000000000003"/>
    <n v="14.46"/>
    <b v="1"/>
    <s v="Debit Card"/>
    <s v="Online"/>
    <n v="39.700000000000003"/>
    <n v="1"/>
  </r>
  <r>
    <n v="1844"/>
    <d v="2021-09-19T00:00:00"/>
    <x v="396"/>
    <x v="3"/>
    <s v="Biography"/>
    <n v="3"/>
    <n v="421.06"/>
    <n v="109.26"/>
    <b v="0"/>
    <s v="Debit Card"/>
    <s v="In-store"/>
    <n v="1263.18"/>
    <n v="0"/>
  </r>
  <r>
    <n v="9680"/>
    <d v="2023-02-24T00:00:00"/>
    <x v="397"/>
    <x v="0"/>
    <s v="Puzzle"/>
    <n v="3"/>
    <n v="132.03"/>
    <n v="56.52"/>
    <b v="1"/>
    <s v="UPI"/>
    <s v="In-store"/>
    <n v="396.09000000000003"/>
    <n v="1"/>
  </r>
  <r>
    <n v="1005"/>
    <d v="2022-09-04T00:00:00"/>
    <x v="397"/>
    <x v="5"/>
    <s v="Motorcycle Helmet"/>
    <n v="2"/>
    <n v="369.42"/>
    <n v="80.14"/>
    <b v="0"/>
    <s v="Credit Card"/>
    <s v="Online"/>
    <n v="738.84"/>
    <n v="0"/>
  </r>
  <r>
    <n v="9215"/>
    <d v="2023-02-05T00:00:00"/>
    <x v="398"/>
    <x v="3"/>
    <s v="Children's Book"/>
    <n v="5"/>
    <n v="75.709999999999994"/>
    <n v="9.19"/>
    <b v="1"/>
    <s v="Net Banking"/>
    <s v="Online"/>
    <n v="378.54999999999995"/>
    <n v="1"/>
  </r>
  <r>
    <n v="3744"/>
    <d v="2021-09-18T00:00:00"/>
    <x v="399"/>
    <x v="1"/>
    <s v="Cookware Set"/>
    <n v="4"/>
    <n v="213.83"/>
    <n v="10.17"/>
    <b v="0"/>
    <s v="Net Banking"/>
    <s v="In-store"/>
    <n v="855.32"/>
    <n v="0"/>
  </r>
  <r>
    <n v="2655"/>
    <d v="2022-10-22T00:00:00"/>
    <x v="400"/>
    <x v="5"/>
    <s v="Car Seat Cover"/>
    <n v="1"/>
    <n v="65.37"/>
    <n v="24.52"/>
    <b v="0"/>
    <s v="Net Banking"/>
    <s v="Online"/>
    <n v="65.37"/>
    <n v="0"/>
  </r>
  <r>
    <n v="2958"/>
    <d v="2022-03-06T00:00:00"/>
    <x v="400"/>
    <x v="4"/>
    <s v="Smartwatch"/>
    <n v="3"/>
    <n v="197.19"/>
    <n v="8.9700000000000006"/>
    <b v="1"/>
    <s v="Cash"/>
    <s v="Online"/>
    <n v="591.56999999999994"/>
    <n v="1"/>
  </r>
  <r>
    <n v="437"/>
    <d v="2021-12-31T00:00:00"/>
    <x v="400"/>
    <x v="4"/>
    <s v="Camera"/>
    <n v="5"/>
    <n v="193.24"/>
    <n v="37.31"/>
    <b v="1"/>
    <s v="Net Banking"/>
    <s v="Online"/>
    <n v="966.2"/>
    <n v="1"/>
  </r>
  <r>
    <n v="1383"/>
    <d v="2021-06-05T00:00:00"/>
    <x v="400"/>
    <x v="1"/>
    <s v="Cushion Covers"/>
    <n v="4"/>
    <n v="439.43"/>
    <n v="207.58"/>
    <b v="1"/>
    <s v="Credit Card"/>
    <s v="Online"/>
    <n v="1757.72"/>
    <n v="1"/>
  </r>
  <r>
    <n v="4213"/>
    <d v="2022-06-14T00:00:00"/>
    <x v="401"/>
    <x v="2"/>
    <s v="Dress"/>
    <n v="2"/>
    <n v="367.29"/>
    <n v="66.37"/>
    <b v="0"/>
    <s v="Net Banking"/>
    <s v="Online"/>
    <n v="734.58"/>
    <n v="0"/>
  </r>
  <r>
    <n v="5192"/>
    <d v="2022-02-07T00:00:00"/>
    <x v="401"/>
    <x v="2"/>
    <s v="Shoes"/>
    <n v="1"/>
    <n v="401.9"/>
    <n v="72.31"/>
    <b v="0"/>
    <s v="Cash"/>
    <s v="Online"/>
    <n v="401.9"/>
    <n v="0"/>
  </r>
  <r>
    <n v="4068"/>
    <d v="2022-03-27T00:00:00"/>
    <x v="402"/>
    <x v="5"/>
    <s v="Car Charger"/>
    <n v="3"/>
    <n v="414.74"/>
    <n v="118.52"/>
    <b v="1"/>
    <s v="Cash"/>
    <s v="Online"/>
    <n v="1244.22"/>
    <n v="1"/>
  </r>
  <r>
    <n v="2224"/>
    <d v="2021-12-06T00:00:00"/>
    <x v="402"/>
    <x v="0"/>
    <s v="Board Game"/>
    <n v="3"/>
    <n v="159.44999999999999"/>
    <n v="23.7"/>
    <b v="0"/>
    <s v="Cash"/>
    <s v="Online"/>
    <n v="478.34999999999997"/>
    <n v="0"/>
  </r>
  <r>
    <n v="1365"/>
    <d v="2021-09-30T00:00:00"/>
    <x v="402"/>
    <x v="5"/>
    <s v="Car Charger"/>
    <n v="3"/>
    <n v="297.73"/>
    <n v="67.73"/>
    <b v="0"/>
    <s v="Cash"/>
    <s v="In-store"/>
    <n v="893.19"/>
    <n v="0"/>
  </r>
  <r>
    <n v="3546"/>
    <d v="2021-09-22T00:00:00"/>
    <x v="402"/>
    <x v="3"/>
    <s v="Mystery Novel"/>
    <n v="3"/>
    <n v="319.44"/>
    <n v="54.08"/>
    <b v="0"/>
    <s v="Cash"/>
    <s v="In-store"/>
    <n v="958.31999999999994"/>
    <n v="0"/>
  </r>
  <r>
    <n v="4371"/>
    <d v="2021-09-24T00:00:00"/>
    <x v="403"/>
    <x v="4"/>
    <s v="Camera"/>
    <n v="4"/>
    <n v="371.19"/>
    <n v="163.79"/>
    <b v="1"/>
    <s v="Debit Card"/>
    <s v="In-store"/>
    <n v="1484.76"/>
    <n v="1"/>
  </r>
  <r>
    <n v="5140"/>
    <d v="2023-02-03T00:00:00"/>
    <x v="404"/>
    <x v="2"/>
    <s v="Dress"/>
    <n v="2"/>
    <n v="211.08"/>
    <n v="81.790000000000006"/>
    <b v="0"/>
    <s v="Credit Card"/>
    <s v="Online"/>
    <n v="422.16"/>
    <n v="0"/>
  </r>
  <r>
    <n v="8790"/>
    <d v="2021-12-23T00:00:00"/>
    <x v="404"/>
    <x v="3"/>
    <s v="Mystery Novel"/>
    <n v="4"/>
    <n v="478"/>
    <n v="206.9"/>
    <b v="1"/>
    <s v="Debit Card"/>
    <s v="In-store"/>
    <n v="1912"/>
    <n v="1"/>
  </r>
  <r>
    <n v="1344"/>
    <d v="2022-08-11T00:00:00"/>
    <x v="405"/>
    <x v="5"/>
    <s v="Motor Oil"/>
    <n v="5"/>
    <n v="266.16000000000003"/>
    <n v="124.39"/>
    <b v="1"/>
    <s v="Net Banking"/>
    <s v="Online"/>
    <n v="1330.8000000000002"/>
    <n v="1"/>
  </r>
  <r>
    <n v="1357"/>
    <d v="2022-06-29T00:00:00"/>
    <x v="405"/>
    <x v="4"/>
    <s v="Smartphone"/>
    <n v="4"/>
    <n v="322.36"/>
    <n v="10.050000000000001"/>
    <b v="1"/>
    <s v="Cash"/>
    <s v="In-store"/>
    <n v="1289.44"/>
    <n v="1"/>
  </r>
  <r>
    <n v="2581"/>
    <d v="2022-01-30T00:00:00"/>
    <x v="405"/>
    <x v="2"/>
    <s v="Shoes"/>
    <n v="5"/>
    <n v="483"/>
    <n v="179.18"/>
    <b v="1"/>
    <s v="Net Banking"/>
    <s v="Online"/>
    <n v="2415"/>
    <n v="1"/>
  </r>
  <r>
    <n v="841"/>
    <d v="2021-10-04T00:00:00"/>
    <x v="405"/>
    <x v="1"/>
    <s v="Curtains"/>
    <n v="4"/>
    <n v="151.5"/>
    <n v="13.69"/>
    <b v="1"/>
    <s v="Debit Card"/>
    <s v="Online"/>
    <n v="606"/>
    <n v="1"/>
  </r>
  <r>
    <n v="6318"/>
    <d v="2021-08-18T00:00:00"/>
    <x v="405"/>
    <x v="4"/>
    <s v="Laptop"/>
    <n v="3"/>
    <n v="196.91"/>
    <n v="85.68"/>
    <b v="1"/>
    <s v="UPI"/>
    <s v="In-store"/>
    <n v="590.73"/>
    <n v="1"/>
  </r>
  <r>
    <n v="7973"/>
    <d v="2021-06-21T00:00:00"/>
    <x v="405"/>
    <x v="2"/>
    <s v="Dress"/>
    <n v="2"/>
    <n v="467.48"/>
    <n v="119"/>
    <b v="1"/>
    <s v="Net Banking"/>
    <s v="In-store"/>
    <n v="934.96"/>
    <n v="1"/>
  </r>
  <r>
    <n v="6164"/>
    <d v="2021-05-15T00:00:00"/>
    <x v="405"/>
    <x v="3"/>
    <s v="Science Fiction"/>
    <n v="2"/>
    <n v="191.33"/>
    <n v="69.03"/>
    <b v="1"/>
    <s v="Credit Card"/>
    <s v="Online"/>
    <n v="382.66"/>
    <n v="1"/>
  </r>
  <r>
    <n v="7086"/>
    <d v="2022-11-02T00:00:00"/>
    <x v="406"/>
    <x v="4"/>
    <s v="Smartphone"/>
    <n v="3"/>
    <n v="422.74"/>
    <n v="154.82"/>
    <b v="0"/>
    <s v="Cash"/>
    <s v="In-store"/>
    <n v="1268.22"/>
    <n v="0"/>
  </r>
  <r>
    <n v="5529"/>
    <d v="2023-01-02T00:00:00"/>
    <x v="407"/>
    <x v="5"/>
    <s v="Air Freshener"/>
    <n v="3"/>
    <n v="381.28"/>
    <n v="74.55"/>
    <b v="0"/>
    <s v="Net Banking"/>
    <s v="Online"/>
    <n v="1143.8399999999999"/>
    <n v="0"/>
  </r>
  <r>
    <n v="9640"/>
    <d v="2022-10-10T00:00:00"/>
    <x v="407"/>
    <x v="1"/>
    <s v="Curtains"/>
    <n v="5"/>
    <n v="151.13999999999999"/>
    <n v="37.94"/>
    <b v="0"/>
    <s v="Cash"/>
    <s v="Online"/>
    <n v="755.69999999999993"/>
    <n v="0"/>
  </r>
  <r>
    <n v="1298"/>
    <d v="2022-05-28T00:00:00"/>
    <x v="407"/>
    <x v="5"/>
    <s v="Motorcycle Helmet"/>
    <n v="5"/>
    <n v="384.62"/>
    <n v="174.99"/>
    <b v="0"/>
    <s v="Net Banking"/>
    <s v="In-store"/>
    <n v="1923.1"/>
    <n v="0"/>
  </r>
  <r>
    <n v="2728"/>
    <d v="2021-04-24T00:00:00"/>
    <x v="407"/>
    <x v="1"/>
    <s v="Table Lamp"/>
    <n v="1"/>
    <n v="348.08"/>
    <n v="157.28"/>
    <b v="0"/>
    <s v="UPI"/>
    <s v="Online"/>
    <n v="348.08"/>
    <n v="0"/>
  </r>
  <r>
    <n v="2653"/>
    <d v="2022-06-06T00:00:00"/>
    <x v="408"/>
    <x v="0"/>
    <s v="Action Figure"/>
    <n v="5"/>
    <n v="16.43"/>
    <n v="0.8"/>
    <b v="0"/>
    <s v="UPI"/>
    <s v="Online"/>
    <n v="82.15"/>
    <n v="0"/>
  </r>
  <r>
    <n v="8649"/>
    <d v="2022-03-19T00:00:00"/>
    <x v="409"/>
    <x v="4"/>
    <s v="Laptop"/>
    <n v="4"/>
    <n v="79.72"/>
    <n v="28.44"/>
    <b v="0"/>
    <s v="Credit Card"/>
    <s v="Online"/>
    <n v="318.88"/>
    <n v="0"/>
  </r>
  <r>
    <n v="6584"/>
    <d v="2022-01-22T00:00:00"/>
    <x v="409"/>
    <x v="2"/>
    <s v="Shoes"/>
    <n v="5"/>
    <n v="78.92"/>
    <n v="5.35"/>
    <b v="1"/>
    <s v="Net Banking"/>
    <s v="Online"/>
    <n v="394.6"/>
    <n v="1"/>
  </r>
  <r>
    <n v="6868"/>
    <d v="2023-02-07T00:00:00"/>
    <x v="410"/>
    <x v="5"/>
    <s v="Air Freshener"/>
    <n v="5"/>
    <n v="156.82"/>
    <n v="46.02"/>
    <b v="1"/>
    <s v="Debit Card"/>
    <s v="Online"/>
    <n v="784.09999999999991"/>
    <n v="1"/>
  </r>
  <r>
    <n v="8367"/>
    <d v="2022-04-12T00:00:00"/>
    <x v="410"/>
    <x v="3"/>
    <s v="Mystery Novel"/>
    <n v="4"/>
    <n v="333.82"/>
    <n v="94.88"/>
    <b v="0"/>
    <s v="Net Banking"/>
    <s v="In-store"/>
    <n v="1335.28"/>
    <n v="0"/>
  </r>
  <r>
    <n v="7135"/>
    <d v="2021-12-30T00:00:00"/>
    <x v="410"/>
    <x v="4"/>
    <s v="Smartwatch"/>
    <n v="2"/>
    <n v="35.369999999999997"/>
    <n v="9.34"/>
    <b v="0"/>
    <s v="Cash"/>
    <s v="Online"/>
    <n v="70.739999999999995"/>
    <n v="0"/>
  </r>
  <r>
    <n v="1019"/>
    <d v="2021-11-26T00:00:00"/>
    <x v="410"/>
    <x v="2"/>
    <s v="Dress"/>
    <n v="2"/>
    <n v="228.62"/>
    <n v="42.21"/>
    <b v="0"/>
    <s v="Cash"/>
    <s v="In-store"/>
    <n v="457.24"/>
    <n v="0"/>
  </r>
  <r>
    <n v="3377"/>
    <d v="2021-06-15T00:00:00"/>
    <x v="410"/>
    <x v="3"/>
    <s v="Biography"/>
    <n v="5"/>
    <n v="497.51"/>
    <n v="244.29"/>
    <b v="1"/>
    <s v="Credit Card"/>
    <s v="Online"/>
    <n v="2487.5500000000002"/>
    <n v="1"/>
  </r>
  <r>
    <n v="5508"/>
    <d v="2023-03-16T00:00:00"/>
    <x v="411"/>
    <x v="3"/>
    <s v="Mystery Novel"/>
    <n v="5"/>
    <n v="219.27"/>
    <n v="5.66"/>
    <b v="1"/>
    <s v="Net Banking"/>
    <s v="In-store"/>
    <n v="1096.3500000000001"/>
    <n v="1"/>
  </r>
  <r>
    <n v="6898"/>
    <d v="2022-11-29T00:00:00"/>
    <x v="411"/>
    <x v="1"/>
    <s v="Table Lamp"/>
    <n v="4"/>
    <n v="300.61"/>
    <n v="24.65"/>
    <b v="1"/>
    <s v="Net Banking"/>
    <s v="Online"/>
    <n v="1202.44"/>
    <n v="1"/>
  </r>
  <r>
    <n v="1411"/>
    <d v="2021-12-08T00:00:00"/>
    <x v="411"/>
    <x v="3"/>
    <s v="Biography"/>
    <n v="5"/>
    <n v="446.73"/>
    <n v="140.6"/>
    <b v="0"/>
    <s v="Cash"/>
    <s v="In-store"/>
    <n v="2233.65"/>
    <n v="0"/>
  </r>
  <r>
    <n v="9645"/>
    <d v="2021-11-08T00:00:00"/>
    <x v="411"/>
    <x v="2"/>
    <s v="Shoes"/>
    <n v="3"/>
    <n v="408.93"/>
    <n v="118.13"/>
    <b v="0"/>
    <s v="Credit Card"/>
    <s v="Online"/>
    <n v="1226.79"/>
    <n v="0"/>
  </r>
  <r>
    <n v="9328"/>
    <d v="2023-01-28T00:00:00"/>
    <x v="412"/>
    <x v="0"/>
    <s v="Remote Control Car"/>
    <n v="3"/>
    <n v="170.11"/>
    <n v="27.45"/>
    <b v="1"/>
    <s v="UPI"/>
    <s v="In-store"/>
    <n v="510.33000000000004"/>
    <n v="1"/>
  </r>
  <r>
    <n v="9468"/>
    <d v="2022-08-20T00:00:00"/>
    <x v="412"/>
    <x v="5"/>
    <s v="Car Charger"/>
    <n v="2"/>
    <n v="54.32"/>
    <n v="27.02"/>
    <b v="1"/>
    <s v="UPI"/>
    <s v="In-store"/>
    <n v="108.64"/>
    <n v="1"/>
  </r>
  <r>
    <n v="6250"/>
    <d v="2022-03-23T00:00:00"/>
    <x v="412"/>
    <x v="4"/>
    <s v="Headphones"/>
    <n v="5"/>
    <n v="273.23"/>
    <n v="75.53"/>
    <b v="1"/>
    <s v="Net Banking"/>
    <s v="In-store"/>
    <n v="1366.15"/>
    <n v="1"/>
  </r>
  <r>
    <n v="836"/>
    <d v="2022-03-04T00:00:00"/>
    <x v="412"/>
    <x v="5"/>
    <s v="Air Freshener"/>
    <n v="5"/>
    <n v="62.96"/>
    <n v="13.76"/>
    <b v="0"/>
    <s v="Credit Card"/>
    <s v="Online"/>
    <n v="314.8"/>
    <n v="0"/>
  </r>
  <r>
    <n v="8037"/>
    <d v="2021-12-18T00:00:00"/>
    <x v="413"/>
    <x v="5"/>
    <s v="Motorcycle Helmet"/>
    <n v="4"/>
    <n v="438.53"/>
    <n v="65.97"/>
    <b v="1"/>
    <s v="UPI"/>
    <s v="Online"/>
    <n v="1754.12"/>
    <n v="1"/>
  </r>
  <r>
    <n v="8443"/>
    <d v="2021-11-27T00:00:00"/>
    <x v="413"/>
    <x v="5"/>
    <s v="Air Freshener"/>
    <n v="5"/>
    <n v="141.97999999999999"/>
    <n v="55.02"/>
    <b v="0"/>
    <s v="Debit Card"/>
    <s v="Online"/>
    <n v="709.9"/>
    <n v="0"/>
  </r>
  <r>
    <n v="9620"/>
    <d v="2021-11-26T00:00:00"/>
    <x v="413"/>
    <x v="5"/>
    <s v="Car Charger"/>
    <n v="3"/>
    <n v="442.15"/>
    <n v="128.07"/>
    <b v="0"/>
    <s v="Debit Card"/>
    <s v="In-store"/>
    <n v="1326.4499999999998"/>
    <n v="0"/>
  </r>
  <r>
    <n v="3854"/>
    <d v="2023-03-01T00:00:00"/>
    <x v="414"/>
    <x v="0"/>
    <s v="Doll"/>
    <n v="5"/>
    <n v="151.51"/>
    <n v="41.42"/>
    <b v="1"/>
    <s v="Debit Card"/>
    <s v="Online"/>
    <n v="757.55"/>
    <n v="1"/>
  </r>
  <r>
    <n v="973"/>
    <d v="2023-02-25T00:00:00"/>
    <x v="414"/>
    <x v="2"/>
    <s v="Watch"/>
    <n v="4"/>
    <n v="104.31"/>
    <n v="27.53"/>
    <b v="0"/>
    <s v="Debit Card"/>
    <s v="In-store"/>
    <n v="417.24"/>
    <n v="0"/>
  </r>
  <r>
    <n v="8740"/>
    <d v="2022-08-05T00:00:00"/>
    <x v="414"/>
    <x v="4"/>
    <s v="Laptop"/>
    <n v="4"/>
    <n v="180.92"/>
    <n v="73.7"/>
    <b v="0"/>
    <s v="Net Banking"/>
    <s v="In-store"/>
    <n v="723.68"/>
    <n v="0"/>
  </r>
  <r>
    <n v="9375"/>
    <d v="2022-03-20T00:00:00"/>
    <x v="414"/>
    <x v="2"/>
    <s v="Watch"/>
    <n v="4"/>
    <n v="104.4"/>
    <n v="33.64"/>
    <b v="1"/>
    <s v="Cash"/>
    <s v="In-store"/>
    <n v="417.6"/>
    <n v="1"/>
  </r>
  <r>
    <n v="37"/>
    <d v="2021-09-25T00:00:00"/>
    <x v="414"/>
    <x v="4"/>
    <s v="Smartphone"/>
    <n v="3"/>
    <n v="272.27999999999997"/>
    <n v="122.46"/>
    <b v="0"/>
    <s v="Credit Card"/>
    <s v="In-store"/>
    <n v="816.83999999999992"/>
    <n v="0"/>
  </r>
  <r>
    <n v="6744"/>
    <d v="2021-06-05T00:00:00"/>
    <x v="414"/>
    <x v="4"/>
    <s v="Smartphone"/>
    <n v="1"/>
    <n v="137.51"/>
    <n v="1.99"/>
    <b v="1"/>
    <s v="Credit Card"/>
    <s v="Online"/>
    <n v="137.51"/>
    <n v="1"/>
  </r>
  <r>
    <n v="1762"/>
    <d v="2022-08-04T00:00:00"/>
    <x v="415"/>
    <x v="2"/>
    <s v="Jeans"/>
    <n v="3"/>
    <n v="384.29"/>
    <n v="70.31"/>
    <b v="0"/>
    <s v="Credit Card"/>
    <s v="Online"/>
    <n v="1152.8700000000001"/>
    <n v="0"/>
  </r>
  <r>
    <n v="508"/>
    <d v="2021-10-27T00:00:00"/>
    <x v="415"/>
    <x v="5"/>
    <s v="Motorcycle Helmet"/>
    <n v="5"/>
    <n v="445.98"/>
    <n v="35.03"/>
    <b v="1"/>
    <s v="Net Banking"/>
    <s v="Online"/>
    <n v="2229.9"/>
    <n v="1"/>
  </r>
  <r>
    <n v="6627"/>
    <d v="2022-03-03T00:00:00"/>
    <x v="416"/>
    <x v="3"/>
    <s v="Biography"/>
    <n v="1"/>
    <n v="56.79"/>
    <n v="15.63"/>
    <b v="0"/>
    <s v="Credit Card"/>
    <s v="Online"/>
    <n v="56.79"/>
    <n v="0"/>
  </r>
  <r>
    <n v="7864"/>
    <d v="2021-11-01T00:00:00"/>
    <x v="416"/>
    <x v="4"/>
    <s v="Smartwatch"/>
    <n v="3"/>
    <n v="421.85"/>
    <n v="52.13"/>
    <b v="0"/>
    <s v="Debit Card"/>
    <s v="In-store"/>
    <n v="1265.5500000000002"/>
    <n v="0"/>
  </r>
  <r>
    <n v="6253"/>
    <d v="2022-08-03T00:00:00"/>
    <x v="417"/>
    <x v="0"/>
    <s v="Remote Control Car"/>
    <n v="5"/>
    <n v="94.9"/>
    <n v="7.97"/>
    <b v="0"/>
    <s v="Debit Card"/>
    <s v="Online"/>
    <n v="474.5"/>
    <n v="0"/>
  </r>
  <r>
    <n v="63"/>
    <d v="2021-12-18T00:00:00"/>
    <x v="417"/>
    <x v="5"/>
    <s v="Motorcycle Helmet"/>
    <n v="2"/>
    <n v="34.5"/>
    <n v="1.37"/>
    <b v="0"/>
    <s v="Cash"/>
    <s v="Online"/>
    <n v="69"/>
    <n v="0"/>
  </r>
  <r>
    <n v="7993"/>
    <d v="2021-10-11T00:00:00"/>
    <x v="417"/>
    <x v="3"/>
    <s v="Textbook"/>
    <n v="5"/>
    <n v="376.07"/>
    <n v="153.41999999999999"/>
    <b v="1"/>
    <s v="Cash"/>
    <s v="In-store"/>
    <n v="1880.35"/>
    <n v="1"/>
  </r>
  <r>
    <n v="229"/>
    <d v="2022-09-17T00:00:00"/>
    <x v="418"/>
    <x v="5"/>
    <s v="Motorcycle Helmet"/>
    <n v="2"/>
    <n v="300.54000000000002"/>
    <n v="27.64"/>
    <b v="1"/>
    <s v="Credit Card"/>
    <s v="In-store"/>
    <n v="601.08000000000004"/>
    <n v="1"/>
  </r>
  <r>
    <n v="1070"/>
    <d v="2022-04-13T00:00:00"/>
    <x v="418"/>
    <x v="5"/>
    <s v="Car Charger"/>
    <n v="2"/>
    <n v="499.86"/>
    <n v="21.11"/>
    <b v="0"/>
    <s v="UPI"/>
    <s v="Online"/>
    <n v="999.72"/>
    <n v="0"/>
  </r>
  <r>
    <n v="8222"/>
    <d v="2022-02-20T00:00:00"/>
    <x v="418"/>
    <x v="5"/>
    <s v="Motorcycle Helmet"/>
    <n v="2"/>
    <n v="245.65"/>
    <n v="24.33"/>
    <b v="0"/>
    <s v="Cash"/>
    <s v="Online"/>
    <n v="491.3"/>
    <n v="0"/>
  </r>
  <r>
    <n v="53"/>
    <d v="2021-10-03T00:00:00"/>
    <x v="418"/>
    <x v="4"/>
    <s v="Camera"/>
    <n v="5"/>
    <n v="309.5"/>
    <n v="109.87"/>
    <b v="1"/>
    <s v="UPI"/>
    <s v="In-store"/>
    <n v="1547.5"/>
    <n v="1"/>
  </r>
  <r>
    <n v="7083"/>
    <d v="2022-05-10T00:00:00"/>
    <x v="419"/>
    <x v="3"/>
    <s v="Children's Book"/>
    <n v="5"/>
    <n v="15.48"/>
    <n v="5.41"/>
    <b v="1"/>
    <s v="UPI"/>
    <s v="In-store"/>
    <n v="77.400000000000006"/>
    <n v="1"/>
  </r>
  <r>
    <n v="3532"/>
    <d v="2022-01-16T00:00:00"/>
    <x v="419"/>
    <x v="5"/>
    <s v="Motorcycle Helmet"/>
    <n v="4"/>
    <n v="433.95"/>
    <n v="171.52"/>
    <b v="1"/>
    <s v="Net Banking"/>
    <s v="In-store"/>
    <n v="1735.8"/>
    <n v="1"/>
  </r>
  <r>
    <n v="2765"/>
    <d v="2021-10-23T00:00:00"/>
    <x v="419"/>
    <x v="2"/>
    <s v="T-Shirt"/>
    <n v="1"/>
    <n v="315.14999999999998"/>
    <n v="102.74"/>
    <b v="1"/>
    <s v="Debit Card"/>
    <s v="Online"/>
    <n v="315.14999999999998"/>
    <n v="1"/>
  </r>
  <r>
    <n v="7617"/>
    <d v="2022-05-27T00:00:00"/>
    <x v="420"/>
    <x v="5"/>
    <s v="Motor Oil"/>
    <n v="3"/>
    <n v="167.93"/>
    <n v="20.61"/>
    <b v="1"/>
    <s v="Net Banking"/>
    <s v="In-store"/>
    <n v="503.79"/>
    <n v="1"/>
  </r>
  <r>
    <n v="9173"/>
    <d v="2022-04-26T00:00:00"/>
    <x v="420"/>
    <x v="3"/>
    <s v="Mystery Novel"/>
    <n v="2"/>
    <n v="88.09"/>
    <n v="6.01"/>
    <b v="0"/>
    <s v="Net Banking"/>
    <s v="Online"/>
    <n v="176.18"/>
    <n v="0"/>
  </r>
  <r>
    <n v="4472"/>
    <d v="2021-10-16T00:00:00"/>
    <x v="420"/>
    <x v="3"/>
    <s v="Mystery Novel"/>
    <n v="4"/>
    <n v="174.7"/>
    <n v="59.32"/>
    <b v="0"/>
    <s v="Debit Card"/>
    <s v="In-store"/>
    <n v="698.8"/>
    <n v="0"/>
  </r>
  <r>
    <n v="9185"/>
    <d v="2022-10-22T00:00:00"/>
    <x v="421"/>
    <x v="3"/>
    <s v="Biography"/>
    <n v="2"/>
    <n v="360.32"/>
    <n v="116.38"/>
    <b v="0"/>
    <s v="Debit Card"/>
    <s v="In-store"/>
    <n v="720.64"/>
    <n v="0"/>
  </r>
  <r>
    <n v="6030"/>
    <d v="2022-07-25T00:00:00"/>
    <x v="421"/>
    <x v="3"/>
    <s v="Textbook"/>
    <n v="4"/>
    <n v="176.13"/>
    <n v="16.45"/>
    <b v="0"/>
    <s v="Net Banking"/>
    <s v="In-store"/>
    <n v="704.52"/>
    <n v="0"/>
  </r>
  <r>
    <n v="8726"/>
    <d v="2022-03-24T00:00:00"/>
    <x v="421"/>
    <x v="3"/>
    <s v="Science Fiction"/>
    <n v="5"/>
    <n v="189"/>
    <n v="89.64"/>
    <b v="0"/>
    <s v="Credit Card"/>
    <s v="In-store"/>
    <n v="945"/>
    <n v="0"/>
  </r>
  <r>
    <n v="4255"/>
    <d v="2021-05-25T00:00:00"/>
    <x v="421"/>
    <x v="1"/>
    <s v="Table Lamp"/>
    <n v="5"/>
    <n v="427.21"/>
    <n v="81.17"/>
    <b v="1"/>
    <s v="Debit Card"/>
    <s v="In-store"/>
    <n v="2136.0499999999997"/>
    <n v="1"/>
  </r>
  <r>
    <n v="5634"/>
    <d v="2022-11-19T00:00:00"/>
    <x v="422"/>
    <x v="2"/>
    <s v="Watch"/>
    <n v="2"/>
    <n v="297.95"/>
    <n v="102.04"/>
    <b v="0"/>
    <s v="Debit Card"/>
    <s v="In-store"/>
    <n v="595.9"/>
    <n v="0"/>
  </r>
  <r>
    <n v="2712"/>
    <d v="2022-06-27T00:00:00"/>
    <x v="422"/>
    <x v="0"/>
    <s v="Remote Control Car"/>
    <n v="5"/>
    <n v="391.89"/>
    <n v="78.540000000000006"/>
    <b v="0"/>
    <s v="Debit Card"/>
    <s v="Online"/>
    <n v="1959.4499999999998"/>
    <n v="0"/>
  </r>
  <r>
    <n v="1894"/>
    <d v="2021-08-11T00:00:00"/>
    <x v="422"/>
    <x v="4"/>
    <s v="Smartwatch"/>
    <n v="3"/>
    <n v="182.38"/>
    <n v="31.29"/>
    <b v="1"/>
    <s v="Debit Card"/>
    <s v="Online"/>
    <n v="547.14"/>
    <n v="1"/>
  </r>
  <r>
    <n v="5251"/>
    <d v="2022-04-10T00:00:00"/>
    <x v="423"/>
    <x v="2"/>
    <s v="Watch"/>
    <n v="5"/>
    <n v="146.86000000000001"/>
    <n v="56.76"/>
    <b v="1"/>
    <s v="Net Banking"/>
    <s v="In-store"/>
    <n v="734.30000000000007"/>
    <n v="1"/>
  </r>
  <r>
    <n v="6591"/>
    <d v="2022-04-08T00:00:00"/>
    <x v="423"/>
    <x v="2"/>
    <s v="Watch"/>
    <n v="2"/>
    <n v="379.65"/>
    <n v="147.32"/>
    <b v="1"/>
    <s v="Cash"/>
    <s v="In-store"/>
    <n v="759.3"/>
    <n v="1"/>
  </r>
  <r>
    <n v="357"/>
    <d v="2021-10-16T00:00:00"/>
    <x v="423"/>
    <x v="0"/>
    <s v="Remote Control Car"/>
    <n v="5"/>
    <n v="292.22000000000003"/>
    <n v="63.55"/>
    <b v="0"/>
    <s v="UPI"/>
    <s v="Online"/>
    <n v="1461.1000000000001"/>
    <n v="0"/>
  </r>
  <r>
    <n v="9357"/>
    <d v="2021-07-03T00:00:00"/>
    <x v="424"/>
    <x v="0"/>
    <s v="Puzzle"/>
    <n v="4"/>
    <n v="466.93"/>
    <n v="125.86"/>
    <b v="1"/>
    <s v="Credit Card"/>
    <s v="In-store"/>
    <n v="1867.72"/>
    <n v="1"/>
  </r>
  <r>
    <n v="2515"/>
    <d v="2022-12-06T00:00:00"/>
    <x v="425"/>
    <x v="1"/>
    <s v="Cushion Covers"/>
    <n v="2"/>
    <n v="360.06"/>
    <n v="160.71"/>
    <b v="1"/>
    <s v="UPI"/>
    <s v="Online"/>
    <n v="720.12"/>
    <n v="1"/>
  </r>
  <r>
    <n v="1050"/>
    <d v="2021-06-12T00:00:00"/>
    <x v="425"/>
    <x v="2"/>
    <s v="Jeans"/>
    <n v="3"/>
    <n v="137.16999999999999"/>
    <n v="33.94"/>
    <b v="1"/>
    <s v="Debit Card"/>
    <s v="Online"/>
    <n v="411.51"/>
    <n v="1"/>
  </r>
  <r>
    <n v="6494"/>
    <d v="2021-05-11T00:00:00"/>
    <x v="425"/>
    <x v="3"/>
    <s v="Children's Book"/>
    <n v="3"/>
    <n v="261.95"/>
    <n v="8.77"/>
    <b v="0"/>
    <s v="Net Banking"/>
    <s v="Online"/>
    <n v="785.84999999999991"/>
    <n v="0"/>
  </r>
  <r>
    <n v="1195"/>
    <d v="2022-04-05T00:00:00"/>
    <x v="426"/>
    <x v="1"/>
    <s v="Table Lamp"/>
    <n v="1"/>
    <n v="462.54"/>
    <n v="74.27"/>
    <b v="0"/>
    <s v="UPI"/>
    <s v="Online"/>
    <n v="462.54"/>
    <n v="0"/>
  </r>
  <r>
    <n v="2943"/>
    <d v="2022-01-21T00:00:00"/>
    <x v="426"/>
    <x v="2"/>
    <s v="Jeans"/>
    <n v="1"/>
    <n v="185.96"/>
    <n v="7.66"/>
    <b v="1"/>
    <s v="Net Banking"/>
    <s v="Online"/>
    <n v="185.96"/>
    <n v="1"/>
  </r>
  <r>
    <n v="488"/>
    <d v="2023-03-07T00:00:00"/>
    <x v="427"/>
    <x v="2"/>
    <s v="T-Shirt"/>
    <n v="5"/>
    <n v="472.38"/>
    <n v="20.02"/>
    <b v="0"/>
    <s v="UPI"/>
    <s v="Online"/>
    <n v="2361.9"/>
    <n v="0"/>
  </r>
  <r>
    <n v="8857"/>
    <d v="2023-03-13T00:00:00"/>
    <x v="428"/>
    <x v="4"/>
    <s v="Laptop"/>
    <n v="1"/>
    <n v="240.66"/>
    <n v="81.28"/>
    <b v="1"/>
    <s v="UPI"/>
    <s v="Online"/>
    <n v="240.66"/>
    <n v="1"/>
  </r>
  <r>
    <n v="6303"/>
    <d v="2022-05-28T00:00:00"/>
    <x v="428"/>
    <x v="4"/>
    <s v="Laptop"/>
    <n v="2"/>
    <n v="195.87"/>
    <n v="64.63"/>
    <b v="1"/>
    <s v="Net Banking"/>
    <s v="Online"/>
    <n v="391.74"/>
    <n v="1"/>
  </r>
  <r>
    <n v="3373"/>
    <d v="2021-08-17T00:00:00"/>
    <x v="428"/>
    <x v="2"/>
    <s v="Jeans"/>
    <n v="3"/>
    <n v="15.28"/>
    <n v="0.9"/>
    <b v="0"/>
    <s v="Cash"/>
    <s v="Online"/>
    <n v="45.839999999999996"/>
    <n v="0"/>
  </r>
  <r>
    <n v="6096"/>
    <d v="2021-05-13T00:00:00"/>
    <x v="428"/>
    <x v="4"/>
    <s v="Smartwatch"/>
    <n v="2"/>
    <n v="269.44"/>
    <n v="53.62"/>
    <b v="0"/>
    <s v="Debit Card"/>
    <s v="Online"/>
    <n v="538.88"/>
    <n v="0"/>
  </r>
  <r>
    <n v="7265"/>
    <d v="2022-08-04T00:00:00"/>
    <x v="429"/>
    <x v="2"/>
    <s v="Jeans"/>
    <n v="1"/>
    <n v="490.65"/>
    <n v="90.12"/>
    <b v="0"/>
    <s v="Credit Card"/>
    <s v="In-store"/>
    <n v="490.65"/>
    <n v="0"/>
  </r>
  <r>
    <n v="1727"/>
    <d v="2022-06-25T00:00:00"/>
    <x v="429"/>
    <x v="3"/>
    <s v="Children's Book"/>
    <n v="1"/>
    <n v="191.5"/>
    <n v="14.15"/>
    <b v="0"/>
    <s v="UPI"/>
    <s v="Online"/>
    <n v="191.5"/>
    <n v="0"/>
  </r>
  <r>
    <n v="8977"/>
    <d v="2021-06-08T00:00:00"/>
    <x v="430"/>
    <x v="2"/>
    <s v="Dress"/>
    <n v="4"/>
    <n v="137"/>
    <n v="16.940000000000001"/>
    <b v="0"/>
    <s v="Cash"/>
    <s v="In-store"/>
    <n v="548"/>
    <n v="0"/>
  </r>
  <r>
    <n v="3057"/>
    <d v="2021-05-22T00:00:00"/>
    <x v="430"/>
    <x v="4"/>
    <s v="Headphones"/>
    <n v="4"/>
    <n v="237.88"/>
    <n v="26.91"/>
    <b v="0"/>
    <s v="Cash"/>
    <s v="Online"/>
    <n v="951.52"/>
    <n v="0"/>
  </r>
  <r>
    <n v="829"/>
    <d v="2022-12-16T00:00:00"/>
    <x v="431"/>
    <x v="0"/>
    <s v="Remote Control Car"/>
    <n v="4"/>
    <n v="70.92"/>
    <n v="8.9499999999999993"/>
    <b v="1"/>
    <s v="Net Banking"/>
    <s v="Online"/>
    <n v="283.68"/>
    <n v="1"/>
  </r>
  <r>
    <n v="918"/>
    <d v="2022-06-24T00:00:00"/>
    <x v="431"/>
    <x v="0"/>
    <s v="Doll"/>
    <n v="2"/>
    <n v="129.9"/>
    <n v="51.78"/>
    <b v="1"/>
    <s v="Debit Card"/>
    <s v="Online"/>
    <n v="259.8"/>
    <n v="1"/>
  </r>
  <r>
    <n v="2419"/>
    <d v="2022-01-15T00:00:00"/>
    <x v="431"/>
    <x v="5"/>
    <s v="Air Freshener"/>
    <n v="5"/>
    <n v="86.92"/>
    <n v="19.3"/>
    <b v="0"/>
    <s v="Credit Card"/>
    <s v="In-store"/>
    <n v="434.6"/>
    <n v="0"/>
  </r>
  <r>
    <n v="807"/>
    <d v="2021-07-27T00:00:00"/>
    <x v="431"/>
    <x v="3"/>
    <s v="Textbook"/>
    <n v="2"/>
    <n v="110.76"/>
    <n v="21.07"/>
    <b v="1"/>
    <s v="Credit Card"/>
    <s v="Online"/>
    <n v="221.52"/>
    <n v="1"/>
  </r>
  <r>
    <n v="7078"/>
    <d v="2023-01-23T00:00:00"/>
    <x v="432"/>
    <x v="0"/>
    <s v="Action Figure"/>
    <n v="5"/>
    <n v="382.97"/>
    <n v="175.01"/>
    <b v="1"/>
    <s v="Credit Card"/>
    <s v="In-store"/>
    <n v="1914.8500000000001"/>
    <n v="1"/>
  </r>
  <r>
    <n v="6110"/>
    <d v="2022-08-27T00:00:00"/>
    <x v="432"/>
    <x v="0"/>
    <s v="Board Game"/>
    <n v="5"/>
    <n v="157.76"/>
    <n v="72.599999999999994"/>
    <b v="0"/>
    <s v="UPI"/>
    <s v="Online"/>
    <n v="788.8"/>
    <n v="0"/>
  </r>
  <r>
    <n v="4311"/>
    <d v="2022-06-18T00:00:00"/>
    <x v="432"/>
    <x v="3"/>
    <s v="Science Fiction"/>
    <n v="1"/>
    <n v="143.69"/>
    <n v="71.489999999999995"/>
    <b v="0"/>
    <s v="Credit Card"/>
    <s v="In-store"/>
    <n v="143.69"/>
    <n v="0"/>
  </r>
  <r>
    <n v="784"/>
    <d v="2021-08-24T00:00:00"/>
    <x v="432"/>
    <x v="2"/>
    <s v="T-Shirt"/>
    <n v="4"/>
    <n v="157.71"/>
    <n v="68.319999999999993"/>
    <b v="0"/>
    <s v="UPI"/>
    <s v="In-store"/>
    <n v="630.84"/>
    <n v="0"/>
  </r>
  <r>
    <n v="3612"/>
    <d v="2021-04-13T00:00:00"/>
    <x v="432"/>
    <x v="0"/>
    <s v="Puzzle"/>
    <n v="1"/>
    <n v="381.82"/>
    <n v="30.48"/>
    <b v="0"/>
    <s v="Net Banking"/>
    <s v="In-store"/>
    <n v="381.82"/>
    <n v="0"/>
  </r>
  <r>
    <n v="1216"/>
    <d v="2022-05-28T00:00:00"/>
    <x v="433"/>
    <x v="3"/>
    <s v="Children's Book"/>
    <n v="3"/>
    <n v="72.88"/>
    <n v="30.21"/>
    <b v="1"/>
    <s v="Debit Card"/>
    <s v="In-store"/>
    <n v="218.64"/>
    <n v="1"/>
  </r>
  <r>
    <n v="8074"/>
    <d v="2021-09-13T00:00:00"/>
    <x v="433"/>
    <x v="3"/>
    <s v="Textbook"/>
    <n v="2"/>
    <n v="109.84"/>
    <n v="4.1399999999999997"/>
    <b v="1"/>
    <s v="UPI"/>
    <s v="In-store"/>
    <n v="219.68"/>
    <n v="1"/>
  </r>
  <r>
    <n v="5835"/>
    <d v="2022-12-18T00:00:00"/>
    <x v="434"/>
    <x v="3"/>
    <s v="Biography"/>
    <n v="1"/>
    <n v="141.58000000000001"/>
    <n v="19.79"/>
    <b v="1"/>
    <s v="Credit Card"/>
    <s v="In-store"/>
    <n v="141.58000000000001"/>
    <n v="1"/>
  </r>
  <r>
    <n v="6982"/>
    <d v="2022-02-14T00:00:00"/>
    <x v="434"/>
    <x v="3"/>
    <s v="Textbook"/>
    <n v="4"/>
    <n v="190.08"/>
    <n v="47.29"/>
    <b v="0"/>
    <s v="UPI"/>
    <s v="Online"/>
    <n v="760.32"/>
    <n v="0"/>
  </r>
  <r>
    <n v="6694"/>
    <d v="2021-09-18T00:00:00"/>
    <x v="434"/>
    <x v="5"/>
    <s v="Motor Oil"/>
    <n v="4"/>
    <n v="152.72"/>
    <n v="17.68"/>
    <b v="0"/>
    <s v="UPI"/>
    <s v="Online"/>
    <n v="610.88"/>
    <n v="0"/>
  </r>
  <r>
    <n v="4783"/>
    <d v="2021-09-13T00:00:00"/>
    <x v="434"/>
    <x v="5"/>
    <s v="Motorcycle Helmet"/>
    <n v="1"/>
    <n v="328.82"/>
    <n v="141.52000000000001"/>
    <b v="0"/>
    <s v="Debit Card"/>
    <s v="In-store"/>
    <n v="328.82"/>
    <n v="0"/>
  </r>
  <r>
    <n v="9408"/>
    <d v="2023-03-04T00:00:00"/>
    <x v="435"/>
    <x v="1"/>
    <s v="Cushion Covers"/>
    <n v="4"/>
    <n v="473.14"/>
    <n v="173.83"/>
    <b v="0"/>
    <s v="Credit Card"/>
    <s v="In-store"/>
    <n v="1892.56"/>
    <n v="0"/>
  </r>
  <r>
    <n v="6089"/>
    <d v="2022-12-14T00:00:00"/>
    <x v="435"/>
    <x v="1"/>
    <s v="Cushion Covers"/>
    <n v="5"/>
    <n v="158.13999999999999"/>
    <n v="8.8699999999999992"/>
    <b v="1"/>
    <s v="Debit Card"/>
    <s v="Online"/>
    <n v="790.69999999999993"/>
    <n v="1"/>
  </r>
  <r>
    <n v="9339"/>
    <d v="2022-11-13T00:00:00"/>
    <x v="435"/>
    <x v="3"/>
    <s v="Biography"/>
    <n v="5"/>
    <n v="191.02"/>
    <n v="89.69"/>
    <b v="0"/>
    <s v="UPI"/>
    <s v="Online"/>
    <n v="955.1"/>
    <n v="0"/>
  </r>
  <r>
    <n v="5682"/>
    <d v="2022-08-11T00:00:00"/>
    <x v="435"/>
    <x v="5"/>
    <s v="Motor Oil"/>
    <n v="5"/>
    <n v="234.36"/>
    <n v="94.95"/>
    <b v="1"/>
    <s v="UPI"/>
    <s v="Online"/>
    <n v="1171.8000000000002"/>
    <n v="1"/>
  </r>
  <r>
    <n v="7631"/>
    <d v="2022-02-05T00:00:00"/>
    <x v="435"/>
    <x v="5"/>
    <s v="Motorcycle Helmet"/>
    <n v="3"/>
    <n v="45.78"/>
    <n v="14.83"/>
    <b v="0"/>
    <s v="UPI"/>
    <s v="In-store"/>
    <n v="137.34"/>
    <n v="0"/>
  </r>
  <r>
    <n v="5234"/>
    <d v="2021-12-10T00:00:00"/>
    <x v="435"/>
    <x v="3"/>
    <s v="Biography"/>
    <n v="3"/>
    <n v="95"/>
    <n v="28.17"/>
    <b v="0"/>
    <s v="Net Banking"/>
    <s v="Online"/>
    <n v="285"/>
    <n v="0"/>
  </r>
  <r>
    <n v="9096"/>
    <d v="2021-10-12T00:00:00"/>
    <x v="435"/>
    <x v="4"/>
    <s v="Smartphone"/>
    <n v="4"/>
    <n v="480.95"/>
    <n v="149.27000000000001"/>
    <b v="1"/>
    <s v="Credit Card"/>
    <s v="Online"/>
    <n v="1923.8"/>
    <n v="1"/>
  </r>
  <r>
    <n v="3326"/>
    <d v="2021-09-01T00:00:00"/>
    <x v="435"/>
    <x v="2"/>
    <s v="Dress"/>
    <n v="2"/>
    <n v="159.94"/>
    <n v="71.069999999999993"/>
    <b v="1"/>
    <s v="Net Banking"/>
    <s v="In-store"/>
    <n v="319.88"/>
    <n v="1"/>
  </r>
  <r>
    <n v="4820"/>
    <d v="2021-07-25T00:00:00"/>
    <x v="436"/>
    <x v="2"/>
    <s v="Shoes"/>
    <n v="4"/>
    <n v="305.24"/>
    <n v="135.29"/>
    <b v="0"/>
    <s v="Cash"/>
    <s v="In-store"/>
    <n v="1220.96"/>
    <n v="0"/>
  </r>
  <r>
    <n v="6695"/>
    <d v="2021-05-17T00:00:00"/>
    <x v="436"/>
    <x v="4"/>
    <s v="Laptop"/>
    <n v="1"/>
    <n v="236.35"/>
    <n v="27.08"/>
    <b v="1"/>
    <s v="Credit Card"/>
    <s v="In-store"/>
    <n v="236.35"/>
    <n v="1"/>
  </r>
  <r>
    <n v="912"/>
    <d v="2022-05-17T00:00:00"/>
    <x v="437"/>
    <x v="2"/>
    <s v="Watch"/>
    <n v="4"/>
    <n v="233.83"/>
    <n v="6.75"/>
    <b v="0"/>
    <s v="Net Banking"/>
    <s v="Online"/>
    <n v="935.32"/>
    <n v="0"/>
  </r>
  <r>
    <n v="256"/>
    <d v="2022-05-11T00:00:00"/>
    <x v="437"/>
    <x v="4"/>
    <s v="Laptop"/>
    <n v="3"/>
    <n v="414.48"/>
    <n v="25.58"/>
    <b v="0"/>
    <s v="Net Banking"/>
    <s v="Online"/>
    <n v="1243.44"/>
    <n v="0"/>
  </r>
  <r>
    <n v="4434"/>
    <d v="2022-05-11T00:00:00"/>
    <x v="437"/>
    <x v="4"/>
    <s v="Smartwatch"/>
    <n v="5"/>
    <n v="122.66"/>
    <n v="19.440000000000001"/>
    <b v="1"/>
    <s v="Credit Card"/>
    <s v="In-store"/>
    <n v="613.29999999999995"/>
    <n v="1"/>
  </r>
  <r>
    <n v="6047"/>
    <d v="2021-05-19T00:00:00"/>
    <x v="438"/>
    <x v="3"/>
    <s v="Science Fiction"/>
    <n v="5"/>
    <n v="11.21"/>
    <n v="4.34"/>
    <b v="1"/>
    <s v="UPI"/>
    <s v="In-store"/>
    <n v="56.050000000000004"/>
    <n v="1"/>
  </r>
  <r>
    <n v="8129"/>
    <d v="2023-02-08T00:00:00"/>
    <x v="439"/>
    <x v="0"/>
    <s v="Puzzle"/>
    <n v="1"/>
    <n v="254.81"/>
    <n v="72.22"/>
    <b v="0"/>
    <s v="Debit Card"/>
    <s v="In-store"/>
    <n v="254.81"/>
    <n v="0"/>
  </r>
  <r>
    <n v="7687"/>
    <d v="2022-10-28T00:00:00"/>
    <x v="439"/>
    <x v="5"/>
    <s v="Car Seat Cover"/>
    <n v="1"/>
    <n v="440.62"/>
    <n v="110.43"/>
    <b v="1"/>
    <s v="Net Banking"/>
    <s v="Online"/>
    <n v="440.62"/>
    <n v="1"/>
  </r>
  <r>
    <n v="3640"/>
    <d v="2021-04-08T00:00:00"/>
    <x v="439"/>
    <x v="0"/>
    <s v="Doll"/>
    <n v="3"/>
    <n v="145.15"/>
    <n v="33.17"/>
    <b v="0"/>
    <s v="UPI"/>
    <s v="Online"/>
    <n v="435.45000000000005"/>
    <n v="0"/>
  </r>
  <r>
    <n v="7400"/>
    <d v="2022-12-03T00:00:00"/>
    <x v="440"/>
    <x v="4"/>
    <s v="Laptop"/>
    <n v="5"/>
    <n v="273.56"/>
    <n v="134.57"/>
    <b v="1"/>
    <s v="Cash"/>
    <s v="In-store"/>
    <n v="1367.8"/>
    <n v="1"/>
  </r>
  <r>
    <n v="542"/>
    <d v="2022-10-31T00:00:00"/>
    <x v="440"/>
    <x v="4"/>
    <s v="Headphones"/>
    <n v="2"/>
    <n v="144.25"/>
    <n v="59.4"/>
    <b v="0"/>
    <s v="Credit Card"/>
    <s v="Online"/>
    <n v="288.5"/>
    <n v="0"/>
  </r>
  <r>
    <n v="5112"/>
    <d v="2022-03-08T00:00:00"/>
    <x v="440"/>
    <x v="1"/>
    <s v="Bed Sheets"/>
    <n v="5"/>
    <n v="377.11"/>
    <n v="82.65"/>
    <b v="1"/>
    <s v="Cash"/>
    <s v="Online"/>
    <n v="1885.5500000000002"/>
    <n v="1"/>
  </r>
  <r>
    <n v="4999"/>
    <d v="2022-02-04T00:00:00"/>
    <x v="440"/>
    <x v="2"/>
    <s v="Jeans"/>
    <n v="3"/>
    <n v="333.85"/>
    <n v="157.1"/>
    <b v="0"/>
    <s v="Credit Card"/>
    <s v="Online"/>
    <n v="1001.5500000000001"/>
    <n v="0"/>
  </r>
  <r>
    <n v="4647"/>
    <d v="2022-01-13T00:00:00"/>
    <x v="440"/>
    <x v="0"/>
    <s v="Puzzle"/>
    <n v="4"/>
    <n v="120.68"/>
    <n v="24.58"/>
    <b v="0"/>
    <s v="Debit Card"/>
    <s v="Online"/>
    <n v="482.72"/>
    <n v="0"/>
  </r>
  <r>
    <n v="145"/>
    <d v="2021-09-15T00:00:00"/>
    <x v="440"/>
    <x v="4"/>
    <s v="Camera"/>
    <n v="2"/>
    <n v="141.81"/>
    <n v="25.89"/>
    <b v="1"/>
    <s v="Cash"/>
    <s v="In-store"/>
    <n v="283.62"/>
    <n v="1"/>
  </r>
  <r>
    <n v="1967"/>
    <d v="2021-07-04T00:00:00"/>
    <x v="440"/>
    <x v="4"/>
    <s v="Laptop"/>
    <n v="4"/>
    <n v="105.36"/>
    <n v="47.48"/>
    <b v="0"/>
    <s v="Net Banking"/>
    <s v="In-store"/>
    <n v="421.44"/>
    <n v="0"/>
  </r>
  <r>
    <n v="2235"/>
    <d v="2022-02-26T00:00:00"/>
    <x v="441"/>
    <x v="5"/>
    <s v="Motorcycle Helmet"/>
    <n v="3"/>
    <n v="488.02"/>
    <n v="49.34"/>
    <b v="1"/>
    <s v="Credit Card"/>
    <s v="Online"/>
    <n v="1464.06"/>
    <n v="1"/>
  </r>
  <r>
    <n v="1482"/>
    <d v="2021-06-11T00:00:00"/>
    <x v="441"/>
    <x v="5"/>
    <s v="Car Seat Cover"/>
    <n v="5"/>
    <n v="217.22"/>
    <n v="90.2"/>
    <b v="0"/>
    <s v="Debit Card"/>
    <s v="In-store"/>
    <n v="1086.0999999999999"/>
    <n v="0"/>
  </r>
  <r>
    <n v="5671"/>
    <d v="2022-06-26T00:00:00"/>
    <x v="442"/>
    <x v="3"/>
    <s v="Biography"/>
    <n v="4"/>
    <n v="10.41"/>
    <n v="0.77"/>
    <b v="1"/>
    <s v="Net Banking"/>
    <s v="In-store"/>
    <n v="41.64"/>
    <n v="1"/>
  </r>
  <r>
    <n v="851"/>
    <d v="2021-11-18T00:00:00"/>
    <x v="442"/>
    <x v="4"/>
    <s v="Laptop"/>
    <n v="2"/>
    <n v="328.37"/>
    <n v="86.97"/>
    <b v="1"/>
    <s v="Net Banking"/>
    <s v="In-store"/>
    <n v="656.74"/>
    <n v="1"/>
  </r>
  <r>
    <n v="8811"/>
    <d v="2021-09-04T00:00:00"/>
    <x v="442"/>
    <x v="1"/>
    <s v="Bed Sheets"/>
    <n v="1"/>
    <n v="316.24"/>
    <n v="94"/>
    <b v="1"/>
    <s v="Net Banking"/>
    <s v="Online"/>
    <n v="316.24"/>
    <n v="1"/>
  </r>
  <r>
    <n v="7413"/>
    <d v="2022-10-04T00:00:00"/>
    <x v="443"/>
    <x v="4"/>
    <s v="Smartwatch"/>
    <n v="4"/>
    <n v="495.07"/>
    <n v="102.45"/>
    <b v="1"/>
    <s v="Credit Card"/>
    <s v="Online"/>
    <n v="1980.28"/>
    <n v="1"/>
  </r>
  <r>
    <n v="4937"/>
    <d v="2022-08-16T00:00:00"/>
    <x v="443"/>
    <x v="3"/>
    <s v="Biography"/>
    <n v="3"/>
    <n v="403.33"/>
    <n v="163.66999999999999"/>
    <b v="0"/>
    <s v="Debit Card"/>
    <s v="Online"/>
    <n v="1209.99"/>
    <n v="0"/>
  </r>
  <r>
    <n v="9944"/>
    <d v="2022-07-29T00:00:00"/>
    <x v="443"/>
    <x v="4"/>
    <s v="Smartwatch"/>
    <n v="2"/>
    <n v="274.57"/>
    <n v="76.61"/>
    <b v="1"/>
    <s v="UPI"/>
    <s v="In-store"/>
    <n v="549.14"/>
    <n v="1"/>
  </r>
  <r>
    <n v="390"/>
    <d v="2022-06-29T00:00:00"/>
    <x v="443"/>
    <x v="5"/>
    <s v="Car Charger"/>
    <n v="1"/>
    <n v="52.89"/>
    <n v="1.44"/>
    <b v="0"/>
    <s v="Cash"/>
    <s v="Online"/>
    <n v="52.89"/>
    <n v="0"/>
  </r>
  <r>
    <n v="5714"/>
    <d v="2022-04-06T00:00:00"/>
    <x v="443"/>
    <x v="1"/>
    <s v="Cushion Covers"/>
    <n v="4"/>
    <n v="158.05000000000001"/>
    <n v="41.14"/>
    <b v="0"/>
    <s v="Cash"/>
    <s v="Online"/>
    <n v="632.20000000000005"/>
    <n v="0"/>
  </r>
  <r>
    <n v="3966"/>
    <d v="2021-04-29T00:00:00"/>
    <x v="443"/>
    <x v="0"/>
    <s v="Board Game"/>
    <n v="2"/>
    <n v="459.64"/>
    <n v="64.23"/>
    <b v="1"/>
    <s v="Debit Card"/>
    <s v="In-store"/>
    <n v="919.28"/>
    <n v="1"/>
  </r>
  <r>
    <n v="8038"/>
    <d v="2022-06-08T00:00:00"/>
    <x v="444"/>
    <x v="2"/>
    <s v="Jeans"/>
    <n v="2"/>
    <n v="78.58"/>
    <n v="21.47"/>
    <b v="1"/>
    <s v="Cash"/>
    <s v="Online"/>
    <n v="157.16"/>
    <n v="1"/>
  </r>
  <r>
    <n v="6838"/>
    <d v="2022-02-05T00:00:00"/>
    <x v="444"/>
    <x v="4"/>
    <s v="Smartphone"/>
    <n v="2"/>
    <n v="462.47"/>
    <n v="110.88"/>
    <b v="0"/>
    <s v="Net Banking"/>
    <s v="Online"/>
    <n v="924.94"/>
    <n v="0"/>
  </r>
  <r>
    <n v="2188"/>
    <d v="2021-09-08T00:00:00"/>
    <x v="444"/>
    <x v="5"/>
    <s v="Motorcycle Helmet"/>
    <n v="2"/>
    <n v="330.34"/>
    <n v="19.66"/>
    <b v="1"/>
    <s v="Debit Card"/>
    <s v="Online"/>
    <n v="660.68"/>
    <n v="1"/>
  </r>
  <r>
    <n v="5086"/>
    <d v="2022-08-06T00:00:00"/>
    <x v="445"/>
    <x v="3"/>
    <s v="Mystery Novel"/>
    <n v="1"/>
    <n v="190.68"/>
    <n v="27.37"/>
    <b v="1"/>
    <s v="Cash"/>
    <s v="In-store"/>
    <n v="190.68"/>
    <n v="1"/>
  </r>
  <r>
    <n v="3944"/>
    <d v="2021-11-12T00:00:00"/>
    <x v="445"/>
    <x v="2"/>
    <s v="Shoes"/>
    <n v="1"/>
    <n v="48.93"/>
    <n v="14.38"/>
    <b v="1"/>
    <s v="Debit Card"/>
    <s v="Online"/>
    <n v="48.93"/>
    <n v="1"/>
  </r>
  <r>
    <n v="6566"/>
    <d v="2021-10-17T00:00:00"/>
    <x v="445"/>
    <x v="0"/>
    <s v="Board Game"/>
    <n v="1"/>
    <n v="143.03"/>
    <n v="31.67"/>
    <b v="0"/>
    <s v="Cash"/>
    <s v="Online"/>
    <n v="143.03"/>
    <n v="0"/>
  </r>
  <r>
    <n v="8954"/>
    <d v="2022-08-30T00:00:00"/>
    <x v="446"/>
    <x v="5"/>
    <s v="Car Seat Cover"/>
    <n v="4"/>
    <n v="324.67"/>
    <n v="112.17"/>
    <b v="0"/>
    <s v="Net Banking"/>
    <s v="In-store"/>
    <n v="1298.68"/>
    <n v="0"/>
  </r>
  <r>
    <n v="8890"/>
    <d v="2022-01-14T00:00:00"/>
    <x v="446"/>
    <x v="3"/>
    <s v="Mystery Novel"/>
    <n v="2"/>
    <n v="264.04000000000002"/>
    <n v="82.2"/>
    <b v="0"/>
    <s v="UPI"/>
    <s v="Online"/>
    <n v="528.08000000000004"/>
    <n v="0"/>
  </r>
  <r>
    <n v="7736"/>
    <d v="2021-09-02T00:00:00"/>
    <x v="446"/>
    <x v="2"/>
    <s v="Jeans"/>
    <n v="2"/>
    <n v="90.48"/>
    <n v="32.35"/>
    <b v="0"/>
    <s v="Credit Card"/>
    <s v="In-store"/>
    <n v="180.96"/>
    <n v="0"/>
  </r>
  <r>
    <n v="9057"/>
    <d v="2023-03-24T00:00:00"/>
    <x v="447"/>
    <x v="1"/>
    <s v="Bed Sheets"/>
    <n v="5"/>
    <n v="90.88"/>
    <n v="21.43"/>
    <b v="1"/>
    <s v="UPI"/>
    <s v="Online"/>
    <n v="454.4"/>
    <n v="1"/>
  </r>
  <r>
    <n v="4004"/>
    <d v="2022-09-02T00:00:00"/>
    <x v="447"/>
    <x v="5"/>
    <s v="Motorcycle Helmet"/>
    <n v="4"/>
    <n v="94.46"/>
    <n v="29.4"/>
    <b v="0"/>
    <s v="Debit Card"/>
    <s v="Online"/>
    <n v="377.84"/>
    <n v="0"/>
  </r>
  <r>
    <n v="8193"/>
    <d v="2022-08-08T00:00:00"/>
    <x v="447"/>
    <x v="4"/>
    <s v="Headphones"/>
    <n v="4"/>
    <n v="404.7"/>
    <n v="152.71"/>
    <b v="0"/>
    <s v="Cash"/>
    <s v="Online"/>
    <n v="1618.8"/>
    <n v="0"/>
  </r>
  <r>
    <n v="7100"/>
    <d v="2021-12-23T00:00:00"/>
    <x v="447"/>
    <x v="2"/>
    <s v="T-Shirt"/>
    <n v="1"/>
    <n v="376.68"/>
    <n v="98.74"/>
    <b v="1"/>
    <s v="UPI"/>
    <s v="Online"/>
    <n v="376.68"/>
    <n v="1"/>
  </r>
  <r>
    <n v="8153"/>
    <d v="2021-10-05T00:00:00"/>
    <x v="447"/>
    <x v="5"/>
    <s v="Air Freshener"/>
    <n v="3"/>
    <n v="230.31"/>
    <n v="93.94"/>
    <b v="0"/>
    <s v="Net Banking"/>
    <s v="Online"/>
    <n v="690.93000000000006"/>
    <n v="0"/>
  </r>
  <r>
    <n v="7453"/>
    <d v="2021-08-19T00:00:00"/>
    <x v="447"/>
    <x v="2"/>
    <s v="Dress"/>
    <n v="2"/>
    <n v="397.03"/>
    <n v="73.53"/>
    <b v="0"/>
    <s v="Credit Card"/>
    <s v="Online"/>
    <n v="794.06"/>
    <n v="0"/>
  </r>
  <r>
    <n v="3725"/>
    <d v="2022-08-09T00:00:00"/>
    <x v="448"/>
    <x v="0"/>
    <s v="Doll"/>
    <n v="1"/>
    <n v="337.14"/>
    <n v="16.41"/>
    <b v="0"/>
    <s v="Net Banking"/>
    <s v="Online"/>
    <n v="337.14"/>
    <n v="0"/>
  </r>
  <r>
    <n v="6714"/>
    <d v="2023-01-29T00:00:00"/>
    <x v="449"/>
    <x v="3"/>
    <s v="Science Fiction"/>
    <n v="4"/>
    <n v="237.18"/>
    <n v="106.62"/>
    <b v="0"/>
    <s v="Debit Card"/>
    <s v="Online"/>
    <n v="948.72"/>
    <n v="0"/>
  </r>
  <r>
    <n v="2200"/>
    <d v="2022-12-25T00:00:00"/>
    <x v="449"/>
    <x v="0"/>
    <s v="Action Figure"/>
    <n v="3"/>
    <n v="28.4"/>
    <n v="9.75"/>
    <b v="1"/>
    <s v="Net Banking"/>
    <s v="Online"/>
    <n v="85.199999999999989"/>
    <n v="1"/>
  </r>
  <r>
    <n v="5990"/>
    <d v="2022-09-26T00:00:00"/>
    <x v="449"/>
    <x v="0"/>
    <s v="Action Figure"/>
    <n v="3"/>
    <n v="189.55"/>
    <n v="61.43"/>
    <b v="1"/>
    <s v="Cash"/>
    <s v="Online"/>
    <n v="568.65000000000009"/>
    <n v="1"/>
  </r>
  <r>
    <n v="1056"/>
    <d v="2022-06-08T00:00:00"/>
    <x v="449"/>
    <x v="1"/>
    <s v="Cushion Covers"/>
    <n v="1"/>
    <n v="158.03"/>
    <n v="66.489999999999995"/>
    <b v="1"/>
    <s v="Debit Card"/>
    <s v="Online"/>
    <n v="158.03"/>
    <n v="1"/>
  </r>
  <r>
    <n v="7869"/>
    <d v="2021-11-24T00:00:00"/>
    <x v="449"/>
    <x v="2"/>
    <s v="Dress"/>
    <n v="3"/>
    <n v="487.52"/>
    <n v="203.77"/>
    <b v="0"/>
    <s v="Net Banking"/>
    <s v="Online"/>
    <n v="1462.56"/>
    <n v="0"/>
  </r>
  <r>
    <n v="6379"/>
    <d v="2021-06-30T00:00:00"/>
    <x v="449"/>
    <x v="3"/>
    <s v="Children's Book"/>
    <n v="4"/>
    <n v="147.88"/>
    <n v="19.600000000000001"/>
    <b v="1"/>
    <s v="Credit Card"/>
    <s v="In-store"/>
    <n v="591.52"/>
    <n v="1"/>
  </r>
  <r>
    <n v="7007"/>
    <d v="2022-09-21T00:00:00"/>
    <x v="450"/>
    <x v="3"/>
    <s v="Textbook"/>
    <n v="4"/>
    <n v="23.56"/>
    <n v="6.58"/>
    <b v="0"/>
    <s v="Credit Card"/>
    <s v="Online"/>
    <n v="94.24"/>
    <n v="0"/>
  </r>
  <r>
    <n v="8603"/>
    <d v="2021-05-25T00:00:00"/>
    <x v="450"/>
    <x v="5"/>
    <s v="Motor Oil"/>
    <n v="3"/>
    <n v="395.33"/>
    <n v="114.15"/>
    <b v="0"/>
    <s v="Net Banking"/>
    <s v="In-store"/>
    <n v="1185.99"/>
    <n v="0"/>
  </r>
  <r>
    <n v="6902"/>
    <d v="2022-07-23T00:00:00"/>
    <x v="451"/>
    <x v="1"/>
    <s v="Bed Sheets"/>
    <n v="3"/>
    <n v="302.42"/>
    <n v="53.03"/>
    <b v="0"/>
    <s v="Credit Card"/>
    <s v="Online"/>
    <n v="907.26"/>
    <n v="0"/>
  </r>
  <r>
    <n v="7755"/>
    <d v="2021-11-02T00:00:00"/>
    <x v="451"/>
    <x v="4"/>
    <s v="Laptop"/>
    <n v="5"/>
    <n v="39.44"/>
    <n v="4.0999999999999996"/>
    <b v="1"/>
    <s v="Credit Card"/>
    <s v="In-store"/>
    <n v="197.2"/>
    <n v="1"/>
  </r>
  <r>
    <n v="2169"/>
    <d v="2021-04-13T00:00:00"/>
    <x v="451"/>
    <x v="3"/>
    <s v="Children's Book"/>
    <n v="5"/>
    <n v="488.45"/>
    <n v="91.82"/>
    <b v="1"/>
    <s v="Debit Card"/>
    <s v="In-store"/>
    <n v="2442.25"/>
    <n v="1"/>
  </r>
  <r>
    <n v="7579"/>
    <d v="2022-04-20T00:00:00"/>
    <x v="452"/>
    <x v="2"/>
    <s v="T-Shirt"/>
    <n v="3"/>
    <n v="41.68"/>
    <n v="2.12"/>
    <b v="0"/>
    <s v="Debit Card"/>
    <s v="Online"/>
    <n v="125.03999999999999"/>
    <n v="0"/>
  </r>
  <r>
    <n v="570"/>
    <d v="2022-11-11T00:00:00"/>
    <x v="453"/>
    <x v="3"/>
    <s v="Mystery Novel"/>
    <n v="1"/>
    <n v="280.10000000000002"/>
    <n v="64.3"/>
    <b v="1"/>
    <s v="UPI"/>
    <s v="In-store"/>
    <n v="280.10000000000002"/>
    <n v="1"/>
  </r>
  <r>
    <n v="697"/>
    <d v="2022-10-24T00:00:00"/>
    <x v="453"/>
    <x v="1"/>
    <s v="Cookware Set"/>
    <n v="5"/>
    <n v="62.38"/>
    <n v="4.95"/>
    <b v="1"/>
    <s v="Credit Card"/>
    <s v="In-store"/>
    <n v="311.90000000000003"/>
    <n v="1"/>
  </r>
  <r>
    <n v="6359"/>
    <d v="2022-01-26T00:00:00"/>
    <x v="453"/>
    <x v="3"/>
    <s v="Mystery Novel"/>
    <n v="1"/>
    <n v="490.49"/>
    <n v="79.48"/>
    <b v="0"/>
    <s v="Net Banking"/>
    <s v="Online"/>
    <n v="490.49"/>
    <n v="0"/>
  </r>
  <r>
    <n v="2416"/>
    <d v="2021-07-20T00:00:00"/>
    <x v="453"/>
    <x v="1"/>
    <s v="Table Lamp"/>
    <n v="3"/>
    <n v="152.62"/>
    <n v="74.040000000000006"/>
    <b v="1"/>
    <s v="Credit Card"/>
    <s v="Online"/>
    <n v="457.86"/>
    <n v="1"/>
  </r>
  <r>
    <n v="2139"/>
    <d v="2022-03-20T00:00:00"/>
    <x v="454"/>
    <x v="3"/>
    <s v="Mystery Novel"/>
    <n v="4"/>
    <n v="305.31"/>
    <n v="45.81"/>
    <b v="1"/>
    <s v="Debit Card"/>
    <s v="In-store"/>
    <n v="1221.24"/>
    <n v="1"/>
  </r>
  <r>
    <n v="2871"/>
    <d v="2021-09-21T00:00:00"/>
    <x v="454"/>
    <x v="0"/>
    <s v="Remote Control Car"/>
    <n v="3"/>
    <n v="98.93"/>
    <n v="28.95"/>
    <b v="0"/>
    <s v="Credit Card"/>
    <s v="In-store"/>
    <n v="296.79000000000002"/>
    <n v="0"/>
  </r>
  <r>
    <n v="8516"/>
    <d v="2021-04-24T00:00:00"/>
    <x v="454"/>
    <x v="3"/>
    <s v="Mystery Novel"/>
    <n v="4"/>
    <n v="479.21"/>
    <n v="211.66"/>
    <b v="1"/>
    <s v="Cash"/>
    <s v="Online"/>
    <n v="1916.84"/>
    <n v="1"/>
  </r>
  <r>
    <n v="1138"/>
    <d v="2021-04-01T00:00:00"/>
    <x v="454"/>
    <x v="4"/>
    <s v="Camera"/>
    <n v="3"/>
    <n v="144.59"/>
    <n v="54.49"/>
    <b v="0"/>
    <s v="Credit Card"/>
    <s v="In-store"/>
    <n v="433.77"/>
    <n v="0"/>
  </r>
  <r>
    <n v="6513"/>
    <d v="2023-03-12T00:00:00"/>
    <x v="455"/>
    <x v="3"/>
    <s v="Science Fiction"/>
    <n v="1"/>
    <n v="324.51"/>
    <n v="62.88"/>
    <b v="0"/>
    <s v="UPI"/>
    <s v="In-store"/>
    <n v="324.51"/>
    <n v="0"/>
  </r>
  <r>
    <n v="4798"/>
    <d v="2023-02-02T00:00:00"/>
    <x v="455"/>
    <x v="2"/>
    <s v="T-Shirt"/>
    <n v="3"/>
    <n v="171.31"/>
    <n v="35.44"/>
    <b v="1"/>
    <s v="Debit Card"/>
    <s v="Online"/>
    <n v="513.93000000000006"/>
    <n v="1"/>
  </r>
  <r>
    <n v="3736"/>
    <d v="2023-01-02T00:00:00"/>
    <x v="455"/>
    <x v="5"/>
    <s v="Motor Oil"/>
    <n v="1"/>
    <n v="27.6"/>
    <n v="11.21"/>
    <b v="0"/>
    <s v="Net Banking"/>
    <s v="In-store"/>
    <n v="27.6"/>
    <n v="0"/>
  </r>
  <r>
    <n v="1182"/>
    <d v="2022-09-26T00:00:00"/>
    <x v="455"/>
    <x v="5"/>
    <s v="Motor Oil"/>
    <n v="5"/>
    <n v="92.23"/>
    <n v="15.27"/>
    <b v="0"/>
    <s v="Credit Card"/>
    <s v="In-store"/>
    <n v="461.15000000000003"/>
    <n v="0"/>
  </r>
  <r>
    <n v="4412"/>
    <d v="2022-08-04T00:00:00"/>
    <x v="455"/>
    <x v="2"/>
    <s v="Jeans"/>
    <n v="2"/>
    <n v="184.74"/>
    <n v="13.04"/>
    <b v="0"/>
    <s v="Cash"/>
    <s v="In-store"/>
    <n v="369.48"/>
    <n v="0"/>
  </r>
  <r>
    <n v="9805"/>
    <d v="2022-05-01T00:00:00"/>
    <x v="455"/>
    <x v="2"/>
    <s v="Dress"/>
    <n v="3"/>
    <n v="412.9"/>
    <n v="111.74"/>
    <b v="0"/>
    <s v="Debit Card"/>
    <s v="Online"/>
    <n v="1238.6999999999998"/>
    <n v="0"/>
  </r>
  <r>
    <n v="6629"/>
    <d v="2022-04-06T00:00:00"/>
    <x v="455"/>
    <x v="5"/>
    <s v="Car Seat Cover"/>
    <n v="5"/>
    <n v="467.18"/>
    <n v="42.76"/>
    <b v="1"/>
    <s v="UPI"/>
    <s v="In-store"/>
    <n v="2335.9"/>
    <n v="1"/>
  </r>
  <r>
    <n v="2172"/>
    <d v="2021-12-19T00:00:00"/>
    <x v="455"/>
    <x v="1"/>
    <s v="Curtains"/>
    <n v="4"/>
    <n v="195.51"/>
    <n v="18.07"/>
    <b v="1"/>
    <s v="Credit Card"/>
    <s v="In-store"/>
    <n v="782.04"/>
    <n v="1"/>
  </r>
  <r>
    <n v="1476"/>
    <d v="2021-05-06T00:00:00"/>
    <x v="455"/>
    <x v="0"/>
    <s v="Remote Control Car"/>
    <n v="2"/>
    <n v="414.44"/>
    <n v="84.18"/>
    <b v="0"/>
    <s v="Cash"/>
    <s v="Online"/>
    <n v="828.88"/>
    <n v="0"/>
  </r>
  <r>
    <n v="9141"/>
    <d v="2022-05-15T00:00:00"/>
    <x v="456"/>
    <x v="2"/>
    <s v="Dress"/>
    <n v="1"/>
    <n v="234.02"/>
    <n v="48.88"/>
    <b v="1"/>
    <s v="UPI"/>
    <s v="Online"/>
    <n v="234.02"/>
    <n v="1"/>
  </r>
  <r>
    <n v="505"/>
    <d v="2022-02-13T00:00:00"/>
    <x v="457"/>
    <x v="2"/>
    <s v="Watch"/>
    <n v="2"/>
    <n v="76.83"/>
    <n v="15.02"/>
    <b v="0"/>
    <s v="Debit Card"/>
    <s v="In-store"/>
    <n v="153.66"/>
    <n v="0"/>
  </r>
  <r>
    <n v="1081"/>
    <d v="2023-01-12T00:00:00"/>
    <x v="458"/>
    <x v="0"/>
    <s v="Doll"/>
    <n v="2"/>
    <n v="230.66"/>
    <n v="90.45"/>
    <b v="1"/>
    <s v="Credit Card"/>
    <s v="In-store"/>
    <n v="461.32"/>
    <n v="1"/>
  </r>
  <r>
    <n v="9287"/>
    <d v="2022-05-12T00:00:00"/>
    <x v="458"/>
    <x v="1"/>
    <s v="Bed Sheets"/>
    <n v="1"/>
    <n v="345.37"/>
    <n v="48.42"/>
    <b v="1"/>
    <s v="Debit Card"/>
    <s v="In-store"/>
    <n v="345.37"/>
    <n v="1"/>
  </r>
  <r>
    <n v="5707"/>
    <d v="2022-08-28T00:00:00"/>
    <x v="459"/>
    <x v="4"/>
    <s v="Camera"/>
    <n v="4"/>
    <n v="166.27"/>
    <n v="24.96"/>
    <b v="1"/>
    <s v="Credit Card"/>
    <s v="In-store"/>
    <n v="665.08"/>
    <n v="1"/>
  </r>
  <r>
    <n v="4167"/>
    <d v="2022-08-25T00:00:00"/>
    <x v="459"/>
    <x v="5"/>
    <s v="Car Seat Cover"/>
    <n v="4"/>
    <n v="374.85"/>
    <n v="48.69"/>
    <b v="0"/>
    <s v="Cash"/>
    <s v="In-store"/>
    <n v="1499.4"/>
    <n v="0"/>
  </r>
  <r>
    <n v="5103"/>
    <d v="2022-03-13T00:00:00"/>
    <x v="459"/>
    <x v="3"/>
    <s v="Science Fiction"/>
    <n v="2"/>
    <n v="168.21"/>
    <n v="45.42"/>
    <b v="1"/>
    <s v="UPI"/>
    <s v="In-store"/>
    <n v="336.42"/>
    <n v="1"/>
  </r>
  <r>
    <n v="9975"/>
    <d v="2021-10-26T00:00:00"/>
    <x v="459"/>
    <x v="4"/>
    <s v="Smartphone"/>
    <n v="2"/>
    <n v="212.45"/>
    <n v="95.1"/>
    <b v="0"/>
    <s v="UPI"/>
    <s v="Online"/>
    <n v="424.9"/>
    <n v="0"/>
  </r>
  <r>
    <n v="7617"/>
    <d v="2021-07-21T00:00:00"/>
    <x v="459"/>
    <x v="0"/>
    <s v="Puzzle"/>
    <n v="1"/>
    <n v="39.369999999999997"/>
    <n v="9.74"/>
    <b v="1"/>
    <s v="Net Banking"/>
    <s v="Online"/>
    <n v="39.369999999999997"/>
    <n v="1"/>
  </r>
  <r>
    <n v="7146"/>
    <d v="2021-07-07T00:00:00"/>
    <x v="459"/>
    <x v="0"/>
    <s v="Puzzle"/>
    <n v="4"/>
    <n v="196.48"/>
    <n v="84.5"/>
    <b v="1"/>
    <s v="Cash"/>
    <s v="Online"/>
    <n v="785.92"/>
    <n v="1"/>
  </r>
  <r>
    <n v="7675"/>
    <d v="2021-12-31T00:00:00"/>
    <x v="460"/>
    <x v="1"/>
    <s v="Cookware Set"/>
    <n v="4"/>
    <n v="90.76"/>
    <n v="36.46"/>
    <b v="0"/>
    <s v="Debit Card"/>
    <s v="In-store"/>
    <n v="363.04"/>
    <n v="0"/>
  </r>
  <r>
    <n v="7779"/>
    <d v="2021-05-17T00:00:00"/>
    <x v="461"/>
    <x v="3"/>
    <s v="Biography"/>
    <n v="1"/>
    <n v="94.48"/>
    <n v="26.13"/>
    <b v="1"/>
    <s v="Debit Card"/>
    <s v="Online"/>
    <n v="94.48"/>
    <n v="1"/>
  </r>
  <r>
    <n v="8599"/>
    <d v="2021-05-01T00:00:00"/>
    <x v="461"/>
    <x v="0"/>
    <s v="Doll"/>
    <n v="2"/>
    <n v="263.12"/>
    <n v="93.53"/>
    <b v="0"/>
    <s v="Net Banking"/>
    <s v="Online"/>
    <n v="526.24"/>
    <n v="0"/>
  </r>
  <r>
    <n v="3186"/>
    <d v="2023-01-26T00:00:00"/>
    <x v="462"/>
    <x v="5"/>
    <s v="Air Freshener"/>
    <n v="5"/>
    <n v="310.75"/>
    <n v="99.46"/>
    <b v="0"/>
    <s v="Net Banking"/>
    <s v="In-store"/>
    <n v="1553.75"/>
    <n v="0"/>
  </r>
  <r>
    <n v="9035"/>
    <d v="2021-11-10T00:00:00"/>
    <x v="462"/>
    <x v="2"/>
    <s v="Jeans"/>
    <n v="1"/>
    <n v="60.99"/>
    <n v="15.14"/>
    <b v="1"/>
    <s v="Net Banking"/>
    <s v="In-store"/>
    <n v="60.99"/>
    <n v="1"/>
  </r>
  <r>
    <n v="3873"/>
    <d v="2021-07-04T00:00:00"/>
    <x v="462"/>
    <x v="0"/>
    <s v="Doll"/>
    <n v="2"/>
    <n v="42.91"/>
    <n v="21.01"/>
    <b v="1"/>
    <s v="Cash"/>
    <s v="In-store"/>
    <n v="85.82"/>
    <n v="1"/>
  </r>
  <r>
    <n v="9228"/>
    <d v="2022-10-07T00:00:00"/>
    <x v="463"/>
    <x v="4"/>
    <s v="Laptop"/>
    <n v="2"/>
    <n v="41.93"/>
    <n v="14.21"/>
    <b v="1"/>
    <s v="Credit Card"/>
    <s v="In-store"/>
    <n v="83.86"/>
    <n v="1"/>
  </r>
  <r>
    <n v="2629"/>
    <d v="2021-08-19T00:00:00"/>
    <x v="463"/>
    <x v="2"/>
    <s v="Dress"/>
    <n v="2"/>
    <n v="18.399999999999999"/>
    <n v="2.16"/>
    <b v="0"/>
    <s v="UPI"/>
    <s v="Online"/>
    <n v="36.799999999999997"/>
    <n v="0"/>
  </r>
  <r>
    <n v="4655"/>
    <d v="2021-08-12T00:00:00"/>
    <x v="463"/>
    <x v="4"/>
    <s v="Smartphone"/>
    <n v="1"/>
    <n v="78.739999999999995"/>
    <n v="38.119999999999997"/>
    <b v="0"/>
    <s v="UPI"/>
    <s v="In-store"/>
    <n v="78.739999999999995"/>
    <n v="0"/>
  </r>
  <r>
    <n v="4601"/>
    <d v="2021-07-03T00:00:00"/>
    <x v="463"/>
    <x v="4"/>
    <s v="Smartwatch"/>
    <n v="2"/>
    <n v="20.010000000000002"/>
    <n v="5.37"/>
    <b v="0"/>
    <s v="Cash"/>
    <s v="In-store"/>
    <n v="40.020000000000003"/>
    <n v="0"/>
  </r>
  <r>
    <n v="6699"/>
    <d v="2021-04-09T00:00:00"/>
    <x v="463"/>
    <x v="4"/>
    <s v="Smartphone"/>
    <n v="3"/>
    <n v="46.94"/>
    <n v="7.5"/>
    <b v="1"/>
    <s v="Credit Card"/>
    <s v="Online"/>
    <n v="140.82"/>
    <n v="1"/>
  </r>
  <r>
    <n v="7185"/>
    <d v="2023-02-13T00:00:00"/>
    <x v="464"/>
    <x v="5"/>
    <s v="Car Seat Cover"/>
    <n v="3"/>
    <n v="407.71"/>
    <n v="168.85"/>
    <b v="1"/>
    <s v="Net Banking"/>
    <s v="In-store"/>
    <n v="1223.1299999999999"/>
    <n v="1"/>
  </r>
  <r>
    <n v="9521"/>
    <d v="2022-10-05T00:00:00"/>
    <x v="464"/>
    <x v="0"/>
    <s v="Remote Control Car"/>
    <n v="3"/>
    <n v="317.72000000000003"/>
    <n v="75.62"/>
    <b v="1"/>
    <s v="Net Banking"/>
    <s v="Online"/>
    <n v="953.16000000000008"/>
    <n v="1"/>
  </r>
  <r>
    <n v="9205"/>
    <d v="2022-10-27T00:00:00"/>
    <x v="465"/>
    <x v="3"/>
    <s v="Mystery Novel"/>
    <n v="2"/>
    <n v="385.58"/>
    <n v="155.63"/>
    <b v="0"/>
    <s v="Cash"/>
    <s v="In-store"/>
    <n v="771.16"/>
    <n v="0"/>
  </r>
  <r>
    <n v="2308"/>
    <d v="2022-08-03T00:00:00"/>
    <x v="465"/>
    <x v="4"/>
    <s v="Camera"/>
    <n v="1"/>
    <n v="187.29"/>
    <n v="15.17"/>
    <b v="1"/>
    <s v="Cash"/>
    <s v="In-store"/>
    <n v="187.29"/>
    <n v="1"/>
  </r>
  <r>
    <n v="5689"/>
    <d v="2021-06-22T00:00:00"/>
    <x v="465"/>
    <x v="0"/>
    <s v="Board Game"/>
    <n v="1"/>
    <n v="226.51"/>
    <n v="41.43"/>
    <b v="0"/>
    <s v="Debit Card"/>
    <s v="In-store"/>
    <n v="226.51"/>
    <n v="0"/>
  </r>
  <r>
    <n v="2748"/>
    <d v="2022-12-09T00:00:00"/>
    <x v="466"/>
    <x v="4"/>
    <s v="Camera"/>
    <n v="3"/>
    <n v="303.17"/>
    <n v="42.47"/>
    <b v="1"/>
    <s v="Net Banking"/>
    <s v="Online"/>
    <n v="909.51"/>
    <n v="1"/>
  </r>
  <r>
    <n v="8992"/>
    <d v="2022-09-12T00:00:00"/>
    <x v="466"/>
    <x v="0"/>
    <s v="Board Game"/>
    <n v="1"/>
    <n v="194.54"/>
    <n v="88.13"/>
    <b v="1"/>
    <s v="Net Banking"/>
    <s v="Online"/>
    <n v="194.54"/>
    <n v="1"/>
  </r>
  <r>
    <n v="7109"/>
    <d v="2022-08-24T00:00:00"/>
    <x v="466"/>
    <x v="1"/>
    <s v="Curtains"/>
    <n v="5"/>
    <n v="157.28"/>
    <n v="76.5"/>
    <b v="0"/>
    <s v="Credit Card"/>
    <s v="In-store"/>
    <n v="786.4"/>
    <n v="0"/>
  </r>
  <r>
    <n v="9309"/>
    <d v="2021-09-13T00:00:00"/>
    <x v="466"/>
    <x v="5"/>
    <s v="Car Charger"/>
    <n v="1"/>
    <n v="294.33"/>
    <n v="141.53"/>
    <b v="1"/>
    <s v="Debit Card"/>
    <s v="In-store"/>
    <n v="294.33"/>
    <n v="1"/>
  </r>
  <r>
    <n v="2874"/>
    <d v="2023-01-03T00:00:00"/>
    <x v="467"/>
    <x v="3"/>
    <s v="Mystery Novel"/>
    <n v="1"/>
    <n v="177.76"/>
    <n v="27.49"/>
    <b v="1"/>
    <s v="Debit Card"/>
    <s v="In-store"/>
    <n v="177.76"/>
    <n v="1"/>
  </r>
  <r>
    <n v="9815"/>
    <d v="2022-03-12T00:00:00"/>
    <x v="467"/>
    <x v="2"/>
    <s v="T-Shirt"/>
    <n v="2"/>
    <n v="265.56"/>
    <n v="93.57"/>
    <b v="1"/>
    <s v="Net Banking"/>
    <s v="Online"/>
    <n v="531.12"/>
    <n v="1"/>
  </r>
  <r>
    <n v="9227"/>
    <d v="2021-09-30T00:00:00"/>
    <x v="467"/>
    <x v="2"/>
    <s v="Jeans"/>
    <n v="4"/>
    <n v="343.98"/>
    <n v="154.19"/>
    <b v="1"/>
    <s v="UPI"/>
    <s v="Online"/>
    <n v="1375.92"/>
    <n v="1"/>
  </r>
  <r>
    <n v="5682"/>
    <d v="2021-08-13T00:00:00"/>
    <x v="467"/>
    <x v="0"/>
    <s v="Doll"/>
    <n v="5"/>
    <n v="12.46"/>
    <n v="3.25"/>
    <b v="0"/>
    <s v="Credit Card"/>
    <s v="Online"/>
    <n v="62.300000000000004"/>
    <n v="0"/>
  </r>
  <r>
    <n v="8825"/>
    <d v="2021-07-29T00:00:00"/>
    <x v="467"/>
    <x v="1"/>
    <s v="Curtains"/>
    <n v="5"/>
    <n v="383.81"/>
    <n v="72.39"/>
    <b v="0"/>
    <s v="Debit Card"/>
    <s v="Online"/>
    <n v="1919.05"/>
    <n v="0"/>
  </r>
  <r>
    <n v="4700"/>
    <d v="2021-12-21T00:00:00"/>
    <x v="468"/>
    <x v="4"/>
    <s v="Laptop"/>
    <n v="5"/>
    <n v="47.66"/>
    <n v="18.68"/>
    <b v="0"/>
    <s v="Debit Card"/>
    <s v="In-store"/>
    <n v="238.29999999999998"/>
    <n v="0"/>
  </r>
  <r>
    <n v="9587"/>
    <d v="2021-11-23T00:00:00"/>
    <x v="468"/>
    <x v="4"/>
    <s v="Camera"/>
    <n v="2"/>
    <n v="115.92"/>
    <n v="35.32"/>
    <b v="1"/>
    <s v="UPI"/>
    <s v="In-store"/>
    <n v="231.84"/>
    <n v="1"/>
  </r>
  <r>
    <n v="7830"/>
    <d v="2021-07-08T00:00:00"/>
    <x v="468"/>
    <x v="5"/>
    <s v="Car Seat Cover"/>
    <n v="1"/>
    <n v="39.92"/>
    <n v="15.01"/>
    <b v="1"/>
    <s v="Cash"/>
    <s v="Online"/>
    <n v="39.92"/>
    <n v="1"/>
  </r>
  <r>
    <n v="2482"/>
    <d v="2021-05-30T00:00:00"/>
    <x v="468"/>
    <x v="2"/>
    <s v="Dress"/>
    <n v="3"/>
    <n v="74.58"/>
    <n v="23.67"/>
    <b v="1"/>
    <s v="Cash"/>
    <s v="Online"/>
    <n v="223.74"/>
    <n v="1"/>
  </r>
  <r>
    <n v="6128"/>
    <d v="2022-12-07T00:00:00"/>
    <x v="469"/>
    <x v="0"/>
    <s v="Remote Control Car"/>
    <n v="1"/>
    <n v="115.88"/>
    <n v="22.5"/>
    <b v="0"/>
    <s v="Credit Card"/>
    <s v="In-store"/>
    <n v="115.88"/>
    <n v="0"/>
  </r>
  <r>
    <n v="6549"/>
    <d v="2022-11-13T00:00:00"/>
    <x v="469"/>
    <x v="0"/>
    <s v="Doll"/>
    <n v="5"/>
    <n v="468.29"/>
    <n v="211.92"/>
    <b v="0"/>
    <s v="Debit Card"/>
    <s v="Online"/>
    <n v="2341.4500000000003"/>
    <n v="0"/>
  </r>
  <r>
    <n v="4054"/>
    <d v="2022-08-21T00:00:00"/>
    <x v="469"/>
    <x v="2"/>
    <s v="Shoes"/>
    <n v="4"/>
    <n v="290.97000000000003"/>
    <n v="136.83000000000001"/>
    <b v="1"/>
    <s v="Credit Card"/>
    <s v="Online"/>
    <n v="1163.8800000000001"/>
    <n v="1"/>
  </r>
  <r>
    <n v="2994"/>
    <d v="2022-06-11T00:00:00"/>
    <x v="469"/>
    <x v="5"/>
    <s v="Air Freshener"/>
    <n v="4"/>
    <n v="426.9"/>
    <n v="56.08"/>
    <b v="1"/>
    <s v="Net Banking"/>
    <s v="Online"/>
    <n v="1707.6"/>
    <n v="1"/>
  </r>
  <r>
    <n v="2368"/>
    <d v="2021-08-12T00:00:00"/>
    <x v="470"/>
    <x v="2"/>
    <s v="Jeans"/>
    <n v="3"/>
    <n v="472.1"/>
    <n v="52.07"/>
    <b v="1"/>
    <s v="UPI"/>
    <s v="In-store"/>
    <n v="1416.3000000000002"/>
    <n v="1"/>
  </r>
  <r>
    <n v="6433"/>
    <d v="2022-09-09T00:00:00"/>
    <x v="471"/>
    <x v="3"/>
    <s v="Textbook"/>
    <n v="2"/>
    <n v="173.75"/>
    <n v="0.7"/>
    <b v="1"/>
    <s v="Net Banking"/>
    <s v="Online"/>
    <n v="347.5"/>
    <n v="1"/>
  </r>
  <r>
    <n v="2877"/>
    <d v="2021-12-13T00:00:00"/>
    <x v="471"/>
    <x v="4"/>
    <s v="Smartphone"/>
    <n v="1"/>
    <n v="123.99"/>
    <n v="13.57"/>
    <b v="0"/>
    <s v="Credit Card"/>
    <s v="In-store"/>
    <n v="123.99"/>
    <n v="0"/>
  </r>
  <r>
    <n v="8467"/>
    <d v="2021-11-25T00:00:00"/>
    <x v="471"/>
    <x v="2"/>
    <s v="Dress"/>
    <n v="3"/>
    <n v="428.24"/>
    <n v="8.5299999999999994"/>
    <b v="0"/>
    <s v="UPI"/>
    <s v="Online"/>
    <n v="1284.72"/>
    <n v="0"/>
  </r>
  <r>
    <n v="2690"/>
    <d v="2023-01-01T00:00:00"/>
    <x v="472"/>
    <x v="3"/>
    <s v="Biography"/>
    <n v="3"/>
    <n v="360.7"/>
    <n v="87.91"/>
    <b v="1"/>
    <s v="Cash"/>
    <s v="In-store"/>
    <n v="1082.0999999999999"/>
    <n v="1"/>
  </r>
  <r>
    <n v="1138"/>
    <d v="2022-11-15T00:00:00"/>
    <x v="472"/>
    <x v="2"/>
    <s v="Watch"/>
    <n v="4"/>
    <n v="97.44"/>
    <n v="23.97"/>
    <b v="1"/>
    <s v="Cash"/>
    <s v="In-store"/>
    <n v="389.76"/>
    <n v="1"/>
  </r>
  <r>
    <n v="9548"/>
    <d v="2022-06-26T00:00:00"/>
    <x v="472"/>
    <x v="4"/>
    <s v="Headphones"/>
    <n v="1"/>
    <n v="294.98"/>
    <n v="54.29"/>
    <b v="1"/>
    <s v="UPI"/>
    <s v="Online"/>
    <n v="294.98"/>
    <n v="1"/>
  </r>
  <r>
    <n v="9991"/>
    <d v="2022-02-26T00:00:00"/>
    <x v="472"/>
    <x v="0"/>
    <s v="Action Figure"/>
    <n v="3"/>
    <n v="473.18"/>
    <n v="79.63"/>
    <b v="1"/>
    <s v="Credit Card"/>
    <s v="Online"/>
    <n v="1419.54"/>
    <n v="1"/>
  </r>
  <r>
    <n v="5168"/>
    <d v="2022-05-20T00:00:00"/>
    <x v="473"/>
    <x v="0"/>
    <s v="Puzzle"/>
    <n v="4"/>
    <n v="99.61"/>
    <n v="38.06"/>
    <b v="0"/>
    <s v="UPI"/>
    <s v="Online"/>
    <n v="398.44"/>
    <n v="0"/>
  </r>
  <r>
    <n v="8720"/>
    <d v="2021-07-11T00:00:00"/>
    <x v="473"/>
    <x v="3"/>
    <s v="Children's Book"/>
    <n v="2"/>
    <n v="429.94"/>
    <n v="123.52"/>
    <b v="0"/>
    <s v="Cash"/>
    <s v="In-store"/>
    <n v="859.88"/>
    <n v="0"/>
  </r>
  <r>
    <n v="8254"/>
    <d v="2021-04-12T00:00:00"/>
    <x v="473"/>
    <x v="1"/>
    <s v="Cookware Set"/>
    <n v="2"/>
    <n v="53.93"/>
    <n v="19.149999999999999"/>
    <b v="0"/>
    <s v="Debit Card"/>
    <s v="In-store"/>
    <n v="107.86"/>
    <n v="0"/>
  </r>
  <r>
    <n v="1195"/>
    <d v="2023-03-11T00:00:00"/>
    <x v="474"/>
    <x v="2"/>
    <s v="Dress"/>
    <n v="3"/>
    <n v="135"/>
    <n v="60.67"/>
    <b v="1"/>
    <s v="Net Banking"/>
    <s v="Online"/>
    <n v="405"/>
    <n v="1"/>
  </r>
  <r>
    <n v="6362"/>
    <d v="2021-09-28T00:00:00"/>
    <x v="474"/>
    <x v="0"/>
    <s v="Board Game"/>
    <n v="3"/>
    <n v="60.6"/>
    <n v="14.39"/>
    <b v="1"/>
    <s v="UPI"/>
    <s v="In-store"/>
    <n v="181.8"/>
    <n v="1"/>
  </r>
  <r>
    <n v="5955"/>
    <d v="2022-11-28T00:00:00"/>
    <x v="475"/>
    <x v="2"/>
    <s v="Dress"/>
    <n v="1"/>
    <n v="105.84"/>
    <n v="44.77"/>
    <b v="0"/>
    <s v="Net Banking"/>
    <s v="Online"/>
    <n v="105.84"/>
    <n v="0"/>
  </r>
  <r>
    <n v="3535"/>
    <d v="2022-02-15T00:00:00"/>
    <x v="475"/>
    <x v="1"/>
    <s v="Cookware Set"/>
    <n v="1"/>
    <n v="490.76"/>
    <n v="81.75"/>
    <b v="1"/>
    <s v="Debit Card"/>
    <s v="Online"/>
    <n v="490.76"/>
    <n v="1"/>
  </r>
  <r>
    <n v="5232"/>
    <d v="2022-01-06T00:00:00"/>
    <x v="475"/>
    <x v="3"/>
    <s v="Textbook"/>
    <n v="4"/>
    <n v="304.85000000000002"/>
    <n v="97.03"/>
    <b v="1"/>
    <s v="Debit Card"/>
    <s v="In-store"/>
    <n v="1219.4000000000001"/>
    <n v="1"/>
  </r>
  <r>
    <n v="9950"/>
    <d v="2021-05-29T00:00:00"/>
    <x v="475"/>
    <x v="1"/>
    <s v="Table Lamp"/>
    <n v="4"/>
    <n v="204.03"/>
    <n v="97.41"/>
    <b v="0"/>
    <s v="UPI"/>
    <s v="Online"/>
    <n v="816.12"/>
    <n v="0"/>
  </r>
  <r>
    <n v="2347"/>
    <d v="2022-01-16T00:00:00"/>
    <x v="476"/>
    <x v="4"/>
    <s v="Camera"/>
    <n v="2"/>
    <n v="367.52"/>
    <n v="161.54"/>
    <b v="1"/>
    <s v="Debit Card"/>
    <s v="In-store"/>
    <n v="735.04"/>
    <n v="1"/>
  </r>
  <r>
    <n v="4396"/>
    <d v="2021-04-07T00:00:00"/>
    <x v="476"/>
    <x v="2"/>
    <s v="Shoes"/>
    <n v="2"/>
    <n v="180.34"/>
    <n v="25.97"/>
    <b v="0"/>
    <s v="Credit Card"/>
    <s v="Online"/>
    <n v="360.68"/>
    <n v="0"/>
  </r>
  <r>
    <n v="5012"/>
    <d v="2022-10-02T00:00:00"/>
    <x v="477"/>
    <x v="1"/>
    <s v="Bed Sheets"/>
    <n v="5"/>
    <n v="417.32"/>
    <n v="39.24"/>
    <b v="1"/>
    <s v="Net Banking"/>
    <s v="Online"/>
    <n v="2086.6"/>
    <n v="1"/>
  </r>
  <r>
    <n v="8018"/>
    <d v="2022-06-10T00:00:00"/>
    <x v="477"/>
    <x v="2"/>
    <s v="Shoes"/>
    <n v="1"/>
    <n v="58.81"/>
    <n v="1.55"/>
    <b v="1"/>
    <s v="UPI"/>
    <s v="Online"/>
    <n v="58.81"/>
    <n v="1"/>
  </r>
  <r>
    <n v="1742"/>
    <d v="2022-05-30T00:00:00"/>
    <x v="477"/>
    <x v="2"/>
    <s v="Watch"/>
    <n v="2"/>
    <n v="391.2"/>
    <n v="162.63999999999999"/>
    <b v="1"/>
    <s v="Net Banking"/>
    <s v="In-store"/>
    <n v="782.4"/>
    <n v="1"/>
  </r>
  <r>
    <n v="7068"/>
    <d v="2022-03-29T00:00:00"/>
    <x v="477"/>
    <x v="3"/>
    <s v="Mystery Novel"/>
    <n v="3"/>
    <n v="396.7"/>
    <n v="51.99"/>
    <b v="1"/>
    <s v="Net Banking"/>
    <s v="In-store"/>
    <n v="1190.0999999999999"/>
    <n v="1"/>
  </r>
  <r>
    <n v="189"/>
    <d v="2021-11-21T00:00:00"/>
    <x v="477"/>
    <x v="5"/>
    <s v="Air Freshener"/>
    <n v="4"/>
    <n v="378.2"/>
    <n v="42.43"/>
    <b v="0"/>
    <s v="Net Banking"/>
    <s v="In-store"/>
    <n v="1512.8"/>
    <n v="0"/>
  </r>
  <r>
    <n v="9917"/>
    <d v="2021-11-02T00:00:00"/>
    <x v="477"/>
    <x v="4"/>
    <s v="Smartphone"/>
    <n v="4"/>
    <n v="299.45999999999998"/>
    <n v="111.82"/>
    <b v="1"/>
    <s v="Cash"/>
    <s v="Online"/>
    <n v="1197.8399999999999"/>
    <n v="1"/>
  </r>
  <r>
    <n v="2095"/>
    <d v="2021-09-05T00:00:00"/>
    <x v="477"/>
    <x v="4"/>
    <s v="Headphones"/>
    <n v="5"/>
    <n v="493.74"/>
    <n v="115.24"/>
    <b v="0"/>
    <s v="Credit Card"/>
    <s v="In-store"/>
    <n v="2468.6999999999998"/>
    <n v="0"/>
  </r>
  <r>
    <n v="4836"/>
    <d v="2022-08-30T00:00:00"/>
    <x v="478"/>
    <x v="3"/>
    <s v="Children's Book"/>
    <n v="4"/>
    <n v="39.880000000000003"/>
    <n v="5.58"/>
    <b v="1"/>
    <s v="UPI"/>
    <s v="Online"/>
    <n v="159.52000000000001"/>
    <n v="1"/>
  </r>
  <r>
    <n v="2523"/>
    <d v="2022-07-31T00:00:00"/>
    <x v="478"/>
    <x v="5"/>
    <s v="Car Charger"/>
    <n v="5"/>
    <n v="355.65"/>
    <n v="73.88"/>
    <b v="0"/>
    <s v="UPI"/>
    <s v="Online"/>
    <n v="1778.25"/>
    <n v="0"/>
  </r>
  <r>
    <n v="9469"/>
    <d v="2022-03-25T00:00:00"/>
    <x v="478"/>
    <x v="5"/>
    <s v="Motorcycle Helmet"/>
    <n v="5"/>
    <n v="141.93"/>
    <n v="65.75"/>
    <b v="0"/>
    <s v="Credit Card"/>
    <s v="Online"/>
    <n v="709.65000000000009"/>
    <n v="0"/>
  </r>
  <r>
    <n v="2263"/>
    <d v="2021-06-22T00:00:00"/>
    <x v="479"/>
    <x v="2"/>
    <s v="T-Shirt"/>
    <n v="2"/>
    <n v="157.94999999999999"/>
    <n v="7.33"/>
    <b v="0"/>
    <s v="Debit Card"/>
    <s v="In-store"/>
    <n v="315.89999999999998"/>
    <n v="0"/>
  </r>
  <r>
    <n v="2361"/>
    <d v="2021-06-09T00:00:00"/>
    <x v="479"/>
    <x v="5"/>
    <s v="Motorcycle Helmet"/>
    <n v="4"/>
    <n v="230.01"/>
    <n v="73.3"/>
    <b v="0"/>
    <s v="Net Banking"/>
    <s v="In-store"/>
    <n v="920.04"/>
    <n v="0"/>
  </r>
  <r>
    <n v="9325"/>
    <d v="2022-07-24T00:00:00"/>
    <x v="480"/>
    <x v="3"/>
    <s v="Biography"/>
    <n v="5"/>
    <n v="104.95"/>
    <n v="38.770000000000003"/>
    <b v="1"/>
    <s v="Credit Card"/>
    <s v="Online"/>
    <n v="524.75"/>
    <n v="1"/>
  </r>
  <r>
    <n v="5639"/>
    <d v="2021-07-30T00:00:00"/>
    <x v="480"/>
    <x v="4"/>
    <s v="Laptop"/>
    <n v="1"/>
    <n v="342.37"/>
    <n v="58.57"/>
    <b v="1"/>
    <s v="UPI"/>
    <s v="In-store"/>
    <n v="342.37"/>
    <n v="1"/>
  </r>
  <r>
    <n v="230"/>
    <d v="2023-03-25T00:00:00"/>
    <x v="481"/>
    <x v="4"/>
    <s v="Headphones"/>
    <n v="4"/>
    <n v="283.02"/>
    <n v="52.16"/>
    <b v="0"/>
    <s v="UPI"/>
    <s v="In-store"/>
    <n v="1132.08"/>
    <n v="0"/>
  </r>
  <r>
    <n v="7797"/>
    <d v="2023-02-27T00:00:00"/>
    <x v="482"/>
    <x v="4"/>
    <s v="Smartphone"/>
    <n v="5"/>
    <n v="98.07"/>
    <n v="0.93"/>
    <b v="1"/>
    <s v="Debit Card"/>
    <s v="In-store"/>
    <n v="490.34999999999997"/>
    <n v="1"/>
  </r>
  <r>
    <n v="6257"/>
    <d v="2023-02-20T00:00:00"/>
    <x v="482"/>
    <x v="0"/>
    <s v="Remote Control Car"/>
    <n v="2"/>
    <n v="410.28"/>
    <n v="164.37"/>
    <b v="1"/>
    <s v="Net Banking"/>
    <s v="Online"/>
    <n v="820.56"/>
    <n v="1"/>
  </r>
  <r>
    <n v="1895"/>
    <d v="2022-02-02T00:00:00"/>
    <x v="482"/>
    <x v="1"/>
    <s v="Cookware Set"/>
    <n v="3"/>
    <n v="311.32"/>
    <n v="69.83"/>
    <b v="1"/>
    <s v="Net Banking"/>
    <s v="Online"/>
    <n v="933.96"/>
    <n v="1"/>
  </r>
  <r>
    <n v="2197"/>
    <d v="2021-11-19T00:00:00"/>
    <x v="482"/>
    <x v="0"/>
    <s v="Remote Control Car"/>
    <n v="3"/>
    <n v="100.15"/>
    <n v="19.399999999999999"/>
    <b v="0"/>
    <s v="Debit Card"/>
    <s v="Online"/>
    <n v="300.45000000000005"/>
    <n v="0"/>
  </r>
  <r>
    <n v="1454"/>
    <d v="2023-02-24T00:00:00"/>
    <x v="483"/>
    <x v="0"/>
    <s v="Board Game"/>
    <n v="5"/>
    <n v="146.06"/>
    <n v="31.19"/>
    <b v="0"/>
    <s v="Net Banking"/>
    <s v="In-store"/>
    <n v="730.3"/>
    <n v="0"/>
  </r>
  <r>
    <n v="7277"/>
    <d v="2023-02-07T00:00:00"/>
    <x v="483"/>
    <x v="0"/>
    <s v="Action Figure"/>
    <n v="3"/>
    <n v="427.34"/>
    <n v="45.27"/>
    <b v="0"/>
    <s v="Cash"/>
    <s v="In-store"/>
    <n v="1282.02"/>
    <n v="0"/>
  </r>
  <r>
    <n v="2735"/>
    <d v="2022-07-11T00:00:00"/>
    <x v="483"/>
    <x v="3"/>
    <s v="Biography"/>
    <n v="1"/>
    <n v="111.38"/>
    <n v="33.4"/>
    <b v="0"/>
    <s v="Net Banking"/>
    <s v="Online"/>
    <n v="111.38"/>
    <n v="0"/>
  </r>
  <r>
    <n v="9264"/>
    <d v="2021-12-14T00:00:00"/>
    <x v="483"/>
    <x v="0"/>
    <s v="Doll"/>
    <n v="4"/>
    <n v="274.08999999999997"/>
    <n v="16.62"/>
    <b v="1"/>
    <s v="Cash"/>
    <s v="In-store"/>
    <n v="1096.3599999999999"/>
    <n v="1"/>
  </r>
  <r>
    <n v="3033"/>
    <d v="2021-06-05T00:00:00"/>
    <x v="483"/>
    <x v="5"/>
    <s v="Motor Oil"/>
    <n v="4"/>
    <n v="372.15"/>
    <n v="158.63999999999999"/>
    <b v="1"/>
    <s v="Debit Card"/>
    <s v="In-store"/>
    <n v="1488.6"/>
    <n v="1"/>
  </r>
  <r>
    <n v="9518"/>
    <d v="2023-01-15T00:00:00"/>
    <x v="484"/>
    <x v="0"/>
    <s v="Doll"/>
    <n v="3"/>
    <n v="350.62"/>
    <n v="36.49"/>
    <b v="1"/>
    <s v="Debit Card"/>
    <s v="Online"/>
    <n v="1051.8600000000001"/>
    <n v="1"/>
  </r>
  <r>
    <n v="4946"/>
    <d v="2022-03-21T00:00:00"/>
    <x v="484"/>
    <x v="1"/>
    <s v="Cookware Set"/>
    <n v="5"/>
    <n v="163.54"/>
    <n v="33.880000000000003"/>
    <b v="0"/>
    <s v="Cash"/>
    <s v="In-store"/>
    <n v="817.69999999999993"/>
    <n v="0"/>
  </r>
  <r>
    <n v="9662"/>
    <d v="2022-02-16T00:00:00"/>
    <x v="484"/>
    <x v="2"/>
    <s v="T-Shirt"/>
    <n v="3"/>
    <n v="358.44"/>
    <n v="141.97"/>
    <b v="0"/>
    <s v="Net Banking"/>
    <s v="Online"/>
    <n v="1075.32"/>
    <n v="0"/>
  </r>
  <r>
    <n v="1724"/>
    <d v="2022-02-13T00:00:00"/>
    <x v="484"/>
    <x v="1"/>
    <s v="Cookware Set"/>
    <n v="4"/>
    <n v="90.77"/>
    <n v="9.41"/>
    <b v="1"/>
    <s v="UPI"/>
    <s v="Online"/>
    <n v="363.08"/>
    <n v="1"/>
  </r>
  <r>
    <n v="8207"/>
    <d v="2021-08-11T00:00:00"/>
    <x v="484"/>
    <x v="4"/>
    <s v="Camera"/>
    <n v="2"/>
    <n v="91.83"/>
    <n v="21.54"/>
    <b v="1"/>
    <s v="Debit Card"/>
    <s v="In-store"/>
    <n v="183.66"/>
    <n v="1"/>
  </r>
  <r>
    <n v="10"/>
    <d v="2022-06-01T00:00:00"/>
    <x v="485"/>
    <x v="0"/>
    <s v="Remote Control Car"/>
    <n v="3"/>
    <n v="409.87"/>
    <n v="85.81"/>
    <b v="0"/>
    <s v="Net Banking"/>
    <s v="In-store"/>
    <n v="1229.6100000000001"/>
    <n v="0"/>
  </r>
  <r>
    <n v="2837"/>
    <d v="2021-08-22T00:00:00"/>
    <x v="485"/>
    <x v="0"/>
    <s v="Puzzle"/>
    <n v="5"/>
    <n v="259.48"/>
    <n v="99.28"/>
    <b v="0"/>
    <s v="Net Banking"/>
    <s v="Online"/>
    <n v="1297.4000000000001"/>
    <n v="0"/>
  </r>
  <r>
    <n v="7434"/>
    <d v="2021-05-07T00:00:00"/>
    <x v="485"/>
    <x v="0"/>
    <s v="Remote Control Car"/>
    <n v="1"/>
    <n v="398.62"/>
    <n v="22.8"/>
    <b v="1"/>
    <s v="UPI"/>
    <s v="In-store"/>
    <n v="398.62"/>
    <n v="1"/>
  </r>
  <r>
    <n v="6770"/>
    <d v="2022-12-12T00:00:00"/>
    <x v="486"/>
    <x v="3"/>
    <s v="Science Fiction"/>
    <n v="1"/>
    <n v="314.10000000000002"/>
    <n v="101.12"/>
    <b v="1"/>
    <s v="Cash"/>
    <s v="Online"/>
    <n v="314.10000000000002"/>
    <n v="1"/>
  </r>
  <r>
    <n v="4386"/>
    <d v="2022-11-16T00:00:00"/>
    <x v="486"/>
    <x v="2"/>
    <s v="Jeans"/>
    <n v="5"/>
    <n v="373.29"/>
    <n v="42.67"/>
    <b v="0"/>
    <s v="Cash"/>
    <s v="In-store"/>
    <n v="1866.45"/>
    <n v="0"/>
  </r>
  <r>
    <n v="6011"/>
    <d v="2021-12-21T00:00:00"/>
    <x v="486"/>
    <x v="2"/>
    <s v="Dress"/>
    <n v="4"/>
    <n v="215.92"/>
    <n v="40.08"/>
    <b v="1"/>
    <s v="UPI"/>
    <s v="Online"/>
    <n v="863.68"/>
    <n v="1"/>
  </r>
  <r>
    <n v="7271"/>
    <d v="2021-08-09T00:00:00"/>
    <x v="486"/>
    <x v="4"/>
    <s v="Camera"/>
    <n v="5"/>
    <n v="85.5"/>
    <n v="14.54"/>
    <b v="0"/>
    <s v="Cash"/>
    <s v="In-store"/>
    <n v="427.5"/>
    <n v="0"/>
  </r>
  <r>
    <n v="611"/>
    <d v="2022-02-24T00:00:00"/>
    <x v="487"/>
    <x v="3"/>
    <s v="Science Fiction"/>
    <n v="3"/>
    <n v="96.11"/>
    <n v="11.97"/>
    <b v="1"/>
    <s v="UPI"/>
    <s v="Online"/>
    <n v="288.33"/>
    <n v="1"/>
  </r>
  <r>
    <n v="7445"/>
    <d v="2023-01-20T00:00:00"/>
    <x v="488"/>
    <x v="3"/>
    <s v="Children's Book"/>
    <n v="4"/>
    <n v="198.51"/>
    <n v="22.41"/>
    <b v="0"/>
    <s v="Cash"/>
    <s v="Online"/>
    <n v="794.04"/>
    <n v="0"/>
  </r>
  <r>
    <n v="9040"/>
    <d v="2022-07-20T00:00:00"/>
    <x v="488"/>
    <x v="5"/>
    <s v="Motorcycle Helmet"/>
    <n v="1"/>
    <n v="141.16"/>
    <n v="26.17"/>
    <b v="0"/>
    <s v="Credit Card"/>
    <s v="In-store"/>
    <n v="141.16"/>
    <n v="0"/>
  </r>
  <r>
    <n v="63"/>
    <d v="2022-01-05T00:00:00"/>
    <x v="488"/>
    <x v="3"/>
    <s v="Textbook"/>
    <n v="4"/>
    <n v="468.12"/>
    <n v="218.12"/>
    <b v="0"/>
    <s v="Debit Card"/>
    <s v="Online"/>
    <n v="1872.48"/>
    <n v="0"/>
  </r>
  <r>
    <n v="9871"/>
    <d v="2021-11-07T00:00:00"/>
    <x v="488"/>
    <x v="3"/>
    <s v="Children's Book"/>
    <n v="1"/>
    <n v="32.200000000000003"/>
    <n v="2.21"/>
    <b v="0"/>
    <s v="UPI"/>
    <s v="In-store"/>
    <n v="32.200000000000003"/>
    <n v="0"/>
  </r>
  <r>
    <n v="9823"/>
    <d v="2023-03-19T00:00:00"/>
    <x v="489"/>
    <x v="0"/>
    <s v="Board Game"/>
    <n v="5"/>
    <n v="93.05"/>
    <n v="1.68"/>
    <b v="1"/>
    <s v="Credit Card"/>
    <s v="Online"/>
    <n v="465.25"/>
    <n v="1"/>
  </r>
  <r>
    <n v="3638"/>
    <d v="2022-09-29T00:00:00"/>
    <x v="489"/>
    <x v="5"/>
    <s v="Motor Oil"/>
    <n v="5"/>
    <n v="294.45"/>
    <n v="84.69"/>
    <b v="0"/>
    <s v="Net Banking"/>
    <s v="In-store"/>
    <n v="1472.25"/>
    <n v="0"/>
  </r>
  <r>
    <n v="1681"/>
    <d v="2022-06-07T00:00:00"/>
    <x v="490"/>
    <x v="3"/>
    <s v="Biography"/>
    <n v="1"/>
    <n v="456.96"/>
    <n v="5.48"/>
    <b v="0"/>
    <s v="UPI"/>
    <s v="Online"/>
    <n v="456.96"/>
    <n v="0"/>
  </r>
  <r>
    <n v="4851"/>
    <d v="2022-05-08T00:00:00"/>
    <x v="490"/>
    <x v="5"/>
    <s v="Car Seat Cover"/>
    <n v="3"/>
    <n v="273.77999999999997"/>
    <n v="119.06"/>
    <b v="0"/>
    <s v="Cash"/>
    <s v="In-store"/>
    <n v="821.33999999999992"/>
    <n v="0"/>
  </r>
  <r>
    <n v="121"/>
    <d v="2022-04-02T00:00:00"/>
    <x v="490"/>
    <x v="5"/>
    <s v="Car Charger"/>
    <n v="5"/>
    <n v="327.2"/>
    <n v="99.64"/>
    <b v="0"/>
    <s v="Credit Card"/>
    <s v="In-store"/>
    <n v="1636"/>
    <n v="0"/>
  </r>
  <r>
    <n v="2798"/>
    <d v="2021-11-25T00:00:00"/>
    <x v="490"/>
    <x v="5"/>
    <s v="Motor Oil"/>
    <n v="2"/>
    <n v="243.32"/>
    <n v="35.29"/>
    <b v="1"/>
    <s v="Cash"/>
    <s v="In-store"/>
    <n v="486.64"/>
    <n v="1"/>
  </r>
  <r>
    <n v="9072"/>
    <d v="2021-07-04T00:00:00"/>
    <x v="490"/>
    <x v="0"/>
    <s v="Doll"/>
    <n v="5"/>
    <n v="85.81"/>
    <n v="1.62"/>
    <b v="0"/>
    <s v="Debit Card"/>
    <s v="Online"/>
    <n v="429.05"/>
    <n v="0"/>
  </r>
  <r>
    <n v="3893"/>
    <d v="2021-05-17T00:00:00"/>
    <x v="490"/>
    <x v="5"/>
    <s v="Car Charger"/>
    <n v="1"/>
    <n v="463.98"/>
    <n v="89.91"/>
    <b v="0"/>
    <s v="Cash"/>
    <s v="Online"/>
    <n v="463.98"/>
    <n v="0"/>
  </r>
  <r>
    <n v="6986"/>
    <d v="2022-07-21T00:00:00"/>
    <x v="491"/>
    <x v="1"/>
    <s v="Curtains"/>
    <n v="4"/>
    <n v="488.4"/>
    <n v="140.29"/>
    <b v="0"/>
    <s v="Credit Card"/>
    <s v="Online"/>
    <n v="1953.6"/>
    <n v="0"/>
  </r>
  <r>
    <n v="5294"/>
    <d v="2022-05-02T00:00:00"/>
    <x v="491"/>
    <x v="1"/>
    <s v="Cushion Covers"/>
    <n v="1"/>
    <n v="362.84"/>
    <n v="15.34"/>
    <b v="1"/>
    <s v="Debit Card"/>
    <s v="In-store"/>
    <n v="362.84"/>
    <n v="1"/>
  </r>
  <r>
    <n v="6811"/>
    <d v="2022-04-08T00:00:00"/>
    <x v="491"/>
    <x v="4"/>
    <s v="Headphones"/>
    <n v="3"/>
    <n v="285.41000000000003"/>
    <n v="27.05"/>
    <b v="1"/>
    <s v="Cash"/>
    <s v="In-store"/>
    <n v="856.23"/>
    <n v="1"/>
  </r>
  <r>
    <n v="5477"/>
    <d v="2021-11-09T00:00:00"/>
    <x v="491"/>
    <x v="0"/>
    <s v="Action Figure"/>
    <n v="4"/>
    <n v="36.159999999999997"/>
    <n v="12.78"/>
    <b v="0"/>
    <s v="Net Banking"/>
    <s v="In-store"/>
    <n v="144.63999999999999"/>
    <n v="0"/>
  </r>
  <r>
    <n v="6021"/>
    <d v="2021-08-23T00:00:00"/>
    <x v="491"/>
    <x v="2"/>
    <s v="Dress"/>
    <n v="4"/>
    <n v="443.85"/>
    <n v="105.73"/>
    <b v="0"/>
    <s v="Credit Card"/>
    <s v="In-store"/>
    <n v="1775.4"/>
    <n v="0"/>
  </r>
  <r>
    <n v="5932"/>
    <d v="2023-01-08T00:00:00"/>
    <x v="492"/>
    <x v="0"/>
    <s v="Action Figure"/>
    <n v="4"/>
    <n v="256.88"/>
    <n v="121.43"/>
    <b v="1"/>
    <s v="Cash"/>
    <s v="In-store"/>
    <n v="1027.52"/>
    <n v="1"/>
  </r>
  <r>
    <n v="3147"/>
    <d v="2022-06-23T00:00:00"/>
    <x v="492"/>
    <x v="1"/>
    <s v="Table Lamp"/>
    <n v="1"/>
    <n v="249.91"/>
    <n v="113.19"/>
    <b v="1"/>
    <s v="Debit Card"/>
    <s v="In-store"/>
    <n v="249.91"/>
    <n v="1"/>
  </r>
  <r>
    <n v="5953"/>
    <d v="2022-02-15T00:00:00"/>
    <x v="492"/>
    <x v="5"/>
    <s v="Motorcycle Helmet"/>
    <n v="1"/>
    <n v="79.959999999999994"/>
    <n v="24.29"/>
    <b v="0"/>
    <s v="Credit Card"/>
    <s v="Online"/>
    <n v="79.959999999999994"/>
    <n v="0"/>
  </r>
  <r>
    <n v="9365"/>
    <d v="2021-10-26T00:00:00"/>
    <x v="492"/>
    <x v="0"/>
    <s v="Doll"/>
    <n v="5"/>
    <n v="229.8"/>
    <n v="16.850000000000001"/>
    <b v="1"/>
    <s v="Credit Card"/>
    <s v="In-store"/>
    <n v="1149"/>
    <n v="1"/>
  </r>
  <r>
    <n v="3689"/>
    <d v="2023-02-01T00:00:00"/>
    <x v="493"/>
    <x v="4"/>
    <s v="Smartphone"/>
    <n v="5"/>
    <n v="17.98"/>
    <n v="5.04"/>
    <b v="0"/>
    <s v="Net Banking"/>
    <s v="In-store"/>
    <n v="89.9"/>
    <n v="0"/>
  </r>
  <r>
    <n v="3511"/>
    <d v="2022-08-23T00:00:00"/>
    <x v="493"/>
    <x v="2"/>
    <s v="Dress"/>
    <n v="1"/>
    <n v="383.09"/>
    <n v="60.2"/>
    <b v="0"/>
    <s v="Credit Card"/>
    <s v="Online"/>
    <n v="383.09"/>
    <n v="0"/>
  </r>
  <r>
    <n v="8669"/>
    <d v="2022-07-09T00:00:00"/>
    <x v="493"/>
    <x v="2"/>
    <s v="Dress"/>
    <n v="1"/>
    <n v="457.42"/>
    <n v="1.58"/>
    <b v="0"/>
    <s v="Debit Card"/>
    <s v="In-store"/>
    <n v="457.42"/>
    <n v="0"/>
  </r>
  <r>
    <n v="2636"/>
    <d v="2021-03-30T00:00:00"/>
    <x v="493"/>
    <x v="5"/>
    <s v="Motorcycle Helmet"/>
    <n v="1"/>
    <n v="370.32"/>
    <n v="3.69"/>
    <b v="1"/>
    <s v="UPI"/>
    <s v="In-store"/>
    <n v="370.32"/>
    <n v="1"/>
  </r>
  <r>
    <n v="9307"/>
    <d v="2022-11-25T00:00:00"/>
    <x v="494"/>
    <x v="3"/>
    <s v="Science Fiction"/>
    <n v="1"/>
    <n v="351.02"/>
    <n v="103.2"/>
    <b v="0"/>
    <s v="UPI"/>
    <s v="In-store"/>
    <n v="351.02"/>
    <n v="0"/>
  </r>
  <r>
    <n v="7786"/>
    <d v="2021-10-13T00:00:00"/>
    <x v="494"/>
    <x v="3"/>
    <s v="Biography"/>
    <n v="1"/>
    <n v="493.23"/>
    <n v="236.15"/>
    <b v="0"/>
    <s v="Credit Card"/>
    <s v="In-store"/>
    <n v="493.23"/>
    <n v="0"/>
  </r>
  <r>
    <n v="6182"/>
    <d v="2021-06-29T00:00:00"/>
    <x v="495"/>
    <x v="3"/>
    <s v="Textbook"/>
    <n v="4"/>
    <n v="298.63"/>
    <n v="91.27"/>
    <b v="0"/>
    <s v="UPI"/>
    <s v="Online"/>
    <n v="1194.52"/>
    <n v="0"/>
  </r>
  <r>
    <n v="2825"/>
    <d v="2023-03-01T00:00:00"/>
    <x v="496"/>
    <x v="0"/>
    <s v="Action Figure"/>
    <n v="5"/>
    <n v="282.95"/>
    <n v="30.01"/>
    <b v="1"/>
    <s v="Credit Card"/>
    <s v="Online"/>
    <n v="1414.75"/>
    <n v="1"/>
  </r>
  <r>
    <n v="9429"/>
    <d v="2021-11-30T00:00:00"/>
    <x v="496"/>
    <x v="1"/>
    <s v="Bed Sheets"/>
    <n v="3"/>
    <n v="168.86"/>
    <n v="76.77"/>
    <b v="0"/>
    <s v="UPI"/>
    <s v="In-store"/>
    <n v="506.58000000000004"/>
    <n v="0"/>
  </r>
  <r>
    <n v="7618"/>
    <d v="2021-08-27T00:00:00"/>
    <x v="496"/>
    <x v="4"/>
    <s v="Smartwatch"/>
    <n v="5"/>
    <n v="53.34"/>
    <n v="12.6"/>
    <b v="1"/>
    <s v="Cash"/>
    <s v="In-store"/>
    <n v="266.70000000000005"/>
    <n v="1"/>
  </r>
  <r>
    <n v="866"/>
    <d v="2022-10-14T00:00:00"/>
    <x v="497"/>
    <x v="2"/>
    <s v="Watch"/>
    <n v="2"/>
    <n v="401.48"/>
    <n v="48.27"/>
    <b v="1"/>
    <s v="Cash"/>
    <s v="Online"/>
    <n v="802.96"/>
    <n v="1"/>
  </r>
  <r>
    <n v="6717"/>
    <d v="2022-04-23T00:00:00"/>
    <x v="497"/>
    <x v="0"/>
    <s v="Action Figure"/>
    <n v="5"/>
    <n v="363.04"/>
    <n v="131.43"/>
    <b v="0"/>
    <s v="Net Banking"/>
    <s v="Online"/>
    <n v="1815.2"/>
    <n v="0"/>
  </r>
  <r>
    <n v="3367"/>
    <d v="2021-09-25T00:00:00"/>
    <x v="497"/>
    <x v="0"/>
    <s v="Doll"/>
    <n v="2"/>
    <n v="376.44"/>
    <n v="55.63"/>
    <b v="1"/>
    <s v="Debit Card"/>
    <s v="In-store"/>
    <n v="752.88"/>
    <n v="1"/>
  </r>
  <r>
    <n v="6040"/>
    <d v="2021-03-29T00:00:00"/>
    <x v="497"/>
    <x v="4"/>
    <s v="Laptop"/>
    <n v="3"/>
    <n v="431.26"/>
    <n v="88.59"/>
    <b v="1"/>
    <s v="Credit Card"/>
    <s v="Online"/>
    <n v="1293.78"/>
    <n v="1"/>
  </r>
  <r>
    <n v="5543"/>
    <d v="2022-10-17T00:00:00"/>
    <x v="498"/>
    <x v="0"/>
    <s v="Doll"/>
    <n v="1"/>
    <n v="222.1"/>
    <n v="80.69"/>
    <b v="0"/>
    <s v="Net Banking"/>
    <s v="In-store"/>
    <n v="222.1"/>
    <n v="0"/>
  </r>
  <r>
    <n v="9939"/>
    <d v="2022-03-03T00:00:00"/>
    <x v="498"/>
    <x v="5"/>
    <s v="Air Freshener"/>
    <n v="1"/>
    <n v="304.81"/>
    <n v="89.97"/>
    <b v="1"/>
    <s v="Cash"/>
    <s v="Online"/>
    <n v="304.81"/>
    <n v="1"/>
  </r>
  <r>
    <n v="1048"/>
    <d v="2021-05-17T00:00:00"/>
    <x v="498"/>
    <x v="0"/>
    <s v="Doll"/>
    <n v="1"/>
    <n v="379.22"/>
    <n v="39.340000000000003"/>
    <b v="1"/>
    <s v="Debit Card"/>
    <s v="Online"/>
    <n v="379.22"/>
    <n v="1"/>
  </r>
  <r>
    <n v="9532"/>
    <d v="2022-07-30T00:00:00"/>
    <x v="499"/>
    <x v="2"/>
    <s v="T-Shirt"/>
    <n v="3"/>
    <n v="322.91000000000003"/>
    <n v="33.22"/>
    <b v="0"/>
    <s v="Debit Card"/>
    <s v="In-store"/>
    <n v="968.73"/>
    <n v="0"/>
  </r>
  <r>
    <n v="9680"/>
    <d v="2021-10-07T00:00:00"/>
    <x v="499"/>
    <x v="0"/>
    <s v="Doll"/>
    <n v="3"/>
    <n v="382.35"/>
    <n v="25.18"/>
    <b v="0"/>
    <s v="Net Banking"/>
    <s v="Online"/>
    <n v="1147.0500000000002"/>
    <n v="0"/>
  </r>
  <r>
    <n v="8593"/>
    <d v="2021-08-15T00:00:00"/>
    <x v="499"/>
    <x v="3"/>
    <s v="Science Fiction"/>
    <n v="3"/>
    <n v="105.56"/>
    <n v="30.36"/>
    <b v="1"/>
    <s v="Net Banking"/>
    <s v="Online"/>
    <n v="316.68"/>
    <n v="1"/>
  </r>
  <r>
    <n v="6263"/>
    <d v="2022-06-20T00:00:00"/>
    <x v="500"/>
    <x v="5"/>
    <s v="Motor Oil"/>
    <n v="2"/>
    <n v="214.49"/>
    <n v="61.44"/>
    <b v="0"/>
    <s v="Net Banking"/>
    <s v="In-store"/>
    <n v="428.98"/>
    <n v="0"/>
  </r>
  <r>
    <n v="1540"/>
    <d v="2021-12-16T00:00:00"/>
    <x v="500"/>
    <x v="5"/>
    <s v="Motorcycle Helmet"/>
    <n v="4"/>
    <n v="200.67"/>
    <n v="96.44"/>
    <b v="0"/>
    <s v="Debit Card"/>
    <s v="Online"/>
    <n v="802.68"/>
    <n v="0"/>
  </r>
  <r>
    <n v="9005"/>
    <d v="2021-08-30T00:00:00"/>
    <x v="500"/>
    <x v="4"/>
    <s v="Headphones"/>
    <n v="4"/>
    <n v="322.87"/>
    <n v="32.08"/>
    <b v="1"/>
    <s v="Debit Card"/>
    <s v="Online"/>
    <n v="1291.48"/>
    <n v="1"/>
  </r>
  <r>
    <n v="1507"/>
    <d v="2022-02-24T00:00:00"/>
    <x v="501"/>
    <x v="3"/>
    <s v="Biography"/>
    <n v="2"/>
    <n v="206.2"/>
    <n v="5.77"/>
    <b v="0"/>
    <s v="Debit Card"/>
    <s v="Online"/>
    <n v="412.4"/>
    <n v="0"/>
  </r>
  <r>
    <n v="1578"/>
    <d v="2023-01-11T00:00:00"/>
    <x v="502"/>
    <x v="5"/>
    <s v="Car Seat Cover"/>
    <n v="1"/>
    <n v="419.24"/>
    <n v="27.2"/>
    <b v="1"/>
    <s v="Debit Card"/>
    <s v="Online"/>
    <n v="419.24"/>
    <n v="1"/>
  </r>
  <r>
    <n v="2462"/>
    <d v="2022-05-28T00:00:00"/>
    <x v="502"/>
    <x v="1"/>
    <s v="Table Lamp"/>
    <n v="5"/>
    <n v="335.52"/>
    <n v="50.94"/>
    <b v="0"/>
    <s v="Credit Card"/>
    <s v="In-store"/>
    <n v="1677.6"/>
    <n v="0"/>
  </r>
  <r>
    <n v="1712"/>
    <d v="2022-02-10T00:00:00"/>
    <x v="502"/>
    <x v="2"/>
    <s v="Watch"/>
    <n v="5"/>
    <n v="342.9"/>
    <n v="128.34"/>
    <b v="0"/>
    <s v="Cash"/>
    <s v="Online"/>
    <n v="1714.5"/>
    <n v="0"/>
  </r>
  <r>
    <n v="3194"/>
    <d v="2023-03-04T00:00:00"/>
    <x v="503"/>
    <x v="0"/>
    <s v="Puzzle"/>
    <n v="2"/>
    <n v="397.45"/>
    <n v="84.06"/>
    <b v="1"/>
    <s v="Net Banking"/>
    <s v="In-store"/>
    <n v="794.9"/>
    <n v="1"/>
  </r>
  <r>
    <n v="3111"/>
    <d v="2023-02-28T00:00:00"/>
    <x v="503"/>
    <x v="5"/>
    <s v="Air Freshener"/>
    <n v="5"/>
    <n v="85.52"/>
    <n v="12.11"/>
    <b v="0"/>
    <s v="Net Banking"/>
    <s v="Online"/>
    <n v="427.59999999999997"/>
    <n v="0"/>
  </r>
  <r>
    <n v="9785"/>
    <d v="2022-12-09T00:00:00"/>
    <x v="503"/>
    <x v="4"/>
    <s v="Laptop"/>
    <n v="4"/>
    <n v="173.59"/>
    <n v="55.27"/>
    <b v="0"/>
    <s v="Net Banking"/>
    <s v="In-store"/>
    <n v="694.36"/>
    <n v="0"/>
  </r>
  <r>
    <n v="838"/>
    <d v="2021-05-21T00:00:00"/>
    <x v="503"/>
    <x v="1"/>
    <s v="Cookware Set"/>
    <n v="2"/>
    <n v="268.98"/>
    <n v="74.510000000000005"/>
    <b v="0"/>
    <s v="Net Banking"/>
    <s v="In-store"/>
    <n v="537.96"/>
    <n v="0"/>
  </r>
  <r>
    <n v="1601"/>
    <d v="2022-01-28T00:00:00"/>
    <x v="504"/>
    <x v="4"/>
    <s v="Camera"/>
    <n v="3"/>
    <n v="117.51"/>
    <n v="16.649999999999999"/>
    <b v="1"/>
    <s v="Credit Card"/>
    <s v="Online"/>
    <n v="352.53000000000003"/>
    <n v="1"/>
  </r>
  <r>
    <n v="4255"/>
    <d v="2022-07-20T00:00:00"/>
    <x v="505"/>
    <x v="0"/>
    <s v="Doll"/>
    <n v="3"/>
    <n v="464.28"/>
    <n v="142.6"/>
    <b v="0"/>
    <s v="Cash"/>
    <s v="In-store"/>
    <n v="1392.84"/>
    <n v="0"/>
  </r>
  <r>
    <n v="7377"/>
    <d v="2022-01-10T00:00:00"/>
    <x v="505"/>
    <x v="5"/>
    <s v="Motor Oil"/>
    <n v="4"/>
    <n v="38.33"/>
    <n v="12.6"/>
    <b v="0"/>
    <s v="Credit Card"/>
    <s v="In-store"/>
    <n v="153.32"/>
    <n v="0"/>
  </r>
  <r>
    <n v="8530"/>
    <d v="2021-11-07T00:00:00"/>
    <x v="505"/>
    <x v="1"/>
    <s v="Cookware Set"/>
    <n v="4"/>
    <n v="306.20999999999998"/>
    <n v="77.58"/>
    <b v="1"/>
    <s v="Credit Card"/>
    <s v="Online"/>
    <n v="1224.8399999999999"/>
    <n v="1"/>
  </r>
  <r>
    <n v="5053"/>
    <d v="2021-06-21T00:00:00"/>
    <x v="505"/>
    <x v="3"/>
    <s v="Mystery Novel"/>
    <n v="1"/>
    <n v="437.79"/>
    <n v="79.03"/>
    <b v="1"/>
    <s v="Credit Card"/>
    <s v="Online"/>
    <n v="437.79"/>
    <n v="1"/>
  </r>
  <r>
    <n v="8116"/>
    <d v="2022-09-16T00:00:00"/>
    <x v="506"/>
    <x v="5"/>
    <s v="Motor Oil"/>
    <n v="1"/>
    <n v="152.44"/>
    <n v="33.340000000000003"/>
    <b v="0"/>
    <s v="Net Banking"/>
    <s v="Online"/>
    <n v="152.44"/>
    <n v="0"/>
  </r>
  <r>
    <n v="8216"/>
    <d v="2022-05-02T00:00:00"/>
    <x v="506"/>
    <x v="4"/>
    <s v="Camera"/>
    <n v="5"/>
    <n v="342.37"/>
    <n v="91.22"/>
    <b v="0"/>
    <s v="UPI"/>
    <s v="In-store"/>
    <n v="1711.85"/>
    <n v="0"/>
  </r>
  <r>
    <n v="5350"/>
    <d v="2021-10-09T00:00:00"/>
    <x v="506"/>
    <x v="2"/>
    <s v="Watch"/>
    <n v="5"/>
    <n v="344.47"/>
    <n v="138.85"/>
    <b v="1"/>
    <s v="Debit Card"/>
    <s v="Online"/>
    <n v="1722.3500000000001"/>
    <n v="1"/>
  </r>
  <r>
    <n v="4002"/>
    <d v="2021-07-01T00:00:00"/>
    <x v="506"/>
    <x v="1"/>
    <s v="Curtains"/>
    <n v="5"/>
    <n v="256.69"/>
    <n v="6.93"/>
    <b v="0"/>
    <s v="Cash"/>
    <s v="In-store"/>
    <n v="1283.45"/>
    <n v="0"/>
  </r>
  <r>
    <n v="1062"/>
    <d v="2022-06-29T00:00:00"/>
    <x v="507"/>
    <x v="0"/>
    <s v="Puzzle"/>
    <n v="5"/>
    <n v="402.67"/>
    <n v="108.08"/>
    <b v="0"/>
    <s v="UPI"/>
    <s v="In-store"/>
    <n v="2013.3500000000001"/>
    <n v="0"/>
  </r>
  <r>
    <n v="8549"/>
    <d v="2022-02-03T00:00:00"/>
    <x v="507"/>
    <x v="2"/>
    <s v="Watch"/>
    <n v="4"/>
    <n v="334.02"/>
    <n v="163.06"/>
    <b v="0"/>
    <s v="UPI"/>
    <s v="Online"/>
    <n v="1336.08"/>
    <n v="0"/>
  </r>
  <r>
    <n v="9858"/>
    <d v="2022-07-03T00:00:00"/>
    <x v="508"/>
    <x v="1"/>
    <s v="Table Lamp"/>
    <n v="2"/>
    <n v="80.25"/>
    <n v="38.69"/>
    <b v="1"/>
    <s v="Credit Card"/>
    <s v="Online"/>
    <n v="160.5"/>
    <n v="1"/>
  </r>
  <r>
    <n v="6893"/>
    <d v="2023-01-26T00:00:00"/>
    <x v="509"/>
    <x v="4"/>
    <s v="Camera"/>
    <n v="3"/>
    <n v="489.72"/>
    <n v="106.62"/>
    <b v="0"/>
    <s v="UPI"/>
    <s v="Online"/>
    <n v="1469.16"/>
    <n v="0"/>
  </r>
  <r>
    <n v="2045"/>
    <d v="2021-06-22T00:00:00"/>
    <x v="509"/>
    <x v="2"/>
    <s v="Dress"/>
    <n v="1"/>
    <n v="438.18"/>
    <n v="15.04"/>
    <b v="1"/>
    <s v="Debit Card"/>
    <s v="Online"/>
    <n v="438.18"/>
    <n v="1"/>
  </r>
  <r>
    <n v="9121"/>
    <d v="2022-07-31T00:00:00"/>
    <x v="510"/>
    <x v="1"/>
    <s v="Bed Sheets"/>
    <n v="2"/>
    <n v="388.33"/>
    <n v="13.2"/>
    <b v="0"/>
    <s v="Net Banking"/>
    <s v="In-store"/>
    <n v="776.66"/>
    <n v="0"/>
  </r>
  <r>
    <n v="9595"/>
    <d v="2022-07-17T00:00:00"/>
    <x v="510"/>
    <x v="4"/>
    <s v="Headphones"/>
    <n v="2"/>
    <n v="166.57"/>
    <n v="20.29"/>
    <b v="0"/>
    <s v="Debit Card"/>
    <s v="Online"/>
    <n v="333.14"/>
    <n v="0"/>
  </r>
  <r>
    <n v="1129"/>
    <d v="2021-10-06T00:00:00"/>
    <x v="510"/>
    <x v="2"/>
    <s v="Dress"/>
    <n v="3"/>
    <n v="411.52"/>
    <n v="111.44"/>
    <b v="0"/>
    <s v="Credit Card"/>
    <s v="In-store"/>
    <n v="1234.56"/>
    <n v="0"/>
  </r>
  <r>
    <n v="4950"/>
    <d v="2023-02-17T00:00:00"/>
    <x v="511"/>
    <x v="1"/>
    <s v="Bed Sheets"/>
    <n v="2"/>
    <n v="84.1"/>
    <n v="17.579999999999998"/>
    <b v="1"/>
    <s v="Credit Card"/>
    <s v="Online"/>
    <n v="168.2"/>
    <n v="1"/>
  </r>
  <r>
    <n v="109"/>
    <d v="2022-10-14T00:00:00"/>
    <x v="511"/>
    <x v="0"/>
    <s v="Remote Control Car"/>
    <n v="1"/>
    <n v="18.2"/>
    <n v="6.57"/>
    <b v="0"/>
    <s v="Credit Card"/>
    <s v="In-store"/>
    <n v="18.2"/>
    <n v="0"/>
  </r>
  <r>
    <n v="7422"/>
    <d v="2021-07-26T00:00:00"/>
    <x v="511"/>
    <x v="1"/>
    <s v="Cookware Set"/>
    <n v="5"/>
    <n v="293.19"/>
    <n v="28.68"/>
    <b v="0"/>
    <s v="Net Banking"/>
    <s v="In-store"/>
    <n v="1465.95"/>
    <n v="0"/>
  </r>
  <r>
    <n v="4950"/>
    <d v="2023-01-25T00:00:00"/>
    <x v="512"/>
    <x v="3"/>
    <s v="Textbook"/>
    <n v="5"/>
    <n v="212.59"/>
    <n v="66"/>
    <b v="1"/>
    <s v="UPI"/>
    <s v="In-store"/>
    <n v="1062.95"/>
    <n v="1"/>
  </r>
  <r>
    <n v="791"/>
    <d v="2022-12-31T00:00:00"/>
    <x v="512"/>
    <x v="0"/>
    <s v="Doll"/>
    <n v="3"/>
    <n v="245.05"/>
    <n v="70.75"/>
    <b v="1"/>
    <s v="Net Banking"/>
    <s v="Online"/>
    <n v="735.15000000000009"/>
    <n v="1"/>
  </r>
  <r>
    <n v="5574"/>
    <d v="2022-09-18T00:00:00"/>
    <x v="512"/>
    <x v="1"/>
    <s v="Cookware Set"/>
    <n v="2"/>
    <n v="461.42"/>
    <n v="23.91"/>
    <b v="0"/>
    <s v="Cash"/>
    <s v="Online"/>
    <n v="922.84"/>
    <n v="0"/>
  </r>
  <r>
    <n v="3952"/>
    <d v="2022-08-19T00:00:00"/>
    <x v="512"/>
    <x v="1"/>
    <s v="Cookware Set"/>
    <n v="2"/>
    <n v="221.1"/>
    <n v="62.18"/>
    <b v="1"/>
    <s v="Credit Card"/>
    <s v="Online"/>
    <n v="442.2"/>
    <n v="1"/>
  </r>
  <r>
    <n v="9132"/>
    <d v="2022-02-21T00:00:00"/>
    <x v="512"/>
    <x v="5"/>
    <s v="Car Seat Cover"/>
    <n v="2"/>
    <n v="165.62"/>
    <n v="72.84"/>
    <b v="1"/>
    <s v="Net Banking"/>
    <s v="In-store"/>
    <n v="331.24"/>
    <n v="1"/>
  </r>
  <r>
    <n v="5689"/>
    <d v="2022-01-13T00:00:00"/>
    <x v="512"/>
    <x v="3"/>
    <s v="Science Fiction"/>
    <n v="1"/>
    <n v="257.92"/>
    <n v="44.01"/>
    <b v="0"/>
    <s v="UPI"/>
    <s v="Online"/>
    <n v="257.92"/>
    <n v="0"/>
  </r>
  <r>
    <n v="9737"/>
    <d v="2021-04-19T00:00:00"/>
    <x v="512"/>
    <x v="5"/>
    <s v="Motor Oil"/>
    <n v="2"/>
    <n v="477.27"/>
    <n v="101.39"/>
    <b v="0"/>
    <s v="Net Banking"/>
    <s v="In-store"/>
    <n v="954.54"/>
    <n v="0"/>
  </r>
  <r>
    <n v="7815"/>
    <d v="2021-12-31T00:00:00"/>
    <x v="513"/>
    <x v="4"/>
    <s v="Headphones"/>
    <n v="4"/>
    <n v="34.46"/>
    <n v="8.42"/>
    <b v="0"/>
    <s v="Credit Card"/>
    <s v="In-store"/>
    <n v="137.84"/>
    <n v="0"/>
  </r>
  <r>
    <n v="2592"/>
    <d v="2021-04-28T00:00:00"/>
    <x v="513"/>
    <x v="0"/>
    <s v="Remote Control Car"/>
    <n v="3"/>
    <n v="452.22"/>
    <n v="124.38"/>
    <b v="0"/>
    <s v="Net Banking"/>
    <s v="In-store"/>
    <n v="1356.66"/>
    <n v="0"/>
  </r>
  <r>
    <n v="3798"/>
    <d v="2023-01-23T00:00:00"/>
    <x v="514"/>
    <x v="2"/>
    <s v="Jeans"/>
    <n v="1"/>
    <n v="249.66"/>
    <n v="10.220000000000001"/>
    <b v="1"/>
    <s v="Net Banking"/>
    <s v="In-store"/>
    <n v="249.66"/>
    <n v="1"/>
  </r>
  <r>
    <n v="4433"/>
    <d v="2022-08-25T00:00:00"/>
    <x v="514"/>
    <x v="1"/>
    <s v="Curtains"/>
    <n v="5"/>
    <n v="61.14"/>
    <n v="6.77"/>
    <b v="1"/>
    <s v="Credit Card"/>
    <s v="In-store"/>
    <n v="305.7"/>
    <n v="1"/>
  </r>
  <r>
    <n v="1044"/>
    <d v="2022-06-15T00:00:00"/>
    <x v="514"/>
    <x v="3"/>
    <s v="Biography"/>
    <n v="4"/>
    <n v="63.23"/>
    <n v="18.010000000000002"/>
    <b v="0"/>
    <s v="Net Banking"/>
    <s v="Online"/>
    <n v="252.92"/>
    <n v="0"/>
  </r>
  <r>
    <n v="1571"/>
    <d v="2021-11-20T00:00:00"/>
    <x v="514"/>
    <x v="0"/>
    <s v="Puzzle"/>
    <n v="2"/>
    <n v="16.32"/>
    <n v="4.2300000000000004"/>
    <b v="0"/>
    <s v="UPI"/>
    <s v="In-store"/>
    <n v="32.64"/>
    <n v="0"/>
  </r>
  <r>
    <n v="5368"/>
    <d v="2021-06-29T00:00:00"/>
    <x v="514"/>
    <x v="1"/>
    <s v="Curtains"/>
    <n v="4"/>
    <n v="148.08000000000001"/>
    <n v="70.83"/>
    <b v="1"/>
    <s v="UPI"/>
    <s v="Online"/>
    <n v="592.32000000000005"/>
    <n v="1"/>
  </r>
  <r>
    <n v="1378"/>
    <d v="2021-05-10T00:00:00"/>
    <x v="514"/>
    <x v="4"/>
    <s v="Laptop"/>
    <n v="2"/>
    <n v="320.13"/>
    <n v="69"/>
    <b v="0"/>
    <s v="Net Banking"/>
    <s v="In-store"/>
    <n v="640.26"/>
    <n v="0"/>
  </r>
  <r>
    <n v="6564"/>
    <d v="2022-08-03T00:00:00"/>
    <x v="515"/>
    <x v="3"/>
    <s v="Mystery Novel"/>
    <n v="3"/>
    <n v="317.61"/>
    <n v="62.5"/>
    <b v="1"/>
    <s v="Credit Card"/>
    <s v="In-store"/>
    <n v="952.83"/>
    <n v="1"/>
  </r>
  <r>
    <n v="5485"/>
    <d v="2022-04-25T00:00:00"/>
    <x v="515"/>
    <x v="5"/>
    <s v="Car Charger"/>
    <n v="4"/>
    <n v="415.84"/>
    <n v="8.91"/>
    <b v="0"/>
    <s v="Credit Card"/>
    <s v="Online"/>
    <n v="1663.36"/>
    <n v="0"/>
  </r>
  <r>
    <n v="2379"/>
    <d v="2022-01-25T00:00:00"/>
    <x v="515"/>
    <x v="1"/>
    <s v="Table Lamp"/>
    <n v="4"/>
    <n v="322.02"/>
    <n v="91.58"/>
    <b v="1"/>
    <s v="Net Banking"/>
    <s v="Online"/>
    <n v="1288.08"/>
    <n v="1"/>
  </r>
  <r>
    <n v="3117"/>
    <d v="2022-04-21T00:00:00"/>
    <x v="516"/>
    <x v="3"/>
    <s v="Biography"/>
    <n v="4"/>
    <n v="99.91"/>
    <n v="23.11"/>
    <b v="1"/>
    <s v="UPI"/>
    <s v="Online"/>
    <n v="399.64"/>
    <n v="1"/>
  </r>
  <r>
    <n v="9528"/>
    <d v="2022-04-17T00:00:00"/>
    <x v="516"/>
    <x v="0"/>
    <s v="Action Figure"/>
    <n v="4"/>
    <n v="153.55000000000001"/>
    <n v="44.86"/>
    <b v="1"/>
    <s v="Net Banking"/>
    <s v="In-store"/>
    <n v="614.20000000000005"/>
    <n v="1"/>
  </r>
  <r>
    <n v="2495"/>
    <d v="2021-12-07T00:00:00"/>
    <x v="516"/>
    <x v="4"/>
    <s v="Smartwatch"/>
    <n v="3"/>
    <n v="140.16999999999999"/>
    <n v="26.23"/>
    <b v="0"/>
    <s v="Debit Card"/>
    <s v="Online"/>
    <n v="420.51"/>
    <n v="0"/>
  </r>
  <r>
    <n v="2925"/>
    <d v="2023-03-08T00:00:00"/>
    <x v="517"/>
    <x v="3"/>
    <s v="Children's Book"/>
    <n v="2"/>
    <n v="366.65"/>
    <n v="40.82"/>
    <b v="1"/>
    <s v="Credit Card"/>
    <s v="In-store"/>
    <n v="733.3"/>
    <n v="1"/>
  </r>
  <r>
    <n v="4167"/>
    <d v="2022-04-17T00:00:00"/>
    <x v="517"/>
    <x v="2"/>
    <s v="Watch"/>
    <n v="4"/>
    <n v="400.58"/>
    <n v="4.8"/>
    <b v="0"/>
    <s v="Debit Card"/>
    <s v="In-store"/>
    <n v="1602.32"/>
    <n v="0"/>
  </r>
  <r>
    <n v="7527"/>
    <d v="2022-03-28T00:00:00"/>
    <x v="517"/>
    <x v="1"/>
    <s v="Cushion Covers"/>
    <n v="5"/>
    <n v="39.96"/>
    <n v="3.73"/>
    <b v="1"/>
    <s v="Debit Card"/>
    <s v="Online"/>
    <n v="199.8"/>
    <n v="1"/>
  </r>
  <r>
    <n v="2552"/>
    <d v="2022-03-12T00:00:00"/>
    <x v="517"/>
    <x v="0"/>
    <s v="Board Game"/>
    <n v="4"/>
    <n v="179.99"/>
    <n v="72.98"/>
    <b v="0"/>
    <s v="Debit Card"/>
    <s v="In-store"/>
    <n v="719.96"/>
    <n v="0"/>
  </r>
  <r>
    <n v="1720"/>
    <d v="2021-10-05T00:00:00"/>
    <x v="517"/>
    <x v="4"/>
    <s v="Laptop"/>
    <n v="2"/>
    <n v="118.95"/>
    <n v="26.15"/>
    <b v="0"/>
    <s v="Credit Card"/>
    <s v="In-store"/>
    <n v="237.9"/>
    <n v="0"/>
  </r>
  <r>
    <n v="9765"/>
    <d v="2021-06-21T00:00:00"/>
    <x v="517"/>
    <x v="0"/>
    <s v="Remote Control Car"/>
    <n v="2"/>
    <n v="216.41"/>
    <n v="26.89"/>
    <b v="1"/>
    <s v="Credit Card"/>
    <s v="In-store"/>
    <n v="432.82"/>
    <n v="1"/>
  </r>
  <r>
    <n v="1271"/>
    <d v="2022-11-09T00:00:00"/>
    <x v="518"/>
    <x v="4"/>
    <s v="Camera"/>
    <n v="1"/>
    <n v="182.97"/>
    <n v="74.36"/>
    <b v="0"/>
    <s v="UPI"/>
    <s v="Online"/>
    <n v="182.97"/>
    <n v="0"/>
  </r>
  <r>
    <n v="9932"/>
    <d v="2022-10-31T00:00:00"/>
    <x v="518"/>
    <x v="0"/>
    <s v="Board Game"/>
    <n v="1"/>
    <n v="334.68"/>
    <n v="7.49"/>
    <b v="1"/>
    <s v="Debit Card"/>
    <s v="Online"/>
    <n v="334.68"/>
    <n v="1"/>
  </r>
  <r>
    <n v="1370"/>
    <d v="2022-08-22T00:00:00"/>
    <x v="518"/>
    <x v="3"/>
    <s v="Mystery Novel"/>
    <n v="5"/>
    <n v="203.27"/>
    <n v="49.85"/>
    <b v="1"/>
    <s v="Net Banking"/>
    <s v="In-store"/>
    <n v="1016.35"/>
    <n v="1"/>
  </r>
  <r>
    <n v="3957"/>
    <d v="2021-07-05T00:00:00"/>
    <x v="518"/>
    <x v="0"/>
    <s v="Action Figure"/>
    <n v="3"/>
    <n v="267.29000000000002"/>
    <n v="12.5"/>
    <b v="0"/>
    <s v="Net Banking"/>
    <s v="Online"/>
    <n v="801.87000000000012"/>
    <n v="0"/>
  </r>
  <r>
    <n v="5490"/>
    <d v="2022-12-24T00:00:00"/>
    <x v="519"/>
    <x v="3"/>
    <s v="Mystery Novel"/>
    <n v="3"/>
    <n v="208.42"/>
    <n v="15.67"/>
    <b v="1"/>
    <s v="Cash"/>
    <s v="Online"/>
    <n v="625.26"/>
    <n v="1"/>
  </r>
  <r>
    <n v="2492"/>
    <d v="2023-01-29T00:00:00"/>
    <x v="520"/>
    <x v="0"/>
    <s v="Remote Control Car"/>
    <n v="2"/>
    <n v="146.43"/>
    <n v="70.22"/>
    <b v="0"/>
    <s v="Net Banking"/>
    <s v="In-store"/>
    <n v="292.86"/>
    <n v="0"/>
  </r>
  <r>
    <n v="2459"/>
    <d v="2022-09-02T00:00:00"/>
    <x v="520"/>
    <x v="3"/>
    <s v="Textbook"/>
    <n v="1"/>
    <n v="467.84"/>
    <n v="185.64"/>
    <b v="1"/>
    <s v="Credit Card"/>
    <s v="Online"/>
    <n v="467.84"/>
    <n v="1"/>
  </r>
  <r>
    <n v="795"/>
    <d v="2021-11-02T00:00:00"/>
    <x v="520"/>
    <x v="0"/>
    <s v="Doll"/>
    <n v="2"/>
    <n v="24.89"/>
    <n v="7.58"/>
    <b v="0"/>
    <s v="Credit Card"/>
    <s v="Online"/>
    <n v="49.78"/>
    <n v="0"/>
  </r>
  <r>
    <n v="4540"/>
    <d v="2021-06-08T00:00:00"/>
    <x v="521"/>
    <x v="2"/>
    <s v="T-Shirt"/>
    <n v="4"/>
    <n v="410.36"/>
    <n v="44.39"/>
    <b v="0"/>
    <s v="Net Banking"/>
    <s v="Online"/>
    <n v="1641.44"/>
    <n v="0"/>
  </r>
  <r>
    <n v="4974"/>
    <d v="2021-05-24T00:00:00"/>
    <x v="521"/>
    <x v="1"/>
    <s v="Curtains"/>
    <n v="3"/>
    <n v="302.67"/>
    <n v="90.92"/>
    <b v="0"/>
    <s v="Debit Card"/>
    <s v="Online"/>
    <n v="908.01"/>
    <n v="0"/>
  </r>
  <r>
    <n v="6704"/>
    <d v="2021-04-26T00:00:00"/>
    <x v="521"/>
    <x v="0"/>
    <s v="Action Figure"/>
    <n v="3"/>
    <n v="494.25"/>
    <n v="198.74"/>
    <b v="1"/>
    <s v="UPI"/>
    <s v="Online"/>
    <n v="1482.75"/>
    <n v="1"/>
  </r>
  <r>
    <n v="1637"/>
    <d v="2022-12-23T00:00:00"/>
    <x v="522"/>
    <x v="0"/>
    <s v="Board Game"/>
    <n v="5"/>
    <n v="248.74"/>
    <n v="70.81"/>
    <b v="0"/>
    <s v="Credit Card"/>
    <s v="In-store"/>
    <n v="1243.7"/>
    <n v="0"/>
  </r>
  <r>
    <n v="7360"/>
    <d v="2022-05-28T00:00:00"/>
    <x v="522"/>
    <x v="2"/>
    <s v="Shoes"/>
    <n v="2"/>
    <n v="294.70999999999998"/>
    <n v="100.8"/>
    <b v="1"/>
    <s v="Debit Card"/>
    <s v="In-store"/>
    <n v="589.41999999999996"/>
    <n v="1"/>
  </r>
  <r>
    <n v="8256"/>
    <d v="2022-04-23T00:00:00"/>
    <x v="522"/>
    <x v="5"/>
    <s v="Car Charger"/>
    <n v="1"/>
    <n v="382.78"/>
    <n v="107.61"/>
    <b v="0"/>
    <s v="Cash"/>
    <s v="In-store"/>
    <n v="382.78"/>
    <n v="0"/>
  </r>
  <r>
    <n v="1255"/>
    <d v="2021-07-30T00:00:00"/>
    <x v="522"/>
    <x v="5"/>
    <s v="Motor Oil"/>
    <n v="4"/>
    <n v="472.4"/>
    <n v="162.09"/>
    <b v="0"/>
    <s v="UPI"/>
    <s v="In-store"/>
    <n v="1889.6"/>
    <n v="0"/>
  </r>
  <r>
    <n v="7863"/>
    <d v="2021-04-10T00:00:00"/>
    <x v="523"/>
    <x v="3"/>
    <s v="Biography"/>
    <n v="1"/>
    <n v="149.77000000000001"/>
    <n v="41.55"/>
    <b v="1"/>
    <s v="Net Banking"/>
    <s v="Online"/>
    <n v="149.77000000000001"/>
    <n v="1"/>
  </r>
  <r>
    <n v="5066"/>
    <d v="2023-01-29T00:00:00"/>
    <x v="524"/>
    <x v="5"/>
    <s v="Air Freshener"/>
    <n v="4"/>
    <n v="206.45"/>
    <n v="59.09"/>
    <b v="0"/>
    <s v="Net Banking"/>
    <s v="Online"/>
    <n v="825.8"/>
    <n v="0"/>
  </r>
  <r>
    <n v="3169"/>
    <d v="2021-11-14T00:00:00"/>
    <x v="524"/>
    <x v="3"/>
    <s v="Biography"/>
    <n v="1"/>
    <n v="11.89"/>
    <n v="3.76"/>
    <b v="0"/>
    <s v="Debit Card"/>
    <s v="In-store"/>
    <n v="11.89"/>
    <n v="0"/>
  </r>
  <r>
    <n v="8221"/>
    <d v="2021-11-20T00:00:00"/>
    <x v="525"/>
    <x v="2"/>
    <s v="Jeans"/>
    <n v="3"/>
    <n v="353.2"/>
    <n v="95.31"/>
    <b v="1"/>
    <s v="Cash"/>
    <s v="Online"/>
    <n v="1059.5999999999999"/>
    <n v="1"/>
  </r>
  <r>
    <n v="9641"/>
    <d v="2021-05-16T00:00:00"/>
    <x v="526"/>
    <x v="5"/>
    <s v="Motor Oil"/>
    <n v="2"/>
    <n v="390.31"/>
    <n v="188.19"/>
    <b v="0"/>
    <s v="UPI"/>
    <s v="Online"/>
    <n v="780.62"/>
    <n v="0"/>
  </r>
  <r>
    <n v="6288"/>
    <d v="2021-04-14T00:00:00"/>
    <x v="526"/>
    <x v="2"/>
    <s v="Jeans"/>
    <n v="5"/>
    <n v="220.36"/>
    <n v="29.27"/>
    <b v="0"/>
    <s v="Debit Card"/>
    <s v="Online"/>
    <n v="1101.8000000000002"/>
    <n v="0"/>
  </r>
  <r>
    <n v="184"/>
    <d v="2023-02-21T00:00:00"/>
    <x v="527"/>
    <x v="4"/>
    <s v="Headphones"/>
    <n v="2"/>
    <n v="192.61"/>
    <n v="76.739999999999995"/>
    <b v="0"/>
    <s v="Credit Card"/>
    <s v="Online"/>
    <n v="385.22"/>
    <n v="0"/>
  </r>
  <r>
    <n v="1422"/>
    <d v="2022-08-04T00:00:00"/>
    <x v="527"/>
    <x v="4"/>
    <s v="Headphones"/>
    <n v="5"/>
    <n v="115.37"/>
    <n v="55.47"/>
    <b v="0"/>
    <s v="UPI"/>
    <s v="In-store"/>
    <n v="576.85"/>
    <n v="0"/>
  </r>
  <r>
    <n v="7387"/>
    <d v="2021-08-12T00:00:00"/>
    <x v="527"/>
    <x v="3"/>
    <s v="Science Fiction"/>
    <n v="2"/>
    <n v="39.5"/>
    <n v="15.87"/>
    <b v="1"/>
    <s v="Credit Card"/>
    <s v="In-store"/>
    <n v="79"/>
    <n v="1"/>
  </r>
  <r>
    <n v="7592"/>
    <d v="2023-01-17T00:00:00"/>
    <x v="528"/>
    <x v="3"/>
    <s v="Science Fiction"/>
    <n v="3"/>
    <n v="114.62"/>
    <n v="8.1"/>
    <b v="1"/>
    <s v="Cash"/>
    <s v="In-store"/>
    <n v="343.86"/>
    <n v="1"/>
  </r>
  <r>
    <n v="4723"/>
    <d v="2022-06-07T00:00:00"/>
    <x v="528"/>
    <x v="3"/>
    <s v="Textbook"/>
    <n v="2"/>
    <n v="125.76"/>
    <n v="50.79"/>
    <b v="1"/>
    <s v="Cash"/>
    <s v="Online"/>
    <n v="251.52"/>
    <n v="1"/>
  </r>
  <r>
    <n v="6661"/>
    <d v="2022-03-15T00:00:00"/>
    <x v="528"/>
    <x v="1"/>
    <s v="Curtains"/>
    <n v="3"/>
    <n v="91.94"/>
    <n v="14.86"/>
    <b v="0"/>
    <s v="Net Banking"/>
    <s v="Online"/>
    <n v="275.82"/>
    <n v="0"/>
  </r>
  <r>
    <n v="9639"/>
    <d v="2021-09-08T00:00:00"/>
    <x v="528"/>
    <x v="2"/>
    <s v="Jeans"/>
    <n v="3"/>
    <n v="466.16"/>
    <n v="117.33"/>
    <b v="0"/>
    <s v="Debit Card"/>
    <s v="In-store"/>
    <n v="1398.48"/>
    <n v="0"/>
  </r>
  <r>
    <n v="6654"/>
    <d v="2021-07-23T00:00:00"/>
    <x v="528"/>
    <x v="4"/>
    <s v="Headphones"/>
    <n v="3"/>
    <n v="112.99"/>
    <n v="44.39"/>
    <b v="0"/>
    <s v="UPI"/>
    <s v="In-store"/>
    <n v="338.96999999999997"/>
    <n v="0"/>
  </r>
  <r>
    <n v="6860"/>
    <d v="2021-05-17T00:00:00"/>
    <x v="529"/>
    <x v="3"/>
    <s v="Children's Book"/>
    <n v="5"/>
    <n v="251.37"/>
    <n v="67.39"/>
    <b v="1"/>
    <s v="UPI"/>
    <s v="Online"/>
    <n v="1256.8499999999999"/>
    <n v="1"/>
  </r>
  <r>
    <n v="9386"/>
    <d v="2022-10-26T00:00:00"/>
    <x v="530"/>
    <x v="5"/>
    <s v="Car Charger"/>
    <n v="2"/>
    <n v="314.7"/>
    <n v="130.66"/>
    <b v="0"/>
    <s v="UPI"/>
    <s v="Online"/>
    <n v="629.4"/>
    <n v="0"/>
  </r>
  <r>
    <n v="4696"/>
    <d v="2021-11-20T00:00:00"/>
    <x v="530"/>
    <x v="0"/>
    <s v="Action Figure"/>
    <n v="3"/>
    <n v="251.76"/>
    <n v="3.23"/>
    <b v="0"/>
    <s v="Debit Card"/>
    <s v="Online"/>
    <n v="755.28"/>
    <n v="0"/>
  </r>
  <r>
    <n v="1219"/>
    <d v="2021-10-03T00:00:00"/>
    <x v="530"/>
    <x v="1"/>
    <s v="Curtains"/>
    <n v="4"/>
    <n v="328.39"/>
    <n v="26.82"/>
    <b v="0"/>
    <s v="Credit Card"/>
    <s v="In-store"/>
    <n v="1313.56"/>
    <n v="0"/>
  </r>
  <r>
    <n v="7484"/>
    <d v="2023-01-01T00:00:00"/>
    <x v="531"/>
    <x v="2"/>
    <s v="Dress"/>
    <n v="2"/>
    <n v="461.72"/>
    <n v="117.33"/>
    <b v="1"/>
    <s v="Credit Card"/>
    <s v="In-store"/>
    <n v="923.44"/>
    <n v="1"/>
  </r>
  <r>
    <n v="9070"/>
    <d v="2022-06-07T00:00:00"/>
    <x v="531"/>
    <x v="5"/>
    <s v="Car Charger"/>
    <n v="1"/>
    <n v="316.22000000000003"/>
    <n v="5.14"/>
    <b v="0"/>
    <s v="Debit Card"/>
    <s v="In-store"/>
    <n v="316.22000000000003"/>
    <n v="0"/>
  </r>
  <r>
    <n v="6184"/>
    <d v="2022-01-05T00:00:00"/>
    <x v="531"/>
    <x v="0"/>
    <s v="Board Game"/>
    <n v="1"/>
    <n v="23.87"/>
    <n v="6.46"/>
    <b v="0"/>
    <s v="Cash"/>
    <s v="Online"/>
    <n v="23.87"/>
    <n v="0"/>
  </r>
  <r>
    <n v="8254"/>
    <d v="2021-05-19T00:00:00"/>
    <x v="531"/>
    <x v="5"/>
    <s v="Car Charger"/>
    <n v="1"/>
    <n v="261.5"/>
    <n v="27.55"/>
    <b v="1"/>
    <s v="UPI"/>
    <s v="In-store"/>
    <n v="261.5"/>
    <n v="1"/>
  </r>
  <r>
    <n v="451"/>
    <d v="2023-03-01T00:00:00"/>
    <x v="532"/>
    <x v="5"/>
    <s v="Motor Oil"/>
    <n v="1"/>
    <n v="391.81"/>
    <n v="92.07"/>
    <b v="1"/>
    <s v="Debit Card"/>
    <s v="Online"/>
    <n v="391.81"/>
    <n v="1"/>
  </r>
  <r>
    <n v="297"/>
    <d v="2021-12-30T00:00:00"/>
    <x v="532"/>
    <x v="3"/>
    <s v="Mystery Novel"/>
    <n v="4"/>
    <n v="385.18"/>
    <n v="133.93"/>
    <b v="0"/>
    <s v="UPI"/>
    <s v="Online"/>
    <n v="1540.72"/>
    <n v="0"/>
  </r>
  <r>
    <n v="377"/>
    <d v="2023-02-24T00:00:00"/>
    <x v="533"/>
    <x v="0"/>
    <s v="Puzzle"/>
    <n v="2"/>
    <n v="94.2"/>
    <n v="45.52"/>
    <b v="0"/>
    <s v="Debit Card"/>
    <s v="Online"/>
    <n v="188.4"/>
    <n v="0"/>
  </r>
  <r>
    <n v="7754"/>
    <d v="2023-02-10T00:00:00"/>
    <x v="533"/>
    <x v="0"/>
    <s v="Puzzle"/>
    <n v="4"/>
    <n v="498.35"/>
    <n v="137.13999999999999"/>
    <b v="0"/>
    <s v="UPI"/>
    <s v="In-store"/>
    <n v="1993.4"/>
    <n v="0"/>
  </r>
  <r>
    <n v="7147"/>
    <d v="2022-12-25T00:00:00"/>
    <x v="533"/>
    <x v="4"/>
    <s v="Smartwatch"/>
    <n v="2"/>
    <n v="204.8"/>
    <n v="96.38"/>
    <b v="1"/>
    <s v="Debit Card"/>
    <s v="Online"/>
    <n v="409.6"/>
    <n v="1"/>
  </r>
  <r>
    <n v="1416"/>
    <d v="2022-11-24T00:00:00"/>
    <x v="533"/>
    <x v="3"/>
    <s v="Mystery Novel"/>
    <n v="3"/>
    <n v="108.33"/>
    <n v="30.54"/>
    <b v="0"/>
    <s v="Cash"/>
    <s v="Online"/>
    <n v="324.99"/>
    <n v="0"/>
  </r>
  <r>
    <n v="9456"/>
    <d v="2022-11-16T00:00:00"/>
    <x v="533"/>
    <x v="2"/>
    <s v="T-Shirt"/>
    <n v="3"/>
    <n v="96.1"/>
    <n v="4.9800000000000004"/>
    <b v="0"/>
    <s v="Cash"/>
    <s v="Online"/>
    <n v="288.29999999999995"/>
    <n v="0"/>
  </r>
  <r>
    <n v="3533"/>
    <d v="2022-05-04T00:00:00"/>
    <x v="533"/>
    <x v="5"/>
    <s v="Motorcycle Helmet"/>
    <n v="1"/>
    <n v="27.68"/>
    <n v="0.28000000000000003"/>
    <b v="1"/>
    <s v="Cash"/>
    <s v="In-store"/>
    <n v="27.68"/>
    <n v="1"/>
  </r>
  <r>
    <n v="5940"/>
    <d v="2021-12-14T00:00:00"/>
    <x v="533"/>
    <x v="1"/>
    <s v="Bed Sheets"/>
    <n v="4"/>
    <n v="257.08999999999997"/>
    <n v="98.26"/>
    <b v="0"/>
    <s v="Cash"/>
    <s v="Online"/>
    <n v="1028.3599999999999"/>
    <n v="0"/>
  </r>
  <r>
    <n v="1289"/>
    <d v="2021-12-02T00:00:00"/>
    <x v="533"/>
    <x v="4"/>
    <s v="Smartwatch"/>
    <n v="3"/>
    <n v="467.92"/>
    <n v="220.1"/>
    <b v="0"/>
    <s v="Net Banking"/>
    <s v="In-store"/>
    <n v="1403.76"/>
    <n v="0"/>
  </r>
  <r>
    <n v="8913"/>
    <d v="2022-06-11T00:00:00"/>
    <x v="534"/>
    <x v="3"/>
    <s v="Science Fiction"/>
    <n v="1"/>
    <n v="333.44"/>
    <n v="89.06"/>
    <b v="1"/>
    <s v="Debit Card"/>
    <s v="In-store"/>
    <n v="333.44"/>
    <n v="1"/>
  </r>
  <r>
    <n v="6937"/>
    <d v="2022-02-21T00:00:00"/>
    <x v="534"/>
    <x v="2"/>
    <s v="Dress"/>
    <n v="4"/>
    <n v="185.46"/>
    <n v="68.650000000000006"/>
    <b v="1"/>
    <s v="UPI"/>
    <s v="In-store"/>
    <n v="741.84"/>
    <n v="1"/>
  </r>
  <r>
    <n v="7444"/>
    <d v="2021-06-14T00:00:00"/>
    <x v="534"/>
    <x v="5"/>
    <s v="Car Charger"/>
    <n v="5"/>
    <n v="255.92"/>
    <n v="90.77"/>
    <b v="0"/>
    <s v="Debit Card"/>
    <s v="In-store"/>
    <n v="1279.5999999999999"/>
    <n v="0"/>
  </r>
  <r>
    <n v="3914"/>
    <d v="2021-05-13T00:00:00"/>
    <x v="534"/>
    <x v="4"/>
    <s v="Smartphone"/>
    <n v="4"/>
    <n v="157.82"/>
    <n v="76.59"/>
    <b v="0"/>
    <s v="Credit Card"/>
    <s v="In-store"/>
    <n v="631.28"/>
    <n v="0"/>
  </r>
  <r>
    <n v="88"/>
    <d v="2022-11-21T00:00:00"/>
    <x v="535"/>
    <x v="3"/>
    <s v="Science Fiction"/>
    <n v="1"/>
    <n v="29.18"/>
    <n v="8.39"/>
    <b v="1"/>
    <s v="Credit Card"/>
    <s v="In-store"/>
    <n v="29.18"/>
    <n v="1"/>
  </r>
  <r>
    <n v="6975"/>
    <d v="2022-08-15T00:00:00"/>
    <x v="535"/>
    <x v="5"/>
    <s v="Motorcycle Helmet"/>
    <n v="1"/>
    <n v="149.12"/>
    <n v="21.2"/>
    <b v="0"/>
    <s v="UPI"/>
    <s v="In-store"/>
    <n v="149.12"/>
    <n v="0"/>
  </r>
  <r>
    <n v="9899"/>
    <d v="2022-03-01T00:00:00"/>
    <x v="535"/>
    <x v="5"/>
    <s v="Car Charger"/>
    <n v="3"/>
    <n v="171.57"/>
    <n v="12.14"/>
    <b v="0"/>
    <s v="Debit Card"/>
    <s v="Online"/>
    <n v="514.71"/>
    <n v="0"/>
  </r>
  <r>
    <n v="4597"/>
    <d v="2022-02-07T00:00:00"/>
    <x v="535"/>
    <x v="1"/>
    <s v="Table Lamp"/>
    <n v="3"/>
    <n v="352.18"/>
    <n v="158.81"/>
    <b v="0"/>
    <s v="Cash"/>
    <s v="Online"/>
    <n v="1056.54"/>
    <n v="0"/>
  </r>
  <r>
    <n v="5263"/>
    <d v="2022-06-25T00:00:00"/>
    <x v="536"/>
    <x v="0"/>
    <s v="Action Figure"/>
    <n v="4"/>
    <n v="172.9"/>
    <n v="71.760000000000005"/>
    <b v="1"/>
    <s v="Debit Card"/>
    <s v="In-store"/>
    <n v="691.6"/>
    <n v="1"/>
  </r>
  <r>
    <n v="9401"/>
    <d v="2021-10-25T00:00:00"/>
    <x v="536"/>
    <x v="2"/>
    <s v="Shoes"/>
    <n v="3"/>
    <n v="250.64"/>
    <n v="85.07"/>
    <b v="1"/>
    <s v="Debit Card"/>
    <s v="Online"/>
    <n v="751.92"/>
    <n v="1"/>
  </r>
  <r>
    <n v="7693"/>
    <d v="2021-04-22T00:00:00"/>
    <x v="536"/>
    <x v="3"/>
    <s v="Textbook"/>
    <n v="3"/>
    <n v="369.05"/>
    <n v="116.03"/>
    <b v="1"/>
    <s v="Debit Card"/>
    <s v="Online"/>
    <n v="1107.1500000000001"/>
    <n v="1"/>
  </r>
  <r>
    <n v="2132"/>
    <d v="2021-04-18T00:00:00"/>
    <x v="536"/>
    <x v="4"/>
    <s v="Smartwatch"/>
    <n v="5"/>
    <n v="285.22000000000003"/>
    <n v="95.55"/>
    <b v="0"/>
    <s v="Net Banking"/>
    <s v="In-store"/>
    <n v="1426.1000000000001"/>
    <n v="0"/>
  </r>
  <r>
    <n v="9064"/>
    <d v="2022-08-20T00:00:00"/>
    <x v="537"/>
    <x v="2"/>
    <s v="Jeans"/>
    <n v="4"/>
    <n v="183.48"/>
    <n v="71.47"/>
    <b v="0"/>
    <s v="Cash"/>
    <s v="In-store"/>
    <n v="733.92"/>
    <n v="0"/>
  </r>
  <r>
    <n v="75"/>
    <d v="2021-06-17T00:00:00"/>
    <x v="537"/>
    <x v="2"/>
    <s v="Shoes"/>
    <n v="1"/>
    <n v="493.44"/>
    <n v="240.99"/>
    <b v="0"/>
    <s v="Cash"/>
    <s v="Online"/>
    <n v="493.44"/>
    <n v="0"/>
  </r>
  <r>
    <n v="8197"/>
    <d v="2022-10-03T00:00:00"/>
    <x v="538"/>
    <x v="5"/>
    <s v="Car Charger"/>
    <n v="1"/>
    <n v="204.56"/>
    <n v="75.900000000000006"/>
    <b v="0"/>
    <s v="Credit Card"/>
    <s v="In-store"/>
    <n v="204.56"/>
    <n v="0"/>
  </r>
  <r>
    <n v="4177"/>
    <d v="2022-09-22T00:00:00"/>
    <x v="538"/>
    <x v="1"/>
    <s v="Table Lamp"/>
    <n v="5"/>
    <n v="149.27000000000001"/>
    <n v="20.58"/>
    <b v="1"/>
    <s v="Cash"/>
    <s v="In-store"/>
    <n v="746.35"/>
    <n v="1"/>
  </r>
  <r>
    <n v="5073"/>
    <d v="2022-06-04T00:00:00"/>
    <x v="538"/>
    <x v="3"/>
    <s v="Science Fiction"/>
    <n v="2"/>
    <n v="338.36"/>
    <n v="140.24"/>
    <b v="1"/>
    <s v="UPI"/>
    <s v="In-store"/>
    <n v="676.72"/>
    <n v="1"/>
  </r>
  <r>
    <n v="4277"/>
    <d v="2021-11-01T00:00:00"/>
    <x v="538"/>
    <x v="0"/>
    <s v="Remote Control Car"/>
    <n v="2"/>
    <n v="458.53"/>
    <n v="130.31"/>
    <b v="1"/>
    <s v="Net Banking"/>
    <s v="In-store"/>
    <n v="917.06"/>
    <n v="1"/>
  </r>
  <r>
    <n v="3294"/>
    <d v="2022-07-04T00:00:00"/>
    <x v="539"/>
    <x v="1"/>
    <s v="Cushion Covers"/>
    <n v="2"/>
    <n v="362.88"/>
    <n v="174.62"/>
    <b v="0"/>
    <s v="UPI"/>
    <s v="Online"/>
    <n v="725.76"/>
    <n v="0"/>
  </r>
  <r>
    <n v="5671"/>
    <d v="2022-05-31T00:00:00"/>
    <x v="539"/>
    <x v="5"/>
    <s v="Motor Oil"/>
    <n v="2"/>
    <n v="361.5"/>
    <n v="120.2"/>
    <b v="1"/>
    <s v="Debit Card"/>
    <s v="In-store"/>
    <n v="723"/>
    <n v="1"/>
  </r>
  <r>
    <n v="5767"/>
    <d v="2021-10-07T00:00:00"/>
    <x v="539"/>
    <x v="0"/>
    <s v="Action Figure"/>
    <n v="3"/>
    <n v="330.13"/>
    <n v="99.9"/>
    <b v="0"/>
    <s v="UPI"/>
    <s v="Online"/>
    <n v="990.39"/>
    <n v="0"/>
  </r>
  <r>
    <n v="6374"/>
    <d v="2022-06-12T00:00:00"/>
    <x v="540"/>
    <x v="5"/>
    <s v="Car Charger"/>
    <n v="2"/>
    <n v="277.08"/>
    <n v="27.74"/>
    <b v="0"/>
    <s v="Credit Card"/>
    <s v="In-store"/>
    <n v="554.16"/>
    <n v="0"/>
  </r>
  <r>
    <n v="527"/>
    <d v="2022-08-05T00:00:00"/>
    <x v="541"/>
    <x v="5"/>
    <s v="Motor Oil"/>
    <n v="5"/>
    <n v="434.46"/>
    <n v="152.63"/>
    <b v="0"/>
    <s v="UPI"/>
    <s v="Online"/>
    <n v="2172.2999999999997"/>
    <n v="0"/>
  </r>
  <r>
    <n v="8329"/>
    <d v="2021-05-08T00:00:00"/>
    <x v="541"/>
    <x v="2"/>
    <s v="Dress"/>
    <n v="3"/>
    <n v="188.04"/>
    <n v="5.0999999999999996"/>
    <b v="1"/>
    <s v="UPI"/>
    <s v="In-store"/>
    <n v="564.12"/>
    <n v="1"/>
  </r>
  <r>
    <n v="8176"/>
    <d v="2022-12-05T00:00:00"/>
    <x v="542"/>
    <x v="3"/>
    <s v="Mystery Novel"/>
    <n v="2"/>
    <n v="146"/>
    <n v="26.93"/>
    <b v="1"/>
    <s v="Debit Card"/>
    <s v="Online"/>
    <n v="292"/>
    <n v="1"/>
  </r>
  <r>
    <n v="7812"/>
    <d v="2022-02-21T00:00:00"/>
    <x v="542"/>
    <x v="4"/>
    <s v="Headphones"/>
    <n v="3"/>
    <n v="80.45"/>
    <n v="25.34"/>
    <b v="1"/>
    <s v="Credit Card"/>
    <s v="Online"/>
    <n v="241.35000000000002"/>
    <n v="1"/>
  </r>
  <r>
    <n v="8692"/>
    <d v="2021-12-06T00:00:00"/>
    <x v="542"/>
    <x v="4"/>
    <s v="Smartwatch"/>
    <n v="2"/>
    <n v="225.65"/>
    <n v="81.510000000000005"/>
    <b v="1"/>
    <s v="UPI"/>
    <s v="In-store"/>
    <n v="451.3"/>
    <n v="1"/>
  </r>
  <r>
    <n v="5569"/>
    <d v="2021-10-09T00:00:00"/>
    <x v="542"/>
    <x v="1"/>
    <s v="Cookware Set"/>
    <n v="5"/>
    <n v="278.89"/>
    <n v="116.57"/>
    <b v="0"/>
    <s v="Debit Card"/>
    <s v="Online"/>
    <n v="1394.4499999999998"/>
    <n v="0"/>
  </r>
  <r>
    <n v="726"/>
    <d v="2021-08-28T00:00:00"/>
    <x v="542"/>
    <x v="5"/>
    <s v="Air Freshener"/>
    <n v="3"/>
    <n v="483.2"/>
    <n v="104"/>
    <b v="1"/>
    <s v="Credit Card"/>
    <s v="In-store"/>
    <n v="1449.6"/>
    <n v="1"/>
  </r>
  <r>
    <n v="4273"/>
    <d v="2021-07-28T00:00:00"/>
    <x v="542"/>
    <x v="5"/>
    <s v="Motorcycle Helmet"/>
    <n v="2"/>
    <n v="149.19999999999999"/>
    <n v="15.48"/>
    <b v="0"/>
    <s v="Cash"/>
    <s v="In-store"/>
    <n v="298.39999999999998"/>
    <n v="0"/>
  </r>
  <r>
    <n v="6089"/>
    <d v="2022-11-07T00:00:00"/>
    <x v="543"/>
    <x v="5"/>
    <s v="Motorcycle Helmet"/>
    <n v="2"/>
    <n v="152.19999999999999"/>
    <n v="52.13"/>
    <b v="0"/>
    <s v="Cash"/>
    <s v="In-store"/>
    <n v="304.39999999999998"/>
    <n v="0"/>
  </r>
  <r>
    <n v="1875"/>
    <d v="2022-05-15T00:00:00"/>
    <x v="543"/>
    <x v="2"/>
    <s v="Dress"/>
    <n v="3"/>
    <n v="385.78"/>
    <n v="32.36"/>
    <b v="1"/>
    <s v="Debit Card"/>
    <s v="In-store"/>
    <n v="1157.3399999999999"/>
    <n v="1"/>
  </r>
  <r>
    <n v="1643"/>
    <d v="2021-07-27T00:00:00"/>
    <x v="543"/>
    <x v="2"/>
    <s v="Shoes"/>
    <n v="1"/>
    <n v="305.7"/>
    <n v="66.11"/>
    <b v="1"/>
    <s v="Debit Card"/>
    <s v="Online"/>
    <n v="305.7"/>
    <n v="1"/>
  </r>
  <r>
    <n v="2662"/>
    <d v="2021-06-30T00:00:00"/>
    <x v="543"/>
    <x v="2"/>
    <s v="Watch"/>
    <n v="4"/>
    <n v="341.75"/>
    <n v="92.37"/>
    <b v="0"/>
    <s v="Debit Card"/>
    <s v="Online"/>
    <n v="1367"/>
    <n v="0"/>
  </r>
  <r>
    <n v="4463"/>
    <d v="2022-08-17T00:00:00"/>
    <x v="544"/>
    <x v="3"/>
    <s v="Children's Book"/>
    <n v="2"/>
    <n v="481.81"/>
    <n v="106.33"/>
    <b v="1"/>
    <s v="Cash"/>
    <s v="In-store"/>
    <n v="963.62"/>
    <n v="1"/>
  </r>
  <r>
    <n v="133"/>
    <d v="2022-07-31T00:00:00"/>
    <x v="545"/>
    <x v="5"/>
    <s v="Car Seat Cover"/>
    <n v="5"/>
    <n v="375.13"/>
    <n v="156.21"/>
    <b v="0"/>
    <s v="Debit Card"/>
    <s v="In-store"/>
    <n v="1875.65"/>
    <n v="0"/>
  </r>
  <r>
    <n v="4851"/>
    <d v="2022-07-25T00:00:00"/>
    <x v="545"/>
    <x v="3"/>
    <s v="Children's Book"/>
    <n v="2"/>
    <n v="311.8"/>
    <n v="117.24"/>
    <b v="1"/>
    <s v="UPI"/>
    <s v="Online"/>
    <n v="623.6"/>
    <n v="1"/>
  </r>
  <r>
    <n v="6506"/>
    <d v="2023-02-15T00:00:00"/>
    <x v="546"/>
    <x v="4"/>
    <s v="Headphones"/>
    <n v="4"/>
    <n v="116.74"/>
    <n v="26.88"/>
    <b v="0"/>
    <s v="Credit Card"/>
    <s v="Online"/>
    <n v="466.96"/>
    <n v="0"/>
  </r>
  <r>
    <n v="3766"/>
    <d v="2023-01-10T00:00:00"/>
    <x v="546"/>
    <x v="1"/>
    <s v="Cushion Covers"/>
    <n v="5"/>
    <n v="21.67"/>
    <n v="0.13"/>
    <b v="1"/>
    <s v="Net Banking"/>
    <s v="Online"/>
    <n v="108.35000000000001"/>
    <n v="1"/>
  </r>
  <r>
    <n v="3540"/>
    <d v="2021-08-30T00:00:00"/>
    <x v="546"/>
    <x v="2"/>
    <s v="T-Shirt"/>
    <n v="3"/>
    <n v="58.41"/>
    <n v="26.89"/>
    <b v="1"/>
    <s v="UPI"/>
    <s v="In-store"/>
    <n v="175.23"/>
    <n v="1"/>
  </r>
  <r>
    <n v="9923"/>
    <d v="2021-04-26T00:00:00"/>
    <x v="546"/>
    <x v="0"/>
    <s v="Board Game"/>
    <n v="5"/>
    <n v="123.77"/>
    <n v="42.54"/>
    <b v="0"/>
    <s v="Credit Card"/>
    <s v="In-store"/>
    <n v="618.85"/>
    <n v="0"/>
  </r>
  <r>
    <n v="5411"/>
    <d v="2022-11-09T00:00:00"/>
    <x v="547"/>
    <x v="5"/>
    <s v="Motor Oil"/>
    <n v="5"/>
    <n v="291.2"/>
    <n v="56.91"/>
    <b v="0"/>
    <s v="Debit Card"/>
    <s v="In-store"/>
    <n v="1456"/>
    <n v="0"/>
  </r>
  <r>
    <n v="4834"/>
    <d v="2022-08-03T00:00:00"/>
    <x v="547"/>
    <x v="5"/>
    <s v="Motorcycle Helmet"/>
    <n v="2"/>
    <n v="309.37"/>
    <n v="98.8"/>
    <b v="0"/>
    <s v="UPI"/>
    <s v="In-store"/>
    <n v="618.74"/>
    <n v="0"/>
  </r>
  <r>
    <n v="4889"/>
    <d v="2021-11-11T00:00:00"/>
    <x v="547"/>
    <x v="0"/>
    <s v="Action Figure"/>
    <n v="3"/>
    <n v="149.44"/>
    <n v="73.91"/>
    <b v="0"/>
    <s v="Debit Card"/>
    <s v="In-store"/>
    <n v="448.32"/>
    <n v="0"/>
  </r>
  <r>
    <n v="1090"/>
    <d v="2021-09-27T00:00:00"/>
    <x v="547"/>
    <x v="0"/>
    <s v="Puzzle"/>
    <n v="4"/>
    <n v="447.88"/>
    <n v="141.91"/>
    <b v="0"/>
    <s v="Cash"/>
    <s v="Online"/>
    <n v="1791.52"/>
    <n v="0"/>
  </r>
  <r>
    <n v="2251"/>
    <d v="2022-01-30T00:00:00"/>
    <x v="548"/>
    <x v="5"/>
    <s v="Air Freshener"/>
    <n v="2"/>
    <n v="167.34"/>
    <n v="4.1500000000000004"/>
    <b v="0"/>
    <s v="Cash"/>
    <s v="In-store"/>
    <n v="334.68"/>
    <n v="0"/>
  </r>
  <r>
    <n v="4025"/>
    <d v="2022-02-17T00:00:00"/>
    <x v="549"/>
    <x v="0"/>
    <s v="Doll"/>
    <n v="2"/>
    <n v="438.11"/>
    <n v="154"/>
    <b v="1"/>
    <s v="Debit Card"/>
    <s v="Online"/>
    <n v="876.22"/>
    <n v="1"/>
  </r>
  <r>
    <n v="1192"/>
    <d v="2022-03-20T00:00:00"/>
    <x v="550"/>
    <x v="2"/>
    <s v="Jeans"/>
    <n v="5"/>
    <n v="204.99"/>
    <n v="46.81"/>
    <b v="1"/>
    <s v="Cash"/>
    <s v="In-store"/>
    <n v="1024.95"/>
    <n v="1"/>
  </r>
  <r>
    <n v="5338"/>
    <d v="2021-10-31T00:00:00"/>
    <x v="550"/>
    <x v="1"/>
    <s v="Cookware Set"/>
    <n v="1"/>
    <n v="324.52"/>
    <n v="142.12"/>
    <b v="1"/>
    <s v="Credit Card"/>
    <s v="In-store"/>
    <n v="324.52"/>
    <n v="1"/>
  </r>
  <r>
    <n v="6056"/>
    <d v="2022-07-13T00:00:00"/>
    <x v="551"/>
    <x v="1"/>
    <s v="Bed Sheets"/>
    <n v="5"/>
    <n v="85.12"/>
    <n v="15.81"/>
    <b v="0"/>
    <s v="Net Banking"/>
    <s v="In-store"/>
    <n v="425.6"/>
    <n v="0"/>
  </r>
  <r>
    <n v="1791"/>
    <d v="2022-02-03T00:00:00"/>
    <x v="551"/>
    <x v="5"/>
    <s v="Motor Oil"/>
    <n v="1"/>
    <n v="246.99"/>
    <n v="85.05"/>
    <b v="0"/>
    <s v="UPI"/>
    <s v="In-store"/>
    <n v="246.99"/>
    <n v="0"/>
  </r>
  <r>
    <n v="9706"/>
    <d v="2021-11-02T00:00:00"/>
    <x v="551"/>
    <x v="1"/>
    <s v="Bed Sheets"/>
    <n v="5"/>
    <n v="382.18"/>
    <n v="35.65"/>
    <b v="1"/>
    <s v="UPI"/>
    <s v="In-store"/>
    <n v="1910.9"/>
    <n v="1"/>
  </r>
  <r>
    <n v="6438"/>
    <d v="2021-10-05T00:00:00"/>
    <x v="551"/>
    <x v="0"/>
    <s v="Remote Control Car"/>
    <n v="2"/>
    <n v="36.71"/>
    <n v="7.0000000000000007E-2"/>
    <b v="1"/>
    <s v="Net Banking"/>
    <s v="In-store"/>
    <n v="73.42"/>
    <n v="1"/>
  </r>
  <r>
    <n v="5283"/>
    <d v="2022-06-18T00:00:00"/>
    <x v="552"/>
    <x v="4"/>
    <s v="Camera"/>
    <n v="1"/>
    <n v="348.52"/>
    <n v="35.880000000000003"/>
    <b v="0"/>
    <s v="Cash"/>
    <s v="In-store"/>
    <n v="348.52"/>
    <n v="0"/>
  </r>
  <r>
    <n v="8884"/>
    <d v="2021-10-31T00:00:00"/>
    <x v="552"/>
    <x v="4"/>
    <s v="Smartwatch"/>
    <n v="2"/>
    <n v="94.94"/>
    <n v="7.45"/>
    <b v="1"/>
    <s v="Debit Card"/>
    <s v="Online"/>
    <n v="189.88"/>
    <n v="1"/>
  </r>
  <r>
    <n v="1453"/>
    <d v="2022-10-02T00:00:00"/>
    <x v="553"/>
    <x v="2"/>
    <s v="Watch"/>
    <n v="5"/>
    <n v="327.64999999999998"/>
    <n v="145.32"/>
    <b v="1"/>
    <s v="UPI"/>
    <s v="Online"/>
    <n v="1638.25"/>
    <n v="1"/>
  </r>
  <r>
    <n v="6585"/>
    <d v="2023-03-20T00:00:00"/>
    <x v="554"/>
    <x v="2"/>
    <s v="Shoes"/>
    <n v="4"/>
    <n v="165.08"/>
    <n v="20.28"/>
    <b v="1"/>
    <s v="UPI"/>
    <s v="In-store"/>
    <n v="660.32"/>
    <n v="1"/>
  </r>
  <r>
    <n v="4208"/>
    <d v="2023-01-18T00:00:00"/>
    <x v="554"/>
    <x v="2"/>
    <s v="T-Shirt"/>
    <n v="4"/>
    <n v="333.36"/>
    <n v="46.07"/>
    <b v="0"/>
    <s v="Credit Card"/>
    <s v="Online"/>
    <n v="1333.44"/>
    <n v="0"/>
  </r>
  <r>
    <n v="9904"/>
    <d v="2022-08-27T00:00:00"/>
    <x v="554"/>
    <x v="2"/>
    <s v="Watch"/>
    <n v="1"/>
    <n v="208.79"/>
    <n v="74.569999999999993"/>
    <b v="1"/>
    <s v="Net Banking"/>
    <s v="Online"/>
    <n v="208.79"/>
    <n v="1"/>
  </r>
  <r>
    <n v="6412"/>
    <d v="2022-08-05T00:00:00"/>
    <x v="554"/>
    <x v="4"/>
    <s v="Smartwatch"/>
    <n v="4"/>
    <n v="244.29"/>
    <n v="49.34"/>
    <b v="1"/>
    <s v="Cash"/>
    <s v="Online"/>
    <n v="977.16"/>
    <n v="1"/>
  </r>
  <r>
    <n v="1742"/>
    <d v="2022-06-05T00:00:00"/>
    <x v="554"/>
    <x v="5"/>
    <s v="Car Seat Cover"/>
    <n v="3"/>
    <n v="477.99"/>
    <n v="128.35"/>
    <b v="1"/>
    <s v="Debit Card"/>
    <s v="In-store"/>
    <n v="1433.97"/>
    <n v="1"/>
  </r>
  <r>
    <n v="4631"/>
    <d v="2022-03-25T00:00:00"/>
    <x v="554"/>
    <x v="1"/>
    <s v="Bed Sheets"/>
    <n v="1"/>
    <n v="287"/>
    <n v="139.80000000000001"/>
    <b v="1"/>
    <s v="Cash"/>
    <s v="Online"/>
    <n v="287"/>
    <n v="1"/>
  </r>
  <r>
    <n v="485"/>
    <d v="2021-09-28T00:00:00"/>
    <x v="554"/>
    <x v="5"/>
    <s v="Motor Oil"/>
    <n v="4"/>
    <n v="356.47"/>
    <n v="33.36"/>
    <b v="1"/>
    <s v="UPI"/>
    <s v="In-store"/>
    <n v="1425.88"/>
    <n v="1"/>
  </r>
  <r>
    <n v="81"/>
    <d v="2022-01-28T00:00:00"/>
    <x v="555"/>
    <x v="3"/>
    <s v="Textbook"/>
    <n v="1"/>
    <n v="113.1"/>
    <n v="33.56"/>
    <b v="1"/>
    <s v="Cash"/>
    <s v="Online"/>
    <n v="113.1"/>
    <n v="1"/>
  </r>
  <r>
    <n v="9356"/>
    <d v="2021-09-10T00:00:00"/>
    <x v="555"/>
    <x v="3"/>
    <s v="Biography"/>
    <n v="4"/>
    <n v="405.67"/>
    <n v="38.619999999999997"/>
    <b v="1"/>
    <s v="UPI"/>
    <s v="In-store"/>
    <n v="1622.68"/>
    <n v="1"/>
  </r>
  <r>
    <n v="2993"/>
    <d v="2021-05-02T00:00:00"/>
    <x v="555"/>
    <x v="2"/>
    <s v="Watch"/>
    <n v="1"/>
    <n v="123.44"/>
    <n v="17.07"/>
    <b v="1"/>
    <s v="Cash"/>
    <s v="In-store"/>
    <n v="123.44"/>
    <n v="1"/>
  </r>
  <r>
    <n v="9000"/>
    <d v="2023-02-18T00:00:00"/>
    <x v="556"/>
    <x v="3"/>
    <s v="Children's Book"/>
    <n v="3"/>
    <n v="51.19"/>
    <n v="20.64"/>
    <b v="1"/>
    <s v="Credit Card"/>
    <s v="In-store"/>
    <n v="153.57"/>
    <n v="1"/>
  </r>
  <r>
    <n v="6173"/>
    <d v="2022-11-28T00:00:00"/>
    <x v="556"/>
    <x v="2"/>
    <s v="T-Shirt"/>
    <n v="4"/>
    <n v="88.36"/>
    <n v="12.31"/>
    <b v="0"/>
    <s v="UPI"/>
    <s v="Online"/>
    <n v="353.44"/>
    <n v="0"/>
  </r>
  <r>
    <n v="2785"/>
    <d v="2022-04-26T00:00:00"/>
    <x v="556"/>
    <x v="0"/>
    <s v="Board Game"/>
    <n v="1"/>
    <n v="211.73"/>
    <n v="55.24"/>
    <b v="1"/>
    <s v="Cash"/>
    <s v="In-store"/>
    <n v="211.73"/>
    <n v="1"/>
  </r>
  <r>
    <n v="2682"/>
    <d v="2022-03-25T00:00:00"/>
    <x v="556"/>
    <x v="2"/>
    <s v="Dress"/>
    <n v="4"/>
    <n v="152.63"/>
    <n v="11.05"/>
    <b v="1"/>
    <s v="Debit Card"/>
    <s v="Online"/>
    <n v="610.52"/>
    <n v="1"/>
  </r>
  <r>
    <n v="369"/>
    <d v="2021-04-13T00:00:00"/>
    <x v="556"/>
    <x v="1"/>
    <s v="Cushion Covers"/>
    <n v="3"/>
    <n v="108.27"/>
    <n v="15.51"/>
    <b v="0"/>
    <s v="UPI"/>
    <s v="Online"/>
    <n v="324.81"/>
    <n v="0"/>
  </r>
  <r>
    <n v="2330"/>
    <d v="2021-03-30T00:00:00"/>
    <x v="556"/>
    <x v="5"/>
    <s v="Car Charger"/>
    <n v="4"/>
    <n v="193.83"/>
    <n v="7.32"/>
    <b v="1"/>
    <s v="UPI"/>
    <s v="In-store"/>
    <n v="775.32"/>
    <n v="1"/>
  </r>
  <r>
    <n v="8820"/>
    <d v="2022-12-05T00:00:00"/>
    <x v="557"/>
    <x v="2"/>
    <s v="T-Shirt"/>
    <n v="5"/>
    <n v="357.09"/>
    <n v="95.59"/>
    <b v="1"/>
    <s v="Cash"/>
    <s v="Online"/>
    <n v="1785.4499999999998"/>
    <n v="1"/>
  </r>
  <r>
    <n v="7885"/>
    <d v="2022-09-08T00:00:00"/>
    <x v="557"/>
    <x v="5"/>
    <s v="Motorcycle Helmet"/>
    <n v="4"/>
    <n v="61.28"/>
    <n v="25.73"/>
    <b v="1"/>
    <s v="Net Banking"/>
    <s v="In-store"/>
    <n v="245.12"/>
    <n v="1"/>
  </r>
  <r>
    <n v="1772"/>
    <d v="2021-06-29T00:00:00"/>
    <x v="557"/>
    <x v="4"/>
    <s v="Headphones"/>
    <n v="5"/>
    <n v="341.9"/>
    <n v="163.80000000000001"/>
    <b v="0"/>
    <s v="Debit Card"/>
    <s v="Online"/>
    <n v="1709.5"/>
    <n v="0"/>
  </r>
  <r>
    <n v="9305"/>
    <d v="2022-02-19T00:00:00"/>
    <x v="558"/>
    <x v="3"/>
    <s v="Children's Book"/>
    <n v="5"/>
    <n v="262.10000000000002"/>
    <n v="20.309999999999999"/>
    <b v="1"/>
    <s v="Net Banking"/>
    <s v="In-store"/>
    <n v="1310.5"/>
    <n v="1"/>
  </r>
  <r>
    <n v="7131"/>
    <d v="2021-12-01T00:00:00"/>
    <x v="558"/>
    <x v="0"/>
    <s v="Remote Control Car"/>
    <n v="4"/>
    <n v="114.56"/>
    <n v="5.75"/>
    <b v="1"/>
    <s v="UPI"/>
    <s v="In-store"/>
    <n v="458.24"/>
    <n v="1"/>
  </r>
  <r>
    <n v="9140"/>
    <d v="2022-10-10T00:00:00"/>
    <x v="559"/>
    <x v="1"/>
    <s v="Curtains"/>
    <n v="5"/>
    <n v="493.91"/>
    <n v="188.21"/>
    <b v="0"/>
    <s v="Debit Card"/>
    <s v="In-store"/>
    <n v="2469.5500000000002"/>
    <n v="0"/>
  </r>
  <r>
    <n v="8497"/>
    <d v="2022-07-27T00:00:00"/>
    <x v="559"/>
    <x v="3"/>
    <s v="Children's Book"/>
    <n v="4"/>
    <n v="375.93"/>
    <n v="132.84"/>
    <b v="0"/>
    <s v="Net Banking"/>
    <s v="In-store"/>
    <n v="1503.72"/>
    <n v="0"/>
  </r>
  <r>
    <n v="7582"/>
    <d v="2022-03-16T00:00:00"/>
    <x v="559"/>
    <x v="0"/>
    <s v="Action Figure"/>
    <n v="4"/>
    <n v="455.43"/>
    <n v="130.16999999999999"/>
    <b v="1"/>
    <s v="Net Banking"/>
    <s v="In-store"/>
    <n v="1821.72"/>
    <n v="1"/>
  </r>
  <r>
    <n v="9249"/>
    <d v="2022-01-03T00:00:00"/>
    <x v="559"/>
    <x v="5"/>
    <s v="Car Seat Cover"/>
    <n v="3"/>
    <n v="150.02000000000001"/>
    <n v="13.64"/>
    <b v="1"/>
    <s v="UPI"/>
    <s v="In-store"/>
    <n v="450.06000000000006"/>
    <n v="1"/>
  </r>
  <r>
    <n v="6630"/>
    <d v="2021-11-01T00:00:00"/>
    <x v="559"/>
    <x v="2"/>
    <s v="Dress"/>
    <n v="3"/>
    <n v="200.29"/>
    <n v="12.32"/>
    <b v="1"/>
    <s v="Debit Card"/>
    <s v="In-store"/>
    <n v="600.87"/>
    <n v="1"/>
  </r>
  <r>
    <n v="1392"/>
    <d v="2021-06-06T00:00:00"/>
    <x v="559"/>
    <x v="4"/>
    <s v="Smartwatch"/>
    <n v="2"/>
    <n v="322.24"/>
    <n v="63.54"/>
    <b v="1"/>
    <s v="UPI"/>
    <s v="Online"/>
    <n v="644.48"/>
    <n v="1"/>
  </r>
  <r>
    <n v="1645"/>
    <d v="2023-03-07T00:00:00"/>
    <x v="560"/>
    <x v="5"/>
    <s v="Car Seat Cover"/>
    <n v="3"/>
    <n v="126.5"/>
    <n v="53.21"/>
    <b v="0"/>
    <s v="UPI"/>
    <s v="In-store"/>
    <n v="379.5"/>
    <n v="0"/>
  </r>
  <r>
    <n v="4668"/>
    <d v="2023-02-09T00:00:00"/>
    <x v="560"/>
    <x v="0"/>
    <s v="Remote Control Car"/>
    <n v="5"/>
    <n v="304.13"/>
    <n v="48.01"/>
    <b v="1"/>
    <s v="Credit Card"/>
    <s v="In-store"/>
    <n v="1520.65"/>
    <n v="1"/>
  </r>
  <r>
    <n v="6050"/>
    <d v="2022-12-13T00:00:00"/>
    <x v="561"/>
    <x v="0"/>
    <s v="Board Game"/>
    <n v="4"/>
    <n v="72.45"/>
    <n v="11.17"/>
    <b v="1"/>
    <s v="Net Banking"/>
    <s v="Online"/>
    <n v="289.8"/>
    <n v="1"/>
  </r>
  <r>
    <n v="8462"/>
    <d v="2022-06-30T00:00:00"/>
    <x v="561"/>
    <x v="2"/>
    <s v="Jeans"/>
    <n v="4"/>
    <n v="58.01"/>
    <n v="20.64"/>
    <b v="0"/>
    <s v="Credit Card"/>
    <s v="Online"/>
    <n v="232.04"/>
    <n v="0"/>
  </r>
  <r>
    <n v="2258"/>
    <d v="2022-10-05T00:00:00"/>
    <x v="562"/>
    <x v="3"/>
    <s v="Mystery Novel"/>
    <n v="2"/>
    <n v="166.47"/>
    <n v="12.32"/>
    <b v="0"/>
    <s v="UPI"/>
    <s v="Online"/>
    <n v="332.94"/>
    <n v="0"/>
  </r>
  <r>
    <n v="9516"/>
    <d v="2022-01-28T00:00:00"/>
    <x v="562"/>
    <x v="2"/>
    <s v="Jeans"/>
    <n v="5"/>
    <n v="272.38"/>
    <n v="18.46"/>
    <b v="0"/>
    <s v="Cash"/>
    <s v="In-store"/>
    <n v="1361.9"/>
    <n v="0"/>
  </r>
  <r>
    <n v="8921"/>
    <d v="2021-09-15T00:00:00"/>
    <x v="562"/>
    <x v="2"/>
    <s v="Shoes"/>
    <n v="2"/>
    <n v="471.07"/>
    <n v="192.33"/>
    <b v="0"/>
    <s v="Net Banking"/>
    <s v="In-store"/>
    <n v="942.14"/>
    <n v="0"/>
  </r>
  <r>
    <n v="4321"/>
    <d v="2022-11-01T00:00:00"/>
    <x v="563"/>
    <x v="3"/>
    <s v="Textbook"/>
    <n v="4"/>
    <n v="347.62"/>
    <n v="164.74"/>
    <b v="0"/>
    <s v="Debit Card"/>
    <s v="Online"/>
    <n v="1390.48"/>
    <n v="0"/>
  </r>
  <r>
    <n v="3397"/>
    <d v="2021-12-12T00:00:00"/>
    <x v="563"/>
    <x v="2"/>
    <s v="Shoes"/>
    <n v="1"/>
    <n v="450.26"/>
    <n v="168.14"/>
    <b v="1"/>
    <s v="Credit Card"/>
    <s v="In-store"/>
    <n v="450.26"/>
    <n v="1"/>
  </r>
  <r>
    <n v="4649"/>
    <d v="2022-12-13T00:00:00"/>
    <x v="564"/>
    <x v="4"/>
    <s v="Laptop"/>
    <n v="3"/>
    <n v="294.92"/>
    <n v="83.6"/>
    <b v="0"/>
    <s v="Debit Card"/>
    <s v="Online"/>
    <n v="884.76"/>
    <n v="0"/>
  </r>
  <r>
    <n v="5788"/>
    <d v="2022-06-23T00:00:00"/>
    <x v="564"/>
    <x v="4"/>
    <s v="Smartwatch"/>
    <n v="2"/>
    <n v="417.04"/>
    <n v="145.85"/>
    <b v="0"/>
    <s v="Credit Card"/>
    <s v="Online"/>
    <n v="834.08"/>
    <n v="0"/>
  </r>
  <r>
    <n v="8980"/>
    <d v="2022-01-09T00:00:00"/>
    <x v="564"/>
    <x v="5"/>
    <s v="Motor Oil"/>
    <n v="1"/>
    <n v="333.66"/>
    <n v="151.85"/>
    <b v="0"/>
    <s v="Cash"/>
    <s v="In-store"/>
    <n v="333.66"/>
    <n v="0"/>
  </r>
  <r>
    <n v="6402"/>
    <d v="2021-11-29T00:00:00"/>
    <x v="564"/>
    <x v="4"/>
    <s v="Camera"/>
    <n v="5"/>
    <n v="337.76"/>
    <n v="64.58"/>
    <b v="0"/>
    <s v="UPI"/>
    <s v="In-store"/>
    <n v="1688.8"/>
    <n v="0"/>
  </r>
  <r>
    <n v="2421"/>
    <d v="2023-01-23T00:00:00"/>
    <x v="565"/>
    <x v="5"/>
    <s v="Motorcycle Helmet"/>
    <n v="1"/>
    <n v="424.78"/>
    <n v="182.8"/>
    <b v="1"/>
    <s v="Net Banking"/>
    <s v="In-store"/>
    <n v="424.78"/>
    <n v="1"/>
  </r>
  <r>
    <n v="7450"/>
    <d v="2022-11-17T00:00:00"/>
    <x v="565"/>
    <x v="2"/>
    <s v="Shoes"/>
    <n v="4"/>
    <n v="391.87"/>
    <n v="115.5"/>
    <b v="1"/>
    <s v="UPI"/>
    <s v="Online"/>
    <n v="1567.48"/>
    <n v="1"/>
  </r>
  <r>
    <n v="2267"/>
    <d v="2021-10-24T00:00:00"/>
    <x v="566"/>
    <x v="1"/>
    <s v="Cushion Covers"/>
    <n v="4"/>
    <n v="377.45"/>
    <n v="148.57"/>
    <b v="1"/>
    <s v="Debit Card"/>
    <s v="In-store"/>
    <n v="1509.8"/>
    <n v="1"/>
  </r>
  <r>
    <n v="389"/>
    <d v="2021-07-21T00:00:00"/>
    <x v="566"/>
    <x v="3"/>
    <s v="Textbook"/>
    <n v="5"/>
    <n v="435.72"/>
    <n v="8.15"/>
    <b v="1"/>
    <s v="Debit Card"/>
    <s v="In-store"/>
    <n v="2178.6000000000004"/>
    <n v="1"/>
  </r>
  <r>
    <n v="5662"/>
    <d v="2021-05-19T00:00:00"/>
    <x v="566"/>
    <x v="1"/>
    <s v="Cookware Set"/>
    <n v="3"/>
    <n v="233.85"/>
    <n v="35.33"/>
    <b v="0"/>
    <s v="UPI"/>
    <s v="Online"/>
    <n v="701.55"/>
    <n v="0"/>
  </r>
  <r>
    <n v="5872"/>
    <d v="2021-04-04T00:00:00"/>
    <x v="566"/>
    <x v="4"/>
    <s v="Smartphone"/>
    <n v="5"/>
    <n v="41.18"/>
    <n v="8.52"/>
    <b v="1"/>
    <s v="Debit Card"/>
    <s v="Online"/>
    <n v="205.9"/>
    <n v="1"/>
  </r>
  <r>
    <n v="1508"/>
    <d v="2021-11-14T00:00:00"/>
    <x v="567"/>
    <x v="4"/>
    <s v="Laptop"/>
    <n v="4"/>
    <n v="376.26"/>
    <n v="167.12"/>
    <b v="1"/>
    <s v="Credit Card"/>
    <s v="Online"/>
    <n v="1505.04"/>
    <n v="1"/>
  </r>
  <r>
    <n v="9284"/>
    <d v="2021-05-03T00:00:00"/>
    <x v="567"/>
    <x v="0"/>
    <s v="Action Figure"/>
    <n v="1"/>
    <n v="285.72000000000003"/>
    <n v="14.43"/>
    <b v="0"/>
    <s v="Cash"/>
    <s v="In-store"/>
    <n v="285.72000000000003"/>
    <n v="0"/>
  </r>
  <r>
    <n v="2465"/>
    <d v="2022-02-26T00:00:00"/>
    <x v="568"/>
    <x v="1"/>
    <s v="Table Lamp"/>
    <n v="2"/>
    <n v="285.3"/>
    <n v="62.52"/>
    <b v="0"/>
    <s v="Cash"/>
    <s v="In-store"/>
    <n v="570.6"/>
    <n v="0"/>
  </r>
  <r>
    <n v="3192"/>
    <d v="2021-10-20T00:00:00"/>
    <x v="568"/>
    <x v="5"/>
    <s v="Motor Oil"/>
    <n v="4"/>
    <n v="496.2"/>
    <n v="62.46"/>
    <b v="0"/>
    <s v="Cash"/>
    <s v="In-store"/>
    <n v="1984.8"/>
    <n v="0"/>
  </r>
  <r>
    <n v="9774"/>
    <d v="2023-03-21T00:00:00"/>
    <x v="569"/>
    <x v="4"/>
    <s v="Laptop"/>
    <n v="4"/>
    <n v="198.88"/>
    <n v="10.8"/>
    <b v="1"/>
    <s v="Cash"/>
    <s v="In-store"/>
    <n v="795.52"/>
    <n v="1"/>
  </r>
  <r>
    <n v="7590"/>
    <d v="2022-11-16T00:00:00"/>
    <x v="569"/>
    <x v="3"/>
    <s v="Mystery Novel"/>
    <n v="4"/>
    <n v="197.29"/>
    <n v="54.9"/>
    <b v="0"/>
    <s v="Credit Card"/>
    <s v="In-store"/>
    <n v="789.16"/>
    <n v="0"/>
  </r>
  <r>
    <n v="3945"/>
    <d v="2022-10-23T00:00:00"/>
    <x v="569"/>
    <x v="2"/>
    <s v="Dress"/>
    <n v="4"/>
    <n v="306.02"/>
    <n v="72.66"/>
    <b v="1"/>
    <s v="UPI"/>
    <s v="Online"/>
    <n v="1224.08"/>
    <n v="1"/>
  </r>
  <r>
    <n v="4798"/>
    <d v="2022-09-27T00:00:00"/>
    <x v="569"/>
    <x v="4"/>
    <s v="Headphones"/>
    <n v="3"/>
    <n v="105.1"/>
    <n v="4.47"/>
    <b v="1"/>
    <s v="Net Banking"/>
    <s v="Online"/>
    <n v="315.29999999999995"/>
    <n v="1"/>
  </r>
  <r>
    <n v="3453"/>
    <d v="2022-03-15T00:00:00"/>
    <x v="569"/>
    <x v="2"/>
    <s v="Dress"/>
    <n v="1"/>
    <n v="129.4"/>
    <n v="8.27"/>
    <b v="1"/>
    <s v="Debit Card"/>
    <s v="Online"/>
    <n v="129.4"/>
    <n v="1"/>
  </r>
  <r>
    <n v="7434"/>
    <d v="2021-12-27T00:00:00"/>
    <x v="569"/>
    <x v="5"/>
    <s v="Motorcycle Helmet"/>
    <n v="4"/>
    <n v="54.19"/>
    <n v="8.7799999999999994"/>
    <b v="1"/>
    <s v="Credit Card"/>
    <s v="Online"/>
    <n v="216.76"/>
    <n v="1"/>
  </r>
  <r>
    <n v="2279"/>
    <d v="2021-10-04T00:00:00"/>
    <x v="569"/>
    <x v="1"/>
    <s v="Cookware Set"/>
    <n v="3"/>
    <n v="402.7"/>
    <n v="107.6"/>
    <b v="0"/>
    <s v="Credit Card"/>
    <s v="Online"/>
    <n v="1208.0999999999999"/>
    <n v="0"/>
  </r>
  <r>
    <n v="8146"/>
    <d v="2022-09-27T00:00:00"/>
    <x v="570"/>
    <x v="3"/>
    <s v="Mystery Novel"/>
    <n v="2"/>
    <n v="20.84"/>
    <n v="4.67"/>
    <b v="1"/>
    <s v="Net Banking"/>
    <s v="In-store"/>
    <n v="41.68"/>
    <n v="1"/>
  </r>
  <r>
    <n v="3628"/>
    <d v="2022-07-23T00:00:00"/>
    <x v="570"/>
    <x v="3"/>
    <s v="Science Fiction"/>
    <n v="1"/>
    <n v="498.68"/>
    <n v="206.02"/>
    <b v="0"/>
    <s v="Cash"/>
    <s v="In-store"/>
    <n v="498.68"/>
    <n v="0"/>
  </r>
  <r>
    <n v="8106"/>
    <d v="2021-11-16T00:00:00"/>
    <x v="570"/>
    <x v="3"/>
    <s v="Children's Book"/>
    <n v="3"/>
    <n v="385.57"/>
    <n v="54.84"/>
    <b v="1"/>
    <s v="Credit Card"/>
    <s v="Online"/>
    <n v="1156.71"/>
    <n v="1"/>
  </r>
  <r>
    <n v="4271"/>
    <d v="2021-10-23T00:00:00"/>
    <x v="570"/>
    <x v="5"/>
    <s v="Air Freshener"/>
    <n v="2"/>
    <n v="455.3"/>
    <n v="168.47"/>
    <b v="1"/>
    <s v="Cash"/>
    <s v="Online"/>
    <n v="910.6"/>
    <n v="1"/>
  </r>
  <r>
    <n v="6961"/>
    <d v="2022-11-10T00:00:00"/>
    <x v="571"/>
    <x v="0"/>
    <s v="Board Game"/>
    <n v="2"/>
    <n v="23.25"/>
    <n v="5.62"/>
    <b v="0"/>
    <s v="Debit Card"/>
    <s v="Online"/>
    <n v="46.5"/>
    <n v="0"/>
  </r>
  <r>
    <n v="8847"/>
    <d v="2022-03-20T00:00:00"/>
    <x v="571"/>
    <x v="1"/>
    <s v="Cushion Covers"/>
    <n v="3"/>
    <n v="365.99"/>
    <n v="180.61"/>
    <b v="1"/>
    <s v="Credit Card"/>
    <s v="In-store"/>
    <n v="1097.97"/>
    <n v="1"/>
  </r>
  <r>
    <n v="2427"/>
    <d v="2021-08-31T00:00:00"/>
    <x v="571"/>
    <x v="4"/>
    <s v="Smartphone"/>
    <n v="3"/>
    <n v="355.11"/>
    <n v="82.29"/>
    <b v="1"/>
    <s v="Cash"/>
    <s v="Online"/>
    <n v="1065.33"/>
    <n v="1"/>
  </r>
  <r>
    <n v="9357"/>
    <d v="2022-08-22T00:00:00"/>
    <x v="572"/>
    <x v="2"/>
    <s v="Watch"/>
    <n v="3"/>
    <n v="164.55"/>
    <n v="11.31"/>
    <b v="1"/>
    <s v="Debit Card"/>
    <s v="Online"/>
    <n v="493.65000000000003"/>
    <n v="1"/>
  </r>
  <r>
    <n v="3921"/>
    <d v="2022-07-23T00:00:00"/>
    <x v="572"/>
    <x v="4"/>
    <s v="Smartwatch"/>
    <n v="1"/>
    <n v="11.65"/>
    <n v="3.04"/>
    <b v="1"/>
    <s v="Credit Card"/>
    <s v="In-store"/>
    <n v="11.65"/>
    <n v="1"/>
  </r>
  <r>
    <n v="4735"/>
    <d v="2022-02-25T00:00:00"/>
    <x v="573"/>
    <x v="0"/>
    <s v="Board Game"/>
    <n v="3"/>
    <n v="464.14"/>
    <n v="75.23"/>
    <b v="1"/>
    <s v="Cash"/>
    <s v="Online"/>
    <n v="1392.42"/>
    <n v="1"/>
  </r>
  <r>
    <n v="2155"/>
    <d v="2023-02-04T00:00:00"/>
    <x v="574"/>
    <x v="1"/>
    <s v="Curtains"/>
    <n v="4"/>
    <n v="385.34"/>
    <n v="79.650000000000006"/>
    <b v="1"/>
    <s v="Cash"/>
    <s v="Online"/>
    <n v="1541.36"/>
    <n v="1"/>
  </r>
  <r>
    <n v="3071"/>
    <d v="2022-12-06T00:00:00"/>
    <x v="574"/>
    <x v="4"/>
    <s v="Headphones"/>
    <n v="3"/>
    <n v="357.82"/>
    <n v="48.57"/>
    <b v="1"/>
    <s v="UPI"/>
    <s v="Online"/>
    <n v="1073.46"/>
    <n v="1"/>
  </r>
  <r>
    <n v="2377"/>
    <d v="2022-12-02T00:00:00"/>
    <x v="574"/>
    <x v="2"/>
    <s v="Dress"/>
    <n v="4"/>
    <n v="387.48"/>
    <n v="46.1"/>
    <b v="0"/>
    <s v="Debit Card"/>
    <s v="Online"/>
    <n v="1549.92"/>
    <n v="0"/>
  </r>
  <r>
    <n v="53"/>
    <d v="2022-02-16T00:00:00"/>
    <x v="574"/>
    <x v="1"/>
    <s v="Cushion Covers"/>
    <n v="5"/>
    <n v="438.45"/>
    <n v="137.19999999999999"/>
    <b v="0"/>
    <s v="UPI"/>
    <s v="In-store"/>
    <n v="2192.25"/>
    <n v="0"/>
  </r>
  <r>
    <n v="7037"/>
    <d v="2022-05-29T00:00:00"/>
    <x v="575"/>
    <x v="1"/>
    <s v="Cookware Set"/>
    <n v="1"/>
    <n v="110.24"/>
    <n v="30.94"/>
    <b v="0"/>
    <s v="Debit Card"/>
    <s v="Online"/>
    <n v="110.24"/>
    <n v="0"/>
  </r>
  <r>
    <n v="6595"/>
    <d v="2021-08-20T00:00:00"/>
    <x v="575"/>
    <x v="0"/>
    <s v="Action Figure"/>
    <n v="3"/>
    <n v="409.02"/>
    <n v="113"/>
    <b v="0"/>
    <s v="UPI"/>
    <s v="In-store"/>
    <n v="1227.06"/>
    <n v="0"/>
  </r>
  <r>
    <n v="8190"/>
    <d v="2022-04-12T00:00:00"/>
    <x v="576"/>
    <x v="0"/>
    <s v="Action Figure"/>
    <n v="5"/>
    <n v="291.77"/>
    <n v="104.82"/>
    <b v="0"/>
    <s v="UPI"/>
    <s v="Online"/>
    <n v="1458.85"/>
    <n v="0"/>
  </r>
  <r>
    <n v="4622"/>
    <d v="2022-01-26T00:00:00"/>
    <x v="576"/>
    <x v="5"/>
    <s v="Motorcycle Helmet"/>
    <n v="2"/>
    <n v="413.54"/>
    <n v="160.26"/>
    <b v="0"/>
    <s v="Net Banking"/>
    <s v="Online"/>
    <n v="827.08"/>
    <n v="0"/>
  </r>
  <r>
    <n v="6957"/>
    <d v="2021-08-25T00:00:00"/>
    <x v="576"/>
    <x v="3"/>
    <s v="Children's Book"/>
    <n v="1"/>
    <n v="179.96"/>
    <n v="60.28"/>
    <b v="1"/>
    <s v="Debit Card"/>
    <s v="Online"/>
    <n v="179.96"/>
    <n v="1"/>
  </r>
  <r>
    <n v="9189"/>
    <d v="2021-06-10T00:00:00"/>
    <x v="576"/>
    <x v="1"/>
    <s v="Cushion Covers"/>
    <n v="1"/>
    <n v="312.02"/>
    <n v="137.97999999999999"/>
    <b v="1"/>
    <s v="Cash"/>
    <s v="Online"/>
    <n v="312.02"/>
    <n v="1"/>
  </r>
  <r>
    <n v="9621"/>
    <d v="2022-07-22T00:00:00"/>
    <x v="577"/>
    <x v="4"/>
    <s v="Laptop"/>
    <n v="2"/>
    <n v="158.58000000000001"/>
    <n v="78.37"/>
    <b v="0"/>
    <s v="Credit Card"/>
    <s v="In-store"/>
    <n v="317.16000000000003"/>
    <n v="0"/>
  </r>
  <r>
    <n v="5510"/>
    <d v="2021-07-01T00:00:00"/>
    <x v="577"/>
    <x v="3"/>
    <s v="Children's Book"/>
    <n v="2"/>
    <n v="118.12"/>
    <n v="17.07"/>
    <b v="1"/>
    <s v="Net Banking"/>
    <s v="In-store"/>
    <n v="236.24"/>
    <n v="1"/>
  </r>
  <r>
    <n v="1997"/>
    <d v="2023-01-18T00:00:00"/>
    <x v="578"/>
    <x v="2"/>
    <s v="Watch"/>
    <n v="3"/>
    <n v="177.14"/>
    <n v="33.07"/>
    <b v="1"/>
    <s v="Net Banking"/>
    <s v="In-store"/>
    <n v="531.41999999999996"/>
    <n v="1"/>
  </r>
  <r>
    <n v="8333"/>
    <d v="2022-11-01T00:00:00"/>
    <x v="578"/>
    <x v="0"/>
    <s v="Puzzle"/>
    <n v="1"/>
    <n v="142.77000000000001"/>
    <n v="1.49"/>
    <b v="1"/>
    <s v="Credit Card"/>
    <s v="In-store"/>
    <n v="142.77000000000001"/>
    <n v="1"/>
  </r>
  <r>
    <n v="9263"/>
    <d v="2022-07-20T00:00:00"/>
    <x v="578"/>
    <x v="3"/>
    <s v="Mystery Novel"/>
    <n v="3"/>
    <n v="348.29"/>
    <n v="131.49"/>
    <b v="0"/>
    <s v="Cash"/>
    <s v="In-store"/>
    <n v="1044.8700000000001"/>
    <n v="0"/>
  </r>
  <r>
    <n v="6233"/>
    <d v="2022-05-18T00:00:00"/>
    <x v="578"/>
    <x v="2"/>
    <s v="T-Shirt"/>
    <n v="5"/>
    <n v="176.59"/>
    <n v="47.56"/>
    <b v="1"/>
    <s v="Credit Card"/>
    <s v="In-store"/>
    <n v="882.95"/>
    <n v="1"/>
  </r>
  <r>
    <n v="5189"/>
    <d v="2022-03-04T00:00:00"/>
    <x v="578"/>
    <x v="4"/>
    <s v="Smartwatch"/>
    <n v="3"/>
    <n v="198.79"/>
    <n v="75.37"/>
    <b v="0"/>
    <s v="Net Banking"/>
    <s v="Online"/>
    <n v="596.37"/>
    <n v="0"/>
  </r>
  <r>
    <n v="4222"/>
    <d v="2021-05-05T00:00:00"/>
    <x v="578"/>
    <x v="5"/>
    <s v="Motor Oil"/>
    <n v="4"/>
    <n v="26.85"/>
    <n v="9.94"/>
    <b v="0"/>
    <s v="Net Banking"/>
    <s v="Online"/>
    <n v="107.4"/>
    <n v="0"/>
  </r>
  <r>
    <n v="3901"/>
    <d v="2022-12-03T00:00:00"/>
    <x v="579"/>
    <x v="4"/>
    <s v="Headphones"/>
    <n v="3"/>
    <n v="417.84"/>
    <n v="154.02000000000001"/>
    <b v="1"/>
    <s v="UPI"/>
    <s v="Online"/>
    <n v="1253.52"/>
    <n v="1"/>
  </r>
  <r>
    <n v="7028"/>
    <d v="2022-10-29T00:00:00"/>
    <x v="579"/>
    <x v="1"/>
    <s v="Cushion Covers"/>
    <n v="1"/>
    <n v="479.44"/>
    <n v="40.78"/>
    <b v="1"/>
    <s v="Credit Card"/>
    <s v="In-store"/>
    <n v="479.44"/>
    <n v="1"/>
  </r>
  <r>
    <n v="3616"/>
    <d v="2022-05-23T00:00:00"/>
    <x v="579"/>
    <x v="4"/>
    <s v="Smartphone"/>
    <n v="1"/>
    <n v="478.41"/>
    <n v="25.7"/>
    <b v="0"/>
    <s v="Cash"/>
    <s v="Online"/>
    <n v="478.41"/>
    <n v="0"/>
  </r>
  <r>
    <n v="6233"/>
    <d v="2021-12-30T00:00:00"/>
    <x v="579"/>
    <x v="4"/>
    <s v="Camera"/>
    <n v="5"/>
    <n v="300.33"/>
    <n v="45.99"/>
    <b v="0"/>
    <s v="UPI"/>
    <s v="In-store"/>
    <n v="1501.6499999999999"/>
    <n v="0"/>
  </r>
  <r>
    <n v="1463"/>
    <d v="2021-05-16T00:00:00"/>
    <x v="579"/>
    <x v="2"/>
    <s v="T-Shirt"/>
    <n v="3"/>
    <n v="289.52"/>
    <n v="68.33"/>
    <b v="1"/>
    <s v="Net Banking"/>
    <s v="In-store"/>
    <n v="868.56"/>
    <n v="1"/>
  </r>
  <r>
    <n v="2416"/>
    <d v="2022-12-31T00:00:00"/>
    <x v="580"/>
    <x v="1"/>
    <s v="Cushion Covers"/>
    <n v="1"/>
    <n v="303.45"/>
    <n v="46.87"/>
    <b v="1"/>
    <s v="Net Banking"/>
    <s v="In-store"/>
    <n v="303.45"/>
    <n v="1"/>
  </r>
  <r>
    <n v="6731"/>
    <d v="2022-10-29T00:00:00"/>
    <x v="580"/>
    <x v="2"/>
    <s v="Watch"/>
    <n v="2"/>
    <n v="315.37"/>
    <n v="80.55"/>
    <b v="1"/>
    <s v="Net Banking"/>
    <s v="In-store"/>
    <n v="630.74"/>
    <n v="1"/>
  </r>
  <r>
    <n v="1847"/>
    <d v="2022-05-29T00:00:00"/>
    <x v="580"/>
    <x v="3"/>
    <s v="Children's Book"/>
    <n v="4"/>
    <n v="111.53"/>
    <n v="51.48"/>
    <b v="0"/>
    <s v="UPI"/>
    <s v="Online"/>
    <n v="446.12"/>
    <n v="0"/>
  </r>
  <r>
    <n v="2677"/>
    <d v="2022-02-07T00:00:00"/>
    <x v="580"/>
    <x v="1"/>
    <s v="Curtains"/>
    <n v="3"/>
    <n v="262.79000000000002"/>
    <n v="43.74"/>
    <b v="1"/>
    <s v="Net Banking"/>
    <s v="In-store"/>
    <n v="788.37000000000012"/>
    <n v="1"/>
  </r>
  <r>
    <n v="2838"/>
    <d v="2022-02-03T00:00:00"/>
    <x v="580"/>
    <x v="4"/>
    <s v="Laptop"/>
    <n v="3"/>
    <n v="308.08999999999997"/>
    <n v="145.27000000000001"/>
    <b v="0"/>
    <s v="UPI"/>
    <s v="In-store"/>
    <n v="924.27"/>
    <n v="0"/>
  </r>
  <r>
    <n v="2625"/>
    <d v="2021-06-19T00:00:00"/>
    <x v="580"/>
    <x v="5"/>
    <s v="Motorcycle Helmet"/>
    <n v="4"/>
    <n v="124.43"/>
    <n v="31.67"/>
    <b v="1"/>
    <s v="Credit Card"/>
    <s v="Online"/>
    <n v="497.72"/>
    <n v="1"/>
  </r>
  <r>
    <n v="6310"/>
    <d v="2022-07-02T00:00:00"/>
    <x v="581"/>
    <x v="2"/>
    <s v="T-Shirt"/>
    <n v="1"/>
    <n v="275.49"/>
    <n v="109.82"/>
    <b v="1"/>
    <s v="Net Banking"/>
    <s v="Online"/>
    <n v="275.49"/>
    <n v="1"/>
  </r>
  <r>
    <n v="7613"/>
    <d v="2021-12-23T00:00:00"/>
    <x v="581"/>
    <x v="2"/>
    <s v="Shoes"/>
    <n v="1"/>
    <n v="139.61000000000001"/>
    <n v="28.51"/>
    <b v="1"/>
    <s v="Credit Card"/>
    <s v="Online"/>
    <n v="139.61000000000001"/>
    <n v="1"/>
  </r>
  <r>
    <n v="3663"/>
    <d v="2021-07-03T00:00:00"/>
    <x v="581"/>
    <x v="1"/>
    <s v="Cookware Set"/>
    <n v="1"/>
    <n v="384.36"/>
    <n v="141.86000000000001"/>
    <b v="1"/>
    <s v="Cash"/>
    <s v="Online"/>
    <n v="384.36"/>
    <n v="1"/>
  </r>
  <r>
    <n v="8601"/>
    <d v="2022-10-24T00:00:00"/>
    <x v="582"/>
    <x v="0"/>
    <s v="Action Figure"/>
    <n v="3"/>
    <n v="65.55"/>
    <n v="31.94"/>
    <b v="0"/>
    <s v="Net Banking"/>
    <s v="Online"/>
    <n v="196.64999999999998"/>
    <n v="0"/>
  </r>
  <r>
    <n v="3165"/>
    <d v="2022-08-10T00:00:00"/>
    <x v="582"/>
    <x v="2"/>
    <s v="Watch"/>
    <n v="3"/>
    <n v="469.53"/>
    <n v="218"/>
    <b v="0"/>
    <s v="UPI"/>
    <s v="Online"/>
    <n v="1408.59"/>
    <n v="0"/>
  </r>
  <r>
    <n v="194"/>
    <d v="2022-07-04T00:00:00"/>
    <x v="582"/>
    <x v="4"/>
    <s v="Camera"/>
    <n v="4"/>
    <n v="20.149999999999999"/>
    <n v="8.33"/>
    <b v="1"/>
    <s v="Debit Card"/>
    <s v="Online"/>
    <n v="80.599999999999994"/>
    <n v="1"/>
  </r>
  <r>
    <n v="864"/>
    <d v="2021-06-30T00:00:00"/>
    <x v="582"/>
    <x v="2"/>
    <s v="T-Shirt"/>
    <n v="4"/>
    <n v="302.93"/>
    <n v="78.959999999999994"/>
    <b v="0"/>
    <s v="Cash"/>
    <s v="Online"/>
    <n v="1211.72"/>
    <n v="0"/>
  </r>
  <r>
    <n v="7300"/>
    <d v="2021-06-10T00:00:00"/>
    <x v="582"/>
    <x v="5"/>
    <s v="Motor Oil"/>
    <n v="4"/>
    <n v="110.25"/>
    <n v="6.21"/>
    <b v="0"/>
    <s v="Credit Card"/>
    <s v="Online"/>
    <n v="441"/>
    <n v="0"/>
  </r>
  <r>
    <n v="5522"/>
    <d v="2022-03-18T00:00:00"/>
    <x v="583"/>
    <x v="3"/>
    <s v="Science Fiction"/>
    <n v="3"/>
    <n v="344.11"/>
    <n v="59.03"/>
    <b v="0"/>
    <s v="Debit Card"/>
    <s v="In-store"/>
    <n v="1032.33"/>
    <n v="0"/>
  </r>
  <r>
    <n v="5017"/>
    <d v="2023-01-28T00:00:00"/>
    <x v="584"/>
    <x v="2"/>
    <s v="Shoes"/>
    <n v="5"/>
    <n v="214.25"/>
    <n v="0.91"/>
    <b v="0"/>
    <s v="Debit Card"/>
    <s v="In-store"/>
    <n v="1071.25"/>
    <n v="0"/>
  </r>
  <r>
    <n v="2103"/>
    <d v="2022-10-25T00:00:00"/>
    <x v="584"/>
    <x v="5"/>
    <s v="Air Freshener"/>
    <n v="2"/>
    <n v="494.28"/>
    <n v="165.34"/>
    <b v="0"/>
    <s v="Credit Card"/>
    <s v="Online"/>
    <n v="988.56"/>
    <n v="0"/>
  </r>
  <r>
    <n v="4264"/>
    <d v="2022-06-18T00:00:00"/>
    <x v="585"/>
    <x v="2"/>
    <s v="T-Shirt"/>
    <n v="2"/>
    <n v="208.85"/>
    <n v="39.21"/>
    <b v="0"/>
    <s v="Credit Card"/>
    <s v="Online"/>
    <n v="417.7"/>
    <n v="0"/>
  </r>
  <r>
    <n v="2441"/>
    <d v="2022-02-25T00:00:00"/>
    <x v="585"/>
    <x v="0"/>
    <s v="Board Game"/>
    <n v="3"/>
    <n v="466.37"/>
    <n v="74.28"/>
    <b v="0"/>
    <s v="Cash"/>
    <s v="In-store"/>
    <n v="1399.1100000000001"/>
    <n v="0"/>
  </r>
  <r>
    <n v="221"/>
    <d v="2021-11-20T00:00:00"/>
    <x v="585"/>
    <x v="5"/>
    <s v="Air Freshener"/>
    <n v="4"/>
    <n v="93.42"/>
    <n v="32.4"/>
    <b v="1"/>
    <s v="Debit Card"/>
    <s v="In-store"/>
    <n v="373.68"/>
    <n v="1"/>
  </r>
  <r>
    <n v="2451"/>
    <d v="2021-05-20T00:00:00"/>
    <x v="585"/>
    <x v="4"/>
    <s v="Laptop"/>
    <n v="4"/>
    <n v="451.79"/>
    <n v="135.49"/>
    <b v="1"/>
    <s v="Credit Card"/>
    <s v="In-store"/>
    <n v="1807.16"/>
    <n v="1"/>
  </r>
  <r>
    <n v="667"/>
    <d v="2023-01-13T00:00:00"/>
    <x v="586"/>
    <x v="0"/>
    <s v="Remote Control Car"/>
    <n v="5"/>
    <n v="428.8"/>
    <n v="41.76"/>
    <b v="0"/>
    <s v="Credit Card"/>
    <s v="Online"/>
    <n v="2144"/>
    <n v="0"/>
  </r>
  <r>
    <n v="4235"/>
    <d v="2023-01-02T00:00:00"/>
    <x v="586"/>
    <x v="0"/>
    <s v="Board Game"/>
    <n v="3"/>
    <n v="123.68"/>
    <n v="56.43"/>
    <b v="0"/>
    <s v="Debit Card"/>
    <s v="Online"/>
    <n v="371.04"/>
    <n v="0"/>
  </r>
  <r>
    <n v="7653"/>
    <d v="2022-04-15T00:00:00"/>
    <x v="586"/>
    <x v="3"/>
    <s v="Textbook"/>
    <n v="1"/>
    <n v="235.72"/>
    <n v="59.3"/>
    <b v="1"/>
    <s v="Net Banking"/>
    <s v="In-store"/>
    <n v="235.72"/>
    <n v="1"/>
  </r>
  <r>
    <n v="686"/>
    <d v="2023-03-19T00:00:00"/>
    <x v="587"/>
    <x v="5"/>
    <s v="Air Freshener"/>
    <n v="3"/>
    <n v="203.13"/>
    <n v="95.38"/>
    <b v="1"/>
    <s v="Cash"/>
    <s v="Online"/>
    <n v="609.39"/>
    <n v="1"/>
  </r>
  <r>
    <n v="9891"/>
    <d v="2022-04-27T00:00:00"/>
    <x v="587"/>
    <x v="1"/>
    <s v="Cushion Covers"/>
    <n v="1"/>
    <n v="14.49"/>
    <n v="6.75"/>
    <b v="0"/>
    <s v="Debit Card"/>
    <s v="Online"/>
    <n v="14.49"/>
    <n v="0"/>
  </r>
  <r>
    <n v="1294"/>
    <d v="2022-09-06T00:00:00"/>
    <x v="588"/>
    <x v="3"/>
    <s v="Children's Book"/>
    <n v="2"/>
    <n v="253.86"/>
    <n v="74.02"/>
    <b v="1"/>
    <s v="UPI"/>
    <s v="In-store"/>
    <n v="507.72"/>
    <n v="1"/>
  </r>
  <r>
    <n v="9714"/>
    <d v="2021-04-27T00:00:00"/>
    <x v="588"/>
    <x v="2"/>
    <s v="Shoes"/>
    <n v="4"/>
    <n v="286.02"/>
    <n v="127.36"/>
    <b v="0"/>
    <s v="Cash"/>
    <s v="Online"/>
    <n v="1144.08"/>
    <n v="0"/>
  </r>
  <r>
    <n v="4660"/>
    <d v="2022-06-02T00:00:00"/>
    <x v="589"/>
    <x v="5"/>
    <s v="Motor Oil"/>
    <n v="5"/>
    <n v="395.78"/>
    <n v="35.11"/>
    <b v="0"/>
    <s v="Cash"/>
    <s v="In-store"/>
    <n v="1978.8999999999999"/>
    <n v="0"/>
  </r>
  <r>
    <n v="9175"/>
    <d v="2021-06-10T00:00:00"/>
    <x v="589"/>
    <x v="1"/>
    <s v="Curtains"/>
    <n v="1"/>
    <n v="38.619999999999997"/>
    <n v="9.3699999999999992"/>
    <b v="1"/>
    <s v="Debit Card"/>
    <s v="In-store"/>
    <n v="38.619999999999997"/>
    <n v="1"/>
  </r>
  <r>
    <n v="2970"/>
    <d v="2021-05-09T00:00:00"/>
    <x v="589"/>
    <x v="3"/>
    <s v="Science Fiction"/>
    <n v="5"/>
    <n v="24.12"/>
    <n v="8.25"/>
    <b v="1"/>
    <s v="UPI"/>
    <s v="In-store"/>
    <n v="120.60000000000001"/>
    <n v="1"/>
  </r>
  <r>
    <n v="8299"/>
    <d v="2022-02-19T00:00:00"/>
    <x v="590"/>
    <x v="5"/>
    <s v="Car Charger"/>
    <n v="1"/>
    <n v="45.28"/>
    <n v="6.79"/>
    <b v="1"/>
    <s v="Debit Card"/>
    <s v="In-store"/>
    <n v="45.28"/>
    <n v="1"/>
  </r>
  <r>
    <n v="3516"/>
    <d v="2022-01-15T00:00:00"/>
    <x v="590"/>
    <x v="1"/>
    <s v="Cookware Set"/>
    <n v="2"/>
    <n v="70.09"/>
    <n v="29.89"/>
    <b v="0"/>
    <s v="Debit Card"/>
    <s v="In-store"/>
    <n v="140.18"/>
    <n v="0"/>
  </r>
  <r>
    <n v="8091"/>
    <d v="2022-04-30T00:00:00"/>
    <x v="591"/>
    <x v="4"/>
    <s v="Camera"/>
    <n v="3"/>
    <n v="351.26"/>
    <n v="79.84"/>
    <b v="1"/>
    <s v="Net Banking"/>
    <s v="Online"/>
    <n v="1053.78"/>
    <n v="1"/>
  </r>
  <r>
    <n v="4313"/>
    <d v="2021-10-01T00:00:00"/>
    <x v="591"/>
    <x v="1"/>
    <s v="Table Lamp"/>
    <n v="3"/>
    <n v="223.53"/>
    <n v="18.440000000000001"/>
    <b v="0"/>
    <s v="Debit Card"/>
    <s v="In-store"/>
    <n v="670.59"/>
    <n v="0"/>
  </r>
  <r>
    <n v="6034"/>
    <d v="2022-10-03T00:00:00"/>
    <x v="592"/>
    <x v="2"/>
    <s v="Dress"/>
    <n v="4"/>
    <n v="55.54"/>
    <n v="14.26"/>
    <b v="0"/>
    <s v="Debit Card"/>
    <s v="Online"/>
    <n v="222.16"/>
    <n v="0"/>
  </r>
  <r>
    <n v="2034"/>
    <d v="2022-02-14T00:00:00"/>
    <x v="592"/>
    <x v="2"/>
    <s v="Watch"/>
    <n v="2"/>
    <n v="38.71"/>
    <n v="13.31"/>
    <b v="0"/>
    <s v="Net Banking"/>
    <s v="Online"/>
    <n v="77.42"/>
    <n v="0"/>
  </r>
  <r>
    <n v="3579"/>
    <d v="2021-10-27T00:00:00"/>
    <x v="592"/>
    <x v="5"/>
    <s v="Car Seat Cover"/>
    <n v="4"/>
    <n v="360.55"/>
    <n v="18.62"/>
    <b v="1"/>
    <s v="Credit Card"/>
    <s v="In-store"/>
    <n v="1442.2"/>
    <n v="1"/>
  </r>
  <r>
    <n v="2731"/>
    <d v="2022-07-09T00:00:00"/>
    <x v="593"/>
    <x v="1"/>
    <s v="Curtains"/>
    <n v="4"/>
    <n v="108.86"/>
    <n v="34.590000000000003"/>
    <b v="1"/>
    <s v="Cash"/>
    <s v="Online"/>
    <n v="435.44"/>
    <n v="1"/>
  </r>
  <r>
    <n v="8732"/>
    <d v="2021-10-24T00:00:00"/>
    <x v="593"/>
    <x v="1"/>
    <s v="Table Lamp"/>
    <n v="4"/>
    <n v="10.96"/>
    <n v="2.34"/>
    <b v="1"/>
    <s v="Net Banking"/>
    <s v="In-store"/>
    <n v="43.84"/>
    <n v="1"/>
  </r>
  <r>
    <n v="6022"/>
    <d v="2021-07-21T00:00:00"/>
    <x v="593"/>
    <x v="2"/>
    <s v="Shoes"/>
    <n v="2"/>
    <n v="244.31"/>
    <n v="55.58"/>
    <b v="0"/>
    <s v="UPI"/>
    <s v="In-store"/>
    <n v="488.62"/>
    <n v="0"/>
  </r>
  <r>
    <n v="4968"/>
    <d v="2022-06-30T00:00:00"/>
    <x v="594"/>
    <x v="0"/>
    <s v="Doll"/>
    <n v="2"/>
    <n v="350.19"/>
    <n v="8.5500000000000007"/>
    <b v="0"/>
    <s v="Debit Card"/>
    <s v="In-store"/>
    <n v="700.38"/>
    <n v="0"/>
  </r>
  <r>
    <n v="9195"/>
    <d v="2022-06-03T00:00:00"/>
    <x v="594"/>
    <x v="5"/>
    <s v="Motor Oil"/>
    <n v="2"/>
    <n v="128.72999999999999"/>
    <n v="17.14"/>
    <b v="0"/>
    <s v="Net Banking"/>
    <s v="Online"/>
    <n v="257.45999999999998"/>
    <n v="0"/>
  </r>
  <r>
    <n v="2720"/>
    <d v="2021-09-19T00:00:00"/>
    <x v="594"/>
    <x v="2"/>
    <s v="Shoes"/>
    <n v="2"/>
    <n v="404.67"/>
    <n v="115.35"/>
    <b v="0"/>
    <s v="Cash"/>
    <s v="Online"/>
    <n v="809.34"/>
    <n v="0"/>
  </r>
  <r>
    <n v="7350"/>
    <d v="2021-07-10T00:00:00"/>
    <x v="594"/>
    <x v="4"/>
    <s v="Smartphone"/>
    <n v="1"/>
    <n v="135.4"/>
    <n v="56.53"/>
    <b v="0"/>
    <s v="Credit Card"/>
    <s v="In-store"/>
    <n v="135.4"/>
    <n v="0"/>
  </r>
  <r>
    <n v="3618"/>
    <d v="2022-06-07T00:00:00"/>
    <x v="595"/>
    <x v="1"/>
    <s v="Cushion Covers"/>
    <n v="1"/>
    <n v="98.87"/>
    <n v="39.53"/>
    <b v="1"/>
    <s v="Cash"/>
    <s v="In-store"/>
    <n v="98.87"/>
    <n v="1"/>
  </r>
  <r>
    <n v="6158"/>
    <d v="2022-04-12T00:00:00"/>
    <x v="595"/>
    <x v="4"/>
    <s v="Laptop"/>
    <n v="2"/>
    <n v="216.13"/>
    <n v="67.599999999999994"/>
    <b v="0"/>
    <s v="Credit Card"/>
    <s v="Online"/>
    <n v="432.26"/>
    <n v="0"/>
  </r>
  <r>
    <n v="5730"/>
    <d v="2021-06-19T00:00:00"/>
    <x v="595"/>
    <x v="3"/>
    <s v="Children's Book"/>
    <n v="2"/>
    <n v="225.83"/>
    <n v="104.36"/>
    <b v="1"/>
    <s v="Debit Card"/>
    <s v="In-store"/>
    <n v="451.66"/>
    <n v="1"/>
  </r>
  <r>
    <n v="6162"/>
    <d v="2023-02-26T00:00:00"/>
    <x v="596"/>
    <x v="0"/>
    <s v="Board Game"/>
    <n v="3"/>
    <n v="91.02"/>
    <n v="21.54"/>
    <b v="1"/>
    <s v="Cash"/>
    <s v="Online"/>
    <n v="273.06"/>
    <n v="1"/>
  </r>
  <r>
    <n v="7379"/>
    <d v="2022-12-01T00:00:00"/>
    <x v="596"/>
    <x v="3"/>
    <s v="Children's Book"/>
    <n v="1"/>
    <n v="438.12"/>
    <n v="31.13"/>
    <b v="0"/>
    <s v="Net Banking"/>
    <s v="In-store"/>
    <n v="438.12"/>
    <n v="0"/>
  </r>
  <r>
    <n v="8822"/>
    <d v="2021-07-01T00:00:00"/>
    <x v="596"/>
    <x v="2"/>
    <s v="Watch"/>
    <n v="4"/>
    <n v="351.27"/>
    <n v="96.52"/>
    <b v="0"/>
    <s v="Cash"/>
    <s v="In-store"/>
    <n v="1405.08"/>
    <n v="0"/>
  </r>
  <r>
    <n v="6521"/>
    <d v="2023-02-07T00:00:00"/>
    <x v="597"/>
    <x v="5"/>
    <s v="Car Seat Cover"/>
    <n v="2"/>
    <n v="55.75"/>
    <n v="19.84"/>
    <b v="0"/>
    <s v="Net Banking"/>
    <s v="Online"/>
    <n v="111.5"/>
    <n v="0"/>
  </r>
  <r>
    <n v="4962"/>
    <d v="2022-09-10T00:00:00"/>
    <x v="597"/>
    <x v="0"/>
    <s v="Puzzle"/>
    <n v="4"/>
    <n v="404.27"/>
    <n v="17.71"/>
    <b v="1"/>
    <s v="Credit Card"/>
    <s v="Online"/>
    <n v="1617.08"/>
    <n v="1"/>
  </r>
  <r>
    <n v="9406"/>
    <d v="2022-05-12T00:00:00"/>
    <x v="597"/>
    <x v="3"/>
    <s v="Textbook"/>
    <n v="1"/>
    <n v="285.58999999999997"/>
    <n v="79"/>
    <b v="0"/>
    <s v="Net Banking"/>
    <s v="In-store"/>
    <n v="285.58999999999997"/>
    <n v="0"/>
  </r>
  <r>
    <n v="9059"/>
    <d v="2021-05-15T00:00:00"/>
    <x v="598"/>
    <x v="0"/>
    <s v="Action Figure"/>
    <n v="1"/>
    <n v="222.01"/>
    <n v="54.67"/>
    <b v="0"/>
    <s v="UPI"/>
    <s v="Online"/>
    <n v="222.01"/>
    <n v="0"/>
  </r>
  <r>
    <n v="3116"/>
    <d v="2022-08-18T00:00:00"/>
    <x v="599"/>
    <x v="5"/>
    <s v="Air Freshener"/>
    <n v="5"/>
    <n v="376.39"/>
    <n v="12.59"/>
    <b v="1"/>
    <s v="UPI"/>
    <s v="In-store"/>
    <n v="1881.9499999999998"/>
    <n v="1"/>
  </r>
  <r>
    <n v="1449"/>
    <d v="2021-12-23T00:00:00"/>
    <x v="599"/>
    <x v="3"/>
    <s v="Textbook"/>
    <n v="1"/>
    <n v="211.73"/>
    <n v="94.11"/>
    <b v="1"/>
    <s v="Debit Card"/>
    <s v="In-store"/>
    <n v="211.73"/>
    <n v="1"/>
  </r>
  <r>
    <n v="8053"/>
    <d v="2021-06-28T00:00:00"/>
    <x v="599"/>
    <x v="1"/>
    <s v="Cushion Covers"/>
    <n v="1"/>
    <n v="400.77"/>
    <n v="145.26"/>
    <b v="1"/>
    <s v="Credit Card"/>
    <s v="Online"/>
    <n v="400.77"/>
    <n v="1"/>
  </r>
  <r>
    <n v="1327"/>
    <d v="2021-04-28T00:00:00"/>
    <x v="599"/>
    <x v="1"/>
    <s v="Bed Sheets"/>
    <n v="5"/>
    <n v="473.21"/>
    <n v="159.63"/>
    <b v="1"/>
    <s v="Credit Card"/>
    <s v="In-store"/>
    <n v="2366.0499999999997"/>
    <n v="1"/>
  </r>
  <r>
    <n v="5685"/>
    <d v="2022-06-20T00:00:00"/>
    <x v="600"/>
    <x v="1"/>
    <s v="Curtains"/>
    <n v="3"/>
    <n v="34.950000000000003"/>
    <n v="9.0299999999999994"/>
    <b v="1"/>
    <s v="UPI"/>
    <s v="In-store"/>
    <n v="104.85000000000001"/>
    <n v="1"/>
  </r>
  <r>
    <n v="9493"/>
    <d v="2022-04-14T00:00:00"/>
    <x v="600"/>
    <x v="2"/>
    <s v="Shoes"/>
    <n v="1"/>
    <n v="149.97"/>
    <n v="58.46"/>
    <b v="1"/>
    <s v="Debit Card"/>
    <s v="Online"/>
    <n v="149.97"/>
    <n v="1"/>
  </r>
  <r>
    <n v="975"/>
    <d v="2021-09-24T00:00:00"/>
    <x v="600"/>
    <x v="3"/>
    <s v="Children's Book"/>
    <n v="3"/>
    <n v="58.41"/>
    <n v="18.52"/>
    <b v="1"/>
    <s v="Debit Card"/>
    <s v="In-store"/>
    <n v="175.23"/>
    <n v="1"/>
  </r>
  <r>
    <n v="2092"/>
    <d v="2022-12-11T00:00:00"/>
    <x v="601"/>
    <x v="0"/>
    <s v="Action Figure"/>
    <n v="4"/>
    <n v="300.02999999999997"/>
    <n v="99.46"/>
    <b v="1"/>
    <s v="UPI"/>
    <s v="Online"/>
    <n v="1200.1199999999999"/>
    <n v="1"/>
  </r>
  <r>
    <n v="6195"/>
    <d v="2022-12-11T00:00:00"/>
    <x v="601"/>
    <x v="1"/>
    <s v="Curtains"/>
    <n v="2"/>
    <n v="263.87"/>
    <n v="51.56"/>
    <b v="1"/>
    <s v="Cash"/>
    <s v="Online"/>
    <n v="527.74"/>
    <n v="1"/>
  </r>
  <r>
    <n v="5051"/>
    <d v="2021-12-09T00:00:00"/>
    <x v="601"/>
    <x v="4"/>
    <s v="Headphones"/>
    <n v="4"/>
    <n v="299.16000000000003"/>
    <n v="116.43"/>
    <b v="0"/>
    <s v="Net Banking"/>
    <s v="In-store"/>
    <n v="1196.6400000000001"/>
    <n v="0"/>
  </r>
  <r>
    <n v="8107"/>
    <d v="2021-06-15T00:00:00"/>
    <x v="601"/>
    <x v="5"/>
    <s v="Car Charger"/>
    <n v="4"/>
    <n v="351.78"/>
    <n v="3.66"/>
    <b v="0"/>
    <s v="Debit Card"/>
    <s v="In-store"/>
    <n v="1407.12"/>
    <n v="0"/>
  </r>
  <r>
    <n v="1735"/>
    <d v="2021-05-27T00:00:00"/>
    <x v="601"/>
    <x v="0"/>
    <s v="Board Game"/>
    <n v="3"/>
    <n v="34.520000000000003"/>
    <n v="6.21"/>
    <b v="1"/>
    <s v="Cash"/>
    <s v="In-store"/>
    <n v="103.56"/>
    <n v="1"/>
  </r>
  <r>
    <n v="4217"/>
    <d v="2021-06-21T00:00:00"/>
    <x v="602"/>
    <x v="5"/>
    <s v="Motorcycle Helmet"/>
    <n v="4"/>
    <n v="219.3"/>
    <n v="72.14"/>
    <b v="1"/>
    <s v="Cash"/>
    <s v="In-store"/>
    <n v="877.2"/>
    <n v="1"/>
  </r>
  <r>
    <n v="6018"/>
    <d v="2022-08-19T00:00:00"/>
    <x v="603"/>
    <x v="3"/>
    <s v="Science Fiction"/>
    <n v="5"/>
    <n v="275.10000000000002"/>
    <n v="90.7"/>
    <b v="1"/>
    <s v="Cash"/>
    <s v="Online"/>
    <n v="1375.5"/>
    <n v="1"/>
  </r>
  <r>
    <n v="2555"/>
    <d v="2022-03-24T00:00:00"/>
    <x v="603"/>
    <x v="0"/>
    <s v="Board Game"/>
    <n v="5"/>
    <n v="182.3"/>
    <n v="39.33"/>
    <b v="1"/>
    <s v="Net Banking"/>
    <s v="In-store"/>
    <n v="911.5"/>
    <n v="1"/>
  </r>
  <r>
    <n v="2211"/>
    <d v="2021-11-11T00:00:00"/>
    <x v="603"/>
    <x v="1"/>
    <s v="Cookware Set"/>
    <n v="2"/>
    <n v="64.38"/>
    <n v="30.1"/>
    <b v="1"/>
    <s v="Net Banking"/>
    <s v="In-store"/>
    <n v="128.76"/>
    <n v="1"/>
  </r>
  <r>
    <n v="3405"/>
    <d v="2022-08-20T00:00:00"/>
    <x v="604"/>
    <x v="2"/>
    <s v="Jeans"/>
    <n v="1"/>
    <n v="86.96"/>
    <n v="7.56"/>
    <b v="1"/>
    <s v="Debit Card"/>
    <s v="Online"/>
    <n v="86.96"/>
    <n v="1"/>
  </r>
  <r>
    <n v="7005"/>
    <d v="2022-05-06T00:00:00"/>
    <x v="604"/>
    <x v="3"/>
    <s v="Mystery Novel"/>
    <n v="5"/>
    <n v="48.29"/>
    <n v="18.89"/>
    <b v="0"/>
    <s v="Credit Card"/>
    <s v="Online"/>
    <n v="241.45"/>
    <n v="0"/>
  </r>
  <r>
    <n v="7617"/>
    <d v="2021-07-23T00:00:00"/>
    <x v="604"/>
    <x v="4"/>
    <s v="Laptop"/>
    <n v="5"/>
    <n v="499.5"/>
    <n v="103.41"/>
    <b v="0"/>
    <s v="Net Banking"/>
    <s v="Online"/>
    <n v="2497.5"/>
    <n v="0"/>
  </r>
  <r>
    <n v="816"/>
    <d v="2022-10-17T00:00:00"/>
    <x v="605"/>
    <x v="2"/>
    <s v="T-Shirt"/>
    <n v="2"/>
    <n v="298.93"/>
    <n v="2.69"/>
    <b v="1"/>
    <s v="Debit Card"/>
    <s v="In-store"/>
    <n v="597.86"/>
    <n v="1"/>
  </r>
  <r>
    <n v="117"/>
    <d v="2021-12-13T00:00:00"/>
    <x v="605"/>
    <x v="1"/>
    <s v="Table Lamp"/>
    <n v="3"/>
    <n v="487.96"/>
    <n v="238.26"/>
    <b v="0"/>
    <s v="Credit Card"/>
    <s v="In-store"/>
    <n v="1463.8799999999999"/>
    <n v="0"/>
  </r>
  <r>
    <n v="1632"/>
    <d v="2021-05-09T00:00:00"/>
    <x v="605"/>
    <x v="3"/>
    <s v="Mystery Novel"/>
    <n v="1"/>
    <n v="465.42"/>
    <n v="36.76"/>
    <b v="0"/>
    <s v="Credit Card"/>
    <s v="In-store"/>
    <n v="465.42"/>
    <n v="0"/>
  </r>
  <r>
    <n v="4256"/>
    <d v="2022-08-25T00:00:00"/>
    <x v="606"/>
    <x v="0"/>
    <s v="Puzzle"/>
    <n v="1"/>
    <n v="33.39"/>
    <n v="10.87"/>
    <b v="1"/>
    <s v="UPI"/>
    <s v="In-store"/>
    <n v="33.39"/>
    <n v="1"/>
  </r>
  <r>
    <n v="2435"/>
    <d v="2022-05-17T00:00:00"/>
    <x v="606"/>
    <x v="5"/>
    <s v="Air Freshener"/>
    <n v="2"/>
    <n v="26.66"/>
    <n v="3.21"/>
    <b v="0"/>
    <s v="Net Banking"/>
    <s v="Online"/>
    <n v="53.32"/>
    <n v="0"/>
  </r>
  <r>
    <n v="8883"/>
    <d v="2021-07-19T00:00:00"/>
    <x v="606"/>
    <x v="5"/>
    <s v="Air Freshener"/>
    <n v="1"/>
    <n v="338.84"/>
    <n v="93.55"/>
    <b v="0"/>
    <s v="UPI"/>
    <s v="In-store"/>
    <n v="338.84"/>
    <n v="0"/>
  </r>
  <r>
    <n v="1677"/>
    <d v="2023-03-05T00:00:00"/>
    <x v="607"/>
    <x v="2"/>
    <s v="Jeans"/>
    <n v="5"/>
    <n v="465.99"/>
    <n v="97.83"/>
    <b v="0"/>
    <s v="UPI"/>
    <s v="In-store"/>
    <n v="2329.9499999999998"/>
    <n v="0"/>
  </r>
  <r>
    <n v="3279"/>
    <d v="2022-07-18T00:00:00"/>
    <x v="607"/>
    <x v="1"/>
    <s v="Curtains"/>
    <n v="5"/>
    <n v="50.29"/>
    <n v="3.97"/>
    <b v="1"/>
    <s v="Cash"/>
    <s v="In-store"/>
    <n v="251.45"/>
    <n v="1"/>
  </r>
  <r>
    <n v="5652"/>
    <d v="2021-10-16T00:00:00"/>
    <x v="607"/>
    <x v="4"/>
    <s v="Laptop"/>
    <n v="3"/>
    <n v="149.25"/>
    <n v="68.02"/>
    <b v="0"/>
    <s v="Cash"/>
    <s v="In-store"/>
    <n v="447.75"/>
    <n v="0"/>
  </r>
  <r>
    <n v="8408"/>
    <d v="2022-08-21T00:00:00"/>
    <x v="608"/>
    <x v="0"/>
    <s v="Action Figure"/>
    <n v="5"/>
    <n v="323.89999999999998"/>
    <n v="140.28"/>
    <b v="1"/>
    <s v="UPI"/>
    <s v="Online"/>
    <n v="1619.5"/>
    <n v="1"/>
  </r>
  <r>
    <n v="873"/>
    <d v="2022-03-21T00:00:00"/>
    <x v="608"/>
    <x v="1"/>
    <s v="Cushion Covers"/>
    <n v="5"/>
    <n v="484.51"/>
    <n v="214.6"/>
    <b v="1"/>
    <s v="Credit Card"/>
    <s v="In-store"/>
    <n v="2422.5500000000002"/>
    <n v="1"/>
  </r>
  <r>
    <n v="1007"/>
    <d v="2022-03-17T00:00:00"/>
    <x v="608"/>
    <x v="3"/>
    <s v="Children's Book"/>
    <n v="2"/>
    <n v="290.7"/>
    <n v="95.4"/>
    <b v="0"/>
    <s v="Cash"/>
    <s v="Online"/>
    <n v="581.4"/>
    <n v="0"/>
  </r>
  <r>
    <n v="8382"/>
    <d v="2022-02-23T00:00:00"/>
    <x v="608"/>
    <x v="5"/>
    <s v="Air Freshener"/>
    <n v="4"/>
    <n v="395.84"/>
    <n v="20.51"/>
    <b v="0"/>
    <s v="Cash"/>
    <s v="Online"/>
    <n v="1583.36"/>
    <n v="0"/>
  </r>
  <r>
    <n v="6637"/>
    <d v="2022-01-09T00:00:00"/>
    <x v="608"/>
    <x v="2"/>
    <s v="Shoes"/>
    <n v="4"/>
    <n v="203.84"/>
    <n v="75.150000000000006"/>
    <b v="1"/>
    <s v="UPI"/>
    <s v="In-store"/>
    <n v="815.36"/>
    <n v="1"/>
  </r>
  <r>
    <n v="6669"/>
    <d v="2022-10-03T00:00:00"/>
    <x v="609"/>
    <x v="2"/>
    <s v="Shoes"/>
    <n v="5"/>
    <n v="218.91"/>
    <n v="0.48"/>
    <b v="1"/>
    <s v="Debit Card"/>
    <s v="Online"/>
    <n v="1094.55"/>
    <n v="1"/>
  </r>
  <r>
    <n v="450"/>
    <d v="2021-03-27T00:00:00"/>
    <x v="609"/>
    <x v="5"/>
    <s v="Car Charger"/>
    <n v="1"/>
    <n v="426.31"/>
    <n v="192.25"/>
    <b v="1"/>
    <s v="Debit Card"/>
    <s v="In-store"/>
    <n v="426.31"/>
    <n v="1"/>
  </r>
  <r>
    <n v="7651"/>
    <d v="2022-11-10T00:00:00"/>
    <x v="610"/>
    <x v="1"/>
    <s v="Bed Sheets"/>
    <n v="1"/>
    <n v="215.28"/>
    <n v="0.23"/>
    <b v="1"/>
    <s v="Cash"/>
    <s v="In-store"/>
    <n v="215.28"/>
    <n v="1"/>
  </r>
  <r>
    <n v="8071"/>
    <d v="2022-06-15T00:00:00"/>
    <x v="610"/>
    <x v="2"/>
    <s v="Jeans"/>
    <n v="5"/>
    <n v="246.81"/>
    <n v="35.020000000000003"/>
    <b v="0"/>
    <s v="Net Banking"/>
    <s v="Online"/>
    <n v="1234.05"/>
    <n v="0"/>
  </r>
  <r>
    <n v="7191"/>
    <d v="2022-04-29T00:00:00"/>
    <x v="610"/>
    <x v="1"/>
    <s v="Cookware Set"/>
    <n v="1"/>
    <n v="144.28"/>
    <n v="5.78"/>
    <b v="0"/>
    <s v="UPI"/>
    <s v="In-store"/>
    <n v="144.28"/>
    <n v="0"/>
  </r>
  <r>
    <n v="152"/>
    <d v="2021-11-14T00:00:00"/>
    <x v="610"/>
    <x v="1"/>
    <s v="Curtains"/>
    <n v="5"/>
    <n v="192.78"/>
    <n v="0.26"/>
    <b v="0"/>
    <s v="Cash"/>
    <s v="Online"/>
    <n v="963.9"/>
    <n v="0"/>
  </r>
  <r>
    <n v="7599"/>
    <d v="2021-11-12T00:00:00"/>
    <x v="610"/>
    <x v="2"/>
    <s v="Shoes"/>
    <n v="3"/>
    <n v="216.69"/>
    <n v="66.34"/>
    <b v="0"/>
    <s v="Credit Card"/>
    <s v="Online"/>
    <n v="650.06999999999994"/>
    <n v="0"/>
  </r>
  <r>
    <n v="6231"/>
    <d v="2021-06-25T00:00:00"/>
    <x v="610"/>
    <x v="0"/>
    <s v="Board Game"/>
    <n v="3"/>
    <n v="247.27"/>
    <n v="81.22"/>
    <b v="1"/>
    <s v="Net Banking"/>
    <s v="Online"/>
    <n v="741.81000000000006"/>
    <n v="1"/>
  </r>
  <r>
    <n v="9892"/>
    <d v="2022-02-06T00:00:00"/>
    <x v="611"/>
    <x v="2"/>
    <s v="Shoes"/>
    <n v="3"/>
    <n v="390.83"/>
    <n v="174.31"/>
    <b v="1"/>
    <s v="UPI"/>
    <s v="In-store"/>
    <n v="1172.49"/>
    <n v="1"/>
  </r>
  <r>
    <n v="9070"/>
    <d v="2021-05-08T00:00:00"/>
    <x v="611"/>
    <x v="2"/>
    <s v="Shoes"/>
    <n v="2"/>
    <n v="315.83999999999997"/>
    <n v="45.89"/>
    <b v="0"/>
    <s v="Debit Card"/>
    <s v="Online"/>
    <n v="631.67999999999995"/>
    <n v="0"/>
  </r>
  <r>
    <n v="3867"/>
    <d v="2022-09-09T00:00:00"/>
    <x v="612"/>
    <x v="3"/>
    <s v="Science Fiction"/>
    <n v="1"/>
    <n v="92.01"/>
    <n v="12.7"/>
    <b v="1"/>
    <s v="UPI"/>
    <s v="Online"/>
    <n v="92.01"/>
    <n v="1"/>
  </r>
  <r>
    <n v="7212"/>
    <d v="2022-02-11T00:00:00"/>
    <x v="612"/>
    <x v="0"/>
    <s v="Puzzle"/>
    <n v="1"/>
    <n v="224.65"/>
    <n v="4.92"/>
    <b v="0"/>
    <s v="Credit Card"/>
    <s v="In-store"/>
    <n v="224.65"/>
    <n v="0"/>
  </r>
  <r>
    <n v="8758"/>
    <d v="2021-12-12T00:00:00"/>
    <x v="612"/>
    <x v="5"/>
    <s v="Air Freshener"/>
    <n v="1"/>
    <n v="399.81"/>
    <n v="66.53"/>
    <b v="1"/>
    <s v="Cash"/>
    <s v="Online"/>
    <n v="399.81"/>
    <n v="1"/>
  </r>
  <r>
    <n v="5138"/>
    <d v="2021-12-02T00:00:00"/>
    <x v="612"/>
    <x v="3"/>
    <s v="Biography"/>
    <n v="2"/>
    <n v="156.38999999999999"/>
    <n v="70.66"/>
    <b v="1"/>
    <s v="Credit Card"/>
    <s v="In-store"/>
    <n v="312.77999999999997"/>
    <n v="1"/>
  </r>
  <r>
    <n v="6331"/>
    <d v="2023-02-09T00:00:00"/>
    <x v="613"/>
    <x v="3"/>
    <s v="Science Fiction"/>
    <n v="2"/>
    <n v="342.12"/>
    <n v="58.8"/>
    <b v="1"/>
    <s v="Credit Card"/>
    <s v="In-store"/>
    <n v="684.24"/>
    <n v="1"/>
  </r>
  <r>
    <n v="1513"/>
    <d v="2022-06-25T00:00:00"/>
    <x v="613"/>
    <x v="3"/>
    <s v="Science Fiction"/>
    <n v="1"/>
    <n v="11.74"/>
    <n v="4.53"/>
    <b v="0"/>
    <s v="Debit Card"/>
    <s v="In-store"/>
    <n v="11.74"/>
    <n v="0"/>
  </r>
  <r>
    <n v="1477"/>
    <d v="2022-06-06T00:00:00"/>
    <x v="613"/>
    <x v="4"/>
    <s v="Smartphone"/>
    <n v="2"/>
    <n v="472.98"/>
    <n v="39.049999999999997"/>
    <b v="1"/>
    <s v="Credit Card"/>
    <s v="In-store"/>
    <n v="945.96"/>
    <n v="1"/>
  </r>
  <r>
    <n v="1036"/>
    <d v="2022-01-13T00:00:00"/>
    <x v="614"/>
    <x v="3"/>
    <s v="Science Fiction"/>
    <n v="4"/>
    <n v="67.17"/>
    <n v="1.52"/>
    <b v="1"/>
    <s v="Net Banking"/>
    <s v="In-store"/>
    <n v="268.68"/>
    <n v="1"/>
  </r>
  <r>
    <n v="7974"/>
    <d v="2021-10-03T00:00:00"/>
    <x v="614"/>
    <x v="0"/>
    <s v="Board Game"/>
    <n v="5"/>
    <n v="91.76"/>
    <n v="13.25"/>
    <b v="1"/>
    <s v="Net Banking"/>
    <s v="In-store"/>
    <n v="458.8"/>
    <n v="1"/>
  </r>
  <r>
    <n v="103"/>
    <d v="2021-03-31T00:00:00"/>
    <x v="614"/>
    <x v="0"/>
    <s v="Doll"/>
    <n v="1"/>
    <n v="429.59"/>
    <n v="174.68"/>
    <b v="1"/>
    <s v="Credit Card"/>
    <s v="Online"/>
    <n v="429.59"/>
    <n v="1"/>
  </r>
  <r>
    <n v="5655"/>
    <d v="2023-01-25T00:00:00"/>
    <x v="615"/>
    <x v="3"/>
    <s v="Textbook"/>
    <n v="2"/>
    <n v="232.57"/>
    <n v="102.27"/>
    <b v="1"/>
    <s v="Debit Card"/>
    <s v="In-store"/>
    <n v="465.14"/>
    <n v="1"/>
  </r>
  <r>
    <n v="2751"/>
    <d v="2022-05-15T00:00:00"/>
    <x v="615"/>
    <x v="4"/>
    <s v="Headphones"/>
    <n v="4"/>
    <n v="15.58"/>
    <n v="1.63"/>
    <b v="1"/>
    <s v="Net Banking"/>
    <s v="In-store"/>
    <n v="62.32"/>
    <n v="1"/>
  </r>
  <r>
    <n v="3589"/>
    <d v="2021-08-04T00:00:00"/>
    <x v="615"/>
    <x v="2"/>
    <s v="Watch"/>
    <n v="3"/>
    <n v="342.1"/>
    <n v="123.31"/>
    <b v="1"/>
    <s v="Credit Card"/>
    <s v="Online"/>
    <n v="1026.3000000000002"/>
    <n v="1"/>
  </r>
  <r>
    <n v="3089"/>
    <d v="2021-06-21T00:00:00"/>
    <x v="615"/>
    <x v="0"/>
    <s v="Remote Control Car"/>
    <n v="2"/>
    <n v="272.25"/>
    <n v="132.83000000000001"/>
    <b v="1"/>
    <s v="Debit Card"/>
    <s v="In-store"/>
    <n v="544.5"/>
    <n v="1"/>
  </r>
  <r>
    <n v="3099"/>
    <d v="2021-05-17T00:00:00"/>
    <x v="615"/>
    <x v="1"/>
    <s v="Bed Sheets"/>
    <n v="1"/>
    <n v="187.88"/>
    <n v="30.43"/>
    <b v="1"/>
    <s v="Net Banking"/>
    <s v="In-store"/>
    <n v="187.88"/>
    <n v="1"/>
  </r>
  <r>
    <n v="9281"/>
    <d v="2021-12-27T00:00:00"/>
    <x v="616"/>
    <x v="4"/>
    <s v="Headphones"/>
    <n v="3"/>
    <n v="447.99"/>
    <n v="116.44"/>
    <b v="0"/>
    <s v="Credit Card"/>
    <s v="In-store"/>
    <n v="1343.97"/>
    <n v="0"/>
  </r>
  <r>
    <n v="8760"/>
    <d v="2023-02-23T00:00:00"/>
    <x v="617"/>
    <x v="3"/>
    <s v="Science Fiction"/>
    <n v="5"/>
    <n v="157.1"/>
    <n v="13.35"/>
    <b v="1"/>
    <s v="Net Banking"/>
    <s v="Online"/>
    <n v="785.5"/>
    <n v="1"/>
  </r>
  <r>
    <n v="3564"/>
    <d v="2022-09-25T00:00:00"/>
    <x v="617"/>
    <x v="1"/>
    <s v="Cookware Set"/>
    <n v="1"/>
    <n v="439.83"/>
    <n v="207.43"/>
    <b v="0"/>
    <s v="Debit Card"/>
    <s v="Online"/>
    <n v="439.83"/>
    <n v="0"/>
  </r>
  <r>
    <n v="3566"/>
    <d v="2021-09-29T00:00:00"/>
    <x v="617"/>
    <x v="4"/>
    <s v="Laptop"/>
    <n v="5"/>
    <n v="256.36"/>
    <n v="96.39"/>
    <b v="1"/>
    <s v="Credit Card"/>
    <s v="Online"/>
    <n v="1281.8000000000002"/>
    <n v="1"/>
  </r>
  <r>
    <n v="2069"/>
    <d v="2021-08-21T00:00:00"/>
    <x v="617"/>
    <x v="3"/>
    <s v="Mystery Novel"/>
    <n v="1"/>
    <n v="291.29000000000002"/>
    <n v="68.37"/>
    <b v="0"/>
    <s v="Net Banking"/>
    <s v="Online"/>
    <n v="291.29000000000002"/>
    <n v="0"/>
  </r>
  <r>
    <n v="380"/>
    <d v="2021-04-16T00:00:00"/>
    <x v="617"/>
    <x v="0"/>
    <s v="Action Figure"/>
    <n v="1"/>
    <n v="234.97"/>
    <n v="70.010000000000005"/>
    <b v="1"/>
    <s v="Debit Card"/>
    <s v="In-store"/>
    <n v="234.97"/>
    <n v="1"/>
  </r>
  <r>
    <n v="1241"/>
    <d v="2023-01-25T00:00:00"/>
    <x v="618"/>
    <x v="3"/>
    <s v="Science Fiction"/>
    <n v="4"/>
    <n v="349.19"/>
    <n v="116.56"/>
    <b v="0"/>
    <s v="Net Banking"/>
    <s v="Online"/>
    <n v="1396.76"/>
    <n v="0"/>
  </r>
  <r>
    <n v="1928"/>
    <d v="2022-05-20T00:00:00"/>
    <x v="618"/>
    <x v="5"/>
    <s v="Car Charger"/>
    <n v="4"/>
    <n v="282.7"/>
    <n v="5.79"/>
    <b v="0"/>
    <s v="Cash"/>
    <s v="Online"/>
    <n v="1130.8"/>
    <n v="0"/>
  </r>
  <r>
    <n v="1200"/>
    <d v="2022-05-17T00:00:00"/>
    <x v="618"/>
    <x v="5"/>
    <s v="Air Freshener"/>
    <n v="4"/>
    <n v="178.39"/>
    <n v="35.619999999999997"/>
    <b v="1"/>
    <s v="UPI"/>
    <s v="Online"/>
    <n v="713.56"/>
    <n v="1"/>
  </r>
  <r>
    <n v="2417"/>
    <d v="2021-11-03T00:00:00"/>
    <x v="618"/>
    <x v="2"/>
    <s v="Jeans"/>
    <n v="1"/>
    <n v="332.43"/>
    <n v="94.89"/>
    <b v="0"/>
    <s v="Net Banking"/>
    <s v="Online"/>
    <n v="332.43"/>
    <n v="0"/>
  </r>
  <r>
    <n v="3620"/>
    <d v="2021-08-19T00:00:00"/>
    <x v="618"/>
    <x v="0"/>
    <s v="Action Figure"/>
    <n v="4"/>
    <n v="78.92"/>
    <n v="29.41"/>
    <b v="1"/>
    <s v="Net Banking"/>
    <s v="In-store"/>
    <n v="315.68"/>
    <n v="1"/>
  </r>
  <r>
    <n v="186"/>
    <d v="2023-03-14T00:00:00"/>
    <x v="619"/>
    <x v="2"/>
    <s v="Jeans"/>
    <n v="3"/>
    <n v="397.2"/>
    <n v="61.12"/>
    <b v="0"/>
    <s v="Credit Card"/>
    <s v="Online"/>
    <n v="1191.5999999999999"/>
    <n v="0"/>
  </r>
  <r>
    <n v="616"/>
    <d v="2023-02-10T00:00:00"/>
    <x v="619"/>
    <x v="3"/>
    <s v="Science Fiction"/>
    <n v="1"/>
    <n v="74.819999999999993"/>
    <n v="18.559999999999999"/>
    <b v="1"/>
    <s v="UPI"/>
    <s v="In-store"/>
    <n v="74.819999999999993"/>
    <n v="1"/>
  </r>
  <r>
    <n v="8164"/>
    <d v="2022-12-30T00:00:00"/>
    <x v="619"/>
    <x v="5"/>
    <s v="Motorcycle Helmet"/>
    <n v="5"/>
    <n v="133.1"/>
    <n v="1.25"/>
    <b v="0"/>
    <s v="Cash"/>
    <s v="Online"/>
    <n v="665.5"/>
    <n v="0"/>
  </r>
  <r>
    <n v="8302"/>
    <d v="2022-05-21T00:00:00"/>
    <x v="619"/>
    <x v="1"/>
    <s v="Cushion Covers"/>
    <n v="4"/>
    <n v="132.97"/>
    <n v="22.92"/>
    <b v="1"/>
    <s v="Cash"/>
    <s v="Online"/>
    <n v="531.88"/>
    <n v="1"/>
  </r>
  <r>
    <n v="5279"/>
    <d v="2022-02-27T00:00:00"/>
    <x v="619"/>
    <x v="0"/>
    <s v="Board Game"/>
    <n v="5"/>
    <n v="199.57"/>
    <n v="4.5999999999999996"/>
    <b v="1"/>
    <s v="Debit Card"/>
    <s v="In-store"/>
    <n v="997.84999999999991"/>
    <n v="1"/>
  </r>
  <r>
    <n v="2872"/>
    <d v="2021-07-05T00:00:00"/>
    <x v="619"/>
    <x v="3"/>
    <s v="Textbook"/>
    <n v="1"/>
    <n v="108.84"/>
    <n v="35.75"/>
    <b v="0"/>
    <s v="Debit Card"/>
    <s v="Online"/>
    <n v="108.84"/>
    <n v="0"/>
  </r>
  <r>
    <n v="8567"/>
    <d v="2022-07-06T00:00:00"/>
    <x v="620"/>
    <x v="5"/>
    <s v="Car Seat Cover"/>
    <n v="4"/>
    <n v="348.27"/>
    <n v="77.31"/>
    <b v="1"/>
    <s v="Credit Card"/>
    <s v="In-store"/>
    <n v="1393.08"/>
    <n v="1"/>
  </r>
  <r>
    <n v="9017"/>
    <d v="2021-11-30T00:00:00"/>
    <x v="620"/>
    <x v="2"/>
    <s v="Shoes"/>
    <n v="3"/>
    <n v="161.57"/>
    <n v="69.989999999999995"/>
    <b v="0"/>
    <s v="Credit Card"/>
    <s v="Online"/>
    <n v="484.71"/>
    <n v="0"/>
  </r>
  <r>
    <n v="5754"/>
    <d v="2021-07-27T00:00:00"/>
    <x v="620"/>
    <x v="0"/>
    <s v="Remote Control Car"/>
    <n v="5"/>
    <n v="172.26"/>
    <n v="2.38"/>
    <b v="0"/>
    <s v="Debit Card"/>
    <s v="In-store"/>
    <n v="861.3"/>
    <n v="0"/>
  </r>
  <r>
    <n v="349"/>
    <d v="2022-11-17T00:00:00"/>
    <x v="621"/>
    <x v="3"/>
    <s v="Children's Book"/>
    <n v="5"/>
    <n v="492.71"/>
    <n v="194.33"/>
    <b v="0"/>
    <s v="Net Banking"/>
    <s v="Online"/>
    <n v="2463.5499999999997"/>
    <n v="0"/>
  </r>
  <r>
    <n v="5408"/>
    <d v="2021-11-30T00:00:00"/>
    <x v="621"/>
    <x v="5"/>
    <s v="Car Seat Cover"/>
    <n v="4"/>
    <n v="450.61"/>
    <n v="110.75"/>
    <b v="1"/>
    <s v="Net Banking"/>
    <s v="In-store"/>
    <n v="1802.44"/>
    <n v="1"/>
  </r>
  <r>
    <n v="7505"/>
    <d v="2022-11-11T00:00:00"/>
    <x v="622"/>
    <x v="4"/>
    <s v="Smartphone"/>
    <n v="4"/>
    <n v="425.18"/>
    <n v="90.62"/>
    <b v="1"/>
    <s v="UPI"/>
    <s v="In-store"/>
    <n v="1700.72"/>
    <n v="1"/>
  </r>
  <r>
    <n v="8952"/>
    <d v="2022-04-16T00:00:00"/>
    <x v="622"/>
    <x v="2"/>
    <s v="Jeans"/>
    <n v="3"/>
    <n v="76.38"/>
    <n v="29.16"/>
    <b v="0"/>
    <s v="UPI"/>
    <s v="In-store"/>
    <n v="229.14"/>
    <n v="0"/>
  </r>
  <r>
    <n v="6636"/>
    <d v="2022-10-25T00:00:00"/>
    <x v="623"/>
    <x v="1"/>
    <s v="Cushion Covers"/>
    <n v="1"/>
    <n v="442.37"/>
    <n v="189.07"/>
    <b v="1"/>
    <s v="Credit Card"/>
    <s v="In-store"/>
    <n v="442.37"/>
    <n v="1"/>
  </r>
  <r>
    <n v="3948"/>
    <d v="2022-01-30T00:00:00"/>
    <x v="623"/>
    <x v="0"/>
    <s v="Action Figure"/>
    <n v="2"/>
    <n v="272.95"/>
    <n v="131.06"/>
    <b v="0"/>
    <s v="Cash"/>
    <s v="In-store"/>
    <n v="545.9"/>
    <n v="0"/>
  </r>
  <r>
    <n v="9198"/>
    <d v="2022-01-27T00:00:00"/>
    <x v="623"/>
    <x v="2"/>
    <s v="Watch"/>
    <n v="2"/>
    <n v="492.12"/>
    <n v="204.57"/>
    <b v="0"/>
    <s v="Credit Card"/>
    <s v="Online"/>
    <n v="984.24"/>
    <n v="0"/>
  </r>
  <r>
    <n v="1513"/>
    <d v="2022-01-25T00:00:00"/>
    <x v="623"/>
    <x v="5"/>
    <s v="Air Freshener"/>
    <n v="4"/>
    <n v="355.97"/>
    <n v="173.38"/>
    <b v="1"/>
    <s v="Cash"/>
    <s v="Online"/>
    <n v="1423.88"/>
    <n v="1"/>
  </r>
  <r>
    <n v="9193"/>
    <d v="2022-12-30T00:00:00"/>
    <x v="624"/>
    <x v="4"/>
    <s v="Smartwatch"/>
    <n v="1"/>
    <n v="104.29"/>
    <n v="32.26"/>
    <b v="1"/>
    <s v="Cash"/>
    <s v="Online"/>
    <n v="104.29"/>
    <n v="1"/>
  </r>
  <r>
    <n v="926"/>
    <d v="2021-04-22T00:00:00"/>
    <x v="624"/>
    <x v="5"/>
    <s v="Motor Oil"/>
    <n v="1"/>
    <n v="35.72"/>
    <n v="15.05"/>
    <b v="1"/>
    <s v="UPI"/>
    <s v="Online"/>
    <n v="35.72"/>
    <n v="1"/>
  </r>
  <r>
    <n v="7115"/>
    <d v="2022-11-30T00:00:00"/>
    <x v="625"/>
    <x v="1"/>
    <s v="Cookware Set"/>
    <n v="2"/>
    <n v="170.04"/>
    <n v="71.08"/>
    <b v="1"/>
    <s v="Net Banking"/>
    <s v="In-store"/>
    <n v="340.08"/>
    <n v="1"/>
  </r>
  <r>
    <n v="8476"/>
    <d v="2023-03-25T00:00:00"/>
    <x v="626"/>
    <x v="1"/>
    <s v="Table Lamp"/>
    <n v="2"/>
    <n v="381.78"/>
    <n v="77.73"/>
    <b v="1"/>
    <s v="UPI"/>
    <s v="Online"/>
    <n v="763.56"/>
    <n v="1"/>
  </r>
  <r>
    <n v="9151"/>
    <d v="2022-12-20T00:00:00"/>
    <x v="626"/>
    <x v="0"/>
    <s v="Board Game"/>
    <n v="1"/>
    <n v="487.32"/>
    <n v="48.31"/>
    <b v="1"/>
    <s v="Credit Card"/>
    <s v="In-store"/>
    <n v="487.32"/>
    <n v="1"/>
  </r>
  <r>
    <n v="5691"/>
    <d v="2021-05-04T00:00:00"/>
    <x v="626"/>
    <x v="3"/>
    <s v="Textbook"/>
    <n v="5"/>
    <n v="433.07"/>
    <n v="8.07"/>
    <b v="0"/>
    <s v="UPI"/>
    <s v="Online"/>
    <n v="2165.35"/>
    <n v="0"/>
  </r>
  <r>
    <n v="2956"/>
    <d v="2023-01-14T00:00:00"/>
    <x v="627"/>
    <x v="1"/>
    <s v="Bed Sheets"/>
    <n v="3"/>
    <n v="89.83"/>
    <n v="7.98"/>
    <b v="0"/>
    <s v="Cash"/>
    <s v="Online"/>
    <n v="269.49"/>
    <n v="0"/>
  </r>
  <r>
    <n v="436"/>
    <d v="2021-06-19T00:00:00"/>
    <x v="628"/>
    <x v="3"/>
    <s v="Mystery Novel"/>
    <n v="4"/>
    <n v="200.13"/>
    <n v="76.09"/>
    <b v="1"/>
    <s v="Credit Card"/>
    <s v="Online"/>
    <n v="800.52"/>
    <n v="1"/>
  </r>
  <r>
    <n v="32"/>
    <d v="2023-01-30T00:00:00"/>
    <x v="629"/>
    <x v="4"/>
    <s v="Smartwatch"/>
    <n v="4"/>
    <n v="283.88"/>
    <n v="99.78"/>
    <b v="1"/>
    <s v="Credit Card"/>
    <s v="In-store"/>
    <n v="1135.52"/>
    <n v="1"/>
  </r>
  <r>
    <n v="7611"/>
    <d v="2021-09-17T00:00:00"/>
    <x v="629"/>
    <x v="1"/>
    <s v="Curtains"/>
    <n v="5"/>
    <n v="306.58999999999997"/>
    <n v="140.93"/>
    <b v="0"/>
    <s v="Cash"/>
    <s v="In-store"/>
    <n v="1532.9499999999998"/>
    <n v="0"/>
  </r>
  <r>
    <n v="5385"/>
    <d v="2021-05-21T00:00:00"/>
    <x v="630"/>
    <x v="4"/>
    <s v="Camera"/>
    <n v="4"/>
    <n v="259.02999999999997"/>
    <n v="8.6199999999999992"/>
    <b v="1"/>
    <s v="Debit Card"/>
    <s v="In-store"/>
    <n v="1036.1199999999999"/>
    <n v="1"/>
  </r>
  <r>
    <n v="829"/>
    <d v="2022-07-05T00:00:00"/>
    <x v="631"/>
    <x v="0"/>
    <s v="Action Figure"/>
    <n v="1"/>
    <n v="463.92"/>
    <n v="196.86"/>
    <b v="1"/>
    <s v="UPI"/>
    <s v="In-store"/>
    <n v="463.92"/>
    <n v="1"/>
  </r>
  <r>
    <n v="843"/>
    <d v="2022-02-14T00:00:00"/>
    <x v="631"/>
    <x v="5"/>
    <s v="Car Seat Cover"/>
    <n v="2"/>
    <n v="468.74"/>
    <n v="229.16"/>
    <b v="0"/>
    <s v="Credit Card"/>
    <s v="Online"/>
    <n v="937.48"/>
    <n v="0"/>
  </r>
  <r>
    <n v="7262"/>
    <d v="2021-12-22T00:00:00"/>
    <x v="631"/>
    <x v="5"/>
    <s v="Car Charger"/>
    <n v="5"/>
    <n v="119"/>
    <n v="13.93"/>
    <b v="0"/>
    <s v="Net Banking"/>
    <s v="In-store"/>
    <n v="595"/>
    <n v="0"/>
  </r>
  <r>
    <n v="7877"/>
    <d v="2022-09-03T00:00:00"/>
    <x v="632"/>
    <x v="0"/>
    <s v="Remote Control Car"/>
    <n v="2"/>
    <n v="10.54"/>
    <n v="3.18"/>
    <b v="1"/>
    <s v="UPI"/>
    <s v="Online"/>
    <n v="21.08"/>
    <n v="1"/>
  </r>
  <r>
    <n v="5327"/>
    <d v="2022-03-05T00:00:00"/>
    <x v="632"/>
    <x v="1"/>
    <s v="Cushion Covers"/>
    <n v="5"/>
    <n v="429.29"/>
    <n v="115.94"/>
    <b v="0"/>
    <s v="Cash"/>
    <s v="In-store"/>
    <n v="2146.4500000000003"/>
    <n v="0"/>
  </r>
  <r>
    <n v="4812"/>
    <d v="2022-06-24T00:00:00"/>
    <x v="633"/>
    <x v="5"/>
    <s v="Air Freshener"/>
    <n v="4"/>
    <n v="405.41"/>
    <n v="47.66"/>
    <b v="0"/>
    <s v="Net Banking"/>
    <s v="Online"/>
    <n v="1621.64"/>
    <n v="0"/>
  </r>
  <r>
    <n v="6172"/>
    <d v="2021-07-04T00:00:00"/>
    <x v="633"/>
    <x v="3"/>
    <s v="Science Fiction"/>
    <n v="5"/>
    <n v="330.13"/>
    <n v="137.91"/>
    <b v="0"/>
    <s v="UPI"/>
    <s v="Online"/>
    <n v="1650.65"/>
    <n v="0"/>
  </r>
  <r>
    <n v="456"/>
    <d v="2021-06-19T00:00:00"/>
    <x v="633"/>
    <x v="1"/>
    <s v="Table Lamp"/>
    <n v="2"/>
    <n v="83.95"/>
    <n v="12"/>
    <b v="1"/>
    <s v="Net Banking"/>
    <s v="In-store"/>
    <n v="167.9"/>
    <n v="1"/>
  </r>
  <r>
    <n v="6798"/>
    <d v="2023-03-13T00:00:00"/>
    <x v="634"/>
    <x v="4"/>
    <s v="Camera"/>
    <n v="5"/>
    <n v="209.98"/>
    <n v="99.9"/>
    <b v="1"/>
    <s v="Net Banking"/>
    <s v="Online"/>
    <n v="1049.8999999999999"/>
    <n v="1"/>
  </r>
  <r>
    <n v="3182"/>
    <d v="2022-03-24T00:00:00"/>
    <x v="634"/>
    <x v="0"/>
    <s v="Action Figure"/>
    <n v="3"/>
    <n v="420.26"/>
    <n v="178.24"/>
    <b v="0"/>
    <s v="Debit Card"/>
    <s v="In-store"/>
    <n v="1260.78"/>
    <n v="0"/>
  </r>
  <r>
    <n v="5789"/>
    <d v="2022-11-22T00:00:00"/>
    <x v="635"/>
    <x v="1"/>
    <s v="Cushion Covers"/>
    <n v="4"/>
    <n v="346.52"/>
    <n v="123.86"/>
    <b v="1"/>
    <s v="UPI"/>
    <s v="Online"/>
    <n v="1386.08"/>
    <n v="1"/>
  </r>
  <r>
    <n v="5105"/>
    <d v="2022-11-20T00:00:00"/>
    <x v="635"/>
    <x v="2"/>
    <s v="T-Shirt"/>
    <n v="2"/>
    <n v="269.52"/>
    <n v="111.96"/>
    <b v="0"/>
    <s v="UPI"/>
    <s v="Online"/>
    <n v="539.04"/>
    <n v="0"/>
  </r>
  <r>
    <n v="5765"/>
    <d v="2022-09-12T00:00:00"/>
    <x v="635"/>
    <x v="5"/>
    <s v="Motor Oil"/>
    <n v="3"/>
    <n v="235.15"/>
    <n v="100.96"/>
    <b v="1"/>
    <s v="Net Banking"/>
    <s v="In-store"/>
    <n v="705.45"/>
    <n v="1"/>
  </r>
  <r>
    <n v="9474"/>
    <d v="2022-11-25T00:00:00"/>
    <x v="636"/>
    <x v="2"/>
    <s v="Shoes"/>
    <n v="1"/>
    <n v="192.42"/>
    <n v="25.33"/>
    <b v="1"/>
    <s v="Credit Card"/>
    <s v="In-store"/>
    <n v="192.42"/>
    <n v="1"/>
  </r>
  <r>
    <n v="8986"/>
    <d v="2022-10-16T00:00:00"/>
    <x v="636"/>
    <x v="2"/>
    <s v="Dress"/>
    <n v="2"/>
    <n v="240.69"/>
    <n v="33.590000000000003"/>
    <b v="1"/>
    <s v="Debit Card"/>
    <s v="Online"/>
    <n v="481.38"/>
    <n v="1"/>
  </r>
  <r>
    <n v="3632"/>
    <d v="2022-01-04T00:00:00"/>
    <x v="636"/>
    <x v="2"/>
    <s v="Watch"/>
    <n v="3"/>
    <n v="341.07"/>
    <n v="49.65"/>
    <b v="1"/>
    <s v="Debit Card"/>
    <s v="Online"/>
    <n v="1023.21"/>
    <n v="1"/>
  </r>
  <r>
    <n v="6160"/>
    <d v="2021-10-27T00:00:00"/>
    <x v="636"/>
    <x v="5"/>
    <s v="Motor Oil"/>
    <n v="2"/>
    <n v="449.04"/>
    <n v="156.19"/>
    <b v="0"/>
    <s v="Net Banking"/>
    <s v="In-store"/>
    <n v="898.08"/>
    <n v="0"/>
  </r>
  <r>
    <n v="3916"/>
    <d v="2021-07-08T00:00:00"/>
    <x v="636"/>
    <x v="1"/>
    <s v="Table Lamp"/>
    <n v="1"/>
    <n v="144.63999999999999"/>
    <n v="62.84"/>
    <b v="0"/>
    <s v="Net Banking"/>
    <s v="Online"/>
    <n v="144.63999999999999"/>
    <n v="0"/>
  </r>
  <r>
    <n v="4061"/>
    <d v="2021-05-11T00:00:00"/>
    <x v="636"/>
    <x v="2"/>
    <s v="Jeans"/>
    <n v="5"/>
    <n v="409.98"/>
    <n v="188.03"/>
    <b v="1"/>
    <s v="Debit Card"/>
    <s v="In-store"/>
    <n v="2049.9"/>
    <n v="1"/>
  </r>
  <r>
    <n v="9050"/>
    <d v="2023-03-02T00:00:00"/>
    <x v="637"/>
    <x v="1"/>
    <s v="Bed Sheets"/>
    <n v="4"/>
    <n v="378.63"/>
    <n v="7.71"/>
    <b v="0"/>
    <s v="Credit Card"/>
    <s v="In-store"/>
    <n v="1514.52"/>
    <n v="0"/>
  </r>
  <r>
    <n v="9235"/>
    <d v="2023-01-05T00:00:00"/>
    <x v="637"/>
    <x v="5"/>
    <s v="Motor Oil"/>
    <n v="5"/>
    <n v="90.38"/>
    <n v="37.130000000000003"/>
    <b v="0"/>
    <s v="UPI"/>
    <s v="In-store"/>
    <n v="451.9"/>
    <n v="0"/>
  </r>
  <r>
    <n v="8805"/>
    <d v="2022-09-17T00:00:00"/>
    <x v="637"/>
    <x v="0"/>
    <s v="Action Figure"/>
    <n v="4"/>
    <n v="473.37"/>
    <n v="60.91"/>
    <b v="1"/>
    <s v="UPI"/>
    <s v="Online"/>
    <n v="1893.48"/>
    <n v="1"/>
  </r>
  <r>
    <n v="2053"/>
    <d v="2022-06-13T00:00:00"/>
    <x v="637"/>
    <x v="0"/>
    <s v="Doll"/>
    <n v="2"/>
    <n v="210.49"/>
    <n v="24.86"/>
    <b v="0"/>
    <s v="Credit Card"/>
    <s v="Online"/>
    <n v="420.98"/>
    <n v="0"/>
  </r>
  <r>
    <n v="9736"/>
    <d v="2022-02-09T00:00:00"/>
    <x v="637"/>
    <x v="4"/>
    <s v="Headphones"/>
    <n v="1"/>
    <n v="331.52"/>
    <n v="157.62"/>
    <b v="0"/>
    <s v="Cash"/>
    <s v="Online"/>
    <n v="331.52"/>
    <n v="0"/>
  </r>
  <r>
    <n v="1482"/>
    <d v="2021-11-28T00:00:00"/>
    <x v="637"/>
    <x v="1"/>
    <s v="Cushion Covers"/>
    <n v="1"/>
    <n v="81.17"/>
    <n v="24.67"/>
    <b v="1"/>
    <s v="UPI"/>
    <s v="In-store"/>
    <n v="81.17"/>
    <n v="1"/>
  </r>
  <r>
    <n v="8773"/>
    <d v="2021-08-07T00:00:00"/>
    <x v="637"/>
    <x v="0"/>
    <s v="Board Game"/>
    <n v="3"/>
    <n v="400.09"/>
    <n v="34.770000000000003"/>
    <b v="1"/>
    <s v="Credit Card"/>
    <s v="In-store"/>
    <n v="1200.27"/>
    <n v="1"/>
  </r>
  <r>
    <n v="2300"/>
    <d v="2021-07-10T00:00:00"/>
    <x v="637"/>
    <x v="3"/>
    <s v="Mystery Novel"/>
    <n v="2"/>
    <n v="361.44"/>
    <n v="45.36"/>
    <b v="1"/>
    <s v="Credit Card"/>
    <s v="Online"/>
    <n v="722.88"/>
    <n v="1"/>
  </r>
  <r>
    <n v="8564"/>
    <d v="2022-10-27T00:00:00"/>
    <x v="638"/>
    <x v="5"/>
    <s v="Car Seat Cover"/>
    <n v="1"/>
    <n v="80.25"/>
    <n v="16.079999999999998"/>
    <b v="1"/>
    <s v="Debit Card"/>
    <s v="Online"/>
    <n v="80.25"/>
    <n v="1"/>
  </r>
  <r>
    <n v="7801"/>
    <d v="2021-12-04T00:00:00"/>
    <x v="638"/>
    <x v="5"/>
    <s v="Car Seat Cover"/>
    <n v="4"/>
    <n v="153.99"/>
    <n v="15.02"/>
    <b v="1"/>
    <s v="Cash"/>
    <s v="Online"/>
    <n v="615.96"/>
    <n v="1"/>
  </r>
  <r>
    <n v="9648"/>
    <d v="2021-06-12T00:00:00"/>
    <x v="639"/>
    <x v="3"/>
    <s v="Textbook"/>
    <n v="4"/>
    <n v="226.52"/>
    <n v="68.09"/>
    <b v="1"/>
    <s v="Debit Card"/>
    <s v="In-store"/>
    <n v="906.08"/>
    <n v="1"/>
  </r>
  <r>
    <n v="495"/>
    <d v="2023-02-03T00:00:00"/>
    <x v="640"/>
    <x v="4"/>
    <s v="Camera"/>
    <n v="2"/>
    <n v="263.01"/>
    <n v="86.76"/>
    <b v="0"/>
    <s v="Cash"/>
    <s v="Online"/>
    <n v="526.02"/>
    <n v="0"/>
  </r>
  <r>
    <n v="9599"/>
    <d v="2022-03-29T00:00:00"/>
    <x v="640"/>
    <x v="3"/>
    <s v="Mystery Novel"/>
    <n v="5"/>
    <n v="154.74"/>
    <n v="19.07"/>
    <b v="1"/>
    <s v="Credit Card"/>
    <s v="In-store"/>
    <n v="773.7"/>
    <n v="1"/>
  </r>
  <r>
    <n v="7900"/>
    <d v="2022-03-08T00:00:00"/>
    <x v="640"/>
    <x v="0"/>
    <s v="Puzzle"/>
    <n v="4"/>
    <n v="57.5"/>
    <n v="1.49"/>
    <b v="0"/>
    <s v="UPI"/>
    <s v="Online"/>
    <n v="230"/>
    <n v="0"/>
  </r>
  <r>
    <n v="5225"/>
    <d v="2022-02-11T00:00:00"/>
    <x v="640"/>
    <x v="4"/>
    <s v="Headphones"/>
    <n v="4"/>
    <n v="355.36"/>
    <n v="137.47"/>
    <b v="0"/>
    <s v="UPI"/>
    <s v="In-store"/>
    <n v="1421.44"/>
    <n v="0"/>
  </r>
  <r>
    <n v="5410"/>
    <d v="2021-09-21T00:00:00"/>
    <x v="640"/>
    <x v="5"/>
    <s v="Air Freshener"/>
    <n v="3"/>
    <n v="80.540000000000006"/>
    <n v="30.69"/>
    <b v="1"/>
    <s v="Credit Card"/>
    <s v="In-store"/>
    <n v="241.62"/>
    <n v="1"/>
  </r>
  <r>
    <n v="2348"/>
    <d v="2021-06-19T00:00:00"/>
    <x v="640"/>
    <x v="0"/>
    <s v="Board Game"/>
    <n v="4"/>
    <n v="157.25"/>
    <n v="4.79"/>
    <b v="1"/>
    <s v="UPI"/>
    <s v="In-store"/>
    <n v="629"/>
    <n v="1"/>
  </r>
  <r>
    <n v="6579"/>
    <d v="2022-04-16T00:00:00"/>
    <x v="641"/>
    <x v="5"/>
    <s v="Motor Oil"/>
    <n v="3"/>
    <n v="83.13"/>
    <n v="7.53"/>
    <b v="1"/>
    <s v="Debit Card"/>
    <s v="In-store"/>
    <n v="249.39"/>
    <n v="1"/>
  </r>
  <r>
    <n v="1004"/>
    <d v="2021-04-24T00:00:00"/>
    <x v="641"/>
    <x v="3"/>
    <s v="Biography"/>
    <n v="5"/>
    <n v="75.91"/>
    <n v="4.47"/>
    <b v="1"/>
    <s v="Net Banking"/>
    <s v="In-store"/>
    <n v="379.54999999999995"/>
    <n v="1"/>
  </r>
  <r>
    <n v="2836"/>
    <d v="2022-12-14T00:00:00"/>
    <x v="642"/>
    <x v="5"/>
    <s v="Car Seat Cover"/>
    <n v="5"/>
    <n v="420.01"/>
    <n v="24.01"/>
    <b v="0"/>
    <s v="Net Banking"/>
    <s v="Online"/>
    <n v="2100.0500000000002"/>
    <n v="0"/>
  </r>
  <r>
    <n v="4030"/>
    <d v="2022-08-02T00:00:00"/>
    <x v="642"/>
    <x v="1"/>
    <s v="Curtains"/>
    <n v="2"/>
    <n v="235.3"/>
    <n v="70.53"/>
    <b v="1"/>
    <s v="Debit Card"/>
    <s v="Online"/>
    <n v="470.6"/>
    <n v="1"/>
  </r>
  <r>
    <n v="6665"/>
    <d v="2022-05-02T00:00:00"/>
    <x v="642"/>
    <x v="4"/>
    <s v="Smartwatch"/>
    <n v="1"/>
    <n v="86.38"/>
    <n v="10.62"/>
    <b v="1"/>
    <s v="UPI"/>
    <s v="In-store"/>
    <n v="86.38"/>
    <n v="1"/>
  </r>
  <r>
    <n v="4446"/>
    <d v="2021-07-18T00:00:00"/>
    <x v="642"/>
    <x v="5"/>
    <s v="Car Charger"/>
    <n v="1"/>
    <n v="19.350000000000001"/>
    <n v="8.39"/>
    <b v="0"/>
    <s v="Debit Card"/>
    <s v="In-store"/>
    <n v="19.350000000000001"/>
    <n v="0"/>
  </r>
  <r>
    <n v="8446"/>
    <d v="2022-11-08T00:00:00"/>
    <x v="643"/>
    <x v="5"/>
    <s v="Motor Oil"/>
    <n v="3"/>
    <n v="55.76"/>
    <n v="26.54"/>
    <b v="1"/>
    <s v="Net Banking"/>
    <s v="Online"/>
    <n v="167.28"/>
    <n v="1"/>
  </r>
  <r>
    <n v="9548"/>
    <d v="2022-10-24T00:00:00"/>
    <x v="643"/>
    <x v="2"/>
    <s v="Jeans"/>
    <n v="3"/>
    <n v="484.17"/>
    <n v="169.09"/>
    <b v="0"/>
    <s v="Debit Card"/>
    <s v="Online"/>
    <n v="1452.51"/>
    <n v="0"/>
  </r>
  <r>
    <n v="9835"/>
    <d v="2022-01-15T00:00:00"/>
    <x v="643"/>
    <x v="4"/>
    <s v="Camera"/>
    <n v="5"/>
    <n v="114.57"/>
    <n v="37.880000000000003"/>
    <b v="0"/>
    <s v="Credit Card"/>
    <s v="Online"/>
    <n v="572.84999999999991"/>
    <n v="0"/>
  </r>
  <r>
    <n v="2541"/>
    <d v="2021-11-04T00:00:00"/>
    <x v="643"/>
    <x v="0"/>
    <s v="Board Game"/>
    <n v="2"/>
    <n v="451.03"/>
    <n v="161.66999999999999"/>
    <b v="1"/>
    <s v="Credit Card"/>
    <s v="Online"/>
    <n v="902.06"/>
    <n v="1"/>
  </r>
  <r>
    <n v="1858"/>
    <d v="2021-03-26T00:00:00"/>
    <x v="643"/>
    <x v="2"/>
    <s v="Dress"/>
    <n v="1"/>
    <n v="380.28"/>
    <n v="25.78"/>
    <b v="0"/>
    <s v="UPI"/>
    <s v="In-store"/>
    <n v="380.28"/>
    <n v="0"/>
  </r>
  <r>
    <n v="281"/>
    <d v="2021-10-24T00:00:00"/>
    <x v="644"/>
    <x v="1"/>
    <s v="Curtains"/>
    <n v="4"/>
    <n v="377.37"/>
    <n v="1.4"/>
    <b v="0"/>
    <s v="UPI"/>
    <s v="Online"/>
    <n v="1509.48"/>
    <n v="0"/>
  </r>
  <r>
    <n v="7884"/>
    <d v="2021-08-06T00:00:00"/>
    <x v="644"/>
    <x v="5"/>
    <s v="Car Seat Cover"/>
    <n v="2"/>
    <n v="57.87"/>
    <n v="9.1999999999999993"/>
    <b v="1"/>
    <s v="Cash"/>
    <s v="Online"/>
    <n v="115.74"/>
    <n v="1"/>
  </r>
  <r>
    <n v="4494"/>
    <d v="2022-02-26T00:00:00"/>
    <x v="645"/>
    <x v="1"/>
    <s v="Cookware Set"/>
    <n v="5"/>
    <n v="452.17"/>
    <n v="90.63"/>
    <b v="0"/>
    <s v="Debit Card"/>
    <s v="In-store"/>
    <n v="2260.85"/>
    <n v="0"/>
  </r>
  <r>
    <n v="4089"/>
    <d v="2023-01-29T00:00:00"/>
    <x v="646"/>
    <x v="4"/>
    <s v="Headphones"/>
    <n v="5"/>
    <n v="443.23"/>
    <n v="90.06"/>
    <b v="1"/>
    <s v="Debit Card"/>
    <s v="Online"/>
    <n v="2216.15"/>
    <n v="1"/>
  </r>
  <r>
    <n v="6528"/>
    <d v="2022-07-07T00:00:00"/>
    <x v="646"/>
    <x v="3"/>
    <s v="Mystery Novel"/>
    <n v="4"/>
    <n v="402.42"/>
    <n v="137.27000000000001"/>
    <b v="0"/>
    <s v="Credit Card"/>
    <s v="In-store"/>
    <n v="1609.68"/>
    <n v="0"/>
  </r>
  <r>
    <n v="4662"/>
    <d v="2022-06-02T00:00:00"/>
    <x v="646"/>
    <x v="5"/>
    <s v="Motor Oil"/>
    <n v="2"/>
    <n v="360.03"/>
    <n v="93.55"/>
    <b v="1"/>
    <s v="Credit Card"/>
    <s v="In-store"/>
    <n v="720.06"/>
    <n v="1"/>
  </r>
  <r>
    <n v="6876"/>
    <d v="2022-04-16T00:00:00"/>
    <x v="646"/>
    <x v="1"/>
    <s v="Curtains"/>
    <n v="1"/>
    <n v="16.329999999999998"/>
    <n v="5.82"/>
    <b v="0"/>
    <s v="Debit Card"/>
    <s v="In-store"/>
    <n v="16.329999999999998"/>
    <n v="0"/>
  </r>
  <r>
    <n v="5991"/>
    <d v="2021-11-22T00:00:00"/>
    <x v="646"/>
    <x v="4"/>
    <s v="Headphones"/>
    <n v="5"/>
    <n v="125.57"/>
    <n v="15.42"/>
    <b v="1"/>
    <s v="Credit Card"/>
    <s v="Online"/>
    <n v="627.84999999999991"/>
    <n v="1"/>
  </r>
  <r>
    <n v="7372"/>
    <d v="2022-04-21T00:00:00"/>
    <x v="647"/>
    <x v="3"/>
    <s v="Biography"/>
    <n v="3"/>
    <n v="53.76"/>
    <n v="16.79"/>
    <b v="0"/>
    <s v="UPI"/>
    <s v="Online"/>
    <n v="161.28"/>
    <n v="0"/>
  </r>
  <r>
    <n v="3103"/>
    <d v="2022-01-16T00:00:00"/>
    <x v="647"/>
    <x v="3"/>
    <s v="Textbook"/>
    <n v="5"/>
    <n v="349.28"/>
    <n v="148.79"/>
    <b v="0"/>
    <s v="Cash"/>
    <s v="In-store"/>
    <n v="1746.3999999999999"/>
    <n v="0"/>
  </r>
  <r>
    <n v="7613"/>
    <d v="2022-01-14T00:00:00"/>
    <x v="647"/>
    <x v="0"/>
    <s v="Doll"/>
    <n v="5"/>
    <n v="165.48"/>
    <n v="62.49"/>
    <b v="0"/>
    <s v="Cash"/>
    <s v="In-store"/>
    <n v="827.4"/>
    <n v="0"/>
  </r>
  <r>
    <n v="8187"/>
    <d v="2021-12-04T00:00:00"/>
    <x v="647"/>
    <x v="0"/>
    <s v="Board Game"/>
    <n v="2"/>
    <n v="46.84"/>
    <n v="19.53"/>
    <b v="1"/>
    <s v="UPI"/>
    <s v="Online"/>
    <n v="93.68"/>
    <n v="1"/>
  </r>
  <r>
    <n v="6019"/>
    <d v="2021-06-25T00:00:00"/>
    <x v="647"/>
    <x v="1"/>
    <s v="Cookware Set"/>
    <n v="4"/>
    <n v="351.85"/>
    <n v="18.88"/>
    <b v="0"/>
    <s v="UPI"/>
    <s v="Online"/>
    <n v="1407.4"/>
    <n v="0"/>
  </r>
  <r>
    <n v="4410"/>
    <d v="2023-03-07T00:00:00"/>
    <x v="648"/>
    <x v="0"/>
    <s v="Action Figure"/>
    <n v="5"/>
    <n v="387.38"/>
    <n v="123.57"/>
    <b v="0"/>
    <s v="Cash"/>
    <s v="In-store"/>
    <n v="1936.9"/>
    <n v="0"/>
  </r>
  <r>
    <n v="1880"/>
    <d v="2023-02-14T00:00:00"/>
    <x v="648"/>
    <x v="1"/>
    <s v="Cookware Set"/>
    <n v="2"/>
    <n v="453.2"/>
    <n v="139.06"/>
    <b v="1"/>
    <s v="Credit Card"/>
    <s v="In-store"/>
    <n v="906.4"/>
    <n v="1"/>
  </r>
  <r>
    <n v="4787"/>
    <d v="2022-06-01T00:00:00"/>
    <x v="648"/>
    <x v="3"/>
    <s v="Textbook"/>
    <n v="4"/>
    <n v="302.94"/>
    <n v="82.31"/>
    <b v="0"/>
    <s v="Credit Card"/>
    <s v="Online"/>
    <n v="1211.76"/>
    <n v="0"/>
  </r>
  <r>
    <n v="3096"/>
    <d v="2022-07-29T00:00:00"/>
    <x v="649"/>
    <x v="0"/>
    <s v="Doll"/>
    <n v="1"/>
    <n v="76.33"/>
    <n v="37.409999999999997"/>
    <b v="1"/>
    <s v="Net Banking"/>
    <s v="Online"/>
    <n v="76.33"/>
    <n v="1"/>
  </r>
  <r>
    <n v="7574"/>
    <d v="2022-05-17T00:00:00"/>
    <x v="649"/>
    <x v="4"/>
    <s v="Headphones"/>
    <n v="4"/>
    <n v="239.56"/>
    <n v="64.099999999999994"/>
    <b v="0"/>
    <s v="Credit Card"/>
    <s v="Online"/>
    <n v="958.24"/>
    <n v="0"/>
  </r>
  <r>
    <n v="820"/>
    <d v="2022-04-06T00:00:00"/>
    <x v="649"/>
    <x v="4"/>
    <s v="Camera"/>
    <n v="1"/>
    <n v="432.85"/>
    <n v="104.91"/>
    <b v="1"/>
    <s v="Debit Card"/>
    <s v="Online"/>
    <n v="432.85"/>
    <n v="1"/>
  </r>
  <r>
    <n v="1311"/>
    <d v="2022-03-16T00:00:00"/>
    <x v="649"/>
    <x v="3"/>
    <s v="Science Fiction"/>
    <n v="5"/>
    <n v="366.68"/>
    <n v="68.22"/>
    <b v="0"/>
    <s v="Net Banking"/>
    <s v="In-store"/>
    <n v="1833.4"/>
    <n v="0"/>
  </r>
  <r>
    <n v="4209"/>
    <d v="2021-08-18T00:00:00"/>
    <x v="649"/>
    <x v="1"/>
    <s v="Cushion Covers"/>
    <n v="2"/>
    <n v="114.51"/>
    <n v="22.63"/>
    <b v="1"/>
    <s v="Debit Card"/>
    <s v="Online"/>
    <n v="229.02"/>
    <n v="1"/>
  </r>
  <r>
    <n v="3028"/>
    <d v="2022-05-29T00:00:00"/>
    <x v="650"/>
    <x v="1"/>
    <s v="Bed Sheets"/>
    <n v="1"/>
    <n v="81.319999999999993"/>
    <n v="30.34"/>
    <b v="0"/>
    <s v="Cash"/>
    <s v="In-store"/>
    <n v="81.319999999999993"/>
    <n v="0"/>
  </r>
  <r>
    <n v="1657"/>
    <d v="2021-06-03T00:00:00"/>
    <x v="650"/>
    <x v="5"/>
    <s v="Motor Oil"/>
    <n v="4"/>
    <n v="389.31"/>
    <n v="106.42"/>
    <b v="1"/>
    <s v="Cash"/>
    <s v="Online"/>
    <n v="1557.24"/>
    <n v="1"/>
  </r>
  <r>
    <n v="3156"/>
    <d v="2022-09-07T00:00:00"/>
    <x v="651"/>
    <x v="5"/>
    <s v="Car Charger"/>
    <n v="4"/>
    <n v="230.42"/>
    <n v="96.36"/>
    <b v="1"/>
    <s v="Debit Card"/>
    <s v="In-store"/>
    <n v="921.68"/>
    <n v="1"/>
  </r>
  <r>
    <n v="2101"/>
    <d v="2021-11-25T00:00:00"/>
    <x v="651"/>
    <x v="5"/>
    <s v="Motorcycle Helmet"/>
    <n v="1"/>
    <n v="149.72"/>
    <n v="5.23"/>
    <b v="1"/>
    <s v="Net Banking"/>
    <s v="In-store"/>
    <n v="149.72"/>
    <n v="1"/>
  </r>
  <r>
    <n v="1844"/>
    <d v="2021-04-01T00:00:00"/>
    <x v="651"/>
    <x v="3"/>
    <s v="Textbook"/>
    <n v="3"/>
    <n v="180.67"/>
    <n v="28.97"/>
    <b v="1"/>
    <s v="Net Banking"/>
    <s v="Online"/>
    <n v="542.01"/>
    <n v="1"/>
  </r>
  <r>
    <n v="8403"/>
    <d v="2022-06-05T00:00:00"/>
    <x v="652"/>
    <x v="4"/>
    <s v="Headphones"/>
    <n v="1"/>
    <n v="222.36"/>
    <n v="103.66"/>
    <b v="0"/>
    <s v="Debit Card"/>
    <s v="Online"/>
    <n v="222.36"/>
    <n v="0"/>
  </r>
  <r>
    <n v="6958"/>
    <d v="2022-11-11T00:00:00"/>
    <x v="653"/>
    <x v="2"/>
    <s v="Watch"/>
    <n v="2"/>
    <n v="142.38"/>
    <n v="13.62"/>
    <b v="0"/>
    <s v="Cash"/>
    <s v="Online"/>
    <n v="284.76"/>
    <n v="0"/>
  </r>
  <r>
    <n v="3653"/>
    <d v="2022-08-27T00:00:00"/>
    <x v="653"/>
    <x v="4"/>
    <s v="Laptop"/>
    <n v="2"/>
    <n v="395.39"/>
    <n v="22.67"/>
    <b v="0"/>
    <s v="Net Banking"/>
    <s v="Online"/>
    <n v="790.78"/>
    <n v="0"/>
  </r>
  <r>
    <n v="6382"/>
    <d v="2022-07-19T00:00:00"/>
    <x v="653"/>
    <x v="4"/>
    <s v="Smartwatch"/>
    <n v="1"/>
    <n v="324.3"/>
    <n v="100.27"/>
    <b v="1"/>
    <s v="Credit Card"/>
    <s v="In-store"/>
    <n v="324.3"/>
    <n v="1"/>
  </r>
  <r>
    <n v="168"/>
    <d v="2022-06-04T00:00:00"/>
    <x v="653"/>
    <x v="2"/>
    <s v="T-Shirt"/>
    <n v="2"/>
    <n v="27.7"/>
    <n v="2.88"/>
    <b v="1"/>
    <s v="Net Banking"/>
    <s v="Online"/>
    <n v="55.4"/>
    <n v="1"/>
  </r>
  <r>
    <n v="5428"/>
    <d v="2022-03-12T00:00:00"/>
    <x v="653"/>
    <x v="4"/>
    <s v="Camera"/>
    <n v="5"/>
    <n v="160.76"/>
    <n v="72.239999999999995"/>
    <b v="1"/>
    <s v="Cash"/>
    <s v="In-store"/>
    <n v="803.8"/>
    <n v="1"/>
  </r>
  <r>
    <n v="7586"/>
    <d v="2021-03-25T00:00:00"/>
    <x v="653"/>
    <x v="5"/>
    <s v="Motor Oil"/>
    <n v="4"/>
    <n v="270.64999999999998"/>
    <n v="111.42"/>
    <b v="1"/>
    <s v="UPI"/>
    <s v="In-store"/>
    <n v="1082.5999999999999"/>
    <n v="1"/>
  </r>
  <r>
    <n v="8355"/>
    <d v="2022-10-31T00:00:00"/>
    <x v="654"/>
    <x v="0"/>
    <s v="Doll"/>
    <n v="2"/>
    <n v="21.06"/>
    <n v="2.34"/>
    <b v="0"/>
    <s v="UPI"/>
    <s v="Online"/>
    <n v="42.12"/>
    <n v="0"/>
  </r>
  <r>
    <n v="8417"/>
    <d v="2022-06-18T00:00:00"/>
    <x v="654"/>
    <x v="3"/>
    <s v="Biography"/>
    <n v="2"/>
    <n v="237.17"/>
    <n v="118.48"/>
    <b v="1"/>
    <s v="Cash"/>
    <s v="In-store"/>
    <n v="474.34"/>
    <n v="1"/>
  </r>
  <r>
    <n v="1310"/>
    <d v="2022-03-13T00:00:00"/>
    <x v="654"/>
    <x v="5"/>
    <s v="Air Freshener"/>
    <n v="1"/>
    <n v="488.81"/>
    <n v="164.85"/>
    <b v="0"/>
    <s v="Cash"/>
    <s v="In-store"/>
    <n v="488.81"/>
    <n v="0"/>
  </r>
  <r>
    <n v="2836"/>
    <d v="2022-07-31T00:00:00"/>
    <x v="655"/>
    <x v="3"/>
    <s v="Biography"/>
    <n v="4"/>
    <n v="130.05000000000001"/>
    <n v="25.52"/>
    <b v="0"/>
    <s v="Credit Card"/>
    <s v="In-store"/>
    <n v="520.20000000000005"/>
    <n v="0"/>
  </r>
  <r>
    <n v="4287"/>
    <d v="2022-07-01T00:00:00"/>
    <x v="655"/>
    <x v="1"/>
    <s v="Cookware Set"/>
    <n v="4"/>
    <n v="406.42"/>
    <n v="86.4"/>
    <b v="0"/>
    <s v="Credit Card"/>
    <s v="In-store"/>
    <n v="1625.68"/>
    <n v="0"/>
  </r>
  <r>
    <n v="7245"/>
    <d v="2021-09-08T00:00:00"/>
    <x v="655"/>
    <x v="2"/>
    <s v="Watch"/>
    <n v="4"/>
    <n v="398.93"/>
    <n v="191.45"/>
    <b v="1"/>
    <s v="Credit Card"/>
    <s v="In-store"/>
    <n v="1595.72"/>
    <n v="1"/>
  </r>
  <r>
    <n v="5529"/>
    <d v="2021-07-13T00:00:00"/>
    <x v="655"/>
    <x v="1"/>
    <s v="Bed Sheets"/>
    <n v="5"/>
    <n v="140.94999999999999"/>
    <n v="20.67"/>
    <b v="0"/>
    <s v="Credit Card"/>
    <s v="In-store"/>
    <n v="704.75"/>
    <n v="0"/>
  </r>
  <r>
    <n v="3729"/>
    <d v="2023-01-10T00:00:00"/>
    <x v="656"/>
    <x v="4"/>
    <s v="Laptop"/>
    <n v="2"/>
    <n v="147.38999999999999"/>
    <n v="16.89"/>
    <b v="1"/>
    <s v="Net Banking"/>
    <s v="In-store"/>
    <n v="294.77999999999997"/>
    <n v="1"/>
  </r>
  <r>
    <n v="630"/>
    <d v="2022-04-10T00:00:00"/>
    <x v="656"/>
    <x v="2"/>
    <s v="T-Shirt"/>
    <n v="3"/>
    <n v="496.3"/>
    <n v="5.75"/>
    <b v="1"/>
    <s v="Cash"/>
    <s v="Online"/>
    <n v="1488.9"/>
    <n v="1"/>
  </r>
  <r>
    <n v="1792"/>
    <d v="2022-08-11T00:00:00"/>
    <x v="657"/>
    <x v="2"/>
    <s v="Shoes"/>
    <n v="5"/>
    <n v="95.48"/>
    <n v="7.64"/>
    <b v="0"/>
    <s v="UPI"/>
    <s v="Online"/>
    <n v="477.40000000000003"/>
    <n v="0"/>
  </r>
  <r>
    <n v="9921"/>
    <d v="2023-03-19T00:00:00"/>
    <x v="658"/>
    <x v="4"/>
    <s v="Smartwatch"/>
    <n v="3"/>
    <n v="366.3"/>
    <n v="58.44"/>
    <b v="0"/>
    <s v="UPI"/>
    <s v="In-store"/>
    <n v="1098.9000000000001"/>
    <n v="0"/>
  </r>
  <r>
    <n v="3021"/>
    <d v="2022-09-03T00:00:00"/>
    <x v="658"/>
    <x v="3"/>
    <s v="Science Fiction"/>
    <n v="4"/>
    <n v="416.12"/>
    <n v="12.6"/>
    <b v="1"/>
    <s v="Credit Card"/>
    <s v="In-store"/>
    <n v="1664.48"/>
    <n v="1"/>
  </r>
  <r>
    <n v="4082"/>
    <d v="2022-08-26T00:00:00"/>
    <x v="658"/>
    <x v="0"/>
    <s v="Remote Control Car"/>
    <n v="4"/>
    <n v="99.72"/>
    <n v="49.17"/>
    <b v="0"/>
    <s v="Cash"/>
    <s v="In-store"/>
    <n v="398.88"/>
    <n v="0"/>
  </r>
  <r>
    <n v="9142"/>
    <d v="2021-10-02T00:00:00"/>
    <x v="658"/>
    <x v="3"/>
    <s v="Science Fiction"/>
    <n v="3"/>
    <n v="364.63"/>
    <n v="119.7"/>
    <b v="1"/>
    <s v="Net Banking"/>
    <s v="Online"/>
    <n v="1093.8899999999999"/>
    <n v="1"/>
  </r>
  <r>
    <n v="1662"/>
    <d v="2021-05-03T00:00:00"/>
    <x v="659"/>
    <x v="0"/>
    <s v="Doll"/>
    <n v="1"/>
    <n v="271.56"/>
    <n v="66.94"/>
    <b v="1"/>
    <s v="Cash"/>
    <s v="In-store"/>
    <n v="271.56"/>
    <n v="1"/>
  </r>
  <r>
    <n v="6928"/>
    <d v="2023-01-02T00:00:00"/>
    <x v="660"/>
    <x v="0"/>
    <s v="Puzzle"/>
    <n v="2"/>
    <n v="470.73"/>
    <n v="153.77000000000001"/>
    <b v="0"/>
    <s v="UPI"/>
    <s v="Online"/>
    <n v="941.46"/>
    <n v="0"/>
  </r>
  <r>
    <n v="3841"/>
    <d v="2022-11-12T00:00:00"/>
    <x v="660"/>
    <x v="0"/>
    <s v="Doll"/>
    <n v="5"/>
    <n v="381.67"/>
    <n v="23.6"/>
    <b v="0"/>
    <s v="Net Banking"/>
    <s v="Online"/>
    <n v="1908.3500000000001"/>
    <n v="0"/>
  </r>
  <r>
    <n v="9102"/>
    <d v="2022-03-06T00:00:00"/>
    <x v="660"/>
    <x v="2"/>
    <s v="Shoes"/>
    <n v="2"/>
    <n v="227.91"/>
    <n v="83.32"/>
    <b v="1"/>
    <s v="Credit Card"/>
    <s v="In-store"/>
    <n v="455.82"/>
    <n v="1"/>
  </r>
  <r>
    <n v="2190"/>
    <d v="2021-11-06T00:00:00"/>
    <x v="660"/>
    <x v="5"/>
    <s v="Motorcycle Helmet"/>
    <n v="3"/>
    <n v="310.72000000000003"/>
    <n v="84.55"/>
    <b v="1"/>
    <s v="Debit Card"/>
    <s v="In-store"/>
    <n v="932.16000000000008"/>
    <n v="1"/>
  </r>
  <r>
    <n v="8964"/>
    <d v="2021-10-18T00:00:00"/>
    <x v="660"/>
    <x v="3"/>
    <s v="Mystery Novel"/>
    <n v="4"/>
    <n v="318.31"/>
    <n v="76.05"/>
    <b v="0"/>
    <s v="Debit Card"/>
    <s v="In-store"/>
    <n v="1273.24"/>
    <n v="0"/>
  </r>
  <r>
    <n v="3149"/>
    <d v="2021-09-12T00:00:00"/>
    <x v="660"/>
    <x v="5"/>
    <s v="Car Seat Cover"/>
    <n v="2"/>
    <n v="479.79"/>
    <n v="23.17"/>
    <b v="1"/>
    <s v="Debit Card"/>
    <s v="Online"/>
    <n v="959.58"/>
    <n v="1"/>
  </r>
  <r>
    <n v="4515"/>
    <d v="2021-05-20T00:00:00"/>
    <x v="660"/>
    <x v="3"/>
    <s v="Biography"/>
    <n v="4"/>
    <n v="280.52999999999997"/>
    <n v="78.209999999999994"/>
    <b v="1"/>
    <s v="Net Banking"/>
    <s v="In-store"/>
    <n v="1122.1199999999999"/>
    <n v="1"/>
  </r>
  <r>
    <n v="1091"/>
    <d v="2022-08-28T00:00:00"/>
    <x v="661"/>
    <x v="1"/>
    <s v="Table Lamp"/>
    <n v="3"/>
    <n v="465.22"/>
    <n v="99.5"/>
    <b v="0"/>
    <s v="Cash"/>
    <s v="Online"/>
    <n v="1395.66"/>
    <n v="0"/>
  </r>
  <r>
    <n v="6600"/>
    <d v="2022-08-10T00:00:00"/>
    <x v="661"/>
    <x v="4"/>
    <s v="Camera"/>
    <n v="4"/>
    <n v="353.05"/>
    <n v="71.08"/>
    <b v="0"/>
    <s v="Debit Card"/>
    <s v="In-store"/>
    <n v="1412.2"/>
    <n v="0"/>
  </r>
  <r>
    <n v="9973"/>
    <d v="2022-05-18T00:00:00"/>
    <x v="661"/>
    <x v="5"/>
    <s v="Air Freshener"/>
    <n v="1"/>
    <n v="203.94"/>
    <n v="89.63"/>
    <b v="1"/>
    <s v="Credit Card"/>
    <s v="In-store"/>
    <n v="203.94"/>
    <n v="1"/>
  </r>
  <r>
    <n v="6525"/>
    <d v="2021-09-15T00:00:00"/>
    <x v="662"/>
    <x v="0"/>
    <s v="Action Figure"/>
    <n v="4"/>
    <n v="405.05"/>
    <n v="70.13"/>
    <b v="1"/>
    <s v="UPI"/>
    <s v="Online"/>
    <n v="1620.2"/>
    <n v="1"/>
  </r>
  <r>
    <n v="6559"/>
    <d v="2021-06-22T00:00:00"/>
    <x v="662"/>
    <x v="1"/>
    <s v="Cookware Set"/>
    <n v="2"/>
    <n v="105.54"/>
    <n v="0.18"/>
    <b v="0"/>
    <s v="Credit Card"/>
    <s v="Online"/>
    <n v="211.08"/>
    <n v="0"/>
  </r>
  <r>
    <n v="4771"/>
    <d v="2021-12-10T00:00:00"/>
    <x v="663"/>
    <x v="4"/>
    <s v="Headphones"/>
    <n v="1"/>
    <n v="213.21"/>
    <n v="37.619999999999997"/>
    <b v="0"/>
    <s v="Credit Card"/>
    <s v="Online"/>
    <n v="213.21"/>
    <n v="0"/>
  </r>
  <r>
    <n v="5724"/>
    <d v="2023-02-23T00:00:00"/>
    <x v="664"/>
    <x v="2"/>
    <s v="Jeans"/>
    <n v="5"/>
    <n v="185.11"/>
    <n v="21.92"/>
    <b v="0"/>
    <s v="Credit Card"/>
    <s v="Online"/>
    <n v="925.55000000000007"/>
    <n v="0"/>
  </r>
  <r>
    <n v="2094"/>
    <d v="2022-01-17T00:00:00"/>
    <x v="664"/>
    <x v="1"/>
    <s v="Cushion Covers"/>
    <n v="5"/>
    <n v="219.59"/>
    <n v="62.42"/>
    <b v="1"/>
    <s v="Credit Card"/>
    <s v="Online"/>
    <n v="1097.95"/>
    <n v="1"/>
  </r>
  <r>
    <n v="9551"/>
    <d v="2021-09-15T00:00:00"/>
    <x v="664"/>
    <x v="5"/>
    <s v="Air Freshener"/>
    <n v="1"/>
    <n v="15.06"/>
    <n v="1"/>
    <b v="0"/>
    <s v="UPI"/>
    <s v="Online"/>
    <n v="15.06"/>
    <n v="0"/>
  </r>
  <r>
    <n v="8438"/>
    <d v="2022-03-21T00:00:00"/>
    <x v="665"/>
    <x v="5"/>
    <s v="Motor Oil"/>
    <n v="1"/>
    <n v="208.68"/>
    <n v="64.3"/>
    <b v="1"/>
    <s v="UPI"/>
    <s v="In-store"/>
    <n v="208.68"/>
    <n v="1"/>
  </r>
  <r>
    <n v="9074"/>
    <d v="2021-03-25T00:00:00"/>
    <x v="665"/>
    <x v="0"/>
    <s v="Doll"/>
    <n v="4"/>
    <n v="243.2"/>
    <n v="103.89"/>
    <b v="1"/>
    <s v="UPI"/>
    <s v="In-store"/>
    <n v="972.8"/>
    <n v="1"/>
  </r>
  <r>
    <n v="398"/>
    <d v="2022-01-10T00:00:00"/>
    <x v="666"/>
    <x v="0"/>
    <s v="Board Game"/>
    <n v="1"/>
    <n v="231.6"/>
    <n v="92.65"/>
    <b v="0"/>
    <s v="Cash"/>
    <s v="In-store"/>
    <n v="231.6"/>
    <n v="0"/>
  </r>
  <r>
    <n v="4628"/>
    <d v="2021-07-09T00:00:00"/>
    <x v="666"/>
    <x v="0"/>
    <s v="Remote Control Car"/>
    <n v="4"/>
    <n v="456.02"/>
    <n v="54.19"/>
    <b v="0"/>
    <s v="Cash"/>
    <s v="In-store"/>
    <n v="1824.08"/>
    <n v="0"/>
  </r>
  <r>
    <n v="1243"/>
    <d v="2023-01-29T00:00:00"/>
    <x v="667"/>
    <x v="2"/>
    <s v="Jeans"/>
    <n v="2"/>
    <n v="266"/>
    <n v="87.05"/>
    <b v="0"/>
    <s v="Cash"/>
    <s v="Online"/>
    <n v="532"/>
    <n v="0"/>
  </r>
  <r>
    <n v="6685"/>
    <d v="2022-09-14T00:00:00"/>
    <x v="668"/>
    <x v="4"/>
    <s v="Laptop"/>
    <n v="4"/>
    <n v="86.29"/>
    <n v="29.94"/>
    <b v="1"/>
    <s v="Credit Card"/>
    <s v="Online"/>
    <n v="345.16"/>
    <n v="1"/>
  </r>
  <r>
    <n v="4602"/>
    <d v="2022-08-27T00:00:00"/>
    <x v="668"/>
    <x v="3"/>
    <s v="Biography"/>
    <n v="2"/>
    <n v="262.7"/>
    <n v="96.4"/>
    <b v="0"/>
    <s v="Credit Card"/>
    <s v="Online"/>
    <n v="525.4"/>
    <n v="0"/>
  </r>
  <r>
    <n v="2333"/>
    <d v="2022-01-31T00:00:00"/>
    <x v="668"/>
    <x v="2"/>
    <s v="Jeans"/>
    <n v="2"/>
    <n v="112.82"/>
    <n v="55.34"/>
    <b v="0"/>
    <s v="Credit Card"/>
    <s v="Online"/>
    <n v="225.64"/>
    <n v="0"/>
  </r>
  <r>
    <n v="5483"/>
    <d v="2021-04-06T00:00:00"/>
    <x v="668"/>
    <x v="2"/>
    <s v="Dress"/>
    <n v="4"/>
    <n v="191.75"/>
    <n v="31.88"/>
    <b v="1"/>
    <s v="Net Banking"/>
    <s v="In-store"/>
    <n v="767"/>
    <n v="1"/>
  </r>
  <r>
    <n v="6926"/>
    <d v="2023-01-16T00:00:00"/>
    <x v="669"/>
    <x v="0"/>
    <s v="Doll"/>
    <n v="3"/>
    <n v="475.07"/>
    <n v="162.68"/>
    <b v="1"/>
    <s v="UPI"/>
    <s v="Online"/>
    <n v="1425.21"/>
    <n v="1"/>
  </r>
  <r>
    <n v="4839"/>
    <d v="2022-07-06T00:00:00"/>
    <x v="669"/>
    <x v="3"/>
    <s v="Science Fiction"/>
    <n v="4"/>
    <n v="352.79"/>
    <n v="100.23"/>
    <b v="1"/>
    <s v="Debit Card"/>
    <s v="Online"/>
    <n v="1411.16"/>
    <n v="1"/>
  </r>
  <r>
    <n v="8774"/>
    <d v="2022-06-28T00:00:00"/>
    <x v="669"/>
    <x v="2"/>
    <s v="Dress"/>
    <n v="3"/>
    <n v="457.17"/>
    <n v="130.37"/>
    <b v="1"/>
    <s v="Cash"/>
    <s v="Online"/>
    <n v="1371.51"/>
    <n v="1"/>
  </r>
  <r>
    <n v="350"/>
    <d v="2022-04-21T00:00:00"/>
    <x v="669"/>
    <x v="3"/>
    <s v="Science Fiction"/>
    <n v="2"/>
    <n v="132.84"/>
    <n v="2.62"/>
    <b v="0"/>
    <s v="Cash"/>
    <s v="In-store"/>
    <n v="265.68"/>
    <n v="0"/>
  </r>
  <r>
    <n v="3315"/>
    <d v="2021-09-18T00:00:00"/>
    <x v="669"/>
    <x v="2"/>
    <s v="Jeans"/>
    <n v="2"/>
    <n v="438.47"/>
    <n v="192.18"/>
    <b v="1"/>
    <s v="Net Banking"/>
    <s v="In-store"/>
    <n v="876.94"/>
    <n v="1"/>
  </r>
  <r>
    <n v="4119"/>
    <d v="2021-07-17T00:00:00"/>
    <x v="669"/>
    <x v="4"/>
    <s v="Smartphone"/>
    <n v="4"/>
    <n v="312.26"/>
    <n v="35.590000000000003"/>
    <b v="1"/>
    <s v="Cash"/>
    <s v="In-store"/>
    <n v="1249.04"/>
    <n v="1"/>
  </r>
  <r>
    <n v="7680"/>
    <d v="2021-05-25T00:00:00"/>
    <x v="669"/>
    <x v="1"/>
    <s v="Cookware Set"/>
    <n v="3"/>
    <n v="255.23"/>
    <n v="63.02"/>
    <b v="1"/>
    <s v="Cash"/>
    <s v="Online"/>
    <n v="765.68999999999994"/>
    <n v="1"/>
  </r>
  <r>
    <n v="3556"/>
    <d v="2022-10-25T00:00:00"/>
    <x v="670"/>
    <x v="1"/>
    <s v="Table Lamp"/>
    <n v="5"/>
    <n v="206.46"/>
    <n v="25.33"/>
    <b v="0"/>
    <s v="Debit Card"/>
    <s v="Online"/>
    <n v="1032.3"/>
    <n v="0"/>
  </r>
  <r>
    <n v="3697"/>
    <d v="2022-09-30T00:00:00"/>
    <x v="670"/>
    <x v="3"/>
    <s v="Mystery Novel"/>
    <n v="2"/>
    <n v="106.47"/>
    <n v="17.53"/>
    <b v="1"/>
    <s v="Credit Card"/>
    <s v="Online"/>
    <n v="212.94"/>
    <n v="1"/>
  </r>
  <r>
    <n v="2354"/>
    <d v="2021-10-22T00:00:00"/>
    <x v="670"/>
    <x v="5"/>
    <s v="Motor Oil"/>
    <n v="4"/>
    <n v="114.22"/>
    <n v="38.979999999999997"/>
    <b v="1"/>
    <s v="Cash"/>
    <s v="In-store"/>
    <n v="456.88"/>
    <n v="1"/>
  </r>
  <r>
    <n v="9701"/>
    <d v="2023-03-11T00:00:00"/>
    <x v="671"/>
    <x v="5"/>
    <s v="Motorcycle Helmet"/>
    <n v="1"/>
    <n v="351.62"/>
    <n v="53.02"/>
    <b v="1"/>
    <s v="Cash"/>
    <s v="Online"/>
    <n v="351.62"/>
    <n v="1"/>
  </r>
  <r>
    <n v="5806"/>
    <d v="2021-11-13T00:00:00"/>
    <x v="671"/>
    <x v="3"/>
    <s v="Mystery Novel"/>
    <n v="4"/>
    <n v="226.71"/>
    <n v="83.85"/>
    <b v="1"/>
    <s v="Debit Card"/>
    <s v="Online"/>
    <n v="906.84"/>
    <n v="1"/>
  </r>
  <r>
    <n v="9783"/>
    <d v="2021-09-07T00:00:00"/>
    <x v="671"/>
    <x v="1"/>
    <s v="Table Lamp"/>
    <n v="1"/>
    <n v="184.46"/>
    <n v="70.39"/>
    <b v="0"/>
    <s v="Net Banking"/>
    <s v="Online"/>
    <n v="184.46"/>
    <n v="0"/>
  </r>
  <r>
    <n v="1491"/>
    <d v="2021-06-03T00:00:00"/>
    <x v="672"/>
    <x v="3"/>
    <s v="Science Fiction"/>
    <n v="5"/>
    <n v="263.33"/>
    <n v="83.13"/>
    <b v="0"/>
    <s v="Net Banking"/>
    <s v="In-store"/>
    <n v="1316.6499999999999"/>
    <n v="0"/>
  </r>
  <r>
    <n v="2578"/>
    <d v="2021-12-17T00:00:00"/>
    <x v="673"/>
    <x v="1"/>
    <s v="Cushion Covers"/>
    <n v="3"/>
    <n v="13.59"/>
    <n v="4.08"/>
    <b v="0"/>
    <s v="UPI"/>
    <s v="In-store"/>
    <n v="40.769999999999996"/>
    <n v="0"/>
  </r>
  <r>
    <n v="3655"/>
    <d v="2021-07-21T00:00:00"/>
    <x v="673"/>
    <x v="2"/>
    <s v="Dress"/>
    <n v="5"/>
    <n v="114.44"/>
    <n v="27.51"/>
    <b v="0"/>
    <s v="UPI"/>
    <s v="Online"/>
    <n v="572.20000000000005"/>
    <n v="0"/>
  </r>
  <r>
    <n v="5625"/>
    <d v="2023-02-08T00:00:00"/>
    <x v="674"/>
    <x v="4"/>
    <s v="Headphones"/>
    <n v="4"/>
    <n v="240.88"/>
    <n v="39.97"/>
    <b v="1"/>
    <s v="Debit Card"/>
    <s v="In-store"/>
    <n v="963.52"/>
    <n v="1"/>
  </r>
  <r>
    <n v="8509"/>
    <d v="2023-01-22T00:00:00"/>
    <x v="674"/>
    <x v="4"/>
    <s v="Smartphone"/>
    <n v="2"/>
    <n v="218.99"/>
    <n v="92.69"/>
    <b v="1"/>
    <s v="Debit Card"/>
    <s v="Online"/>
    <n v="437.98"/>
    <n v="1"/>
  </r>
  <r>
    <n v="4485"/>
    <d v="2021-09-15T00:00:00"/>
    <x v="674"/>
    <x v="5"/>
    <s v="Car Seat Cover"/>
    <n v="5"/>
    <n v="98.74"/>
    <n v="23.9"/>
    <b v="0"/>
    <s v="Net Banking"/>
    <s v="Online"/>
    <n v="493.7"/>
    <n v="0"/>
  </r>
  <r>
    <n v="2298"/>
    <d v="2022-08-21T00:00:00"/>
    <x v="675"/>
    <x v="3"/>
    <s v="Mystery Novel"/>
    <n v="1"/>
    <n v="302.14"/>
    <n v="31.7"/>
    <b v="0"/>
    <s v="Net Banking"/>
    <s v="In-store"/>
    <n v="302.14"/>
    <n v="0"/>
  </r>
  <r>
    <n v="7427"/>
    <d v="2022-07-29T00:00:00"/>
    <x v="675"/>
    <x v="4"/>
    <s v="Smartphone"/>
    <n v="2"/>
    <n v="318.77999999999997"/>
    <n v="126.08"/>
    <b v="1"/>
    <s v="Credit Card"/>
    <s v="In-store"/>
    <n v="637.55999999999995"/>
    <n v="1"/>
  </r>
  <r>
    <n v="8610"/>
    <d v="2021-05-12T00:00:00"/>
    <x v="675"/>
    <x v="3"/>
    <s v="Textbook"/>
    <n v="4"/>
    <n v="141.47999999999999"/>
    <n v="28.36"/>
    <b v="1"/>
    <s v="Debit Card"/>
    <s v="Online"/>
    <n v="565.91999999999996"/>
    <n v="1"/>
  </r>
  <r>
    <n v="9115"/>
    <d v="2022-07-25T00:00:00"/>
    <x v="676"/>
    <x v="2"/>
    <s v="T-Shirt"/>
    <n v="1"/>
    <n v="490.55"/>
    <n v="140.22"/>
    <b v="0"/>
    <s v="Debit Card"/>
    <s v="Online"/>
    <n v="490.55"/>
    <n v="0"/>
  </r>
  <r>
    <n v="6931"/>
    <d v="2022-06-03T00:00:00"/>
    <x v="677"/>
    <x v="5"/>
    <s v="Motor Oil"/>
    <n v="4"/>
    <n v="85.85"/>
    <n v="12.74"/>
    <b v="1"/>
    <s v="Cash"/>
    <s v="Online"/>
    <n v="343.4"/>
    <n v="1"/>
  </r>
  <r>
    <n v="8893"/>
    <d v="2022-04-08T00:00:00"/>
    <x v="677"/>
    <x v="3"/>
    <s v="Biography"/>
    <n v="5"/>
    <n v="101.45"/>
    <n v="17.64"/>
    <b v="0"/>
    <s v="Net Banking"/>
    <s v="Online"/>
    <n v="507.25"/>
    <n v="0"/>
  </r>
  <r>
    <n v="8728"/>
    <d v="2021-12-28T00:00:00"/>
    <x v="677"/>
    <x v="0"/>
    <s v="Board Game"/>
    <n v="5"/>
    <n v="30.13"/>
    <n v="6.57"/>
    <b v="0"/>
    <s v="UPI"/>
    <s v="In-store"/>
    <n v="150.65"/>
    <n v="0"/>
  </r>
  <r>
    <n v="4272"/>
    <d v="2021-05-30T00:00:00"/>
    <x v="677"/>
    <x v="0"/>
    <s v="Remote Control Car"/>
    <n v="5"/>
    <n v="263.36"/>
    <n v="77.64"/>
    <b v="0"/>
    <s v="Debit Card"/>
    <s v="Online"/>
    <n v="1316.8000000000002"/>
    <n v="0"/>
  </r>
  <r>
    <n v="6033"/>
    <d v="2021-04-14T00:00:00"/>
    <x v="677"/>
    <x v="4"/>
    <s v="Camera"/>
    <n v="4"/>
    <n v="370.48"/>
    <n v="44.89"/>
    <b v="1"/>
    <s v="Net Banking"/>
    <s v="Online"/>
    <n v="1481.92"/>
    <n v="1"/>
  </r>
  <r>
    <n v="3167"/>
    <d v="2021-04-06T00:00:00"/>
    <x v="677"/>
    <x v="1"/>
    <s v="Curtains"/>
    <n v="1"/>
    <n v="395.97"/>
    <n v="82.44"/>
    <b v="1"/>
    <s v="UPI"/>
    <s v="In-store"/>
    <n v="395.97"/>
    <n v="1"/>
  </r>
  <r>
    <n v="1616"/>
    <d v="2023-02-21T00:00:00"/>
    <x v="678"/>
    <x v="0"/>
    <s v="Doll"/>
    <n v="3"/>
    <n v="212.2"/>
    <n v="42.42"/>
    <b v="0"/>
    <s v="Net Banking"/>
    <s v="Online"/>
    <n v="636.59999999999991"/>
    <n v="0"/>
  </r>
  <r>
    <n v="1094"/>
    <d v="2023-01-03T00:00:00"/>
    <x v="678"/>
    <x v="5"/>
    <s v="Motorcycle Helmet"/>
    <n v="4"/>
    <n v="211.53"/>
    <n v="80.58"/>
    <b v="1"/>
    <s v="Net Banking"/>
    <s v="Online"/>
    <n v="846.12"/>
    <n v="1"/>
  </r>
  <r>
    <n v="6005"/>
    <d v="2022-02-14T00:00:00"/>
    <x v="678"/>
    <x v="0"/>
    <s v="Board Game"/>
    <n v="4"/>
    <n v="340.03"/>
    <n v="18.25"/>
    <b v="0"/>
    <s v="UPI"/>
    <s v="In-store"/>
    <n v="1360.12"/>
    <n v="0"/>
  </r>
  <r>
    <n v="2121"/>
    <d v="2021-08-20T00:00:00"/>
    <x v="678"/>
    <x v="1"/>
    <s v="Table Lamp"/>
    <n v="5"/>
    <n v="180.57"/>
    <n v="55.75"/>
    <b v="0"/>
    <s v="Credit Card"/>
    <s v="Online"/>
    <n v="902.84999999999991"/>
    <n v="0"/>
  </r>
  <r>
    <n v="8945"/>
    <d v="2021-06-11T00:00:00"/>
    <x v="678"/>
    <x v="4"/>
    <s v="Smartwatch"/>
    <n v="4"/>
    <n v="469.09"/>
    <n v="231.01"/>
    <b v="1"/>
    <s v="Credit Card"/>
    <s v="In-store"/>
    <n v="1876.36"/>
    <n v="1"/>
  </r>
  <r>
    <n v="3006"/>
    <d v="2023-02-15T00:00:00"/>
    <x v="679"/>
    <x v="0"/>
    <s v="Action Figure"/>
    <n v="4"/>
    <n v="352.34"/>
    <n v="7.69"/>
    <b v="1"/>
    <s v="Net Banking"/>
    <s v="In-store"/>
    <n v="1409.36"/>
    <n v="1"/>
  </r>
  <r>
    <n v="7508"/>
    <d v="2022-05-25T00:00:00"/>
    <x v="679"/>
    <x v="5"/>
    <s v="Car Charger"/>
    <n v="2"/>
    <n v="112.6"/>
    <n v="43.4"/>
    <b v="0"/>
    <s v="UPI"/>
    <s v="In-store"/>
    <n v="225.2"/>
    <n v="0"/>
  </r>
  <r>
    <n v="5504"/>
    <d v="2021-07-22T00:00:00"/>
    <x v="679"/>
    <x v="1"/>
    <s v="Bed Sheets"/>
    <n v="3"/>
    <n v="276.44"/>
    <n v="130.38999999999999"/>
    <b v="1"/>
    <s v="Cash"/>
    <s v="Online"/>
    <n v="829.31999999999994"/>
    <n v="1"/>
  </r>
  <r>
    <n v="9822"/>
    <d v="2022-11-19T00:00:00"/>
    <x v="680"/>
    <x v="0"/>
    <s v="Action Figure"/>
    <n v="5"/>
    <n v="421.16"/>
    <n v="173.17"/>
    <b v="0"/>
    <s v="Debit Card"/>
    <s v="Online"/>
    <n v="2105.8000000000002"/>
    <n v="0"/>
  </r>
  <r>
    <n v="4601"/>
    <d v="2021-08-17T00:00:00"/>
    <x v="680"/>
    <x v="3"/>
    <s v="Mystery Novel"/>
    <n v="5"/>
    <n v="372.58"/>
    <n v="65.930000000000007"/>
    <b v="0"/>
    <s v="Credit Card"/>
    <s v="In-store"/>
    <n v="1862.8999999999999"/>
    <n v="0"/>
  </r>
  <r>
    <n v="9264"/>
    <d v="2021-06-17T00:00:00"/>
    <x v="680"/>
    <x v="0"/>
    <s v="Action Figure"/>
    <n v="3"/>
    <n v="21.14"/>
    <n v="9.9"/>
    <b v="0"/>
    <s v="Credit Card"/>
    <s v="Online"/>
    <n v="63.42"/>
    <n v="0"/>
  </r>
  <r>
    <n v="6695"/>
    <d v="2022-05-01T00:00:00"/>
    <x v="681"/>
    <x v="4"/>
    <s v="Camera"/>
    <n v="1"/>
    <n v="437.37"/>
    <n v="189.5"/>
    <b v="0"/>
    <s v="Cash"/>
    <s v="Online"/>
    <n v="437.37"/>
    <n v="0"/>
  </r>
  <r>
    <n v="7926"/>
    <d v="2022-02-25T00:00:00"/>
    <x v="682"/>
    <x v="4"/>
    <s v="Camera"/>
    <n v="1"/>
    <n v="62.28"/>
    <n v="16.07"/>
    <b v="0"/>
    <s v="UPI"/>
    <s v="In-store"/>
    <n v="62.28"/>
    <n v="0"/>
  </r>
  <r>
    <n v="2469"/>
    <d v="2022-02-22T00:00:00"/>
    <x v="682"/>
    <x v="3"/>
    <s v="Textbook"/>
    <n v="3"/>
    <n v="351.01"/>
    <n v="144.26"/>
    <b v="0"/>
    <s v="Debit Card"/>
    <s v="In-store"/>
    <n v="1053.03"/>
    <n v="0"/>
  </r>
  <r>
    <n v="2522"/>
    <d v="2021-10-16T00:00:00"/>
    <x v="682"/>
    <x v="0"/>
    <s v="Action Figure"/>
    <n v="2"/>
    <n v="249.04"/>
    <n v="39.44"/>
    <b v="0"/>
    <s v="UPI"/>
    <s v="Online"/>
    <n v="498.08"/>
    <n v="0"/>
  </r>
  <r>
    <n v="3484"/>
    <d v="2022-04-04T00:00:00"/>
    <x v="683"/>
    <x v="5"/>
    <s v="Air Freshener"/>
    <n v="1"/>
    <n v="146.4"/>
    <n v="2.8"/>
    <b v="1"/>
    <s v="UPI"/>
    <s v="Online"/>
    <n v="146.4"/>
    <n v="1"/>
  </r>
  <r>
    <n v="7516"/>
    <d v="2021-10-25T00:00:00"/>
    <x v="683"/>
    <x v="5"/>
    <s v="Air Freshener"/>
    <n v="1"/>
    <n v="91.74"/>
    <n v="8.27"/>
    <b v="0"/>
    <s v="Cash"/>
    <s v="In-store"/>
    <n v="91.74"/>
    <n v="0"/>
  </r>
  <r>
    <n v="8654"/>
    <d v="2022-11-07T00:00:00"/>
    <x v="684"/>
    <x v="1"/>
    <s v="Bed Sheets"/>
    <n v="5"/>
    <n v="64.98"/>
    <n v="26.93"/>
    <b v="1"/>
    <s v="Cash"/>
    <s v="Online"/>
    <n v="324.90000000000003"/>
    <n v="1"/>
  </r>
  <r>
    <n v="5303"/>
    <d v="2022-06-25T00:00:00"/>
    <x v="684"/>
    <x v="1"/>
    <s v="Curtains"/>
    <n v="5"/>
    <n v="141"/>
    <n v="60.49"/>
    <b v="1"/>
    <s v="Debit Card"/>
    <s v="In-store"/>
    <n v="705"/>
    <n v="1"/>
  </r>
  <r>
    <n v="1560"/>
    <d v="2022-09-11T00:00:00"/>
    <x v="685"/>
    <x v="4"/>
    <s v="Smartwatch"/>
    <n v="5"/>
    <n v="210.7"/>
    <n v="55"/>
    <b v="0"/>
    <s v="Debit Card"/>
    <s v="In-store"/>
    <n v="1053.5"/>
    <n v="0"/>
  </r>
  <r>
    <n v="7059"/>
    <d v="2021-11-21T00:00:00"/>
    <x v="685"/>
    <x v="2"/>
    <s v="Dress"/>
    <n v="2"/>
    <n v="334.28"/>
    <n v="51.78"/>
    <b v="0"/>
    <s v="Net Banking"/>
    <s v="Online"/>
    <n v="668.56"/>
    <n v="0"/>
  </r>
  <r>
    <n v="8109"/>
    <d v="2022-05-13T00:00:00"/>
    <x v="686"/>
    <x v="5"/>
    <s v="Car Charger"/>
    <n v="2"/>
    <n v="227.34"/>
    <n v="34.409999999999997"/>
    <b v="0"/>
    <s v="Cash"/>
    <s v="In-store"/>
    <n v="454.68"/>
    <n v="0"/>
  </r>
  <r>
    <n v="9039"/>
    <d v="2021-10-27T00:00:00"/>
    <x v="686"/>
    <x v="3"/>
    <s v="Children's Book"/>
    <n v="1"/>
    <n v="64.819999999999993"/>
    <n v="30.63"/>
    <b v="1"/>
    <s v="Cash"/>
    <s v="Online"/>
    <n v="64.819999999999993"/>
    <n v="1"/>
  </r>
  <r>
    <n v="184"/>
    <d v="2022-03-21T00:00:00"/>
    <x v="687"/>
    <x v="2"/>
    <s v="Jeans"/>
    <n v="2"/>
    <n v="328.72"/>
    <n v="106.23"/>
    <b v="0"/>
    <s v="Credit Card"/>
    <s v="Online"/>
    <n v="657.44"/>
    <n v="0"/>
  </r>
  <r>
    <n v="1871"/>
    <d v="2021-09-04T00:00:00"/>
    <x v="687"/>
    <x v="3"/>
    <s v="Science Fiction"/>
    <n v="1"/>
    <n v="266.67"/>
    <n v="51.21"/>
    <b v="1"/>
    <s v="UPI"/>
    <s v="In-store"/>
    <n v="266.67"/>
    <n v="1"/>
  </r>
  <r>
    <n v="8034"/>
    <d v="2022-09-08T00:00:00"/>
    <x v="688"/>
    <x v="1"/>
    <s v="Cushion Covers"/>
    <n v="5"/>
    <n v="476.11"/>
    <n v="225.15"/>
    <b v="1"/>
    <s v="Debit Card"/>
    <s v="Online"/>
    <n v="2380.5500000000002"/>
    <n v="1"/>
  </r>
  <r>
    <n v="2855"/>
    <d v="2021-10-04T00:00:00"/>
    <x v="688"/>
    <x v="0"/>
    <s v="Doll"/>
    <n v="3"/>
    <n v="119.39"/>
    <n v="35.159999999999997"/>
    <b v="1"/>
    <s v="UPI"/>
    <s v="In-store"/>
    <n v="358.17"/>
    <n v="1"/>
  </r>
  <r>
    <n v="6284"/>
    <d v="2022-12-11T00:00:00"/>
    <x v="689"/>
    <x v="3"/>
    <s v="Children's Book"/>
    <n v="3"/>
    <n v="45.8"/>
    <n v="12.76"/>
    <b v="1"/>
    <s v="Net Banking"/>
    <s v="Online"/>
    <n v="137.39999999999998"/>
    <n v="1"/>
  </r>
  <r>
    <n v="4118"/>
    <d v="2022-03-18T00:00:00"/>
    <x v="689"/>
    <x v="0"/>
    <s v="Puzzle"/>
    <n v="2"/>
    <n v="462.3"/>
    <n v="141.72"/>
    <b v="1"/>
    <s v="Credit Card"/>
    <s v="In-store"/>
    <n v="924.6"/>
    <n v="1"/>
  </r>
  <r>
    <n v="1418"/>
    <d v="2021-07-01T00:00:00"/>
    <x v="689"/>
    <x v="4"/>
    <s v="Laptop"/>
    <n v="3"/>
    <n v="10.78"/>
    <n v="2.41"/>
    <b v="0"/>
    <s v="Credit Card"/>
    <s v="In-store"/>
    <n v="32.339999999999996"/>
    <n v="0"/>
  </r>
  <r>
    <n v="5037"/>
    <d v="2022-07-29T00:00:00"/>
    <x v="690"/>
    <x v="1"/>
    <s v="Bed Sheets"/>
    <n v="3"/>
    <n v="309.87"/>
    <n v="61.28"/>
    <b v="1"/>
    <s v="Cash"/>
    <s v="Online"/>
    <n v="929.61"/>
    <n v="1"/>
  </r>
  <r>
    <n v="90"/>
    <d v="2022-06-05T00:00:00"/>
    <x v="690"/>
    <x v="5"/>
    <s v="Car Seat Cover"/>
    <n v="5"/>
    <n v="266.04000000000002"/>
    <n v="69.14"/>
    <b v="0"/>
    <s v="Debit Card"/>
    <s v="In-store"/>
    <n v="1330.2"/>
    <n v="0"/>
  </r>
  <r>
    <n v="8332"/>
    <d v="2022-05-22T00:00:00"/>
    <x v="690"/>
    <x v="4"/>
    <s v="Headphones"/>
    <n v="4"/>
    <n v="434.72"/>
    <n v="115.54"/>
    <b v="1"/>
    <s v="Debit Card"/>
    <s v="In-store"/>
    <n v="1738.88"/>
    <n v="1"/>
  </r>
  <r>
    <n v="7445"/>
    <d v="2021-10-23T00:00:00"/>
    <x v="690"/>
    <x v="2"/>
    <s v="Jeans"/>
    <n v="1"/>
    <n v="362.87"/>
    <n v="62.05"/>
    <b v="0"/>
    <s v="Cash"/>
    <s v="Online"/>
    <n v="362.87"/>
    <n v="0"/>
  </r>
  <r>
    <n v="1632"/>
    <d v="2022-07-12T00:00:00"/>
    <x v="691"/>
    <x v="2"/>
    <s v="Watch"/>
    <n v="1"/>
    <n v="319.41000000000003"/>
    <n v="125.25"/>
    <b v="0"/>
    <s v="Cash"/>
    <s v="Online"/>
    <n v="319.41000000000003"/>
    <n v="0"/>
  </r>
  <r>
    <n v="6810"/>
    <d v="2021-05-13T00:00:00"/>
    <x v="691"/>
    <x v="3"/>
    <s v="Textbook"/>
    <n v="2"/>
    <n v="50.51"/>
    <n v="0.78"/>
    <b v="1"/>
    <s v="Net Banking"/>
    <s v="Online"/>
    <n v="101.02"/>
    <n v="1"/>
  </r>
  <r>
    <n v="8790"/>
    <d v="2023-03-15T00:00:00"/>
    <x v="692"/>
    <x v="5"/>
    <s v="Motorcycle Helmet"/>
    <n v="2"/>
    <n v="396.52"/>
    <n v="107.4"/>
    <b v="1"/>
    <s v="Credit Card"/>
    <s v="Online"/>
    <n v="793.04"/>
    <n v="1"/>
  </r>
  <r>
    <n v="2333"/>
    <d v="2021-08-19T00:00:00"/>
    <x v="692"/>
    <x v="1"/>
    <s v="Bed Sheets"/>
    <n v="1"/>
    <n v="461.42"/>
    <n v="207.01"/>
    <b v="0"/>
    <s v="Net Banking"/>
    <s v="In-store"/>
    <n v="461.42"/>
    <n v="0"/>
  </r>
  <r>
    <n v="6847"/>
    <d v="2021-05-26T00:00:00"/>
    <x v="692"/>
    <x v="3"/>
    <s v="Biography"/>
    <n v="5"/>
    <n v="472.88"/>
    <n v="174.89"/>
    <b v="1"/>
    <s v="Cash"/>
    <s v="In-store"/>
    <n v="2364.4"/>
    <n v="1"/>
  </r>
  <r>
    <n v="7759"/>
    <d v="2023-02-28T00:00:00"/>
    <x v="693"/>
    <x v="1"/>
    <s v="Table Lamp"/>
    <n v="3"/>
    <n v="64.72"/>
    <n v="5.79"/>
    <b v="0"/>
    <s v="Cash"/>
    <s v="In-store"/>
    <n v="194.16"/>
    <n v="0"/>
  </r>
  <r>
    <n v="9971"/>
    <d v="2022-05-11T00:00:00"/>
    <x v="693"/>
    <x v="0"/>
    <s v="Remote Control Car"/>
    <n v="2"/>
    <n v="223.51"/>
    <n v="19.78"/>
    <b v="1"/>
    <s v="Cash"/>
    <s v="In-store"/>
    <n v="447.02"/>
    <n v="1"/>
  </r>
  <r>
    <n v="3698"/>
    <d v="2022-10-24T00:00:00"/>
    <x v="694"/>
    <x v="0"/>
    <s v="Action Figure"/>
    <n v="2"/>
    <n v="102.63"/>
    <n v="35.94"/>
    <b v="1"/>
    <s v="Credit Card"/>
    <s v="Online"/>
    <n v="205.26"/>
    <n v="1"/>
  </r>
  <r>
    <n v="4361"/>
    <d v="2022-03-02T00:00:00"/>
    <x v="694"/>
    <x v="0"/>
    <s v="Doll"/>
    <n v="5"/>
    <n v="475.48"/>
    <n v="221.59"/>
    <b v="0"/>
    <s v="UPI"/>
    <s v="Online"/>
    <n v="2377.4"/>
    <n v="0"/>
  </r>
  <r>
    <n v="8772"/>
    <d v="2022-02-22T00:00:00"/>
    <x v="694"/>
    <x v="1"/>
    <s v="Bed Sheets"/>
    <n v="4"/>
    <n v="332.96"/>
    <n v="33.58"/>
    <b v="0"/>
    <s v="UPI"/>
    <s v="In-store"/>
    <n v="1331.84"/>
    <n v="0"/>
  </r>
  <r>
    <n v="1410"/>
    <d v="2022-02-18T00:00:00"/>
    <x v="694"/>
    <x v="1"/>
    <s v="Cushion Covers"/>
    <n v="2"/>
    <n v="221.7"/>
    <n v="101.79"/>
    <b v="0"/>
    <s v="Debit Card"/>
    <s v="Online"/>
    <n v="443.4"/>
    <n v="0"/>
  </r>
  <r>
    <n v="7788"/>
    <d v="2021-04-14T00:00:00"/>
    <x v="694"/>
    <x v="3"/>
    <s v="Science Fiction"/>
    <n v="2"/>
    <n v="374.43"/>
    <n v="130.13"/>
    <b v="1"/>
    <s v="Cash"/>
    <s v="In-store"/>
    <n v="748.86"/>
    <n v="1"/>
  </r>
  <r>
    <n v="8956"/>
    <d v="2022-06-25T00:00:00"/>
    <x v="695"/>
    <x v="4"/>
    <s v="Camera"/>
    <n v="2"/>
    <n v="293.16000000000003"/>
    <n v="3.65"/>
    <b v="1"/>
    <s v="UPI"/>
    <s v="In-store"/>
    <n v="586.32000000000005"/>
    <n v="1"/>
  </r>
  <r>
    <n v="2526"/>
    <d v="2022-10-12T00:00:00"/>
    <x v="696"/>
    <x v="3"/>
    <s v="Textbook"/>
    <n v="1"/>
    <n v="230.04"/>
    <n v="68.77"/>
    <b v="0"/>
    <s v="Cash"/>
    <s v="In-store"/>
    <n v="230.04"/>
    <n v="0"/>
  </r>
  <r>
    <n v="9519"/>
    <d v="2022-04-21T00:00:00"/>
    <x v="696"/>
    <x v="3"/>
    <s v="Children's Book"/>
    <n v="5"/>
    <n v="390.53"/>
    <n v="158.41999999999999"/>
    <b v="1"/>
    <s v="Credit Card"/>
    <s v="Online"/>
    <n v="1952.6499999999999"/>
    <n v="1"/>
  </r>
  <r>
    <n v="2309"/>
    <d v="2022-01-26T00:00:00"/>
    <x v="696"/>
    <x v="3"/>
    <s v="Biography"/>
    <n v="2"/>
    <n v="46.8"/>
    <n v="4.28"/>
    <b v="0"/>
    <s v="Credit Card"/>
    <s v="Online"/>
    <n v="93.6"/>
    <n v="0"/>
  </r>
  <r>
    <n v="2049"/>
    <d v="2021-10-29T00:00:00"/>
    <x v="696"/>
    <x v="3"/>
    <s v="Mystery Novel"/>
    <n v="2"/>
    <n v="54.2"/>
    <n v="0.4"/>
    <b v="1"/>
    <s v="Net Banking"/>
    <s v="In-store"/>
    <n v="108.4"/>
    <n v="1"/>
  </r>
  <r>
    <n v="2424"/>
    <d v="2023-03-10T00:00:00"/>
    <x v="697"/>
    <x v="3"/>
    <s v="Science Fiction"/>
    <n v="4"/>
    <n v="192.69"/>
    <n v="27.42"/>
    <b v="0"/>
    <s v="Net Banking"/>
    <s v="In-store"/>
    <n v="770.76"/>
    <n v="0"/>
  </r>
  <r>
    <n v="62"/>
    <d v="2023-03-02T00:00:00"/>
    <x v="697"/>
    <x v="3"/>
    <s v="Science Fiction"/>
    <n v="2"/>
    <n v="114.59"/>
    <n v="8.86"/>
    <b v="0"/>
    <s v="Debit Card"/>
    <s v="Online"/>
    <n v="229.18"/>
    <n v="0"/>
  </r>
  <r>
    <n v="1796"/>
    <d v="2021-07-18T00:00:00"/>
    <x v="697"/>
    <x v="5"/>
    <s v="Car Seat Cover"/>
    <n v="4"/>
    <n v="445.55"/>
    <n v="109.89"/>
    <b v="1"/>
    <s v="Debit Card"/>
    <s v="In-store"/>
    <n v="1782.2"/>
    <n v="1"/>
  </r>
  <r>
    <n v="5452"/>
    <d v="2022-08-22T00:00:00"/>
    <x v="698"/>
    <x v="3"/>
    <s v="Mystery Novel"/>
    <n v="2"/>
    <n v="352.26"/>
    <n v="89.18"/>
    <b v="0"/>
    <s v="UPI"/>
    <s v="In-store"/>
    <n v="704.52"/>
    <n v="0"/>
  </r>
  <r>
    <n v="9864"/>
    <d v="2021-11-13T00:00:00"/>
    <x v="698"/>
    <x v="4"/>
    <s v="Laptop"/>
    <n v="4"/>
    <n v="407.47"/>
    <n v="146.74"/>
    <b v="0"/>
    <s v="UPI"/>
    <s v="In-store"/>
    <n v="1629.88"/>
    <n v="0"/>
  </r>
  <r>
    <n v="5708"/>
    <d v="2021-09-26T00:00:00"/>
    <x v="698"/>
    <x v="5"/>
    <s v="Motor Oil"/>
    <n v="2"/>
    <n v="237.99"/>
    <n v="68.33"/>
    <b v="1"/>
    <s v="UPI"/>
    <s v="In-store"/>
    <n v="475.98"/>
    <n v="1"/>
  </r>
  <r>
    <n v="3498"/>
    <d v="2023-01-12T00:00:00"/>
    <x v="699"/>
    <x v="4"/>
    <s v="Camera"/>
    <n v="5"/>
    <n v="212.2"/>
    <n v="69.790000000000006"/>
    <b v="0"/>
    <s v="Debit Card"/>
    <s v="Online"/>
    <n v="1061"/>
    <n v="0"/>
  </r>
  <r>
    <n v="7123"/>
    <d v="2022-11-26T00:00:00"/>
    <x v="699"/>
    <x v="1"/>
    <s v="Bed Sheets"/>
    <n v="5"/>
    <n v="13.98"/>
    <n v="6.9"/>
    <b v="0"/>
    <s v="Debit Card"/>
    <s v="In-store"/>
    <n v="69.900000000000006"/>
    <n v="0"/>
  </r>
  <r>
    <n v="6111"/>
    <d v="2022-08-27T00:00:00"/>
    <x v="699"/>
    <x v="2"/>
    <s v="T-Shirt"/>
    <n v="2"/>
    <n v="256.64"/>
    <n v="53.63"/>
    <b v="1"/>
    <s v="UPI"/>
    <s v="In-store"/>
    <n v="513.28"/>
    <n v="1"/>
  </r>
  <r>
    <n v="7053"/>
    <d v="2021-12-06T00:00:00"/>
    <x v="699"/>
    <x v="3"/>
    <s v="Textbook"/>
    <n v="4"/>
    <n v="326.48"/>
    <n v="134.52000000000001"/>
    <b v="0"/>
    <s v="Debit Card"/>
    <s v="In-store"/>
    <n v="1305.92"/>
    <n v="0"/>
  </r>
  <r>
    <n v="4614"/>
    <d v="2022-02-06T00:00:00"/>
    <x v="700"/>
    <x v="3"/>
    <s v="Biography"/>
    <n v="3"/>
    <n v="21.96"/>
    <n v="2.99"/>
    <b v="1"/>
    <s v="Debit Card"/>
    <s v="In-store"/>
    <n v="65.88"/>
    <n v="1"/>
  </r>
  <r>
    <n v="1771"/>
    <d v="2022-03-08T00:00:00"/>
    <x v="701"/>
    <x v="4"/>
    <s v="Smartphone"/>
    <n v="4"/>
    <n v="224.73"/>
    <n v="47.15"/>
    <b v="1"/>
    <s v="UPI"/>
    <s v="In-store"/>
    <n v="898.92"/>
    <n v="1"/>
  </r>
  <r>
    <n v="8284"/>
    <d v="2021-10-29T00:00:00"/>
    <x v="701"/>
    <x v="0"/>
    <s v="Doll"/>
    <n v="4"/>
    <n v="496.28"/>
    <n v="10.56"/>
    <b v="1"/>
    <s v="Credit Card"/>
    <s v="Online"/>
    <n v="1985.12"/>
    <n v="1"/>
  </r>
  <r>
    <n v="7015"/>
    <d v="2021-10-18T00:00:00"/>
    <x v="701"/>
    <x v="1"/>
    <s v="Bed Sheets"/>
    <n v="1"/>
    <n v="287.45"/>
    <n v="131.97999999999999"/>
    <b v="0"/>
    <s v="Net Banking"/>
    <s v="In-store"/>
    <n v="287.45"/>
    <n v="0"/>
  </r>
  <r>
    <n v="5918"/>
    <d v="2022-07-13T00:00:00"/>
    <x v="702"/>
    <x v="4"/>
    <s v="Smartwatch"/>
    <n v="2"/>
    <n v="270.69"/>
    <n v="54.26"/>
    <b v="1"/>
    <s v="Credit Card"/>
    <s v="Online"/>
    <n v="541.38"/>
    <n v="1"/>
  </r>
  <r>
    <n v="3668"/>
    <d v="2022-04-27T00:00:00"/>
    <x v="702"/>
    <x v="0"/>
    <s v="Puzzle"/>
    <n v="2"/>
    <n v="32.9"/>
    <n v="3.92"/>
    <b v="1"/>
    <s v="Credit Card"/>
    <s v="Online"/>
    <n v="65.8"/>
    <n v="1"/>
  </r>
  <r>
    <n v="8266"/>
    <d v="2023-02-28T00:00:00"/>
    <x v="703"/>
    <x v="5"/>
    <s v="Air Freshener"/>
    <n v="1"/>
    <n v="17.22"/>
    <n v="7.15"/>
    <b v="1"/>
    <s v="Credit Card"/>
    <s v="In-store"/>
    <n v="17.22"/>
    <n v="1"/>
  </r>
  <r>
    <n v="3338"/>
    <d v="2022-03-18T00:00:00"/>
    <x v="703"/>
    <x v="2"/>
    <s v="Jeans"/>
    <n v="4"/>
    <n v="74.75"/>
    <n v="2.0699999999999998"/>
    <b v="1"/>
    <s v="Cash"/>
    <s v="In-store"/>
    <n v="299"/>
    <n v="1"/>
  </r>
  <r>
    <n v="2755"/>
    <d v="2021-05-10T00:00:00"/>
    <x v="703"/>
    <x v="3"/>
    <s v="Biography"/>
    <n v="1"/>
    <n v="36.450000000000003"/>
    <n v="10.050000000000001"/>
    <b v="0"/>
    <s v="Cash"/>
    <s v="Online"/>
    <n v="36.450000000000003"/>
    <n v="0"/>
  </r>
  <r>
    <n v="4139"/>
    <d v="2022-11-26T00:00:00"/>
    <x v="704"/>
    <x v="1"/>
    <s v="Table Lamp"/>
    <n v="3"/>
    <n v="246.45"/>
    <n v="49.43"/>
    <b v="1"/>
    <s v="Debit Card"/>
    <s v="Online"/>
    <n v="739.34999999999991"/>
    <n v="1"/>
  </r>
  <r>
    <n v="3988"/>
    <d v="2022-01-26T00:00:00"/>
    <x v="704"/>
    <x v="3"/>
    <s v="Mystery Novel"/>
    <n v="5"/>
    <n v="38.94"/>
    <n v="10.34"/>
    <b v="1"/>
    <s v="Cash"/>
    <s v="Online"/>
    <n v="194.7"/>
    <n v="1"/>
  </r>
  <r>
    <n v="1275"/>
    <d v="2021-10-19T00:00:00"/>
    <x v="704"/>
    <x v="5"/>
    <s v="Motor Oil"/>
    <n v="5"/>
    <n v="80.86"/>
    <n v="26.85"/>
    <b v="0"/>
    <s v="Credit Card"/>
    <s v="Online"/>
    <n v="404.3"/>
    <n v="0"/>
  </r>
  <r>
    <n v="1265"/>
    <d v="2021-10-14T00:00:00"/>
    <x v="704"/>
    <x v="1"/>
    <s v="Cookware Set"/>
    <n v="2"/>
    <n v="249.26"/>
    <n v="112.05"/>
    <b v="1"/>
    <s v="Cash"/>
    <s v="In-store"/>
    <n v="498.52"/>
    <n v="1"/>
  </r>
  <r>
    <n v="5232"/>
    <d v="2021-06-29T00:00:00"/>
    <x v="704"/>
    <x v="3"/>
    <s v="Mystery Novel"/>
    <n v="5"/>
    <n v="467.45"/>
    <n v="18.690000000000001"/>
    <b v="0"/>
    <s v="UPI"/>
    <s v="In-store"/>
    <n v="2337.25"/>
    <n v="0"/>
  </r>
  <r>
    <n v="9984"/>
    <d v="2022-11-30T00:00:00"/>
    <x v="705"/>
    <x v="5"/>
    <s v="Car Seat Cover"/>
    <n v="4"/>
    <n v="261.19"/>
    <n v="94.73"/>
    <b v="0"/>
    <s v="Net Banking"/>
    <s v="In-store"/>
    <n v="1044.76"/>
    <n v="0"/>
  </r>
  <r>
    <n v="8172"/>
    <d v="2022-09-11T00:00:00"/>
    <x v="705"/>
    <x v="5"/>
    <s v="Car Seat Cover"/>
    <n v="2"/>
    <n v="196.78"/>
    <n v="83.81"/>
    <b v="0"/>
    <s v="Cash"/>
    <s v="In-store"/>
    <n v="393.56"/>
    <n v="0"/>
  </r>
  <r>
    <n v="3355"/>
    <d v="2022-06-28T00:00:00"/>
    <x v="705"/>
    <x v="4"/>
    <s v="Laptop"/>
    <n v="5"/>
    <n v="382.54"/>
    <n v="7.74"/>
    <b v="0"/>
    <s v="Cash"/>
    <s v="Online"/>
    <n v="1912.7"/>
    <n v="0"/>
  </r>
  <r>
    <n v="6984"/>
    <d v="2022-10-08T00:00:00"/>
    <x v="706"/>
    <x v="3"/>
    <s v="Science Fiction"/>
    <n v="2"/>
    <n v="363.62"/>
    <n v="44.53"/>
    <b v="1"/>
    <s v="Cash"/>
    <s v="Online"/>
    <n v="727.24"/>
    <n v="1"/>
  </r>
  <r>
    <n v="8223"/>
    <d v="2022-12-21T00:00:00"/>
    <x v="707"/>
    <x v="5"/>
    <s v="Air Freshener"/>
    <n v="2"/>
    <n v="63.77"/>
    <n v="3.44"/>
    <b v="1"/>
    <s v="Debit Card"/>
    <s v="Online"/>
    <n v="127.54"/>
    <n v="1"/>
  </r>
  <r>
    <n v="6935"/>
    <d v="2022-03-15T00:00:00"/>
    <x v="707"/>
    <x v="3"/>
    <s v="Science Fiction"/>
    <n v="1"/>
    <n v="42.53"/>
    <n v="4.63"/>
    <b v="1"/>
    <s v="Cash"/>
    <s v="In-store"/>
    <n v="42.53"/>
    <n v="1"/>
  </r>
  <r>
    <n v="9431"/>
    <d v="2022-02-21T00:00:00"/>
    <x v="707"/>
    <x v="5"/>
    <s v="Air Freshener"/>
    <n v="2"/>
    <n v="178.55"/>
    <n v="64.2"/>
    <b v="0"/>
    <s v="Debit Card"/>
    <s v="Online"/>
    <n v="357.1"/>
    <n v="0"/>
  </r>
  <r>
    <n v="5935"/>
    <d v="2021-04-09T00:00:00"/>
    <x v="707"/>
    <x v="0"/>
    <s v="Action Figure"/>
    <n v="2"/>
    <n v="194.51"/>
    <n v="95.57"/>
    <b v="1"/>
    <s v="Credit Card"/>
    <s v="Online"/>
    <n v="389.02"/>
    <n v="1"/>
  </r>
  <r>
    <n v="9276"/>
    <d v="2022-03-03T00:00:00"/>
    <x v="708"/>
    <x v="5"/>
    <s v="Car Seat Cover"/>
    <n v="5"/>
    <n v="108.32"/>
    <n v="25.05"/>
    <b v="1"/>
    <s v="Debit Card"/>
    <s v="In-store"/>
    <n v="541.59999999999991"/>
    <n v="1"/>
  </r>
  <r>
    <n v="1354"/>
    <d v="2021-07-27T00:00:00"/>
    <x v="708"/>
    <x v="3"/>
    <s v="Mystery Novel"/>
    <n v="4"/>
    <n v="305.2"/>
    <n v="125.49"/>
    <b v="0"/>
    <s v="Net Banking"/>
    <s v="Online"/>
    <n v="1220.8"/>
    <n v="0"/>
  </r>
  <r>
    <n v="4716"/>
    <d v="2023-03-10T00:00:00"/>
    <x v="709"/>
    <x v="5"/>
    <s v="Motor Oil"/>
    <n v="4"/>
    <n v="298.08"/>
    <n v="94.61"/>
    <b v="0"/>
    <s v="Cash"/>
    <s v="In-store"/>
    <n v="1192.32"/>
    <n v="0"/>
  </r>
  <r>
    <n v="1093"/>
    <d v="2023-01-23T00:00:00"/>
    <x v="709"/>
    <x v="4"/>
    <s v="Camera"/>
    <n v="3"/>
    <n v="215.99"/>
    <n v="25.98"/>
    <b v="0"/>
    <s v="Net Banking"/>
    <s v="In-store"/>
    <n v="647.97"/>
    <n v="0"/>
  </r>
  <r>
    <n v="7955"/>
    <d v="2022-11-29T00:00:00"/>
    <x v="709"/>
    <x v="2"/>
    <s v="Jeans"/>
    <n v="1"/>
    <n v="161.16999999999999"/>
    <n v="33.020000000000003"/>
    <b v="1"/>
    <s v="Cash"/>
    <s v="Online"/>
    <n v="161.16999999999999"/>
    <n v="1"/>
  </r>
  <r>
    <n v="6242"/>
    <d v="2021-11-16T00:00:00"/>
    <x v="709"/>
    <x v="0"/>
    <s v="Puzzle"/>
    <n v="4"/>
    <n v="288.89999999999998"/>
    <n v="4.43"/>
    <b v="1"/>
    <s v="Debit Card"/>
    <s v="In-store"/>
    <n v="1155.5999999999999"/>
    <n v="1"/>
  </r>
  <r>
    <n v="2718"/>
    <d v="2022-04-12T00:00:00"/>
    <x v="710"/>
    <x v="2"/>
    <s v="Shoes"/>
    <n v="3"/>
    <n v="336.94"/>
    <n v="161.97"/>
    <b v="0"/>
    <s v="Net Banking"/>
    <s v="In-store"/>
    <n v="1010.8199999999999"/>
    <n v="0"/>
  </r>
  <r>
    <n v="6580"/>
    <d v="2022-03-23T00:00:00"/>
    <x v="710"/>
    <x v="2"/>
    <s v="T-Shirt"/>
    <n v="3"/>
    <n v="292.56"/>
    <n v="26.49"/>
    <b v="1"/>
    <s v="Cash"/>
    <s v="Online"/>
    <n v="877.68000000000006"/>
    <n v="1"/>
  </r>
  <r>
    <n v="8752"/>
    <d v="2021-07-11T00:00:00"/>
    <x v="710"/>
    <x v="2"/>
    <s v="Shoes"/>
    <n v="4"/>
    <n v="195.93"/>
    <n v="96.94"/>
    <b v="1"/>
    <s v="Net Banking"/>
    <s v="Online"/>
    <n v="783.72"/>
    <n v="1"/>
  </r>
  <r>
    <n v="6745"/>
    <d v="2021-04-14T00:00:00"/>
    <x v="710"/>
    <x v="4"/>
    <s v="Headphones"/>
    <n v="5"/>
    <n v="229.43"/>
    <n v="36.14"/>
    <b v="0"/>
    <s v="Cash"/>
    <s v="Online"/>
    <n v="1147.1500000000001"/>
    <n v="0"/>
  </r>
  <r>
    <n v="4895"/>
    <d v="2022-12-19T00:00:00"/>
    <x v="711"/>
    <x v="3"/>
    <s v="Mystery Novel"/>
    <n v="4"/>
    <n v="11.69"/>
    <n v="3.26"/>
    <b v="1"/>
    <s v="Debit Card"/>
    <s v="In-store"/>
    <n v="46.76"/>
    <n v="1"/>
  </r>
  <r>
    <n v="825"/>
    <d v="2022-08-02T00:00:00"/>
    <x v="711"/>
    <x v="1"/>
    <s v="Cushion Covers"/>
    <n v="3"/>
    <n v="142.36000000000001"/>
    <n v="63.76"/>
    <b v="0"/>
    <s v="UPI"/>
    <s v="In-store"/>
    <n v="427.08000000000004"/>
    <n v="0"/>
  </r>
  <r>
    <n v="4501"/>
    <d v="2021-11-03T00:00:00"/>
    <x v="711"/>
    <x v="5"/>
    <s v="Car Charger"/>
    <n v="1"/>
    <n v="78.959999999999994"/>
    <n v="9.83"/>
    <b v="1"/>
    <s v="Debit Card"/>
    <s v="Online"/>
    <n v="78.959999999999994"/>
    <n v="1"/>
  </r>
  <r>
    <n v="712"/>
    <d v="2021-10-24T00:00:00"/>
    <x v="711"/>
    <x v="3"/>
    <s v="Children's Book"/>
    <n v="1"/>
    <n v="486.83"/>
    <n v="92.14"/>
    <b v="0"/>
    <s v="Cash"/>
    <s v="In-store"/>
    <n v="486.83"/>
    <n v="0"/>
  </r>
  <r>
    <n v="894"/>
    <d v="2021-10-08T00:00:00"/>
    <x v="711"/>
    <x v="0"/>
    <s v="Puzzle"/>
    <n v="2"/>
    <n v="224.26"/>
    <n v="50.89"/>
    <b v="0"/>
    <s v="Debit Card"/>
    <s v="In-store"/>
    <n v="448.52"/>
    <n v="0"/>
  </r>
  <r>
    <n v="3701"/>
    <d v="2023-03-04T00:00:00"/>
    <x v="712"/>
    <x v="4"/>
    <s v="Headphones"/>
    <n v="2"/>
    <n v="282.48"/>
    <n v="70.760000000000005"/>
    <b v="1"/>
    <s v="Net Banking"/>
    <s v="In-store"/>
    <n v="564.96"/>
    <n v="1"/>
  </r>
  <r>
    <n v="368"/>
    <d v="2023-01-20T00:00:00"/>
    <x v="712"/>
    <x v="0"/>
    <s v="Doll"/>
    <n v="5"/>
    <n v="482.65"/>
    <n v="223.9"/>
    <b v="1"/>
    <s v="Credit Card"/>
    <s v="In-store"/>
    <n v="2413.25"/>
    <n v="1"/>
  </r>
  <r>
    <n v="613"/>
    <d v="2021-07-28T00:00:00"/>
    <x v="712"/>
    <x v="0"/>
    <s v="Remote Control Car"/>
    <n v="1"/>
    <n v="392.26"/>
    <n v="180.81"/>
    <b v="0"/>
    <s v="Net Banking"/>
    <s v="In-store"/>
    <n v="392.26"/>
    <n v="0"/>
  </r>
  <r>
    <n v="2118"/>
    <d v="2021-07-10T00:00:00"/>
    <x v="712"/>
    <x v="0"/>
    <s v="Action Figure"/>
    <n v="4"/>
    <n v="140.33000000000001"/>
    <n v="0.56000000000000005"/>
    <b v="1"/>
    <s v="Credit Card"/>
    <s v="Online"/>
    <n v="561.32000000000005"/>
    <n v="1"/>
  </r>
  <r>
    <n v="1688"/>
    <d v="2021-05-27T00:00:00"/>
    <x v="712"/>
    <x v="2"/>
    <s v="Jeans"/>
    <n v="2"/>
    <n v="138.84"/>
    <n v="7.1"/>
    <b v="0"/>
    <s v="Net Banking"/>
    <s v="In-store"/>
    <n v="277.68"/>
    <n v="0"/>
  </r>
  <r>
    <n v="4329"/>
    <d v="2023-01-15T00:00:00"/>
    <x v="713"/>
    <x v="5"/>
    <s v="Car Charger"/>
    <n v="2"/>
    <n v="57.57"/>
    <n v="23.36"/>
    <b v="0"/>
    <s v="Cash"/>
    <s v="Online"/>
    <n v="115.14"/>
    <n v="0"/>
  </r>
  <r>
    <n v="2954"/>
    <d v="2022-11-16T00:00:00"/>
    <x v="713"/>
    <x v="4"/>
    <s v="Camera"/>
    <n v="4"/>
    <n v="107.74"/>
    <n v="17.71"/>
    <b v="0"/>
    <s v="Net Banking"/>
    <s v="In-store"/>
    <n v="430.96"/>
    <n v="0"/>
  </r>
  <r>
    <n v="6335"/>
    <d v="2022-10-17T00:00:00"/>
    <x v="713"/>
    <x v="1"/>
    <s v="Table Lamp"/>
    <n v="2"/>
    <n v="67.73"/>
    <n v="33.159999999999997"/>
    <b v="0"/>
    <s v="UPI"/>
    <s v="Online"/>
    <n v="135.46"/>
    <n v="0"/>
  </r>
  <r>
    <n v="5333"/>
    <d v="2022-07-22T00:00:00"/>
    <x v="713"/>
    <x v="1"/>
    <s v="Table Lamp"/>
    <n v="4"/>
    <n v="266.33"/>
    <n v="109.11"/>
    <b v="1"/>
    <s v="Cash"/>
    <s v="In-store"/>
    <n v="1065.32"/>
    <n v="1"/>
  </r>
  <r>
    <n v="1778"/>
    <d v="2022-10-05T00:00:00"/>
    <x v="714"/>
    <x v="1"/>
    <s v="Cookware Set"/>
    <n v="3"/>
    <n v="351.05"/>
    <n v="47.73"/>
    <b v="1"/>
    <s v="UPI"/>
    <s v="In-store"/>
    <n v="1053.1500000000001"/>
    <n v="1"/>
  </r>
  <r>
    <n v="1652"/>
    <d v="2022-03-04T00:00:00"/>
    <x v="714"/>
    <x v="3"/>
    <s v="Science Fiction"/>
    <n v="5"/>
    <n v="46.93"/>
    <n v="7.11"/>
    <b v="1"/>
    <s v="Debit Card"/>
    <s v="Online"/>
    <n v="234.65"/>
    <n v="1"/>
  </r>
  <r>
    <n v="9466"/>
    <d v="2023-01-30T00:00:00"/>
    <x v="715"/>
    <x v="1"/>
    <s v="Bed Sheets"/>
    <n v="3"/>
    <n v="380.19"/>
    <n v="22.05"/>
    <b v="1"/>
    <s v="UPI"/>
    <s v="In-store"/>
    <n v="1140.57"/>
    <n v="1"/>
  </r>
  <r>
    <n v="2206"/>
    <d v="2022-01-30T00:00:00"/>
    <x v="715"/>
    <x v="2"/>
    <s v="Watch"/>
    <n v="5"/>
    <n v="51.06"/>
    <n v="22.86"/>
    <b v="0"/>
    <s v="UPI"/>
    <s v="In-store"/>
    <n v="255.3"/>
    <n v="0"/>
  </r>
  <r>
    <n v="7310"/>
    <d v="2021-07-10T00:00:00"/>
    <x v="715"/>
    <x v="5"/>
    <s v="Car Seat Cover"/>
    <n v="5"/>
    <n v="255.23"/>
    <n v="95.72"/>
    <b v="0"/>
    <s v="Debit Card"/>
    <s v="In-store"/>
    <n v="1276.1499999999999"/>
    <n v="0"/>
  </r>
  <r>
    <n v="9355"/>
    <d v="2023-02-22T00:00:00"/>
    <x v="716"/>
    <x v="0"/>
    <s v="Action Figure"/>
    <n v="5"/>
    <n v="335.47"/>
    <n v="97.36"/>
    <b v="0"/>
    <s v="UPI"/>
    <s v="Online"/>
    <n v="1677.3500000000001"/>
    <n v="0"/>
  </r>
  <r>
    <n v="7079"/>
    <d v="2023-01-18T00:00:00"/>
    <x v="716"/>
    <x v="1"/>
    <s v="Table Lamp"/>
    <n v="3"/>
    <n v="22.67"/>
    <n v="2.59"/>
    <b v="1"/>
    <s v="Net Banking"/>
    <s v="Online"/>
    <n v="68.010000000000005"/>
    <n v="1"/>
  </r>
  <r>
    <n v="8694"/>
    <d v="2022-11-26T00:00:00"/>
    <x v="716"/>
    <x v="5"/>
    <s v="Car Seat Cover"/>
    <n v="1"/>
    <n v="395.61"/>
    <n v="16.96"/>
    <b v="1"/>
    <s v="Credit Card"/>
    <s v="In-store"/>
    <n v="395.61"/>
    <n v="1"/>
  </r>
  <r>
    <n v="9058"/>
    <d v="2022-02-27T00:00:00"/>
    <x v="716"/>
    <x v="3"/>
    <s v="Textbook"/>
    <n v="5"/>
    <n v="262.24"/>
    <n v="93.11"/>
    <b v="0"/>
    <s v="Cash"/>
    <s v="Online"/>
    <n v="1311.2"/>
    <n v="0"/>
  </r>
  <r>
    <n v="5255"/>
    <d v="2021-07-22T00:00:00"/>
    <x v="716"/>
    <x v="5"/>
    <s v="Car Charger"/>
    <n v="4"/>
    <n v="95.24"/>
    <n v="19.13"/>
    <b v="0"/>
    <s v="Net Banking"/>
    <s v="In-store"/>
    <n v="380.96"/>
    <n v="0"/>
  </r>
  <r>
    <n v="9303"/>
    <d v="2021-05-21T00:00:00"/>
    <x v="716"/>
    <x v="5"/>
    <s v="Air Freshener"/>
    <n v="1"/>
    <n v="181.92"/>
    <n v="11.38"/>
    <b v="0"/>
    <s v="Cash"/>
    <s v="In-store"/>
    <n v="181.92"/>
    <n v="0"/>
  </r>
  <r>
    <n v="3848"/>
    <d v="2022-02-28T00:00:00"/>
    <x v="717"/>
    <x v="2"/>
    <s v="Jeans"/>
    <n v="2"/>
    <n v="122.31"/>
    <n v="51.06"/>
    <b v="0"/>
    <s v="Debit Card"/>
    <s v="Online"/>
    <n v="244.62"/>
    <n v="0"/>
  </r>
  <r>
    <n v="425"/>
    <d v="2022-01-17T00:00:00"/>
    <x v="717"/>
    <x v="2"/>
    <s v="Dress"/>
    <n v="5"/>
    <n v="199.62"/>
    <n v="56.06"/>
    <b v="0"/>
    <s v="Net Banking"/>
    <s v="In-store"/>
    <n v="998.1"/>
    <n v="0"/>
  </r>
  <r>
    <n v="9379"/>
    <d v="2022-05-11T00:00:00"/>
    <x v="718"/>
    <x v="4"/>
    <s v="Camera"/>
    <n v="3"/>
    <n v="491.65"/>
    <n v="197.98"/>
    <b v="1"/>
    <s v="Net Banking"/>
    <s v="In-store"/>
    <n v="1474.9499999999998"/>
    <n v="1"/>
  </r>
  <r>
    <n v="9493"/>
    <d v="2021-12-01T00:00:00"/>
    <x v="718"/>
    <x v="4"/>
    <s v="Camera"/>
    <n v="1"/>
    <n v="399.16"/>
    <n v="195.49"/>
    <b v="1"/>
    <s v="Debit Card"/>
    <s v="Online"/>
    <n v="399.16"/>
    <n v="1"/>
  </r>
  <r>
    <n v="9723"/>
    <d v="2021-06-05T00:00:00"/>
    <x v="718"/>
    <x v="0"/>
    <s v="Remote Control Car"/>
    <n v="3"/>
    <n v="92.07"/>
    <n v="2.14"/>
    <b v="1"/>
    <s v="UPI"/>
    <s v="Online"/>
    <n v="276.20999999999998"/>
    <n v="1"/>
  </r>
  <r>
    <n v="5468"/>
    <d v="2022-02-16T00:00:00"/>
    <x v="719"/>
    <x v="4"/>
    <s v="Smartwatch"/>
    <n v="5"/>
    <n v="58.89"/>
    <n v="27.34"/>
    <b v="0"/>
    <s v="Credit Card"/>
    <s v="Online"/>
    <n v="294.45"/>
    <n v="0"/>
  </r>
  <r>
    <n v="5053"/>
    <d v="2022-11-19T00:00:00"/>
    <x v="720"/>
    <x v="1"/>
    <s v="Cookware Set"/>
    <n v="1"/>
    <n v="22.81"/>
    <n v="3.25"/>
    <b v="1"/>
    <s v="Credit Card"/>
    <s v="Online"/>
    <n v="22.81"/>
    <n v="1"/>
  </r>
  <r>
    <n v="4002"/>
    <d v="2022-09-19T00:00:00"/>
    <x v="720"/>
    <x v="5"/>
    <s v="Motor Oil"/>
    <n v="5"/>
    <n v="30.75"/>
    <n v="6.9"/>
    <b v="1"/>
    <s v="Cash"/>
    <s v="Online"/>
    <n v="153.75"/>
    <n v="1"/>
  </r>
  <r>
    <n v="7108"/>
    <d v="2022-04-24T00:00:00"/>
    <x v="720"/>
    <x v="0"/>
    <s v="Doll"/>
    <n v="2"/>
    <n v="259.29000000000002"/>
    <n v="88.31"/>
    <b v="1"/>
    <s v="Debit Card"/>
    <s v="Online"/>
    <n v="518.58000000000004"/>
    <n v="1"/>
  </r>
  <r>
    <n v="5139"/>
    <d v="2021-11-06T00:00:00"/>
    <x v="720"/>
    <x v="4"/>
    <s v="Smartwatch"/>
    <n v="1"/>
    <n v="33.130000000000003"/>
    <n v="5.0199999999999996"/>
    <b v="1"/>
    <s v="Net Banking"/>
    <s v="Online"/>
    <n v="33.130000000000003"/>
    <n v="1"/>
  </r>
  <r>
    <n v="4409"/>
    <d v="2022-07-09T00:00:00"/>
    <x v="721"/>
    <x v="4"/>
    <s v="Laptop"/>
    <n v="1"/>
    <n v="56.21"/>
    <n v="26.55"/>
    <b v="1"/>
    <s v="Credit Card"/>
    <s v="In-store"/>
    <n v="56.21"/>
    <n v="1"/>
  </r>
  <r>
    <n v="1990"/>
    <d v="2021-10-06T00:00:00"/>
    <x v="721"/>
    <x v="0"/>
    <s v="Doll"/>
    <n v="1"/>
    <n v="353.77"/>
    <n v="91.32"/>
    <b v="0"/>
    <s v="Debit Card"/>
    <s v="Online"/>
    <n v="353.77"/>
    <n v="0"/>
  </r>
  <r>
    <n v="8265"/>
    <d v="2021-12-01T00:00:00"/>
    <x v="722"/>
    <x v="5"/>
    <s v="Air Freshener"/>
    <n v="5"/>
    <n v="417.29"/>
    <n v="6.82"/>
    <b v="0"/>
    <s v="Debit Card"/>
    <s v="In-store"/>
    <n v="2086.4500000000003"/>
    <n v="0"/>
  </r>
  <r>
    <n v="8493"/>
    <d v="2021-06-01T00:00:00"/>
    <x v="722"/>
    <x v="4"/>
    <s v="Smartwatch"/>
    <n v="1"/>
    <n v="97.78"/>
    <n v="3.49"/>
    <b v="0"/>
    <s v="Cash"/>
    <s v="Online"/>
    <n v="97.78"/>
    <n v="0"/>
  </r>
  <r>
    <n v="5921"/>
    <d v="2023-02-28T00:00:00"/>
    <x v="723"/>
    <x v="0"/>
    <s v="Doll"/>
    <n v="5"/>
    <n v="192.08"/>
    <n v="62.45"/>
    <b v="1"/>
    <s v="Cash"/>
    <s v="In-store"/>
    <n v="960.40000000000009"/>
    <n v="1"/>
  </r>
  <r>
    <n v="6179"/>
    <d v="2022-05-27T00:00:00"/>
    <x v="723"/>
    <x v="5"/>
    <s v="Motorcycle Helmet"/>
    <n v="5"/>
    <n v="56.15"/>
    <n v="15.25"/>
    <b v="1"/>
    <s v="Debit Card"/>
    <s v="Online"/>
    <n v="280.75"/>
    <n v="1"/>
  </r>
  <r>
    <n v="6182"/>
    <d v="2021-07-25T00:00:00"/>
    <x v="723"/>
    <x v="0"/>
    <s v="Board Game"/>
    <n v="5"/>
    <n v="252.24"/>
    <n v="77.3"/>
    <b v="1"/>
    <s v="Net Banking"/>
    <s v="In-store"/>
    <n v="1261.2"/>
    <n v="1"/>
  </r>
  <r>
    <n v="7697"/>
    <d v="2022-12-23T00:00:00"/>
    <x v="724"/>
    <x v="2"/>
    <s v="Watch"/>
    <n v="3"/>
    <n v="240.39"/>
    <n v="86.85"/>
    <b v="0"/>
    <s v="Credit Card"/>
    <s v="In-store"/>
    <n v="721.17"/>
    <n v="0"/>
  </r>
  <r>
    <n v="213"/>
    <d v="2022-06-30T00:00:00"/>
    <x v="724"/>
    <x v="1"/>
    <s v="Cushion Covers"/>
    <n v="5"/>
    <n v="435.74"/>
    <n v="187.47"/>
    <b v="0"/>
    <s v="Debit Card"/>
    <s v="In-store"/>
    <n v="2178.6999999999998"/>
    <n v="0"/>
  </r>
  <r>
    <n v="1367"/>
    <d v="2021-11-05T00:00:00"/>
    <x v="724"/>
    <x v="4"/>
    <s v="Smartwatch"/>
    <n v="4"/>
    <n v="122.01"/>
    <n v="37.729999999999997"/>
    <b v="1"/>
    <s v="Credit Card"/>
    <s v="Online"/>
    <n v="488.04"/>
    <n v="1"/>
  </r>
  <r>
    <n v="3220"/>
    <d v="2022-10-15T00:00:00"/>
    <x v="725"/>
    <x v="5"/>
    <s v="Motor Oil"/>
    <n v="2"/>
    <n v="168.75"/>
    <n v="17.93"/>
    <b v="0"/>
    <s v="UPI"/>
    <s v="In-store"/>
    <n v="337.5"/>
    <n v="0"/>
  </r>
  <r>
    <n v="1756"/>
    <d v="2022-03-29T00:00:00"/>
    <x v="725"/>
    <x v="4"/>
    <s v="Laptop"/>
    <n v="1"/>
    <n v="448.11"/>
    <n v="41.9"/>
    <b v="1"/>
    <s v="UPI"/>
    <s v="In-store"/>
    <n v="448.11"/>
    <n v="1"/>
  </r>
  <r>
    <n v="2917"/>
    <d v="2022-01-28T00:00:00"/>
    <x v="725"/>
    <x v="3"/>
    <s v="Mystery Novel"/>
    <n v="4"/>
    <n v="302.37"/>
    <n v="92.04"/>
    <b v="1"/>
    <s v="UPI"/>
    <s v="Online"/>
    <n v="1209.48"/>
    <n v="1"/>
  </r>
  <r>
    <n v="7657"/>
    <d v="2022-08-02T00:00:00"/>
    <x v="726"/>
    <x v="2"/>
    <s v="Shoes"/>
    <n v="1"/>
    <n v="147.54"/>
    <n v="50.36"/>
    <b v="0"/>
    <s v="Credit Card"/>
    <s v="Online"/>
    <n v="147.54"/>
    <n v="0"/>
  </r>
  <r>
    <n v="8205"/>
    <d v="2021-07-02T00:00:00"/>
    <x v="726"/>
    <x v="1"/>
    <s v="Bed Sheets"/>
    <n v="1"/>
    <n v="224.17"/>
    <n v="94"/>
    <b v="0"/>
    <s v="Cash"/>
    <s v="In-store"/>
    <n v="224.17"/>
    <n v="0"/>
  </r>
  <r>
    <n v="2453"/>
    <d v="2023-01-01T00:00:00"/>
    <x v="727"/>
    <x v="4"/>
    <s v="Laptop"/>
    <n v="3"/>
    <n v="424.52"/>
    <n v="209.03"/>
    <b v="1"/>
    <s v="Net Banking"/>
    <s v="In-store"/>
    <n v="1273.56"/>
    <n v="1"/>
  </r>
  <r>
    <n v="4503"/>
    <d v="2022-10-27T00:00:00"/>
    <x v="727"/>
    <x v="5"/>
    <s v="Motorcycle Helmet"/>
    <n v="3"/>
    <n v="255.77"/>
    <n v="5.85"/>
    <b v="0"/>
    <s v="Debit Card"/>
    <s v="In-store"/>
    <n v="767.31000000000006"/>
    <n v="0"/>
  </r>
  <r>
    <n v="4836"/>
    <d v="2021-10-01T00:00:00"/>
    <x v="727"/>
    <x v="1"/>
    <s v="Bed Sheets"/>
    <n v="4"/>
    <n v="481.82"/>
    <n v="33.909999999999997"/>
    <b v="1"/>
    <s v="UPI"/>
    <s v="In-store"/>
    <n v="1927.28"/>
    <n v="1"/>
  </r>
  <r>
    <n v="8480"/>
    <d v="2021-08-12T00:00:00"/>
    <x v="727"/>
    <x v="0"/>
    <s v="Doll"/>
    <n v="1"/>
    <n v="469.81"/>
    <n v="35.04"/>
    <b v="0"/>
    <s v="Debit Card"/>
    <s v="Online"/>
    <n v="469.81"/>
    <n v="0"/>
  </r>
  <r>
    <n v="5136"/>
    <d v="2021-07-14T00:00:00"/>
    <x v="727"/>
    <x v="3"/>
    <s v="Biography"/>
    <n v="3"/>
    <n v="95.21"/>
    <n v="45.23"/>
    <b v="1"/>
    <s v="Debit Card"/>
    <s v="Online"/>
    <n v="285.63"/>
    <n v="1"/>
  </r>
  <r>
    <n v="8133"/>
    <d v="2022-11-30T00:00:00"/>
    <x v="728"/>
    <x v="4"/>
    <s v="Smartwatch"/>
    <n v="4"/>
    <n v="383.34"/>
    <n v="106.33"/>
    <b v="1"/>
    <s v="Credit Card"/>
    <s v="In-store"/>
    <n v="1533.36"/>
    <n v="1"/>
  </r>
  <r>
    <n v="5951"/>
    <d v="2022-08-22T00:00:00"/>
    <x v="728"/>
    <x v="0"/>
    <s v="Doll"/>
    <n v="4"/>
    <n v="212.85"/>
    <n v="19.57"/>
    <b v="1"/>
    <s v="Debit Card"/>
    <s v="Online"/>
    <n v="851.4"/>
    <n v="1"/>
  </r>
  <r>
    <n v="7661"/>
    <d v="2021-04-15T00:00:00"/>
    <x v="728"/>
    <x v="0"/>
    <s v="Doll"/>
    <n v="5"/>
    <n v="486.51"/>
    <n v="235.6"/>
    <b v="0"/>
    <s v="Credit Card"/>
    <s v="In-store"/>
    <n v="2432.5500000000002"/>
    <n v="0"/>
  </r>
  <r>
    <n v="7413"/>
    <d v="2023-03-25T00:00:00"/>
    <x v="729"/>
    <x v="2"/>
    <s v="Dress"/>
    <n v="5"/>
    <n v="42.49"/>
    <n v="12.39"/>
    <b v="0"/>
    <s v="UPI"/>
    <s v="Online"/>
    <n v="212.45000000000002"/>
    <n v="0"/>
  </r>
  <r>
    <n v="9109"/>
    <d v="2022-02-07T00:00:00"/>
    <x v="729"/>
    <x v="0"/>
    <s v="Board Game"/>
    <n v="1"/>
    <n v="236.4"/>
    <n v="95.02"/>
    <b v="1"/>
    <s v="Credit Card"/>
    <s v="Online"/>
    <n v="236.4"/>
    <n v="1"/>
  </r>
  <r>
    <n v="4238"/>
    <d v="2021-09-24T00:00:00"/>
    <x v="729"/>
    <x v="5"/>
    <s v="Car Seat Cover"/>
    <n v="3"/>
    <n v="23.45"/>
    <n v="0.57999999999999996"/>
    <b v="1"/>
    <s v="Debit Card"/>
    <s v="Online"/>
    <n v="70.349999999999994"/>
    <n v="1"/>
  </r>
  <r>
    <n v="2080"/>
    <d v="2023-03-21T00:00:00"/>
    <x v="730"/>
    <x v="1"/>
    <s v="Bed Sheets"/>
    <n v="1"/>
    <n v="174.16"/>
    <n v="37.39"/>
    <b v="1"/>
    <s v="Net Banking"/>
    <s v="Online"/>
    <n v="174.16"/>
    <n v="1"/>
  </r>
  <r>
    <n v="9323"/>
    <d v="2022-12-15T00:00:00"/>
    <x v="730"/>
    <x v="3"/>
    <s v="Textbook"/>
    <n v="2"/>
    <n v="354.95"/>
    <n v="16.72"/>
    <b v="1"/>
    <s v="Credit Card"/>
    <s v="In-store"/>
    <n v="709.9"/>
    <n v="1"/>
  </r>
  <r>
    <n v="8196"/>
    <d v="2022-08-17T00:00:00"/>
    <x v="730"/>
    <x v="3"/>
    <s v="Biography"/>
    <n v="5"/>
    <n v="22.81"/>
    <n v="8.9499999999999993"/>
    <b v="0"/>
    <s v="Cash"/>
    <s v="Online"/>
    <n v="114.05"/>
    <n v="0"/>
  </r>
  <r>
    <n v="2970"/>
    <d v="2022-05-27T00:00:00"/>
    <x v="730"/>
    <x v="0"/>
    <s v="Doll"/>
    <n v="2"/>
    <n v="27.26"/>
    <n v="13.04"/>
    <b v="1"/>
    <s v="UPI"/>
    <s v="In-store"/>
    <n v="54.52"/>
    <n v="1"/>
  </r>
  <r>
    <n v="9616"/>
    <d v="2021-05-11T00:00:00"/>
    <x v="730"/>
    <x v="1"/>
    <s v="Bed Sheets"/>
    <n v="1"/>
    <n v="158.37"/>
    <n v="37.85"/>
    <b v="1"/>
    <s v="Credit Card"/>
    <s v="Online"/>
    <n v="158.37"/>
    <n v="1"/>
  </r>
  <r>
    <n v="4562"/>
    <d v="2021-12-01T00:00:00"/>
    <x v="731"/>
    <x v="1"/>
    <s v="Cookware Set"/>
    <n v="2"/>
    <n v="138.47"/>
    <n v="42.67"/>
    <b v="0"/>
    <s v="Net Banking"/>
    <s v="Online"/>
    <n v="276.94"/>
    <n v="0"/>
  </r>
  <r>
    <n v="6294"/>
    <d v="2021-11-27T00:00:00"/>
    <x v="731"/>
    <x v="2"/>
    <s v="Watch"/>
    <n v="3"/>
    <n v="49.84"/>
    <n v="12.23"/>
    <b v="0"/>
    <s v="Credit Card"/>
    <s v="In-store"/>
    <n v="149.52000000000001"/>
    <n v="0"/>
  </r>
  <r>
    <n v="5007"/>
    <d v="2021-11-19T00:00:00"/>
    <x v="731"/>
    <x v="2"/>
    <s v="T-Shirt"/>
    <n v="1"/>
    <n v="399.36"/>
    <n v="35.479999999999997"/>
    <b v="0"/>
    <s v="UPI"/>
    <s v="In-store"/>
    <n v="399.36"/>
    <n v="0"/>
  </r>
  <r>
    <n v="3996"/>
    <d v="2021-11-07T00:00:00"/>
    <x v="731"/>
    <x v="3"/>
    <s v="Children's Book"/>
    <n v="5"/>
    <n v="337.41"/>
    <n v="56.75"/>
    <b v="0"/>
    <s v="Net Banking"/>
    <s v="Online"/>
    <n v="1687.0500000000002"/>
    <n v="0"/>
  </r>
  <r>
    <n v="5886"/>
    <d v="2021-11-01T00:00:00"/>
    <x v="731"/>
    <x v="2"/>
    <s v="Shoes"/>
    <n v="4"/>
    <n v="19.37"/>
    <n v="2.17"/>
    <b v="1"/>
    <s v="Debit Card"/>
    <s v="Online"/>
    <n v="77.48"/>
    <n v="1"/>
  </r>
  <r>
    <n v="5768"/>
    <d v="2022-09-19T00:00:00"/>
    <x v="732"/>
    <x v="2"/>
    <s v="Dress"/>
    <n v="5"/>
    <n v="146.65"/>
    <n v="56.5"/>
    <b v="1"/>
    <s v="Net Banking"/>
    <s v="In-store"/>
    <n v="733.25"/>
    <n v="1"/>
  </r>
  <r>
    <n v="9306"/>
    <d v="2022-07-23T00:00:00"/>
    <x v="732"/>
    <x v="2"/>
    <s v="Shoes"/>
    <n v="3"/>
    <n v="396.4"/>
    <n v="10.66"/>
    <b v="1"/>
    <s v="Net Banking"/>
    <s v="Online"/>
    <n v="1189.1999999999998"/>
    <n v="1"/>
  </r>
  <r>
    <n v="1227"/>
    <d v="2021-05-11T00:00:00"/>
    <x v="732"/>
    <x v="3"/>
    <s v="Science Fiction"/>
    <n v="2"/>
    <n v="172.14"/>
    <n v="23.94"/>
    <b v="1"/>
    <s v="Cash"/>
    <s v="In-store"/>
    <n v="344.28"/>
    <n v="1"/>
  </r>
  <r>
    <n v="2480"/>
    <d v="2022-11-28T00:00:00"/>
    <x v="733"/>
    <x v="0"/>
    <s v="Remote Control Car"/>
    <n v="5"/>
    <n v="292.12"/>
    <n v="62.06"/>
    <b v="1"/>
    <s v="Credit Card"/>
    <s v="In-store"/>
    <n v="1460.6"/>
    <n v="1"/>
  </r>
  <r>
    <n v="6744"/>
    <d v="2022-06-06T00:00:00"/>
    <x v="733"/>
    <x v="5"/>
    <s v="Car Seat Cover"/>
    <n v="1"/>
    <n v="321.73"/>
    <n v="124.94"/>
    <b v="0"/>
    <s v="Debit Card"/>
    <s v="In-store"/>
    <n v="321.73"/>
    <n v="0"/>
  </r>
  <r>
    <n v="2477"/>
    <d v="2022-03-04T00:00:00"/>
    <x v="733"/>
    <x v="5"/>
    <s v="Car Seat Cover"/>
    <n v="1"/>
    <n v="337.39"/>
    <n v="136.34"/>
    <b v="0"/>
    <s v="Cash"/>
    <s v="Online"/>
    <n v="337.39"/>
    <n v="0"/>
  </r>
  <r>
    <n v="8884"/>
    <d v="2021-12-31T00:00:00"/>
    <x v="733"/>
    <x v="3"/>
    <s v="Science Fiction"/>
    <n v="4"/>
    <n v="135.63999999999999"/>
    <n v="28.08"/>
    <b v="0"/>
    <s v="Debit Card"/>
    <s v="In-store"/>
    <n v="542.55999999999995"/>
    <n v="0"/>
  </r>
  <r>
    <n v="3353"/>
    <d v="2021-08-01T00:00:00"/>
    <x v="733"/>
    <x v="2"/>
    <s v="Dress"/>
    <n v="4"/>
    <n v="341.09"/>
    <n v="64.98"/>
    <b v="1"/>
    <s v="Cash"/>
    <s v="In-store"/>
    <n v="1364.36"/>
    <n v="1"/>
  </r>
  <r>
    <n v="6250"/>
    <d v="2022-11-18T00:00:00"/>
    <x v="734"/>
    <x v="0"/>
    <s v="Action Figure"/>
    <n v="2"/>
    <n v="444.2"/>
    <n v="145.21"/>
    <b v="0"/>
    <s v="UPI"/>
    <s v="In-store"/>
    <n v="888.4"/>
    <n v="0"/>
  </r>
  <r>
    <n v="5799"/>
    <d v="2022-09-16T00:00:00"/>
    <x v="734"/>
    <x v="3"/>
    <s v="Textbook"/>
    <n v="3"/>
    <n v="494.05"/>
    <n v="240.52"/>
    <b v="1"/>
    <s v="Cash"/>
    <s v="In-store"/>
    <n v="1482.15"/>
    <n v="1"/>
  </r>
  <r>
    <n v="7252"/>
    <d v="2022-08-31T00:00:00"/>
    <x v="734"/>
    <x v="1"/>
    <s v="Cushion Covers"/>
    <n v="2"/>
    <n v="112.81"/>
    <n v="54.71"/>
    <b v="1"/>
    <s v="Debit Card"/>
    <s v="Online"/>
    <n v="225.62"/>
    <n v="1"/>
  </r>
  <r>
    <n v="7602"/>
    <d v="2023-02-10T00:00:00"/>
    <x v="735"/>
    <x v="0"/>
    <s v="Doll"/>
    <n v="4"/>
    <n v="343.76"/>
    <n v="151.61000000000001"/>
    <b v="0"/>
    <s v="Net Banking"/>
    <s v="Online"/>
    <n v="1375.04"/>
    <n v="0"/>
  </r>
  <r>
    <n v="660"/>
    <d v="2022-03-16T00:00:00"/>
    <x v="735"/>
    <x v="4"/>
    <s v="Laptop"/>
    <n v="2"/>
    <n v="421.22"/>
    <n v="130.86000000000001"/>
    <b v="1"/>
    <s v="Debit Card"/>
    <s v="In-store"/>
    <n v="842.44"/>
    <n v="1"/>
  </r>
  <r>
    <n v="7848"/>
    <d v="2022-02-03T00:00:00"/>
    <x v="735"/>
    <x v="3"/>
    <s v="Textbook"/>
    <n v="5"/>
    <n v="284.49"/>
    <n v="92.08"/>
    <b v="0"/>
    <s v="Net Banking"/>
    <s v="Online"/>
    <n v="1422.45"/>
    <n v="0"/>
  </r>
  <r>
    <n v="3013"/>
    <d v="2021-12-31T00:00:00"/>
    <x v="735"/>
    <x v="0"/>
    <s v="Remote Control Car"/>
    <n v="2"/>
    <n v="426.18"/>
    <n v="64.08"/>
    <b v="1"/>
    <s v="UPI"/>
    <s v="Online"/>
    <n v="852.36"/>
    <n v="1"/>
  </r>
  <r>
    <n v="5196"/>
    <d v="2021-11-15T00:00:00"/>
    <x v="735"/>
    <x v="3"/>
    <s v="Biography"/>
    <n v="2"/>
    <n v="39.1"/>
    <n v="11.5"/>
    <b v="1"/>
    <s v="Credit Card"/>
    <s v="In-store"/>
    <n v="78.2"/>
    <n v="1"/>
  </r>
  <r>
    <n v="2580"/>
    <d v="2021-09-04T00:00:00"/>
    <x v="735"/>
    <x v="0"/>
    <s v="Action Figure"/>
    <n v="1"/>
    <n v="143.33000000000001"/>
    <n v="47.44"/>
    <b v="0"/>
    <s v="Cash"/>
    <s v="In-store"/>
    <n v="143.33000000000001"/>
    <n v="0"/>
  </r>
  <r>
    <n v="9268"/>
    <d v="2022-12-22T00:00:00"/>
    <x v="736"/>
    <x v="0"/>
    <s v="Action Figure"/>
    <n v="5"/>
    <n v="37.369999999999997"/>
    <n v="13.4"/>
    <b v="1"/>
    <s v="UPI"/>
    <s v="Online"/>
    <n v="186.85"/>
    <n v="1"/>
  </r>
  <r>
    <n v="6326"/>
    <d v="2022-10-26T00:00:00"/>
    <x v="737"/>
    <x v="5"/>
    <s v="Motor Oil"/>
    <n v="5"/>
    <n v="462.49"/>
    <n v="139.94999999999999"/>
    <b v="1"/>
    <s v="UPI"/>
    <s v="In-store"/>
    <n v="2312.4499999999998"/>
    <n v="1"/>
  </r>
  <r>
    <n v="9194"/>
    <d v="2022-03-13T00:00:00"/>
    <x v="737"/>
    <x v="4"/>
    <s v="Headphones"/>
    <n v="1"/>
    <n v="449.65"/>
    <n v="215.84"/>
    <b v="1"/>
    <s v="Debit Card"/>
    <s v="In-store"/>
    <n v="449.65"/>
    <n v="1"/>
  </r>
  <r>
    <n v="2528"/>
    <d v="2021-06-12T00:00:00"/>
    <x v="737"/>
    <x v="3"/>
    <s v="Textbook"/>
    <n v="1"/>
    <n v="74.23"/>
    <n v="13.11"/>
    <b v="1"/>
    <s v="Net Banking"/>
    <s v="In-store"/>
    <n v="74.23"/>
    <n v="1"/>
  </r>
  <r>
    <n v="2556"/>
    <d v="2021-05-22T00:00:00"/>
    <x v="737"/>
    <x v="5"/>
    <s v="Car Seat Cover"/>
    <n v="1"/>
    <n v="372.39"/>
    <n v="45.25"/>
    <b v="1"/>
    <s v="Net Banking"/>
    <s v="Online"/>
    <n v="372.39"/>
    <n v="1"/>
  </r>
  <r>
    <n v="7984"/>
    <d v="2022-07-21T00:00:00"/>
    <x v="738"/>
    <x v="1"/>
    <s v="Cushion Covers"/>
    <n v="5"/>
    <n v="60.49"/>
    <n v="30.17"/>
    <b v="0"/>
    <s v="Debit Card"/>
    <s v="In-store"/>
    <n v="302.45"/>
    <n v="0"/>
  </r>
  <r>
    <n v="3832"/>
    <d v="2022-07-11T00:00:00"/>
    <x v="738"/>
    <x v="3"/>
    <s v="Biography"/>
    <n v="5"/>
    <n v="129.08000000000001"/>
    <n v="7.42"/>
    <b v="1"/>
    <s v="Cash"/>
    <s v="In-store"/>
    <n v="645.40000000000009"/>
    <n v="1"/>
  </r>
  <r>
    <n v="3280"/>
    <d v="2023-02-02T00:00:00"/>
    <x v="739"/>
    <x v="0"/>
    <s v="Puzzle"/>
    <n v="2"/>
    <n v="444.46"/>
    <n v="181.75"/>
    <b v="0"/>
    <s v="UPI"/>
    <s v="Online"/>
    <n v="888.92"/>
    <n v="0"/>
  </r>
  <r>
    <n v="7987"/>
    <d v="2022-08-30T00:00:00"/>
    <x v="739"/>
    <x v="4"/>
    <s v="Camera"/>
    <n v="3"/>
    <n v="276.43"/>
    <n v="11.47"/>
    <b v="1"/>
    <s v="UPI"/>
    <s v="In-store"/>
    <n v="829.29"/>
    <n v="1"/>
  </r>
  <r>
    <n v="8616"/>
    <d v="2021-06-04T00:00:00"/>
    <x v="739"/>
    <x v="5"/>
    <s v="Motor Oil"/>
    <n v="2"/>
    <n v="81.59"/>
    <n v="1.95"/>
    <b v="0"/>
    <s v="Cash"/>
    <s v="In-store"/>
    <n v="163.18"/>
    <n v="0"/>
  </r>
  <r>
    <n v="2550"/>
    <d v="2022-10-19T00:00:00"/>
    <x v="740"/>
    <x v="1"/>
    <s v="Table Lamp"/>
    <n v="1"/>
    <n v="363.66"/>
    <n v="46.98"/>
    <b v="0"/>
    <s v="UPI"/>
    <s v="In-store"/>
    <n v="363.66"/>
    <n v="0"/>
  </r>
  <r>
    <n v="1613"/>
    <d v="2022-09-21T00:00:00"/>
    <x v="740"/>
    <x v="5"/>
    <s v="Car Seat Cover"/>
    <n v="4"/>
    <n v="91.52"/>
    <n v="13.7"/>
    <b v="1"/>
    <s v="Credit Card"/>
    <s v="In-store"/>
    <n v="366.08"/>
    <n v="1"/>
  </r>
  <r>
    <n v="1134"/>
    <d v="2022-02-15T00:00:00"/>
    <x v="740"/>
    <x v="0"/>
    <s v="Board Game"/>
    <n v="2"/>
    <n v="333.28"/>
    <n v="157.78"/>
    <b v="1"/>
    <s v="Net Banking"/>
    <s v="In-store"/>
    <n v="666.56"/>
    <n v="1"/>
  </r>
  <r>
    <n v="5897"/>
    <d v="2021-07-31T00:00:00"/>
    <x v="741"/>
    <x v="1"/>
    <s v="Bed Sheets"/>
    <n v="2"/>
    <n v="52.78"/>
    <n v="11.37"/>
    <b v="0"/>
    <s v="Credit Card"/>
    <s v="Online"/>
    <n v="105.56"/>
    <n v="0"/>
  </r>
  <r>
    <n v="8124"/>
    <d v="2023-03-25T00:00:00"/>
    <x v="742"/>
    <x v="1"/>
    <s v="Curtains"/>
    <n v="5"/>
    <n v="363.85"/>
    <n v="14.96"/>
    <b v="0"/>
    <s v="Credit Card"/>
    <s v="In-store"/>
    <n v="1819.25"/>
    <n v="0"/>
  </r>
  <r>
    <n v="3679"/>
    <d v="2023-02-05T00:00:00"/>
    <x v="742"/>
    <x v="5"/>
    <s v="Car Seat Cover"/>
    <n v="5"/>
    <n v="277.33999999999997"/>
    <n v="2.74"/>
    <b v="0"/>
    <s v="Cash"/>
    <s v="In-store"/>
    <n v="1386.6999999999998"/>
    <n v="0"/>
  </r>
  <r>
    <n v="2086"/>
    <d v="2021-12-17T00:00:00"/>
    <x v="742"/>
    <x v="5"/>
    <s v="Motor Oil"/>
    <n v="5"/>
    <n v="445.23"/>
    <n v="166.5"/>
    <b v="1"/>
    <s v="Net Banking"/>
    <s v="Online"/>
    <n v="2226.15"/>
    <n v="1"/>
  </r>
  <r>
    <n v="1370"/>
    <d v="2021-07-15T00:00:00"/>
    <x v="742"/>
    <x v="5"/>
    <s v="Car Seat Cover"/>
    <n v="2"/>
    <n v="223.61"/>
    <n v="41.47"/>
    <b v="1"/>
    <s v="UPI"/>
    <s v="Online"/>
    <n v="447.22"/>
    <n v="1"/>
  </r>
  <r>
    <n v="3978"/>
    <d v="2023-03-20T00:00:00"/>
    <x v="743"/>
    <x v="4"/>
    <s v="Camera"/>
    <n v="2"/>
    <n v="165.99"/>
    <n v="77.62"/>
    <b v="0"/>
    <s v="Net Banking"/>
    <s v="In-store"/>
    <n v="331.98"/>
    <n v="0"/>
  </r>
  <r>
    <n v="8873"/>
    <d v="2021-11-06T00:00:00"/>
    <x v="743"/>
    <x v="1"/>
    <s v="Bed Sheets"/>
    <n v="5"/>
    <n v="379.69"/>
    <n v="63.83"/>
    <b v="0"/>
    <s v="Cash"/>
    <s v="Online"/>
    <n v="1898.45"/>
    <n v="0"/>
  </r>
  <r>
    <n v="4195"/>
    <d v="2021-10-20T00:00:00"/>
    <x v="743"/>
    <x v="3"/>
    <s v="Biography"/>
    <n v="1"/>
    <n v="486.12"/>
    <n v="118.68"/>
    <b v="0"/>
    <s v="Net Banking"/>
    <s v="In-store"/>
    <n v="486.12"/>
    <n v="0"/>
  </r>
  <r>
    <n v="7101"/>
    <d v="2021-07-14T00:00:00"/>
    <x v="743"/>
    <x v="0"/>
    <s v="Action Figure"/>
    <n v="5"/>
    <n v="367.05"/>
    <n v="103.94"/>
    <b v="1"/>
    <s v="Debit Card"/>
    <s v="In-store"/>
    <n v="1835.25"/>
    <n v="1"/>
  </r>
  <r>
    <n v="1980"/>
    <d v="2022-12-20T00:00:00"/>
    <x v="744"/>
    <x v="0"/>
    <s v="Board Game"/>
    <n v="2"/>
    <n v="196.76"/>
    <n v="9.7100000000000009"/>
    <b v="0"/>
    <s v="Credit Card"/>
    <s v="Online"/>
    <n v="393.52"/>
    <n v="0"/>
  </r>
  <r>
    <n v="6524"/>
    <d v="2022-05-04T00:00:00"/>
    <x v="744"/>
    <x v="2"/>
    <s v="Shoes"/>
    <n v="3"/>
    <n v="326.08"/>
    <n v="110.63"/>
    <b v="1"/>
    <s v="UPI"/>
    <s v="Online"/>
    <n v="978.24"/>
    <n v="1"/>
  </r>
  <r>
    <n v="8476"/>
    <d v="2023-01-25T00:00:00"/>
    <x v="745"/>
    <x v="2"/>
    <s v="T-Shirt"/>
    <n v="5"/>
    <n v="208.01"/>
    <n v="33.24"/>
    <b v="1"/>
    <s v="Credit Card"/>
    <s v="In-store"/>
    <n v="1040.05"/>
    <n v="1"/>
  </r>
  <r>
    <n v="8457"/>
    <d v="2023-01-22T00:00:00"/>
    <x v="745"/>
    <x v="5"/>
    <s v="Car Seat Cover"/>
    <n v="2"/>
    <n v="152.68"/>
    <n v="30.39"/>
    <b v="0"/>
    <s v="Net Banking"/>
    <s v="In-store"/>
    <n v="305.36"/>
    <n v="0"/>
  </r>
  <r>
    <n v="3003"/>
    <d v="2022-04-22T00:00:00"/>
    <x v="745"/>
    <x v="4"/>
    <s v="Smartwatch"/>
    <n v="2"/>
    <n v="276.42"/>
    <n v="120.58"/>
    <b v="0"/>
    <s v="Net Banking"/>
    <s v="In-store"/>
    <n v="552.84"/>
    <n v="0"/>
  </r>
  <r>
    <n v="2337"/>
    <d v="2022-05-04T00:00:00"/>
    <x v="746"/>
    <x v="1"/>
    <s v="Table Lamp"/>
    <n v="1"/>
    <n v="254.47"/>
    <n v="57.87"/>
    <b v="1"/>
    <s v="Net Banking"/>
    <s v="Online"/>
    <n v="254.47"/>
    <n v="1"/>
  </r>
  <r>
    <n v="6186"/>
    <d v="2022-04-26T00:00:00"/>
    <x v="746"/>
    <x v="0"/>
    <s v="Puzzle"/>
    <n v="1"/>
    <n v="309.92"/>
    <n v="135.58000000000001"/>
    <b v="1"/>
    <s v="UPI"/>
    <s v="In-store"/>
    <n v="309.92"/>
    <n v="1"/>
  </r>
  <r>
    <n v="150"/>
    <d v="2021-06-16T00:00:00"/>
    <x v="746"/>
    <x v="3"/>
    <s v="Science Fiction"/>
    <n v="5"/>
    <n v="123.3"/>
    <n v="0.44"/>
    <b v="0"/>
    <s v="Debit Card"/>
    <s v="In-store"/>
    <n v="616.5"/>
    <n v="0"/>
  </r>
  <r>
    <n v="9250"/>
    <d v="2022-11-11T00:00:00"/>
    <x v="747"/>
    <x v="0"/>
    <s v="Action Figure"/>
    <n v="1"/>
    <n v="231.04"/>
    <n v="61.69"/>
    <b v="0"/>
    <s v="Debit Card"/>
    <s v="In-store"/>
    <n v="231.04"/>
    <n v="0"/>
  </r>
  <r>
    <n v="966"/>
    <d v="2022-06-09T00:00:00"/>
    <x v="747"/>
    <x v="3"/>
    <s v="Science Fiction"/>
    <n v="4"/>
    <n v="162.61000000000001"/>
    <n v="27.47"/>
    <b v="1"/>
    <s v="Credit Card"/>
    <s v="In-store"/>
    <n v="650.44000000000005"/>
    <n v="1"/>
  </r>
  <r>
    <n v="8252"/>
    <d v="2022-01-16T00:00:00"/>
    <x v="747"/>
    <x v="2"/>
    <s v="Shoes"/>
    <n v="3"/>
    <n v="31.44"/>
    <n v="0.22"/>
    <b v="1"/>
    <s v="Net Banking"/>
    <s v="In-store"/>
    <n v="94.320000000000007"/>
    <n v="1"/>
  </r>
  <r>
    <n v="8210"/>
    <d v="2021-09-07T00:00:00"/>
    <x v="747"/>
    <x v="3"/>
    <s v="Textbook"/>
    <n v="4"/>
    <n v="50.39"/>
    <n v="13.52"/>
    <b v="1"/>
    <s v="Net Banking"/>
    <s v="Online"/>
    <n v="201.56"/>
    <n v="1"/>
  </r>
  <r>
    <n v="9178"/>
    <d v="2021-05-02T00:00:00"/>
    <x v="747"/>
    <x v="0"/>
    <s v="Doll"/>
    <n v="4"/>
    <n v="361.16"/>
    <n v="65.599999999999994"/>
    <b v="0"/>
    <s v="Credit Card"/>
    <s v="Online"/>
    <n v="1444.64"/>
    <n v="0"/>
  </r>
  <r>
    <n v="8911"/>
    <d v="2023-01-29T00:00:00"/>
    <x v="748"/>
    <x v="0"/>
    <s v="Action Figure"/>
    <n v="5"/>
    <n v="381.07"/>
    <n v="163.46"/>
    <b v="0"/>
    <s v="Cash"/>
    <s v="Online"/>
    <n v="1905.35"/>
    <n v="0"/>
  </r>
  <r>
    <n v="3086"/>
    <d v="2022-11-05T00:00:00"/>
    <x v="748"/>
    <x v="0"/>
    <s v="Board Game"/>
    <n v="3"/>
    <n v="103.08"/>
    <n v="35.36"/>
    <b v="0"/>
    <s v="Debit Card"/>
    <s v="In-store"/>
    <n v="309.24"/>
    <n v="0"/>
  </r>
  <r>
    <n v="9702"/>
    <d v="2022-11-02T00:00:00"/>
    <x v="748"/>
    <x v="1"/>
    <s v="Cookware Set"/>
    <n v="4"/>
    <n v="100.13"/>
    <n v="32.159999999999997"/>
    <b v="1"/>
    <s v="Cash"/>
    <s v="Online"/>
    <n v="400.52"/>
    <n v="1"/>
  </r>
  <r>
    <n v="720"/>
    <d v="2022-09-05T00:00:00"/>
    <x v="748"/>
    <x v="2"/>
    <s v="Jeans"/>
    <n v="5"/>
    <n v="436.94"/>
    <n v="188.47"/>
    <b v="1"/>
    <s v="Debit Card"/>
    <s v="Online"/>
    <n v="2184.6999999999998"/>
    <n v="1"/>
  </r>
  <r>
    <n v="4253"/>
    <d v="2023-02-21T00:00:00"/>
    <x v="749"/>
    <x v="2"/>
    <s v="Dress"/>
    <n v="5"/>
    <n v="411.93"/>
    <n v="120.53"/>
    <b v="0"/>
    <s v="Credit Card"/>
    <s v="In-store"/>
    <n v="2059.65"/>
    <n v="0"/>
  </r>
  <r>
    <n v="5821"/>
    <d v="2022-09-16T00:00:00"/>
    <x v="749"/>
    <x v="4"/>
    <s v="Smartwatch"/>
    <n v="3"/>
    <n v="449.2"/>
    <n v="191.68"/>
    <b v="1"/>
    <s v="Credit Card"/>
    <s v="In-store"/>
    <n v="1347.6"/>
    <n v="1"/>
  </r>
  <r>
    <n v="7606"/>
    <d v="2022-07-01T00:00:00"/>
    <x v="750"/>
    <x v="5"/>
    <s v="Motorcycle Helmet"/>
    <n v="3"/>
    <n v="36"/>
    <n v="2.0299999999999998"/>
    <b v="1"/>
    <s v="UPI"/>
    <s v="In-store"/>
    <n v="108"/>
    <n v="1"/>
  </r>
  <r>
    <n v="4874"/>
    <d v="2022-03-14T00:00:00"/>
    <x v="750"/>
    <x v="4"/>
    <s v="Smartphone"/>
    <n v="3"/>
    <n v="79.5"/>
    <n v="18.16"/>
    <b v="1"/>
    <s v="Credit Card"/>
    <s v="Online"/>
    <n v="238.5"/>
    <n v="1"/>
  </r>
  <r>
    <n v="432"/>
    <d v="2023-03-24T00:00:00"/>
    <x v="751"/>
    <x v="3"/>
    <s v="Children's Book"/>
    <n v="1"/>
    <n v="60.92"/>
    <n v="18.829999999999998"/>
    <b v="1"/>
    <s v="UPI"/>
    <s v="In-store"/>
    <n v="60.92"/>
    <n v="1"/>
  </r>
  <r>
    <n v="6694"/>
    <d v="2022-03-06T00:00:00"/>
    <x v="751"/>
    <x v="0"/>
    <s v="Doll"/>
    <n v="2"/>
    <n v="331.87"/>
    <n v="107.66"/>
    <b v="0"/>
    <s v="Debit Card"/>
    <s v="In-store"/>
    <n v="663.74"/>
    <n v="0"/>
  </r>
  <r>
    <n v="5238"/>
    <d v="2021-10-27T00:00:00"/>
    <x v="751"/>
    <x v="1"/>
    <s v="Cushion Covers"/>
    <n v="5"/>
    <n v="335.23"/>
    <n v="99.02"/>
    <b v="1"/>
    <s v="UPI"/>
    <s v="Online"/>
    <n v="1676.15"/>
    <n v="1"/>
  </r>
  <r>
    <n v="4369"/>
    <d v="2022-05-07T00:00:00"/>
    <x v="752"/>
    <x v="1"/>
    <s v="Bed Sheets"/>
    <n v="4"/>
    <n v="92.43"/>
    <n v="12.42"/>
    <b v="0"/>
    <s v="Net Banking"/>
    <s v="Online"/>
    <n v="369.72"/>
    <n v="0"/>
  </r>
  <r>
    <n v="6974"/>
    <d v="2022-02-21T00:00:00"/>
    <x v="752"/>
    <x v="1"/>
    <s v="Table Lamp"/>
    <n v="5"/>
    <n v="368.44"/>
    <n v="113.75"/>
    <b v="0"/>
    <s v="Net Banking"/>
    <s v="In-store"/>
    <n v="1842.2"/>
    <n v="0"/>
  </r>
  <r>
    <n v="7587"/>
    <d v="2021-11-22T00:00:00"/>
    <x v="752"/>
    <x v="5"/>
    <s v="Motor Oil"/>
    <n v="5"/>
    <n v="83.87"/>
    <n v="41.84"/>
    <b v="0"/>
    <s v="Credit Card"/>
    <s v="In-store"/>
    <n v="419.35"/>
    <n v="0"/>
  </r>
  <r>
    <n v="1071"/>
    <d v="2021-08-07T00:00:00"/>
    <x v="752"/>
    <x v="0"/>
    <s v="Board Game"/>
    <n v="3"/>
    <n v="301.33"/>
    <n v="86.37"/>
    <b v="1"/>
    <s v="Cash"/>
    <s v="Online"/>
    <n v="903.99"/>
    <n v="1"/>
  </r>
  <r>
    <n v="1104"/>
    <d v="2022-09-05T00:00:00"/>
    <x v="753"/>
    <x v="4"/>
    <s v="Headphones"/>
    <n v="2"/>
    <n v="271.64"/>
    <n v="105.81"/>
    <b v="0"/>
    <s v="Debit Card"/>
    <s v="Online"/>
    <n v="543.28"/>
    <n v="0"/>
  </r>
  <r>
    <n v="4808"/>
    <d v="2022-08-08T00:00:00"/>
    <x v="753"/>
    <x v="0"/>
    <s v="Puzzle"/>
    <n v="2"/>
    <n v="195.47"/>
    <n v="74.38"/>
    <b v="0"/>
    <s v="Cash"/>
    <s v="Online"/>
    <n v="390.94"/>
    <n v="0"/>
  </r>
  <r>
    <n v="9856"/>
    <d v="2022-05-27T00:00:00"/>
    <x v="754"/>
    <x v="2"/>
    <s v="Shoes"/>
    <n v="1"/>
    <n v="328.21"/>
    <n v="81.23"/>
    <b v="1"/>
    <s v="Net Banking"/>
    <s v="Online"/>
    <n v="328.21"/>
    <n v="1"/>
  </r>
  <r>
    <n v="1145"/>
    <d v="2021-04-15T00:00:00"/>
    <x v="754"/>
    <x v="5"/>
    <s v="Air Freshener"/>
    <n v="5"/>
    <n v="214.25"/>
    <n v="30.89"/>
    <b v="0"/>
    <s v="Debit Card"/>
    <s v="Online"/>
    <n v="1071.25"/>
    <n v="0"/>
  </r>
  <r>
    <n v="309"/>
    <d v="2022-09-17T00:00:00"/>
    <x v="755"/>
    <x v="3"/>
    <s v="Textbook"/>
    <n v="1"/>
    <n v="106.21"/>
    <n v="1.74"/>
    <b v="1"/>
    <s v="UPI"/>
    <s v="Online"/>
    <n v="106.21"/>
    <n v="1"/>
  </r>
  <r>
    <n v="2402"/>
    <d v="2022-09-13T00:00:00"/>
    <x v="755"/>
    <x v="4"/>
    <s v="Smartphone"/>
    <n v="3"/>
    <n v="403.91"/>
    <n v="67.790000000000006"/>
    <b v="0"/>
    <s v="Net Banking"/>
    <s v="In-store"/>
    <n v="1211.73"/>
    <n v="0"/>
  </r>
  <r>
    <n v="5093"/>
    <d v="2021-09-12T00:00:00"/>
    <x v="755"/>
    <x v="5"/>
    <s v="Car Seat Cover"/>
    <n v="5"/>
    <n v="223.32"/>
    <n v="14.44"/>
    <b v="0"/>
    <s v="Debit Card"/>
    <s v="Online"/>
    <n v="1116.5999999999999"/>
    <n v="0"/>
  </r>
  <r>
    <n v="280"/>
    <d v="2021-09-05T00:00:00"/>
    <x v="756"/>
    <x v="4"/>
    <s v="Laptop"/>
    <n v="4"/>
    <n v="68.14"/>
    <n v="9.3800000000000008"/>
    <b v="0"/>
    <s v="Net Banking"/>
    <s v="In-store"/>
    <n v="272.56"/>
    <n v="0"/>
  </r>
  <r>
    <n v="4367"/>
    <d v="2021-09-04T00:00:00"/>
    <x v="756"/>
    <x v="3"/>
    <s v="Mystery Novel"/>
    <n v="5"/>
    <n v="240.37"/>
    <n v="23.1"/>
    <b v="0"/>
    <s v="UPI"/>
    <s v="Online"/>
    <n v="1201.8499999999999"/>
    <n v="0"/>
  </r>
  <r>
    <n v="6151"/>
    <d v="2021-05-04T00:00:00"/>
    <x v="756"/>
    <x v="5"/>
    <s v="Car Seat Cover"/>
    <n v="4"/>
    <n v="433.8"/>
    <n v="141.05000000000001"/>
    <b v="0"/>
    <s v="UPI"/>
    <s v="In-store"/>
    <n v="1735.2"/>
    <n v="0"/>
  </r>
  <r>
    <n v="4940"/>
    <d v="2022-12-25T00:00:00"/>
    <x v="757"/>
    <x v="0"/>
    <s v="Action Figure"/>
    <n v="2"/>
    <n v="384.54"/>
    <n v="54.23"/>
    <b v="1"/>
    <s v="Credit Card"/>
    <s v="In-store"/>
    <n v="769.08"/>
    <n v="1"/>
  </r>
  <r>
    <n v="9743"/>
    <d v="2022-04-23T00:00:00"/>
    <x v="757"/>
    <x v="0"/>
    <s v="Remote Control Car"/>
    <n v="1"/>
    <n v="221.14"/>
    <n v="100.17"/>
    <b v="1"/>
    <s v="Credit Card"/>
    <s v="Online"/>
    <n v="221.14"/>
    <n v="1"/>
  </r>
  <r>
    <n v="182"/>
    <d v="2021-09-07T00:00:00"/>
    <x v="757"/>
    <x v="0"/>
    <s v="Puzzle"/>
    <n v="3"/>
    <n v="30.09"/>
    <n v="6.84"/>
    <b v="0"/>
    <s v="Credit Card"/>
    <s v="In-store"/>
    <n v="90.27"/>
    <n v="0"/>
  </r>
  <r>
    <n v="9972"/>
    <d v="2023-01-22T00:00:00"/>
    <x v="758"/>
    <x v="5"/>
    <s v="Car Seat Cover"/>
    <n v="2"/>
    <n v="184.69"/>
    <n v="42.42"/>
    <b v="1"/>
    <s v="Cash"/>
    <s v="Online"/>
    <n v="369.38"/>
    <n v="1"/>
  </r>
  <r>
    <n v="6383"/>
    <d v="2022-10-24T00:00:00"/>
    <x v="758"/>
    <x v="2"/>
    <s v="Jeans"/>
    <n v="2"/>
    <n v="188.25"/>
    <n v="73.209999999999994"/>
    <b v="0"/>
    <s v="Debit Card"/>
    <s v="Online"/>
    <n v="376.5"/>
    <n v="0"/>
  </r>
  <r>
    <n v="723"/>
    <d v="2022-01-09T00:00:00"/>
    <x v="758"/>
    <x v="5"/>
    <s v="Motorcycle Helmet"/>
    <n v="4"/>
    <n v="255.47"/>
    <n v="88.7"/>
    <b v="1"/>
    <s v="Debit Card"/>
    <s v="Online"/>
    <n v="1021.88"/>
    <n v="1"/>
  </r>
  <r>
    <n v="9574"/>
    <d v="2021-12-04T00:00:00"/>
    <x v="758"/>
    <x v="2"/>
    <s v="Jeans"/>
    <n v="3"/>
    <n v="434.57"/>
    <n v="15.85"/>
    <b v="1"/>
    <s v="Net Banking"/>
    <s v="In-store"/>
    <n v="1303.71"/>
    <n v="1"/>
  </r>
  <r>
    <n v="7235"/>
    <d v="2021-05-16T00:00:00"/>
    <x v="758"/>
    <x v="1"/>
    <s v="Cookware Set"/>
    <n v="4"/>
    <n v="362.64"/>
    <n v="120.93"/>
    <b v="0"/>
    <s v="Debit Card"/>
    <s v="In-store"/>
    <n v="1450.56"/>
    <n v="0"/>
  </r>
  <r>
    <n v="5965"/>
    <d v="2021-04-28T00:00:00"/>
    <x v="758"/>
    <x v="0"/>
    <s v="Puzzle"/>
    <n v="2"/>
    <n v="427.35"/>
    <n v="39.369999999999997"/>
    <b v="1"/>
    <s v="UPI"/>
    <s v="Online"/>
    <n v="854.7"/>
    <n v="1"/>
  </r>
  <r>
    <n v="2397"/>
    <d v="2022-08-08T00:00:00"/>
    <x v="759"/>
    <x v="0"/>
    <s v="Board Game"/>
    <n v="3"/>
    <n v="202.49"/>
    <n v="33.72"/>
    <b v="1"/>
    <s v="UPI"/>
    <s v="Online"/>
    <n v="607.47"/>
    <n v="1"/>
  </r>
  <r>
    <n v="5457"/>
    <d v="2022-04-16T00:00:00"/>
    <x v="759"/>
    <x v="2"/>
    <s v="T-Shirt"/>
    <n v="5"/>
    <n v="320.27999999999997"/>
    <n v="84.97"/>
    <b v="1"/>
    <s v="Net Banking"/>
    <s v="In-store"/>
    <n v="1601.3999999999999"/>
    <n v="1"/>
  </r>
  <r>
    <n v="6818"/>
    <d v="2021-12-30T00:00:00"/>
    <x v="759"/>
    <x v="4"/>
    <s v="Headphones"/>
    <n v="2"/>
    <n v="316.83999999999997"/>
    <n v="16.2"/>
    <b v="1"/>
    <s v="Net Banking"/>
    <s v="Online"/>
    <n v="633.67999999999995"/>
    <n v="1"/>
  </r>
  <r>
    <n v="938"/>
    <d v="2022-02-05T00:00:00"/>
    <x v="760"/>
    <x v="1"/>
    <s v="Cushion Covers"/>
    <n v="5"/>
    <n v="442.69"/>
    <n v="82.33"/>
    <b v="0"/>
    <s v="Net Banking"/>
    <s v="In-store"/>
    <n v="2213.4499999999998"/>
    <n v="0"/>
  </r>
  <r>
    <n v="8492"/>
    <d v="2021-05-13T00:00:00"/>
    <x v="760"/>
    <x v="2"/>
    <s v="T-Shirt"/>
    <n v="3"/>
    <n v="384.62"/>
    <n v="72.33"/>
    <b v="1"/>
    <s v="Credit Card"/>
    <s v="Online"/>
    <n v="1153.8600000000001"/>
    <n v="1"/>
  </r>
  <r>
    <n v="8329"/>
    <d v="2023-01-16T00:00:00"/>
    <x v="761"/>
    <x v="2"/>
    <s v="Watch"/>
    <n v="2"/>
    <n v="367.94"/>
    <n v="23.62"/>
    <b v="0"/>
    <s v="Cash"/>
    <s v="In-store"/>
    <n v="735.88"/>
    <n v="0"/>
  </r>
  <r>
    <n v="6139"/>
    <d v="2021-09-30T00:00:00"/>
    <x v="762"/>
    <x v="2"/>
    <s v="Watch"/>
    <n v="3"/>
    <n v="141.13"/>
    <n v="46.48"/>
    <b v="0"/>
    <s v="UPI"/>
    <s v="Online"/>
    <n v="423.39"/>
    <n v="0"/>
  </r>
  <r>
    <n v="2404"/>
    <d v="2022-10-19T00:00:00"/>
    <x v="763"/>
    <x v="5"/>
    <s v="Car Seat Cover"/>
    <n v="4"/>
    <n v="365.09"/>
    <n v="20.38"/>
    <b v="0"/>
    <s v="Cash"/>
    <s v="Online"/>
    <n v="1460.36"/>
    <n v="0"/>
  </r>
  <r>
    <n v="6160"/>
    <d v="2021-12-23T00:00:00"/>
    <x v="763"/>
    <x v="3"/>
    <s v="Mystery Novel"/>
    <n v="2"/>
    <n v="268.02"/>
    <n v="93.02"/>
    <b v="0"/>
    <s v="UPI"/>
    <s v="In-store"/>
    <n v="536.04"/>
    <n v="0"/>
  </r>
  <r>
    <n v="9403"/>
    <d v="2021-08-04T00:00:00"/>
    <x v="763"/>
    <x v="1"/>
    <s v="Cookware Set"/>
    <n v="2"/>
    <n v="232.92"/>
    <n v="82.71"/>
    <b v="1"/>
    <s v="Debit Card"/>
    <s v="Online"/>
    <n v="465.84"/>
    <n v="1"/>
  </r>
  <r>
    <n v="435"/>
    <d v="2022-12-04T00:00:00"/>
    <x v="764"/>
    <x v="0"/>
    <s v="Board Game"/>
    <n v="5"/>
    <n v="52.4"/>
    <n v="18.350000000000001"/>
    <b v="0"/>
    <s v="UPI"/>
    <s v="Online"/>
    <n v="262"/>
    <n v="0"/>
  </r>
  <r>
    <n v="467"/>
    <d v="2022-11-05T00:00:00"/>
    <x v="764"/>
    <x v="4"/>
    <s v="Headphones"/>
    <n v="1"/>
    <n v="445.52"/>
    <n v="7.62"/>
    <b v="1"/>
    <s v="UPI"/>
    <s v="Online"/>
    <n v="445.52"/>
    <n v="1"/>
  </r>
  <r>
    <n v="1532"/>
    <d v="2022-08-29T00:00:00"/>
    <x v="764"/>
    <x v="0"/>
    <s v="Remote Control Car"/>
    <n v="5"/>
    <n v="195.37"/>
    <n v="39.75"/>
    <b v="1"/>
    <s v="Debit Card"/>
    <s v="Online"/>
    <n v="976.85"/>
    <n v="1"/>
  </r>
  <r>
    <n v="6247"/>
    <d v="2021-12-31T00:00:00"/>
    <x v="764"/>
    <x v="2"/>
    <s v="Shoes"/>
    <n v="4"/>
    <n v="174.89"/>
    <n v="25.29"/>
    <b v="1"/>
    <s v="UPI"/>
    <s v="In-store"/>
    <n v="699.56"/>
    <n v="1"/>
  </r>
  <r>
    <n v="3777"/>
    <d v="2021-08-13T00:00:00"/>
    <x v="764"/>
    <x v="1"/>
    <s v="Cushion Covers"/>
    <n v="3"/>
    <n v="330.32"/>
    <n v="141.82"/>
    <b v="0"/>
    <s v="Credit Card"/>
    <s v="In-store"/>
    <n v="990.96"/>
    <n v="0"/>
  </r>
  <r>
    <n v="2790"/>
    <d v="2022-05-17T00:00:00"/>
    <x v="765"/>
    <x v="0"/>
    <s v="Remote Control Car"/>
    <n v="1"/>
    <n v="280.75"/>
    <n v="5.53"/>
    <b v="0"/>
    <s v="Credit Card"/>
    <s v="In-store"/>
    <n v="280.75"/>
    <n v="0"/>
  </r>
  <r>
    <n v="8022"/>
    <d v="2023-03-14T00:00:00"/>
    <x v="766"/>
    <x v="4"/>
    <s v="Laptop"/>
    <n v="5"/>
    <n v="222.52"/>
    <n v="47.78"/>
    <b v="0"/>
    <s v="UPI"/>
    <s v="In-store"/>
    <n v="1112.6000000000001"/>
    <n v="0"/>
  </r>
  <r>
    <n v="5105"/>
    <d v="2022-07-07T00:00:00"/>
    <x v="766"/>
    <x v="3"/>
    <s v="Science Fiction"/>
    <n v="4"/>
    <n v="351.5"/>
    <n v="5.58"/>
    <b v="1"/>
    <s v="Debit Card"/>
    <s v="Online"/>
    <n v="1406"/>
    <n v="1"/>
  </r>
  <r>
    <n v="8249"/>
    <d v="2022-01-23T00:00:00"/>
    <x v="766"/>
    <x v="1"/>
    <s v="Table Lamp"/>
    <n v="5"/>
    <n v="104.13"/>
    <n v="38.47"/>
    <b v="1"/>
    <s v="Net Banking"/>
    <s v="In-store"/>
    <n v="520.65"/>
    <n v="1"/>
  </r>
  <r>
    <n v="7332"/>
    <d v="2021-08-08T00:00:00"/>
    <x v="766"/>
    <x v="2"/>
    <s v="Jeans"/>
    <n v="3"/>
    <n v="186.56"/>
    <n v="79.84"/>
    <b v="0"/>
    <s v="Credit Card"/>
    <s v="In-store"/>
    <n v="559.68000000000006"/>
    <n v="0"/>
  </r>
  <r>
    <n v="4955"/>
    <d v="2022-03-12T00:00:00"/>
    <x v="767"/>
    <x v="2"/>
    <s v="Watch"/>
    <n v="5"/>
    <n v="192.82"/>
    <n v="59.86"/>
    <b v="0"/>
    <s v="Credit Card"/>
    <s v="In-store"/>
    <n v="964.09999999999991"/>
    <n v="0"/>
  </r>
  <r>
    <n v="203"/>
    <d v="2021-06-09T00:00:00"/>
    <x v="767"/>
    <x v="5"/>
    <s v="Motor Oil"/>
    <n v="5"/>
    <n v="266.06"/>
    <n v="55.82"/>
    <b v="0"/>
    <s v="Debit Card"/>
    <s v="Online"/>
    <n v="1330.3"/>
    <n v="0"/>
  </r>
  <r>
    <n v="5653"/>
    <d v="2021-04-26T00:00:00"/>
    <x v="767"/>
    <x v="0"/>
    <s v="Action Figure"/>
    <n v="5"/>
    <n v="440.11"/>
    <n v="47.69"/>
    <b v="1"/>
    <s v="Net Banking"/>
    <s v="In-store"/>
    <n v="2200.5500000000002"/>
    <n v="1"/>
  </r>
  <r>
    <n v="2609"/>
    <d v="2022-11-04T00:00:00"/>
    <x v="768"/>
    <x v="5"/>
    <s v="Car Seat Cover"/>
    <n v="4"/>
    <n v="437.36"/>
    <n v="187.76"/>
    <b v="1"/>
    <s v="Debit Card"/>
    <s v="In-store"/>
    <n v="1749.44"/>
    <n v="1"/>
  </r>
  <r>
    <n v="5062"/>
    <d v="2022-05-13T00:00:00"/>
    <x v="769"/>
    <x v="3"/>
    <s v="Mystery Novel"/>
    <n v="5"/>
    <n v="188.78"/>
    <n v="12.4"/>
    <b v="0"/>
    <s v="Net Banking"/>
    <s v="In-store"/>
    <n v="943.9"/>
    <n v="0"/>
  </r>
  <r>
    <n v="9753"/>
    <d v="2022-05-02T00:00:00"/>
    <x v="769"/>
    <x v="3"/>
    <s v="Science Fiction"/>
    <n v="2"/>
    <n v="467.09"/>
    <n v="110.23"/>
    <b v="0"/>
    <s v="Net Banking"/>
    <s v="Online"/>
    <n v="934.18"/>
    <n v="0"/>
  </r>
  <r>
    <n v="9945"/>
    <d v="2022-03-24T00:00:00"/>
    <x v="769"/>
    <x v="1"/>
    <s v="Curtains"/>
    <n v="4"/>
    <n v="449.72"/>
    <n v="84.26"/>
    <b v="0"/>
    <s v="Cash"/>
    <s v="Online"/>
    <n v="1798.88"/>
    <n v="0"/>
  </r>
  <r>
    <n v="2525"/>
    <d v="2021-10-22T00:00:00"/>
    <x v="769"/>
    <x v="5"/>
    <s v="Air Freshener"/>
    <n v="2"/>
    <n v="176.34"/>
    <n v="76.900000000000006"/>
    <b v="1"/>
    <s v="Debit Card"/>
    <s v="Online"/>
    <n v="352.68"/>
    <n v="1"/>
  </r>
  <r>
    <n v="2418"/>
    <d v="2021-09-11T00:00:00"/>
    <x v="769"/>
    <x v="0"/>
    <s v="Action Figure"/>
    <n v="3"/>
    <n v="430.62"/>
    <n v="31.15"/>
    <b v="1"/>
    <s v="Cash"/>
    <s v="In-store"/>
    <n v="1291.8600000000001"/>
    <n v="1"/>
  </r>
  <r>
    <n v="373"/>
    <d v="2022-03-13T00:00:00"/>
    <x v="770"/>
    <x v="0"/>
    <s v="Remote Control Car"/>
    <n v="5"/>
    <n v="78.900000000000006"/>
    <n v="13.3"/>
    <b v="1"/>
    <s v="Cash"/>
    <s v="In-store"/>
    <n v="394.5"/>
    <n v="1"/>
  </r>
  <r>
    <n v="6177"/>
    <d v="2021-12-31T00:00:00"/>
    <x v="770"/>
    <x v="4"/>
    <s v="Headphones"/>
    <n v="1"/>
    <n v="298.72000000000003"/>
    <n v="83.56"/>
    <b v="0"/>
    <s v="Net Banking"/>
    <s v="Online"/>
    <n v="298.72000000000003"/>
    <n v="0"/>
  </r>
  <r>
    <n v="3150"/>
    <d v="2021-05-21T00:00:00"/>
    <x v="770"/>
    <x v="2"/>
    <s v="Dress"/>
    <n v="4"/>
    <n v="62.69"/>
    <n v="18.600000000000001"/>
    <b v="1"/>
    <s v="Cash"/>
    <s v="In-store"/>
    <n v="250.76"/>
    <n v="1"/>
  </r>
  <r>
    <n v="7155"/>
    <d v="2021-05-07T00:00:00"/>
    <x v="770"/>
    <x v="0"/>
    <s v="Puzzle"/>
    <n v="3"/>
    <n v="20.149999999999999"/>
    <n v="5.1100000000000003"/>
    <b v="0"/>
    <s v="UPI"/>
    <s v="Online"/>
    <n v="60.449999999999996"/>
    <n v="0"/>
  </r>
  <r>
    <n v="9448"/>
    <d v="2023-03-21T00:00:00"/>
    <x v="771"/>
    <x v="2"/>
    <s v="Dress"/>
    <n v="3"/>
    <n v="162.32"/>
    <n v="11.01"/>
    <b v="0"/>
    <s v="Debit Card"/>
    <s v="In-store"/>
    <n v="486.96"/>
    <n v="0"/>
  </r>
  <r>
    <n v="3415"/>
    <d v="2022-10-19T00:00:00"/>
    <x v="771"/>
    <x v="1"/>
    <s v="Table Lamp"/>
    <n v="3"/>
    <n v="98.23"/>
    <n v="47.87"/>
    <b v="0"/>
    <s v="UPI"/>
    <s v="Online"/>
    <n v="294.69"/>
    <n v="0"/>
  </r>
  <r>
    <n v="9816"/>
    <d v="2022-06-10T00:00:00"/>
    <x v="771"/>
    <x v="5"/>
    <s v="Car Charger"/>
    <n v="1"/>
    <n v="118.45"/>
    <n v="1.07"/>
    <b v="0"/>
    <s v="Debit Card"/>
    <s v="Online"/>
    <n v="118.45"/>
    <n v="0"/>
  </r>
  <r>
    <n v="1480"/>
    <d v="2021-07-29T00:00:00"/>
    <x v="771"/>
    <x v="3"/>
    <s v="Mystery Novel"/>
    <n v="3"/>
    <n v="272.92"/>
    <n v="62.06"/>
    <b v="0"/>
    <s v="Cash"/>
    <s v="In-store"/>
    <n v="818.76"/>
    <n v="0"/>
  </r>
  <r>
    <n v="2622"/>
    <d v="2022-10-21T00:00:00"/>
    <x v="772"/>
    <x v="5"/>
    <s v="Air Freshener"/>
    <n v="5"/>
    <n v="41.13"/>
    <n v="7.85"/>
    <b v="0"/>
    <s v="Cash"/>
    <s v="In-store"/>
    <n v="205.65"/>
    <n v="0"/>
  </r>
  <r>
    <n v="7343"/>
    <d v="2022-07-18T00:00:00"/>
    <x v="772"/>
    <x v="4"/>
    <s v="Smartphone"/>
    <n v="3"/>
    <n v="118.58"/>
    <n v="41.02"/>
    <b v="0"/>
    <s v="Cash"/>
    <s v="In-store"/>
    <n v="355.74"/>
    <n v="0"/>
  </r>
  <r>
    <n v="1033"/>
    <d v="2022-05-15T00:00:00"/>
    <x v="772"/>
    <x v="0"/>
    <s v="Puzzle"/>
    <n v="4"/>
    <n v="271.63"/>
    <n v="113.3"/>
    <b v="0"/>
    <s v="Credit Card"/>
    <s v="Online"/>
    <n v="1086.52"/>
    <n v="0"/>
  </r>
  <r>
    <n v="6694"/>
    <d v="2021-11-21T00:00:00"/>
    <x v="772"/>
    <x v="2"/>
    <s v="T-Shirt"/>
    <n v="3"/>
    <n v="488.3"/>
    <n v="57.49"/>
    <b v="0"/>
    <s v="Debit Card"/>
    <s v="In-store"/>
    <n v="1464.9"/>
    <n v="0"/>
  </r>
  <r>
    <n v="2778"/>
    <d v="2021-05-29T00:00:00"/>
    <x v="772"/>
    <x v="2"/>
    <s v="Shoes"/>
    <n v="3"/>
    <n v="52.72"/>
    <n v="15.02"/>
    <b v="1"/>
    <s v="Cash"/>
    <s v="Online"/>
    <n v="158.16"/>
    <n v="1"/>
  </r>
  <r>
    <n v="8792"/>
    <d v="2022-07-01T00:00:00"/>
    <x v="773"/>
    <x v="1"/>
    <s v="Bed Sheets"/>
    <n v="2"/>
    <n v="89.37"/>
    <n v="24.98"/>
    <b v="0"/>
    <s v="UPI"/>
    <s v="In-store"/>
    <n v="178.74"/>
    <n v="0"/>
  </r>
  <r>
    <n v="2853"/>
    <d v="2022-03-23T00:00:00"/>
    <x v="773"/>
    <x v="1"/>
    <s v="Table Lamp"/>
    <n v="2"/>
    <n v="69.47"/>
    <n v="6.98"/>
    <b v="1"/>
    <s v="Debit Card"/>
    <s v="In-store"/>
    <n v="138.94"/>
    <n v="1"/>
  </r>
  <r>
    <n v="7016"/>
    <d v="2022-01-08T00:00:00"/>
    <x v="773"/>
    <x v="4"/>
    <s v="Laptop"/>
    <n v="3"/>
    <n v="295.99"/>
    <n v="63.65"/>
    <b v="1"/>
    <s v="Net Banking"/>
    <s v="Online"/>
    <n v="887.97"/>
    <n v="1"/>
  </r>
  <r>
    <n v="8741"/>
    <d v="2022-08-06T00:00:00"/>
    <x v="774"/>
    <x v="4"/>
    <s v="Headphones"/>
    <n v="1"/>
    <n v="414.51"/>
    <n v="113.06"/>
    <b v="0"/>
    <s v="Credit Card"/>
    <s v="Online"/>
    <n v="414.51"/>
    <n v="0"/>
  </r>
  <r>
    <n v="4779"/>
    <d v="2022-07-01T00:00:00"/>
    <x v="774"/>
    <x v="3"/>
    <s v="Textbook"/>
    <n v="3"/>
    <n v="200.5"/>
    <n v="72.900000000000006"/>
    <b v="0"/>
    <s v="Cash"/>
    <s v="In-store"/>
    <n v="601.5"/>
    <n v="0"/>
  </r>
  <r>
    <n v="7606"/>
    <d v="2023-02-16T00:00:00"/>
    <x v="775"/>
    <x v="3"/>
    <s v="Children's Book"/>
    <n v="5"/>
    <n v="59.63"/>
    <n v="19.41"/>
    <b v="1"/>
    <s v="UPI"/>
    <s v="In-store"/>
    <n v="298.15000000000003"/>
    <n v="1"/>
  </r>
  <r>
    <n v="8046"/>
    <d v="2023-01-14T00:00:00"/>
    <x v="775"/>
    <x v="4"/>
    <s v="Camera"/>
    <n v="1"/>
    <n v="248.39"/>
    <n v="77.709999999999994"/>
    <b v="1"/>
    <s v="UPI"/>
    <s v="In-store"/>
    <n v="248.39"/>
    <n v="1"/>
  </r>
  <r>
    <n v="4062"/>
    <d v="2022-11-23T00:00:00"/>
    <x v="775"/>
    <x v="1"/>
    <s v="Cookware Set"/>
    <n v="3"/>
    <n v="69.05"/>
    <n v="5.64"/>
    <b v="1"/>
    <s v="Credit Card"/>
    <s v="Online"/>
    <n v="207.14999999999998"/>
    <n v="1"/>
  </r>
  <r>
    <n v="1038"/>
    <d v="2022-09-25T00:00:00"/>
    <x v="775"/>
    <x v="0"/>
    <s v="Remote Control Car"/>
    <n v="2"/>
    <n v="484.38"/>
    <n v="199.77"/>
    <b v="0"/>
    <s v="Net Banking"/>
    <s v="In-store"/>
    <n v="968.76"/>
    <n v="0"/>
  </r>
  <r>
    <n v="7102"/>
    <d v="2022-03-27T00:00:00"/>
    <x v="775"/>
    <x v="3"/>
    <s v="Children's Book"/>
    <n v="3"/>
    <n v="151.32"/>
    <n v="73.349999999999994"/>
    <b v="0"/>
    <s v="Debit Card"/>
    <s v="In-store"/>
    <n v="453.96"/>
    <n v="0"/>
  </r>
  <r>
    <n v="1913"/>
    <d v="2022-07-31T00:00:00"/>
    <x v="776"/>
    <x v="2"/>
    <s v="Shoes"/>
    <n v="2"/>
    <n v="369.14"/>
    <n v="46.91"/>
    <b v="0"/>
    <s v="Net Banking"/>
    <s v="In-store"/>
    <n v="738.28"/>
    <n v="0"/>
  </r>
  <r>
    <n v="549"/>
    <d v="2022-07-15T00:00:00"/>
    <x v="776"/>
    <x v="3"/>
    <s v="Science Fiction"/>
    <n v="4"/>
    <n v="184.96"/>
    <n v="46.82"/>
    <b v="1"/>
    <s v="Net Banking"/>
    <s v="In-store"/>
    <n v="739.84"/>
    <n v="1"/>
  </r>
  <r>
    <n v="2446"/>
    <d v="2022-11-25T00:00:00"/>
    <x v="777"/>
    <x v="1"/>
    <s v="Table Lamp"/>
    <n v="2"/>
    <n v="495.43"/>
    <n v="91.55"/>
    <b v="1"/>
    <s v="Net Banking"/>
    <s v="In-store"/>
    <n v="990.86"/>
    <n v="1"/>
  </r>
  <r>
    <n v="7184"/>
    <d v="2022-11-01T00:00:00"/>
    <x v="777"/>
    <x v="1"/>
    <s v="Bed Sheets"/>
    <n v="4"/>
    <n v="339.76"/>
    <n v="23.64"/>
    <b v="0"/>
    <s v="Debit Card"/>
    <s v="In-store"/>
    <n v="1359.04"/>
    <n v="0"/>
  </r>
  <r>
    <n v="9423"/>
    <d v="2022-04-25T00:00:00"/>
    <x v="777"/>
    <x v="4"/>
    <s v="Camera"/>
    <n v="4"/>
    <n v="207.04"/>
    <n v="71.959999999999994"/>
    <b v="1"/>
    <s v="Cash"/>
    <s v="Online"/>
    <n v="828.16"/>
    <n v="1"/>
  </r>
  <r>
    <n v="426"/>
    <d v="2022-11-05T00:00:00"/>
    <x v="778"/>
    <x v="3"/>
    <s v="Biography"/>
    <n v="5"/>
    <n v="236.12"/>
    <n v="22.37"/>
    <b v="1"/>
    <s v="UPI"/>
    <s v="Online"/>
    <n v="1180.5999999999999"/>
    <n v="1"/>
  </r>
  <r>
    <n v="3902"/>
    <d v="2022-10-23T00:00:00"/>
    <x v="778"/>
    <x v="3"/>
    <s v="Textbook"/>
    <n v="3"/>
    <n v="32.44"/>
    <n v="15.57"/>
    <b v="0"/>
    <s v="Debit Card"/>
    <s v="Online"/>
    <n v="97.32"/>
    <n v="0"/>
  </r>
  <r>
    <n v="9337"/>
    <d v="2022-05-26T00:00:00"/>
    <x v="778"/>
    <x v="0"/>
    <s v="Remote Control Car"/>
    <n v="2"/>
    <n v="385.49"/>
    <n v="188.92"/>
    <b v="0"/>
    <s v="Credit Card"/>
    <s v="Online"/>
    <n v="770.98"/>
    <n v="0"/>
  </r>
  <r>
    <n v="7961"/>
    <d v="2022-05-21T00:00:00"/>
    <x v="778"/>
    <x v="0"/>
    <s v="Action Figure"/>
    <n v="5"/>
    <n v="233.49"/>
    <n v="5.29"/>
    <b v="0"/>
    <s v="Cash"/>
    <s v="In-store"/>
    <n v="1167.45"/>
    <n v="0"/>
  </r>
  <r>
    <n v="1310"/>
    <d v="2021-11-19T00:00:00"/>
    <x v="778"/>
    <x v="0"/>
    <s v="Board Game"/>
    <n v="2"/>
    <n v="224.55"/>
    <n v="43.72"/>
    <b v="1"/>
    <s v="UPI"/>
    <s v="In-store"/>
    <n v="449.1"/>
    <n v="1"/>
  </r>
  <r>
    <n v="4339"/>
    <d v="2021-08-28T00:00:00"/>
    <x v="778"/>
    <x v="5"/>
    <s v="Car Charger"/>
    <n v="3"/>
    <n v="137.18"/>
    <n v="24.92"/>
    <b v="0"/>
    <s v="Debit Card"/>
    <s v="In-store"/>
    <n v="411.54"/>
    <n v="0"/>
  </r>
  <r>
    <n v="5160"/>
    <d v="2021-07-23T00:00:00"/>
    <x v="778"/>
    <x v="5"/>
    <s v="Car Charger"/>
    <n v="1"/>
    <n v="423.48"/>
    <n v="134.84"/>
    <b v="1"/>
    <s v="Debit Card"/>
    <s v="Online"/>
    <n v="423.48"/>
    <n v="1"/>
  </r>
  <r>
    <n v="6842"/>
    <d v="2022-08-02T00:00:00"/>
    <x v="779"/>
    <x v="2"/>
    <s v="Dress"/>
    <n v="5"/>
    <n v="288.41000000000003"/>
    <n v="142.82"/>
    <b v="1"/>
    <s v="Credit Card"/>
    <s v="Online"/>
    <n v="1442.0500000000002"/>
    <n v="1"/>
  </r>
  <r>
    <n v="1208"/>
    <d v="2022-02-15T00:00:00"/>
    <x v="779"/>
    <x v="4"/>
    <s v="Headphones"/>
    <n v="1"/>
    <n v="166.17"/>
    <n v="79.069999999999993"/>
    <b v="1"/>
    <s v="Net Banking"/>
    <s v="Online"/>
    <n v="166.17"/>
    <n v="1"/>
  </r>
  <r>
    <n v="1897"/>
    <d v="2022-02-10T00:00:00"/>
    <x v="779"/>
    <x v="1"/>
    <s v="Curtains"/>
    <n v="1"/>
    <n v="112.09"/>
    <n v="18.16"/>
    <b v="0"/>
    <s v="Credit Card"/>
    <s v="Online"/>
    <n v="112.09"/>
    <n v="0"/>
  </r>
  <r>
    <n v="8463"/>
    <d v="2021-10-05T00:00:00"/>
    <x v="779"/>
    <x v="1"/>
    <s v="Cookware Set"/>
    <n v="1"/>
    <n v="40.85"/>
    <n v="19.55"/>
    <b v="1"/>
    <s v="Debit Card"/>
    <s v="In-store"/>
    <n v="40.85"/>
    <n v="1"/>
  </r>
  <r>
    <n v="7744"/>
    <d v="2022-01-11T00:00:00"/>
    <x v="780"/>
    <x v="0"/>
    <s v="Board Game"/>
    <n v="2"/>
    <n v="28.27"/>
    <n v="0.14000000000000001"/>
    <b v="0"/>
    <s v="Net Banking"/>
    <s v="In-store"/>
    <n v="56.54"/>
    <n v="0"/>
  </r>
  <r>
    <n v="2555"/>
    <d v="2023-02-10T00:00:00"/>
    <x v="781"/>
    <x v="1"/>
    <s v="Curtains"/>
    <n v="2"/>
    <n v="297.3"/>
    <n v="130.58000000000001"/>
    <b v="1"/>
    <s v="Debit Card"/>
    <s v="Online"/>
    <n v="594.6"/>
    <n v="1"/>
  </r>
  <r>
    <n v="2355"/>
    <d v="2021-07-16T00:00:00"/>
    <x v="781"/>
    <x v="2"/>
    <s v="Shoes"/>
    <n v="5"/>
    <n v="209.2"/>
    <n v="55.9"/>
    <b v="0"/>
    <s v="Credit Card"/>
    <s v="Online"/>
    <n v="1046"/>
    <n v="0"/>
  </r>
  <r>
    <n v="4376"/>
    <d v="2022-08-19T00:00:00"/>
    <x v="782"/>
    <x v="4"/>
    <s v="Headphones"/>
    <n v="5"/>
    <n v="201.67"/>
    <n v="77.959999999999994"/>
    <b v="1"/>
    <s v="Cash"/>
    <s v="Online"/>
    <n v="1008.3499999999999"/>
    <n v="1"/>
  </r>
  <r>
    <n v="8807"/>
    <d v="2022-01-09T00:00:00"/>
    <x v="782"/>
    <x v="5"/>
    <s v="Motorcycle Helmet"/>
    <n v="2"/>
    <n v="343.37"/>
    <n v="102.29"/>
    <b v="1"/>
    <s v="Cash"/>
    <s v="In-store"/>
    <n v="686.74"/>
    <n v="1"/>
  </r>
  <r>
    <n v="2825"/>
    <d v="2022-05-31T00:00:00"/>
    <x v="783"/>
    <x v="0"/>
    <s v="Puzzle"/>
    <n v="3"/>
    <n v="481.11"/>
    <n v="74.81"/>
    <b v="1"/>
    <s v="Credit Card"/>
    <s v="Online"/>
    <n v="1443.33"/>
    <n v="1"/>
  </r>
  <r>
    <n v="87"/>
    <d v="2022-04-21T00:00:00"/>
    <x v="784"/>
    <x v="4"/>
    <s v="Laptop"/>
    <n v="4"/>
    <n v="463.67"/>
    <n v="100.94"/>
    <b v="1"/>
    <s v="Net Banking"/>
    <s v="Online"/>
    <n v="1854.68"/>
    <n v="1"/>
  </r>
  <r>
    <n v="1533"/>
    <d v="2022-07-25T00:00:00"/>
    <x v="785"/>
    <x v="1"/>
    <s v="Table Lamp"/>
    <n v="5"/>
    <n v="375.74"/>
    <n v="176.27"/>
    <b v="1"/>
    <s v="Credit Card"/>
    <s v="In-store"/>
    <n v="1878.7"/>
    <n v="1"/>
  </r>
  <r>
    <n v="3301"/>
    <d v="2022-12-06T00:00:00"/>
    <x v="786"/>
    <x v="2"/>
    <s v="Jeans"/>
    <n v="2"/>
    <n v="460.2"/>
    <n v="194.27"/>
    <b v="0"/>
    <s v="Credit Card"/>
    <s v="Online"/>
    <n v="920.4"/>
    <n v="0"/>
  </r>
  <r>
    <n v="437"/>
    <d v="2022-11-26T00:00:00"/>
    <x v="786"/>
    <x v="5"/>
    <s v="Air Freshener"/>
    <n v="5"/>
    <n v="122.63"/>
    <n v="27.55"/>
    <b v="0"/>
    <s v="Credit Card"/>
    <s v="In-store"/>
    <n v="613.15"/>
    <n v="0"/>
  </r>
  <r>
    <n v="1436"/>
    <d v="2021-10-27T00:00:00"/>
    <x v="786"/>
    <x v="4"/>
    <s v="Smartphone"/>
    <n v="1"/>
    <n v="311.97000000000003"/>
    <n v="64.150000000000006"/>
    <b v="0"/>
    <s v="Cash"/>
    <s v="Online"/>
    <n v="311.97000000000003"/>
    <n v="0"/>
  </r>
  <r>
    <n v="8669"/>
    <d v="2021-09-16T00:00:00"/>
    <x v="786"/>
    <x v="5"/>
    <s v="Car Seat Cover"/>
    <n v="4"/>
    <n v="496.79"/>
    <n v="225.65"/>
    <b v="1"/>
    <s v="Credit Card"/>
    <s v="Online"/>
    <n v="1987.16"/>
    <n v="1"/>
  </r>
  <r>
    <n v="1784"/>
    <d v="2021-05-23T00:00:00"/>
    <x v="786"/>
    <x v="0"/>
    <s v="Puzzle"/>
    <n v="5"/>
    <n v="287.16000000000003"/>
    <n v="142.63999999999999"/>
    <b v="1"/>
    <s v="Debit Card"/>
    <s v="Online"/>
    <n v="1435.8000000000002"/>
    <n v="1"/>
  </r>
  <r>
    <n v="7309"/>
    <d v="2023-02-22T00:00:00"/>
    <x v="787"/>
    <x v="4"/>
    <s v="Smartphone"/>
    <n v="3"/>
    <n v="90.92"/>
    <n v="19.579999999999998"/>
    <b v="1"/>
    <s v="Credit Card"/>
    <s v="Online"/>
    <n v="272.76"/>
    <n v="1"/>
  </r>
  <r>
    <n v="3636"/>
    <d v="2022-12-11T00:00:00"/>
    <x v="787"/>
    <x v="2"/>
    <s v="T-Shirt"/>
    <n v="1"/>
    <n v="56.34"/>
    <n v="16.899999999999999"/>
    <b v="0"/>
    <s v="Credit Card"/>
    <s v="Online"/>
    <n v="56.34"/>
    <n v="0"/>
  </r>
  <r>
    <n v="1387"/>
    <d v="2022-05-24T00:00:00"/>
    <x v="787"/>
    <x v="0"/>
    <s v="Doll"/>
    <n v="3"/>
    <n v="206.88"/>
    <n v="4.6500000000000004"/>
    <b v="1"/>
    <s v="Net Banking"/>
    <s v="In-store"/>
    <n v="620.64"/>
    <n v="1"/>
  </r>
  <r>
    <n v="9551"/>
    <d v="2021-06-03T00:00:00"/>
    <x v="787"/>
    <x v="2"/>
    <s v="Dress"/>
    <n v="5"/>
    <n v="356.02"/>
    <n v="111.04"/>
    <b v="0"/>
    <s v="Cash"/>
    <s v="In-store"/>
    <n v="1780.1"/>
    <n v="0"/>
  </r>
  <r>
    <n v="8070"/>
    <d v="2022-10-28T00:00:00"/>
    <x v="788"/>
    <x v="2"/>
    <s v="Watch"/>
    <n v="2"/>
    <n v="357.21"/>
    <n v="174.9"/>
    <b v="1"/>
    <s v="Credit Card"/>
    <s v="Online"/>
    <n v="714.42"/>
    <n v="1"/>
  </r>
  <r>
    <n v="6921"/>
    <d v="2021-05-26T00:00:00"/>
    <x v="788"/>
    <x v="4"/>
    <s v="Smartwatch"/>
    <n v="1"/>
    <n v="22.38"/>
    <n v="1.63"/>
    <b v="1"/>
    <s v="Debit Card"/>
    <s v="In-store"/>
    <n v="22.38"/>
    <n v="1"/>
  </r>
  <r>
    <n v="7853"/>
    <d v="2023-02-21T00:00:00"/>
    <x v="789"/>
    <x v="5"/>
    <s v="Car Seat Cover"/>
    <n v="4"/>
    <n v="252.69"/>
    <n v="10.5"/>
    <b v="1"/>
    <s v="UPI"/>
    <s v="Online"/>
    <n v="1010.76"/>
    <n v="1"/>
  </r>
  <r>
    <n v="4131"/>
    <d v="2022-09-02T00:00:00"/>
    <x v="789"/>
    <x v="2"/>
    <s v="Watch"/>
    <n v="5"/>
    <n v="291.45999999999998"/>
    <n v="134.72"/>
    <b v="1"/>
    <s v="UPI"/>
    <s v="Online"/>
    <n v="1457.3"/>
    <n v="1"/>
  </r>
  <r>
    <n v="1439"/>
    <d v="2022-06-30T00:00:00"/>
    <x v="789"/>
    <x v="5"/>
    <s v="Car Charger"/>
    <n v="3"/>
    <n v="357.67"/>
    <n v="98.36"/>
    <b v="0"/>
    <s v="Net Banking"/>
    <s v="Online"/>
    <n v="1073.01"/>
    <n v="0"/>
  </r>
  <r>
    <n v="4888"/>
    <d v="2021-04-23T00:00:00"/>
    <x v="789"/>
    <x v="1"/>
    <s v="Cushion Covers"/>
    <n v="2"/>
    <n v="261.22000000000003"/>
    <n v="53.71"/>
    <b v="1"/>
    <s v="Credit Card"/>
    <s v="In-store"/>
    <n v="522.44000000000005"/>
    <n v="1"/>
  </r>
  <r>
    <n v="4224"/>
    <d v="2022-04-02T00:00:00"/>
    <x v="790"/>
    <x v="1"/>
    <s v="Table Lamp"/>
    <n v="2"/>
    <n v="31.48"/>
    <n v="4.5"/>
    <b v="0"/>
    <s v="Net Banking"/>
    <s v="In-store"/>
    <n v="62.96"/>
    <n v="0"/>
  </r>
  <r>
    <n v="6079"/>
    <d v="2022-01-01T00:00:00"/>
    <x v="790"/>
    <x v="5"/>
    <s v="Car Seat Cover"/>
    <n v="2"/>
    <n v="166.77"/>
    <n v="72.94"/>
    <b v="0"/>
    <s v="Net Banking"/>
    <s v="In-store"/>
    <n v="333.54"/>
    <n v="0"/>
  </r>
  <r>
    <n v="461"/>
    <d v="2022-01-04T00:00:00"/>
    <x v="791"/>
    <x v="5"/>
    <s v="Car Seat Cover"/>
    <n v="2"/>
    <n v="398.68"/>
    <n v="79.16"/>
    <b v="1"/>
    <s v="Cash"/>
    <s v="Online"/>
    <n v="797.36"/>
    <n v="1"/>
  </r>
  <r>
    <n v="7908"/>
    <d v="2021-08-05T00:00:00"/>
    <x v="791"/>
    <x v="0"/>
    <s v="Action Figure"/>
    <n v="1"/>
    <n v="260.82"/>
    <n v="112.61"/>
    <b v="0"/>
    <s v="UPI"/>
    <s v="In-store"/>
    <n v="260.82"/>
    <n v="0"/>
  </r>
  <r>
    <n v="1360"/>
    <d v="2021-07-23T00:00:00"/>
    <x v="791"/>
    <x v="5"/>
    <s v="Air Freshener"/>
    <n v="3"/>
    <n v="22.44"/>
    <n v="10.46"/>
    <b v="1"/>
    <s v="Credit Card"/>
    <s v="Online"/>
    <n v="67.320000000000007"/>
    <n v="1"/>
  </r>
  <r>
    <n v="6645"/>
    <d v="2021-05-23T00:00:00"/>
    <x v="791"/>
    <x v="3"/>
    <s v="Textbook"/>
    <n v="4"/>
    <n v="348.14"/>
    <n v="17.11"/>
    <b v="0"/>
    <s v="UPI"/>
    <s v="In-store"/>
    <n v="1392.56"/>
    <n v="0"/>
  </r>
  <r>
    <n v="1523"/>
    <d v="2023-03-17T00:00:00"/>
    <x v="792"/>
    <x v="5"/>
    <s v="Air Freshener"/>
    <n v="1"/>
    <n v="233.24"/>
    <n v="79.819999999999993"/>
    <b v="0"/>
    <s v="UPI"/>
    <s v="Online"/>
    <n v="233.24"/>
    <n v="0"/>
  </r>
  <r>
    <n v="2026"/>
    <d v="2022-03-09T00:00:00"/>
    <x v="792"/>
    <x v="3"/>
    <s v="Textbook"/>
    <n v="2"/>
    <n v="410.96"/>
    <n v="180.13"/>
    <b v="1"/>
    <s v="Credit Card"/>
    <s v="Online"/>
    <n v="821.92"/>
    <n v="1"/>
  </r>
  <r>
    <n v="9962"/>
    <d v="2022-02-07T00:00:00"/>
    <x v="792"/>
    <x v="2"/>
    <s v="T-Shirt"/>
    <n v="3"/>
    <n v="108.07"/>
    <n v="28.52"/>
    <b v="1"/>
    <s v="Cash"/>
    <s v="Online"/>
    <n v="324.20999999999998"/>
    <n v="1"/>
  </r>
  <r>
    <n v="3419"/>
    <d v="2022-11-03T00:00:00"/>
    <x v="793"/>
    <x v="0"/>
    <s v="Doll"/>
    <n v="5"/>
    <n v="430.64"/>
    <n v="163.75"/>
    <b v="0"/>
    <s v="UPI"/>
    <s v="Online"/>
    <n v="2153.1999999999998"/>
    <n v="0"/>
  </r>
  <r>
    <n v="7112"/>
    <d v="2022-10-08T00:00:00"/>
    <x v="793"/>
    <x v="0"/>
    <s v="Board Game"/>
    <n v="1"/>
    <n v="295.23"/>
    <n v="92.87"/>
    <b v="1"/>
    <s v="Debit Card"/>
    <s v="Online"/>
    <n v="295.23"/>
    <n v="1"/>
  </r>
  <r>
    <n v="5877"/>
    <d v="2021-08-16T00:00:00"/>
    <x v="793"/>
    <x v="3"/>
    <s v="Mystery Novel"/>
    <n v="5"/>
    <n v="435.34"/>
    <n v="160.97"/>
    <b v="1"/>
    <s v="Cash"/>
    <s v="In-store"/>
    <n v="2176.6999999999998"/>
    <n v="1"/>
  </r>
  <r>
    <n v="2419"/>
    <d v="2021-05-22T00:00:00"/>
    <x v="793"/>
    <x v="5"/>
    <s v="Air Freshener"/>
    <n v="5"/>
    <n v="209.83"/>
    <n v="100.86"/>
    <b v="1"/>
    <s v="Cash"/>
    <s v="In-store"/>
    <n v="1049.1500000000001"/>
    <n v="1"/>
  </r>
  <r>
    <n v="5851"/>
    <d v="2022-11-07T00:00:00"/>
    <x v="794"/>
    <x v="2"/>
    <s v="Dress"/>
    <n v="5"/>
    <n v="40.81"/>
    <n v="18.93"/>
    <b v="0"/>
    <s v="Net Banking"/>
    <s v="Online"/>
    <n v="204.05"/>
    <n v="0"/>
  </r>
  <r>
    <n v="71"/>
    <d v="2022-08-02T00:00:00"/>
    <x v="794"/>
    <x v="2"/>
    <s v="T-Shirt"/>
    <n v="2"/>
    <n v="396.46"/>
    <n v="67.59"/>
    <b v="1"/>
    <s v="UPI"/>
    <s v="Online"/>
    <n v="792.92"/>
    <n v="1"/>
  </r>
  <r>
    <n v="4023"/>
    <d v="2022-04-19T00:00:00"/>
    <x v="794"/>
    <x v="1"/>
    <s v="Table Lamp"/>
    <n v="3"/>
    <n v="413.99"/>
    <n v="16.100000000000001"/>
    <b v="0"/>
    <s v="Net Banking"/>
    <s v="Online"/>
    <n v="1241.97"/>
    <n v="0"/>
  </r>
  <r>
    <n v="2796"/>
    <d v="2021-07-12T00:00:00"/>
    <x v="794"/>
    <x v="5"/>
    <s v="Motorcycle Helmet"/>
    <n v="2"/>
    <n v="307.22000000000003"/>
    <n v="77.7"/>
    <b v="1"/>
    <s v="Debit Card"/>
    <s v="In-store"/>
    <n v="614.44000000000005"/>
    <n v="1"/>
  </r>
  <r>
    <n v="7300"/>
    <d v="2022-03-10T00:00:00"/>
    <x v="795"/>
    <x v="3"/>
    <s v="Science Fiction"/>
    <n v="1"/>
    <n v="202.8"/>
    <n v="45.53"/>
    <b v="0"/>
    <s v="Net Banking"/>
    <s v="Online"/>
    <n v="202.8"/>
    <n v="0"/>
  </r>
  <r>
    <n v="6878"/>
    <d v="2021-07-14T00:00:00"/>
    <x v="795"/>
    <x v="2"/>
    <s v="Dress"/>
    <n v="3"/>
    <n v="219.05"/>
    <n v="108.5"/>
    <b v="0"/>
    <s v="Net Banking"/>
    <s v="Online"/>
    <n v="657.15000000000009"/>
    <n v="0"/>
  </r>
  <r>
    <n v="3837"/>
    <d v="2021-04-09T00:00:00"/>
    <x v="795"/>
    <x v="5"/>
    <s v="Motor Oil"/>
    <n v="3"/>
    <n v="292.95999999999998"/>
    <n v="113.16"/>
    <b v="0"/>
    <s v="Debit Card"/>
    <s v="In-store"/>
    <n v="878.87999999999988"/>
    <n v="0"/>
  </r>
  <r>
    <n v="1834"/>
    <d v="2021-03-29T00:00:00"/>
    <x v="795"/>
    <x v="4"/>
    <s v="Laptop"/>
    <n v="1"/>
    <n v="112.52"/>
    <n v="36.49"/>
    <b v="1"/>
    <s v="UPI"/>
    <s v="Online"/>
    <n v="112.52"/>
    <n v="1"/>
  </r>
  <r>
    <n v="7549"/>
    <d v="2023-01-16T00:00:00"/>
    <x v="796"/>
    <x v="1"/>
    <s v="Cushion Covers"/>
    <n v="5"/>
    <n v="222.72"/>
    <n v="75.239999999999995"/>
    <b v="1"/>
    <s v="Net Banking"/>
    <s v="Online"/>
    <n v="1113.5999999999999"/>
    <n v="1"/>
  </r>
  <r>
    <n v="6608"/>
    <d v="2022-10-26T00:00:00"/>
    <x v="796"/>
    <x v="2"/>
    <s v="T-Shirt"/>
    <n v="4"/>
    <n v="227.65"/>
    <n v="65.23"/>
    <b v="1"/>
    <s v="UPI"/>
    <s v="In-store"/>
    <n v="910.6"/>
    <n v="1"/>
  </r>
  <r>
    <n v="1126"/>
    <d v="2021-05-23T00:00:00"/>
    <x v="796"/>
    <x v="5"/>
    <s v="Air Freshener"/>
    <n v="1"/>
    <n v="27.13"/>
    <n v="1.42"/>
    <b v="0"/>
    <s v="Net Banking"/>
    <s v="Online"/>
    <n v="27.13"/>
    <n v="0"/>
  </r>
  <r>
    <n v="5630"/>
    <d v="2021-04-18T00:00:00"/>
    <x v="796"/>
    <x v="4"/>
    <s v="Camera"/>
    <n v="2"/>
    <n v="244.07"/>
    <n v="27.94"/>
    <b v="1"/>
    <s v="Credit Card"/>
    <s v="Online"/>
    <n v="488.14"/>
    <n v="1"/>
  </r>
  <r>
    <n v="853"/>
    <d v="2022-08-30T00:00:00"/>
    <x v="797"/>
    <x v="3"/>
    <s v="Children's Book"/>
    <n v="5"/>
    <n v="99.87"/>
    <n v="28.56"/>
    <b v="0"/>
    <s v="UPI"/>
    <s v="In-store"/>
    <n v="499.35"/>
    <n v="0"/>
  </r>
  <r>
    <n v="7800"/>
    <d v="2021-12-08T00:00:00"/>
    <x v="797"/>
    <x v="2"/>
    <s v="Dress"/>
    <n v="5"/>
    <n v="356.07"/>
    <n v="83.54"/>
    <b v="1"/>
    <s v="UPI"/>
    <s v="Online"/>
    <n v="1780.35"/>
    <n v="1"/>
  </r>
  <r>
    <n v="7082"/>
    <d v="2021-11-11T00:00:00"/>
    <x v="797"/>
    <x v="5"/>
    <s v="Air Freshener"/>
    <n v="2"/>
    <n v="305.82"/>
    <n v="143.61000000000001"/>
    <b v="1"/>
    <s v="Cash"/>
    <s v="In-store"/>
    <n v="611.64"/>
    <n v="1"/>
  </r>
  <r>
    <n v="3000"/>
    <d v="2022-10-04T00:00:00"/>
    <x v="798"/>
    <x v="5"/>
    <s v="Air Freshener"/>
    <n v="1"/>
    <n v="69.94"/>
    <n v="12.19"/>
    <b v="1"/>
    <s v="UPI"/>
    <s v="In-store"/>
    <n v="69.94"/>
    <n v="1"/>
  </r>
  <r>
    <n v="5876"/>
    <d v="2021-10-18T00:00:00"/>
    <x v="798"/>
    <x v="5"/>
    <s v="Car Charger"/>
    <n v="3"/>
    <n v="487.05"/>
    <n v="60.56"/>
    <b v="0"/>
    <s v="Credit Card"/>
    <s v="In-store"/>
    <n v="1461.15"/>
    <n v="0"/>
  </r>
  <r>
    <n v="8309"/>
    <d v="2021-09-20T00:00:00"/>
    <x v="798"/>
    <x v="0"/>
    <s v="Action Figure"/>
    <n v="4"/>
    <n v="178.47"/>
    <n v="87.14"/>
    <b v="1"/>
    <s v="Credit Card"/>
    <s v="In-store"/>
    <n v="713.88"/>
    <n v="1"/>
  </r>
  <r>
    <n v="6203"/>
    <d v="2021-05-28T00:00:00"/>
    <x v="798"/>
    <x v="5"/>
    <s v="Motor Oil"/>
    <n v="3"/>
    <n v="327.08999999999997"/>
    <n v="60.12"/>
    <b v="1"/>
    <s v="UPI"/>
    <s v="Online"/>
    <n v="981.27"/>
    <n v="1"/>
  </r>
  <r>
    <n v="2068"/>
    <d v="2022-03-01T00:00:00"/>
    <x v="799"/>
    <x v="1"/>
    <s v="Bed Sheets"/>
    <n v="2"/>
    <n v="69.34"/>
    <n v="8"/>
    <b v="1"/>
    <s v="Cash"/>
    <s v="Online"/>
    <n v="138.68"/>
    <n v="1"/>
  </r>
  <r>
    <n v="9135"/>
    <d v="2021-12-24T00:00:00"/>
    <x v="799"/>
    <x v="2"/>
    <s v="T-Shirt"/>
    <n v="2"/>
    <n v="82.65"/>
    <n v="27"/>
    <b v="1"/>
    <s v="Debit Card"/>
    <s v="Online"/>
    <n v="165.3"/>
    <n v="1"/>
  </r>
  <r>
    <n v="3420"/>
    <d v="2021-12-13T00:00:00"/>
    <x v="800"/>
    <x v="4"/>
    <s v="Smartphone"/>
    <n v="5"/>
    <n v="62.31"/>
    <n v="24.26"/>
    <b v="1"/>
    <s v="Cash"/>
    <s v="Online"/>
    <n v="311.55"/>
    <n v="1"/>
  </r>
  <r>
    <n v="8060"/>
    <d v="2021-08-22T00:00:00"/>
    <x v="800"/>
    <x v="3"/>
    <s v="Mystery Novel"/>
    <n v="1"/>
    <n v="149.68"/>
    <n v="43.99"/>
    <b v="1"/>
    <s v="Net Banking"/>
    <s v="In-store"/>
    <n v="149.68"/>
    <n v="1"/>
  </r>
  <r>
    <n v="5215"/>
    <d v="2021-07-09T00:00:00"/>
    <x v="800"/>
    <x v="3"/>
    <s v="Mystery Novel"/>
    <n v="1"/>
    <n v="231.79"/>
    <n v="111.07"/>
    <b v="0"/>
    <s v="Debit Card"/>
    <s v="Online"/>
    <n v="231.79"/>
    <n v="0"/>
  </r>
  <r>
    <n v="8800"/>
    <d v="2023-01-25T00:00:00"/>
    <x v="801"/>
    <x v="3"/>
    <s v="Science Fiction"/>
    <n v="1"/>
    <n v="430.74"/>
    <n v="11.83"/>
    <b v="0"/>
    <s v="Debit Card"/>
    <s v="In-store"/>
    <n v="430.74"/>
    <n v="0"/>
  </r>
  <r>
    <n v="3753"/>
    <d v="2022-10-18T00:00:00"/>
    <x v="801"/>
    <x v="4"/>
    <s v="Headphones"/>
    <n v="4"/>
    <n v="141.19"/>
    <n v="14.89"/>
    <b v="0"/>
    <s v="Debit Card"/>
    <s v="In-store"/>
    <n v="564.76"/>
    <n v="0"/>
  </r>
  <r>
    <n v="2422"/>
    <d v="2022-10-06T00:00:00"/>
    <x v="801"/>
    <x v="5"/>
    <s v="Motorcycle Helmet"/>
    <n v="1"/>
    <n v="290.56"/>
    <n v="101.77"/>
    <b v="1"/>
    <s v="Credit Card"/>
    <s v="In-store"/>
    <n v="290.56"/>
    <n v="1"/>
  </r>
  <r>
    <n v="6026"/>
    <d v="2022-08-18T00:00:00"/>
    <x v="801"/>
    <x v="1"/>
    <s v="Bed Sheets"/>
    <n v="5"/>
    <n v="27.06"/>
    <n v="10"/>
    <b v="1"/>
    <s v="Debit Card"/>
    <s v="In-store"/>
    <n v="135.29999999999998"/>
    <n v="1"/>
  </r>
  <r>
    <n v="444"/>
    <d v="2022-02-18T00:00:00"/>
    <x v="801"/>
    <x v="4"/>
    <s v="Smartwatch"/>
    <n v="3"/>
    <n v="256.66000000000003"/>
    <n v="34.450000000000003"/>
    <b v="0"/>
    <s v="Net Banking"/>
    <s v="Online"/>
    <n v="769.98"/>
    <n v="0"/>
  </r>
  <r>
    <n v="9797"/>
    <d v="2021-12-05T00:00:00"/>
    <x v="801"/>
    <x v="3"/>
    <s v="Textbook"/>
    <n v="5"/>
    <n v="269.3"/>
    <n v="66.36"/>
    <b v="1"/>
    <s v="Credit Card"/>
    <s v="Online"/>
    <n v="1346.5"/>
    <n v="1"/>
  </r>
  <r>
    <n v="892"/>
    <d v="2021-09-23T00:00:00"/>
    <x v="801"/>
    <x v="1"/>
    <s v="Table Lamp"/>
    <n v="2"/>
    <n v="472.34"/>
    <n v="183.21"/>
    <b v="0"/>
    <s v="Credit Card"/>
    <s v="In-store"/>
    <n v="944.68"/>
    <n v="0"/>
  </r>
  <r>
    <n v="9421"/>
    <d v="2021-04-24T00:00:00"/>
    <x v="801"/>
    <x v="2"/>
    <s v="Jeans"/>
    <n v="4"/>
    <n v="200.14"/>
    <n v="63.07"/>
    <b v="0"/>
    <s v="Net Banking"/>
    <s v="Online"/>
    <n v="800.56"/>
    <n v="0"/>
  </r>
  <r>
    <n v="8336"/>
    <d v="2022-11-11T00:00:00"/>
    <x v="802"/>
    <x v="1"/>
    <s v="Table Lamp"/>
    <n v="5"/>
    <n v="114.07"/>
    <n v="56.92"/>
    <b v="1"/>
    <s v="Cash"/>
    <s v="Online"/>
    <n v="570.34999999999991"/>
    <n v="1"/>
  </r>
  <r>
    <n v="4618"/>
    <d v="2022-06-21T00:00:00"/>
    <x v="802"/>
    <x v="1"/>
    <s v="Cookware Set"/>
    <n v="4"/>
    <n v="412.71"/>
    <n v="156.38"/>
    <b v="1"/>
    <s v="UPI"/>
    <s v="Online"/>
    <n v="1650.84"/>
    <n v="1"/>
  </r>
  <r>
    <n v="8981"/>
    <d v="2022-04-13T00:00:00"/>
    <x v="802"/>
    <x v="4"/>
    <s v="Laptop"/>
    <n v="4"/>
    <n v="87.94"/>
    <n v="33.54"/>
    <b v="0"/>
    <s v="Debit Card"/>
    <s v="Online"/>
    <n v="351.76"/>
    <n v="0"/>
  </r>
  <r>
    <n v="3622"/>
    <d v="2022-01-30T00:00:00"/>
    <x v="802"/>
    <x v="1"/>
    <s v="Bed Sheets"/>
    <n v="3"/>
    <n v="374.81"/>
    <n v="100.91"/>
    <b v="1"/>
    <s v="UPI"/>
    <s v="Online"/>
    <n v="1124.43"/>
    <n v="1"/>
  </r>
  <r>
    <n v="6814"/>
    <d v="2022-04-03T00:00:00"/>
    <x v="803"/>
    <x v="3"/>
    <s v="Textbook"/>
    <n v="3"/>
    <n v="422.89"/>
    <n v="40.07"/>
    <b v="0"/>
    <s v="Net Banking"/>
    <s v="Online"/>
    <n v="1268.67"/>
    <n v="0"/>
  </r>
  <r>
    <n v="8209"/>
    <d v="2021-06-05T00:00:00"/>
    <x v="803"/>
    <x v="3"/>
    <s v="Children's Book"/>
    <n v="3"/>
    <n v="229.83"/>
    <n v="87.43"/>
    <b v="1"/>
    <s v="Debit Card"/>
    <s v="In-store"/>
    <n v="689.49"/>
    <n v="1"/>
  </r>
  <r>
    <n v="7489"/>
    <d v="2022-04-19T00:00:00"/>
    <x v="804"/>
    <x v="2"/>
    <s v="Jeans"/>
    <n v="1"/>
    <n v="381"/>
    <n v="8.86"/>
    <b v="1"/>
    <s v="UPI"/>
    <s v="In-store"/>
    <n v="381"/>
    <n v="1"/>
  </r>
  <r>
    <n v="3373"/>
    <d v="2021-10-16T00:00:00"/>
    <x v="804"/>
    <x v="5"/>
    <s v="Air Freshener"/>
    <n v="1"/>
    <n v="413.49"/>
    <n v="182.09"/>
    <b v="1"/>
    <s v="Cash"/>
    <s v="Online"/>
    <n v="413.49"/>
    <n v="1"/>
  </r>
  <r>
    <n v="8400"/>
    <d v="2022-12-21T00:00:00"/>
    <x v="805"/>
    <x v="5"/>
    <s v="Air Freshener"/>
    <n v="1"/>
    <n v="101.28"/>
    <n v="6.47"/>
    <b v="1"/>
    <s v="Net Banking"/>
    <s v="In-store"/>
    <n v="101.28"/>
    <n v="1"/>
  </r>
  <r>
    <n v="7055"/>
    <d v="2021-03-27T00:00:00"/>
    <x v="805"/>
    <x v="5"/>
    <s v="Car Charger"/>
    <n v="5"/>
    <n v="127.95"/>
    <n v="34.909999999999997"/>
    <b v="0"/>
    <s v="Cash"/>
    <s v="In-store"/>
    <n v="639.75"/>
    <n v="0"/>
  </r>
  <r>
    <n v="6389"/>
    <d v="2022-02-10T00:00:00"/>
    <x v="806"/>
    <x v="2"/>
    <s v="Jeans"/>
    <n v="4"/>
    <n v="31.93"/>
    <n v="2.2599999999999998"/>
    <b v="1"/>
    <s v="Cash"/>
    <s v="In-store"/>
    <n v="127.72"/>
    <n v="1"/>
  </r>
  <r>
    <n v="4985"/>
    <d v="2021-12-25T00:00:00"/>
    <x v="806"/>
    <x v="5"/>
    <s v="Motor Oil"/>
    <n v="1"/>
    <n v="115.36"/>
    <n v="49.41"/>
    <b v="1"/>
    <s v="Credit Card"/>
    <s v="Online"/>
    <n v="115.36"/>
    <n v="1"/>
  </r>
  <r>
    <n v="9329"/>
    <d v="2023-03-25T00:00:00"/>
    <x v="807"/>
    <x v="2"/>
    <s v="Watch"/>
    <n v="2"/>
    <n v="390.46"/>
    <n v="79.58"/>
    <b v="1"/>
    <s v="Cash"/>
    <s v="In-store"/>
    <n v="780.92"/>
    <n v="1"/>
  </r>
  <r>
    <n v="5652"/>
    <d v="2022-10-31T00:00:00"/>
    <x v="807"/>
    <x v="5"/>
    <s v="Car Charger"/>
    <n v="5"/>
    <n v="274.62"/>
    <n v="15.37"/>
    <b v="1"/>
    <s v="Debit Card"/>
    <s v="Online"/>
    <n v="1373.1"/>
    <n v="1"/>
  </r>
  <r>
    <n v="7434"/>
    <d v="2021-09-23T00:00:00"/>
    <x v="807"/>
    <x v="5"/>
    <s v="Air Freshener"/>
    <n v="1"/>
    <n v="120"/>
    <n v="12.19"/>
    <b v="0"/>
    <s v="Net Banking"/>
    <s v="In-store"/>
    <n v="120"/>
    <n v="0"/>
  </r>
  <r>
    <n v="3122"/>
    <d v="2021-11-22T00:00:00"/>
    <x v="808"/>
    <x v="3"/>
    <s v="Biography"/>
    <n v="2"/>
    <n v="26.41"/>
    <n v="3.28"/>
    <b v="0"/>
    <s v="UPI"/>
    <s v="In-store"/>
    <n v="52.82"/>
    <n v="0"/>
  </r>
  <r>
    <n v="9256"/>
    <d v="2023-01-03T00:00:00"/>
    <x v="809"/>
    <x v="4"/>
    <s v="Headphones"/>
    <n v="5"/>
    <n v="190.46"/>
    <n v="67.16"/>
    <b v="0"/>
    <s v="Debit Card"/>
    <s v="Online"/>
    <n v="952.30000000000007"/>
    <n v="0"/>
  </r>
  <r>
    <n v="7495"/>
    <d v="2022-04-28T00:00:00"/>
    <x v="809"/>
    <x v="4"/>
    <s v="Smartphone"/>
    <n v="5"/>
    <n v="359.22"/>
    <n v="22.68"/>
    <b v="0"/>
    <s v="Net Banking"/>
    <s v="In-store"/>
    <n v="1796.1000000000001"/>
    <n v="0"/>
  </r>
  <r>
    <n v="703"/>
    <d v="2021-09-16T00:00:00"/>
    <x v="809"/>
    <x v="1"/>
    <s v="Bed Sheets"/>
    <n v="3"/>
    <n v="126.45"/>
    <n v="59.15"/>
    <b v="0"/>
    <s v="UPI"/>
    <s v="Online"/>
    <n v="379.35"/>
    <n v="0"/>
  </r>
  <r>
    <n v="9417"/>
    <d v="2021-08-08T00:00:00"/>
    <x v="809"/>
    <x v="4"/>
    <s v="Laptop"/>
    <n v="3"/>
    <n v="229.63"/>
    <n v="35.369999999999997"/>
    <b v="1"/>
    <s v="Net Banking"/>
    <s v="In-store"/>
    <n v="688.89"/>
    <n v="1"/>
  </r>
  <r>
    <n v="2869"/>
    <d v="2023-01-22T00:00:00"/>
    <x v="810"/>
    <x v="5"/>
    <s v="Air Freshener"/>
    <n v="4"/>
    <n v="319.55"/>
    <n v="129.66"/>
    <b v="1"/>
    <s v="UPI"/>
    <s v="Online"/>
    <n v="1278.2"/>
    <n v="1"/>
  </r>
  <r>
    <n v="4857"/>
    <d v="2022-11-29T00:00:00"/>
    <x v="810"/>
    <x v="0"/>
    <s v="Doll"/>
    <n v="5"/>
    <n v="375.55"/>
    <n v="126.92"/>
    <b v="0"/>
    <s v="Credit Card"/>
    <s v="In-store"/>
    <n v="1877.75"/>
    <n v="0"/>
  </r>
  <r>
    <n v="3991"/>
    <d v="2022-09-19T00:00:00"/>
    <x v="810"/>
    <x v="0"/>
    <s v="Board Game"/>
    <n v="4"/>
    <n v="94.54"/>
    <n v="2.29"/>
    <b v="0"/>
    <s v="Credit Card"/>
    <s v="Online"/>
    <n v="378.16"/>
    <n v="0"/>
  </r>
  <r>
    <n v="1011"/>
    <d v="2022-03-22T00:00:00"/>
    <x v="810"/>
    <x v="2"/>
    <s v="Shoes"/>
    <n v="2"/>
    <n v="413.6"/>
    <n v="76.98"/>
    <b v="1"/>
    <s v="Cash"/>
    <s v="In-store"/>
    <n v="827.2"/>
    <n v="1"/>
  </r>
  <r>
    <n v="7616"/>
    <d v="2022-01-19T00:00:00"/>
    <x v="810"/>
    <x v="1"/>
    <s v="Cookware Set"/>
    <n v="4"/>
    <n v="307.31"/>
    <n v="148.85"/>
    <b v="1"/>
    <s v="UPI"/>
    <s v="Online"/>
    <n v="1229.24"/>
    <n v="1"/>
  </r>
  <r>
    <n v="7086"/>
    <d v="2021-07-14T00:00:00"/>
    <x v="810"/>
    <x v="3"/>
    <s v="Textbook"/>
    <n v="2"/>
    <n v="486.72"/>
    <n v="140.36000000000001"/>
    <b v="1"/>
    <s v="Credit Card"/>
    <s v="In-store"/>
    <n v="973.44"/>
    <n v="1"/>
  </r>
  <r>
    <n v="6413"/>
    <d v="2021-06-08T00:00:00"/>
    <x v="810"/>
    <x v="2"/>
    <s v="Shoes"/>
    <n v="5"/>
    <n v="480.63"/>
    <n v="222"/>
    <b v="1"/>
    <s v="Net Banking"/>
    <s v="In-store"/>
    <n v="2403.15"/>
    <n v="1"/>
  </r>
  <r>
    <n v="3886"/>
    <d v="2023-02-26T00:00:00"/>
    <x v="811"/>
    <x v="1"/>
    <s v="Table Lamp"/>
    <n v="4"/>
    <n v="76.53"/>
    <n v="18.79"/>
    <b v="0"/>
    <s v="Net Banking"/>
    <s v="Online"/>
    <n v="306.12"/>
    <n v="0"/>
  </r>
  <r>
    <n v="3184"/>
    <d v="2022-03-03T00:00:00"/>
    <x v="811"/>
    <x v="0"/>
    <s v="Puzzle"/>
    <n v="3"/>
    <n v="218.32"/>
    <n v="81.16"/>
    <b v="0"/>
    <s v="Net Banking"/>
    <s v="In-store"/>
    <n v="654.96"/>
    <n v="0"/>
  </r>
  <r>
    <n v="3413"/>
    <d v="2021-08-17T00:00:00"/>
    <x v="811"/>
    <x v="1"/>
    <s v="Curtains"/>
    <n v="3"/>
    <n v="438.75"/>
    <n v="87.6"/>
    <b v="1"/>
    <s v="Debit Card"/>
    <s v="Online"/>
    <n v="1316.25"/>
    <n v="1"/>
  </r>
  <r>
    <n v="4007"/>
    <d v="2021-04-29T00:00:00"/>
    <x v="811"/>
    <x v="1"/>
    <s v="Table Lamp"/>
    <n v="3"/>
    <n v="390.21"/>
    <n v="187.25"/>
    <b v="0"/>
    <s v="Net Banking"/>
    <s v="In-store"/>
    <n v="1170.6299999999999"/>
    <n v="0"/>
  </r>
  <r>
    <n v="3116"/>
    <d v="2022-11-05T00:00:00"/>
    <x v="812"/>
    <x v="2"/>
    <s v="Watch"/>
    <n v="4"/>
    <n v="255.42"/>
    <n v="45.53"/>
    <b v="1"/>
    <s v="Credit Card"/>
    <s v="In-store"/>
    <n v="1021.68"/>
    <n v="1"/>
  </r>
  <r>
    <n v="3389"/>
    <d v="2021-12-17T00:00:00"/>
    <x v="812"/>
    <x v="3"/>
    <s v="Textbook"/>
    <n v="5"/>
    <n v="473.57"/>
    <n v="4.62"/>
    <b v="0"/>
    <s v="UPI"/>
    <s v="Online"/>
    <n v="2367.85"/>
    <n v="0"/>
  </r>
  <r>
    <n v="1143"/>
    <d v="2022-12-24T00:00:00"/>
    <x v="813"/>
    <x v="0"/>
    <s v="Board Game"/>
    <n v="3"/>
    <n v="283.25"/>
    <n v="124.37"/>
    <b v="0"/>
    <s v="UPI"/>
    <s v="In-store"/>
    <n v="849.75"/>
    <n v="0"/>
  </r>
  <r>
    <n v="3969"/>
    <d v="2022-07-11T00:00:00"/>
    <x v="813"/>
    <x v="5"/>
    <s v="Air Freshener"/>
    <n v="2"/>
    <n v="42.67"/>
    <n v="13.82"/>
    <b v="1"/>
    <s v="Net Banking"/>
    <s v="In-store"/>
    <n v="85.34"/>
    <n v="1"/>
  </r>
  <r>
    <n v="5465"/>
    <d v="2022-05-13T00:00:00"/>
    <x v="813"/>
    <x v="0"/>
    <s v="Doll"/>
    <n v="5"/>
    <n v="363.89"/>
    <n v="107.49"/>
    <b v="0"/>
    <s v="Debit Card"/>
    <s v="Online"/>
    <n v="1819.4499999999998"/>
    <n v="0"/>
  </r>
  <r>
    <n v="1838"/>
    <d v="2022-02-12T00:00:00"/>
    <x v="813"/>
    <x v="3"/>
    <s v="Mystery Novel"/>
    <n v="3"/>
    <n v="294.48"/>
    <n v="103.41"/>
    <b v="0"/>
    <s v="Debit Card"/>
    <s v="In-store"/>
    <n v="883.44"/>
    <n v="0"/>
  </r>
  <r>
    <n v="3678"/>
    <d v="2021-06-27T00:00:00"/>
    <x v="813"/>
    <x v="5"/>
    <s v="Motorcycle Helmet"/>
    <n v="2"/>
    <n v="438.82"/>
    <n v="96.62"/>
    <b v="1"/>
    <s v="Debit Card"/>
    <s v="Online"/>
    <n v="877.64"/>
    <n v="1"/>
  </r>
  <r>
    <n v="559"/>
    <d v="2021-06-21T00:00:00"/>
    <x v="813"/>
    <x v="3"/>
    <s v="Mystery Novel"/>
    <n v="2"/>
    <n v="495.07"/>
    <n v="32.770000000000003"/>
    <b v="0"/>
    <s v="UPI"/>
    <s v="In-store"/>
    <n v="990.14"/>
    <n v="0"/>
  </r>
  <r>
    <n v="5164"/>
    <d v="2022-04-04T00:00:00"/>
    <x v="814"/>
    <x v="0"/>
    <s v="Board Game"/>
    <n v="4"/>
    <n v="139.69999999999999"/>
    <n v="62.27"/>
    <b v="1"/>
    <s v="Debit Card"/>
    <s v="In-store"/>
    <n v="558.79999999999995"/>
    <n v="1"/>
  </r>
  <r>
    <n v="1154"/>
    <d v="2022-02-17T00:00:00"/>
    <x v="814"/>
    <x v="1"/>
    <s v="Bed Sheets"/>
    <n v="2"/>
    <n v="480.69"/>
    <n v="23.34"/>
    <b v="1"/>
    <s v="Cash"/>
    <s v="In-store"/>
    <n v="961.38"/>
    <n v="1"/>
  </r>
  <r>
    <n v="4073"/>
    <d v="2021-05-06T00:00:00"/>
    <x v="814"/>
    <x v="1"/>
    <s v="Bed Sheets"/>
    <n v="2"/>
    <n v="482.05"/>
    <n v="66.58"/>
    <b v="0"/>
    <s v="Credit Card"/>
    <s v="Online"/>
    <n v="964.1"/>
    <n v="0"/>
  </r>
  <r>
    <n v="918"/>
    <d v="2023-01-25T00:00:00"/>
    <x v="815"/>
    <x v="0"/>
    <s v="Puzzle"/>
    <n v="5"/>
    <n v="365.23"/>
    <n v="57.62"/>
    <b v="1"/>
    <s v="Debit Card"/>
    <s v="In-store"/>
    <n v="1826.15"/>
    <n v="1"/>
  </r>
  <r>
    <n v="7819"/>
    <d v="2022-01-11T00:00:00"/>
    <x v="816"/>
    <x v="1"/>
    <s v="Bed Sheets"/>
    <n v="1"/>
    <n v="361.42"/>
    <n v="111.05"/>
    <b v="1"/>
    <s v="Credit Card"/>
    <s v="Online"/>
    <n v="361.42"/>
    <n v="1"/>
  </r>
  <r>
    <n v="9897"/>
    <d v="2022-07-02T00:00:00"/>
    <x v="817"/>
    <x v="1"/>
    <s v="Cushion Covers"/>
    <n v="2"/>
    <n v="236.48"/>
    <n v="113.8"/>
    <b v="1"/>
    <s v="Credit Card"/>
    <s v="In-store"/>
    <n v="472.96"/>
    <n v="1"/>
  </r>
  <r>
    <n v="7958"/>
    <d v="2022-03-31T00:00:00"/>
    <x v="817"/>
    <x v="0"/>
    <s v="Action Figure"/>
    <n v="2"/>
    <n v="461.18"/>
    <n v="88.12"/>
    <b v="1"/>
    <s v="Net Banking"/>
    <s v="In-store"/>
    <n v="922.36"/>
    <n v="1"/>
  </r>
  <r>
    <n v="2101"/>
    <d v="2021-11-02T00:00:00"/>
    <x v="817"/>
    <x v="1"/>
    <s v="Curtains"/>
    <n v="5"/>
    <n v="23.18"/>
    <n v="10.33"/>
    <b v="0"/>
    <s v="UPI"/>
    <s v="Online"/>
    <n v="115.9"/>
    <n v="0"/>
  </r>
  <r>
    <n v="2522"/>
    <d v="2021-04-29T00:00:00"/>
    <x v="817"/>
    <x v="2"/>
    <s v="Jeans"/>
    <n v="5"/>
    <n v="292.63"/>
    <n v="72.27"/>
    <b v="1"/>
    <s v="Cash"/>
    <s v="In-store"/>
    <n v="1463.15"/>
    <n v="1"/>
  </r>
  <r>
    <n v="6882"/>
    <d v="2023-02-26T00:00:00"/>
    <x v="818"/>
    <x v="3"/>
    <s v="Science Fiction"/>
    <n v="5"/>
    <n v="112.8"/>
    <n v="47.9"/>
    <b v="0"/>
    <s v="Debit Card"/>
    <s v="Online"/>
    <n v="564"/>
    <n v="0"/>
  </r>
  <r>
    <n v="9472"/>
    <d v="2022-11-20T00:00:00"/>
    <x v="818"/>
    <x v="0"/>
    <s v="Puzzle"/>
    <n v="3"/>
    <n v="460.99"/>
    <n v="11.3"/>
    <b v="0"/>
    <s v="Debit Card"/>
    <s v="Online"/>
    <n v="1382.97"/>
    <n v="0"/>
  </r>
  <r>
    <n v="2196"/>
    <d v="2022-11-20T00:00:00"/>
    <x v="818"/>
    <x v="0"/>
    <s v="Board Game"/>
    <n v="4"/>
    <n v="248.22"/>
    <n v="56.71"/>
    <b v="1"/>
    <s v="Cash"/>
    <s v="In-store"/>
    <n v="992.88"/>
    <n v="1"/>
  </r>
  <r>
    <n v="2573"/>
    <d v="2022-11-17T00:00:00"/>
    <x v="818"/>
    <x v="0"/>
    <s v="Remote Control Car"/>
    <n v="2"/>
    <n v="152.19"/>
    <n v="12.28"/>
    <b v="0"/>
    <s v="Net Banking"/>
    <s v="In-store"/>
    <n v="304.38"/>
    <n v="0"/>
  </r>
  <r>
    <n v="8996"/>
    <d v="2022-08-11T00:00:00"/>
    <x v="818"/>
    <x v="2"/>
    <s v="Watch"/>
    <n v="3"/>
    <n v="480.2"/>
    <n v="127.78"/>
    <b v="0"/>
    <s v="Credit Card"/>
    <s v="Online"/>
    <n v="1440.6"/>
    <n v="0"/>
  </r>
  <r>
    <n v="5108"/>
    <d v="2022-05-27T00:00:00"/>
    <x v="818"/>
    <x v="0"/>
    <s v="Puzzle"/>
    <n v="5"/>
    <n v="48.32"/>
    <n v="14.63"/>
    <b v="1"/>
    <s v="Debit Card"/>
    <s v="In-store"/>
    <n v="241.6"/>
    <n v="1"/>
  </r>
  <r>
    <n v="1410"/>
    <d v="2022-01-07T00:00:00"/>
    <x v="818"/>
    <x v="1"/>
    <s v="Cushion Covers"/>
    <n v="4"/>
    <n v="160.71"/>
    <n v="26.14"/>
    <b v="0"/>
    <s v="Credit Card"/>
    <s v="In-store"/>
    <n v="642.84"/>
    <n v="0"/>
  </r>
  <r>
    <n v="9693"/>
    <d v="2021-07-17T00:00:00"/>
    <x v="818"/>
    <x v="5"/>
    <s v="Car Charger"/>
    <n v="1"/>
    <n v="286.86"/>
    <n v="22.89"/>
    <b v="0"/>
    <s v="Debit Card"/>
    <s v="Online"/>
    <n v="286.86"/>
    <n v="0"/>
  </r>
  <r>
    <n v="6235"/>
    <d v="2022-08-21T00:00:00"/>
    <x v="819"/>
    <x v="4"/>
    <s v="Smartphone"/>
    <n v="2"/>
    <n v="360.68"/>
    <n v="102.59"/>
    <b v="0"/>
    <s v="Debit Card"/>
    <s v="In-store"/>
    <n v="721.36"/>
    <n v="0"/>
  </r>
  <r>
    <n v="2436"/>
    <d v="2022-05-20T00:00:00"/>
    <x v="819"/>
    <x v="0"/>
    <s v="Doll"/>
    <n v="1"/>
    <n v="15.71"/>
    <n v="7.34"/>
    <b v="0"/>
    <s v="UPI"/>
    <s v="Online"/>
    <n v="15.71"/>
    <n v="0"/>
  </r>
  <r>
    <n v="3711"/>
    <d v="2021-05-04T00:00:00"/>
    <x v="819"/>
    <x v="1"/>
    <s v="Table Lamp"/>
    <n v="2"/>
    <n v="460.37"/>
    <n v="144.22999999999999"/>
    <b v="0"/>
    <s v="Cash"/>
    <s v="In-store"/>
    <n v="920.74"/>
    <n v="0"/>
  </r>
  <r>
    <n v="2342"/>
    <d v="2021-05-22T00:00:00"/>
    <x v="820"/>
    <x v="3"/>
    <s v="Children's Book"/>
    <n v="4"/>
    <n v="250.15"/>
    <n v="98.68"/>
    <b v="1"/>
    <s v="Cash"/>
    <s v="In-store"/>
    <n v="1000.6"/>
    <n v="1"/>
  </r>
  <r>
    <n v="226"/>
    <d v="2023-03-17T00:00:00"/>
    <x v="821"/>
    <x v="4"/>
    <s v="Laptop"/>
    <n v="4"/>
    <n v="103.55"/>
    <n v="26.32"/>
    <b v="0"/>
    <s v="UPI"/>
    <s v="In-store"/>
    <n v="414.2"/>
    <n v="0"/>
  </r>
  <r>
    <n v="6367"/>
    <d v="2021-12-08T00:00:00"/>
    <x v="821"/>
    <x v="5"/>
    <s v="Car Charger"/>
    <n v="3"/>
    <n v="377.82"/>
    <n v="38.75"/>
    <b v="1"/>
    <s v="Cash"/>
    <s v="Online"/>
    <n v="1133.46"/>
    <n v="1"/>
  </r>
  <r>
    <n v="6966"/>
    <d v="2021-09-30T00:00:00"/>
    <x v="822"/>
    <x v="2"/>
    <s v="Shoes"/>
    <n v="3"/>
    <n v="244.99"/>
    <n v="13.04"/>
    <b v="0"/>
    <s v="UPI"/>
    <s v="In-store"/>
    <n v="734.97"/>
    <n v="0"/>
  </r>
  <r>
    <n v="2197"/>
    <d v="2021-03-31T00:00:00"/>
    <x v="822"/>
    <x v="4"/>
    <s v="Smartwatch"/>
    <n v="5"/>
    <n v="285.08999999999997"/>
    <n v="16.61"/>
    <b v="1"/>
    <s v="UPI"/>
    <s v="In-store"/>
    <n v="1425.4499999999998"/>
    <n v="1"/>
  </r>
  <r>
    <n v="3134"/>
    <d v="2022-10-12T00:00:00"/>
    <x v="823"/>
    <x v="2"/>
    <s v="Dress"/>
    <n v="5"/>
    <n v="279.86"/>
    <n v="130.24"/>
    <b v="0"/>
    <s v="Credit Card"/>
    <s v="Online"/>
    <n v="1399.3000000000002"/>
    <n v="0"/>
  </r>
  <r>
    <n v="546"/>
    <d v="2021-09-16T00:00:00"/>
    <x v="823"/>
    <x v="2"/>
    <s v="Jeans"/>
    <n v="1"/>
    <n v="490.37"/>
    <n v="167.34"/>
    <b v="1"/>
    <s v="Cash"/>
    <s v="In-store"/>
    <n v="490.37"/>
    <n v="1"/>
  </r>
  <r>
    <n v="2819"/>
    <d v="2021-07-04T00:00:00"/>
    <x v="823"/>
    <x v="3"/>
    <s v="Mystery Novel"/>
    <n v="3"/>
    <n v="182.38"/>
    <n v="49.08"/>
    <b v="1"/>
    <s v="Net Banking"/>
    <s v="In-store"/>
    <n v="547.14"/>
    <n v="1"/>
  </r>
  <r>
    <n v="2412"/>
    <d v="2023-03-07T00:00:00"/>
    <x v="824"/>
    <x v="2"/>
    <s v="Dress"/>
    <n v="2"/>
    <n v="431.55"/>
    <n v="161.74"/>
    <b v="1"/>
    <s v="UPI"/>
    <s v="Online"/>
    <n v="863.1"/>
    <n v="1"/>
  </r>
  <r>
    <n v="8190"/>
    <d v="2022-11-05T00:00:00"/>
    <x v="824"/>
    <x v="3"/>
    <s v="Science Fiction"/>
    <n v="5"/>
    <n v="488.89"/>
    <n v="238.05"/>
    <b v="1"/>
    <s v="Debit Card"/>
    <s v="Online"/>
    <n v="2444.4499999999998"/>
    <n v="1"/>
  </r>
  <r>
    <n v="6895"/>
    <d v="2022-06-08T00:00:00"/>
    <x v="824"/>
    <x v="5"/>
    <s v="Motorcycle Helmet"/>
    <n v="4"/>
    <n v="303.14999999999998"/>
    <n v="115.6"/>
    <b v="1"/>
    <s v="Credit Card"/>
    <s v="Online"/>
    <n v="1212.5999999999999"/>
    <n v="1"/>
  </r>
  <r>
    <n v="9569"/>
    <d v="2023-01-23T00:00:00"/>
    <x v="825"/>
    <x v="1"/>
    <s v="Bed Sheets"/>
    <n v="3"/>
    <n v="238.5"/>
    <n v="111.8"/>
    <b v="1"/>
    <s v="Debit Card"/>
    <s v="In-store"/>
    <n v="715.5"/>
    <n v="1"/>
  </r>
  <r>
    <n v="1844"/>
    <d v="2023-01-14T00:00:00"/>
    <x v="825"/>
    <x v="5"/>
    <s v="Motorcycle Helmet"/>
    <n v="1"/>
    <n v="181.31"/>
    <n v="18.47"/>
    <b v="0"/>
    <s v="Debit Card"/>
    <s v="Online"/>
    <n v="181.31"/>
    <n v="0"/>
  </r>
  <r>
    <n v="8414"/>
    <d v="2021-12-20T00:00:00"/>
    <x v="825"/>
    <x v="4"/>
    <s v="Smartwatch"/>
    <n v="4"/>
    <n v="308.92"/>
    <n v="153.37"/>
    <b v="1"/>
    <s v="UPI"/>
    <s v="In-store"/>
    <n v="1235.68"/>
    <n v="1"/>
  </r>
  <r>
    <n v="1393"/>
    <d v="2021-07-21T00:00:00"/>
    <x v="825"/>
    <x v="1"/>
    <s v="Table Lamp"/>
    <n v="4"/>
    <n v="455.01"/>
    <n v="18.38"/>
    <b v="1"/>
    <s v="Cash"/>
    <s v="In-store"/>
    <n v="1820.04"/>
    <n v="1"/>
  </r>
  <r>
    <n v="8285"/>
    <d v="2021-04-28T00:00:00"/>
    <x v="825"/>
    <x v="5"/>
    <s v="Car Seat Cover"/>
    <n v="1"/>
    <n v="98.95"/>
    <n v="20.46"/>
    <b v="0"/>
    <s v="Net Banking"/>
    <s v="In-store"/>
    <n v="98.95"/>
    <n v="0"/>
  </r>
  <r>
    <n v="7370"/>
    <d v="2022-12-30T00:00:00"/>
    <x v="826"/>
    <x v="1"/>
    <s v="Bed Sheets"/>
    <n v="5"/>
    <n v="365.05"/>
    <n v="34.770000000000003"/>
    <b v="0"/>
    <s v="UPI"/>
    <s v="Online"/>
    <n v="1825.25"/>
    <n v="0"/>
  </r>
  <r>
    <n v="3675"/>
    <d v="2021-11-25T00:00:00"/>
    <x v="826"/>
    <x v="4"/>
    <s v="Headphones"/>
    <n v="5"/>
    <n v="190.1"/>
    <n v="72.489999999999995"/>
    <b v="1"/>
    <s v="UPI"/>
    <s v="Online"/>
    <n v="950.5"/>
    <n v="1"/>
  </r>
  <r>
    <n v="4742"/>
    <d v="2021-11-04T00:00:00"/>
    <x v="826"/>
    <x v="0"/>
    <s v="Board Game"/>
    <n v="1"/>
    <n v="173.35"/>
    <n v="42.33"/>
    <b v="1"/>
    <s v="Debit Card"/>
    <s v="Online"/>
    <n v="173.35"/>
    <n v="1"/>
  </r>
  <r>
    <n v="876"/>
    <d v="2022-07-13T00:00:00"/>
    <x v="827"/>
    <x v="3"/>
    <s v="Science Fiction"/>
    <n v="4"/>
    <n v="267.64999999999998"/>
    <n v="97.57"/>
    <b v="0"/>
    <s v="Cash"/>
    <s v="In-store"/>
    <n v="1070.5999999999999"/>
    <n v="0"/>
  </r>
  <r>
    <n v="3914"/>
    <d v="2021-09-26T00:00:00"/>
    <x v="827"/>
    <x v="0"/>
    <s v="Board Game"/>
    <n v="5"/>
    <n v="78.78"/>
    <n v="6.27"/>
    <b v="1"/>
    <s v="UPI"/>
    <s v="In-store"/>
    <n v="393.9"/>
    <n v="1"/>
  </r>
  <r>
    <n v="9344"/>
    <d v="2021-07-21T00:00:00"/>
    <x v="827"/>
    <x v="1"/>
    <s v="Curtains"/>
    <n v="5"/>
    <n v="352.46"/>
    <n v="173.86"/>
    <b v="1"/>
    <s v="Credit Card"/>
    <s v="Online"/>
    <n v="1762.3"/>
    <n v="1"/>
  </r>
  <r>
    <n v="5424"/>
    <d v="2021-04-18T00:00:00"/>
    <x v="827"/>
    <x v="2"/>
    <s v="Jeans"/>
    <n v="1"/>
    <n v="27.52"/>
    <n v="12.67"/>
    <b v="1"/>
    <s v="Cash"/>
    <s v="Online"/>
    <n v="27.52"/>
    <n v="1"/>
  </r>
  <r>
    <n v="7448"/>
    <d v="2022-09-29T00:00:00"/>
    <x v="828"/>
    <x v="5"/>
    <s v="Motor Oil"/>
    <n v="5"/>
    <n v="283.94"/>
    <n v="123.89"/>
    <b v="0"/>
    <s v="Credit Card"/>
    <s v="In-store"/>
    <n v="1419.7"/>
    <n v="0"/>
  </r>
  <r>
    <n v="6165"/>
    <d v="2022-02-04T00:00:00"/>
    <x v="828"/>
    <x v="5"/>
    <s v="Car Charger"/>
    <n v="1"/>
    <n v="110.55"/>
    <n v="54.34"/>
    <b v="0"/>
    <s v="UPI"/>
    <s v="Online"/>
    <n v="110.55"/>
    <n v="0"/>
  </r>
  <r>
    <n v="5913"/>
    <d v="2021-12-15T00:00:00"/>
    <x v="828"/>
    <x v="2"/>
    <s v="Jeans"/>
    <n v="4"/>
    <n v="80.63"/>
    <n v="34.4"/>
    <b v="0"/>
    <s v="Debit Card"/>
    <s v="Online"/>
    <n v="322.52"/>
    <n v="0"/>
  </r>
  <r>
    <n v="620"/>
    <d v="2022-09-20T00:00:00"/>
    <x v="829"/>
    <x v="1"/>
    <s v="Bed Sheets"/>
    <n v="5"/>
    <n v="348.98"/>
    <n v="40.1"/>
    <b v="0"/>
    <s v="Cash"/>
    <s v="In-store"/>
    <n v="1744.9"/>
    <n v="0"/>
  </r>
  <r>
    <n v="7599"/>
    <d v="2022-01-13T00:00:00"/>
    <x v="829"/>
    <x v="4"/>
    <s v="Camera"/>
    <n v="1"/>
    <n v="434.53"/>
    <n v="126.79"/>
    <b v="1"/>
    <s v="UPI"/>
    <s v="Online"/>
    <n v="434.53"/>
    <n v="1"/>
  </r>
  <r>
    <n v="4972"/>
    <d v="2022-12-30T00:00:00"/>
    <x v="830"/>
    <x v="2"/>
    <s v="Jeans"/>
    <n v="3"/>
    <n v="280.55"/>
    <n v="24"/>
    <b v="1"/>
    <s v="Cash"/>
    <s v="Online"/>
    <n v="841.65000000000009"/>
    <n v="1"/>
  </r>
  <r>
    <n v="8820"/>
    <d v="2022-10-30T00:00:00"/>
    <x v="830"/>
    <x v="3"/>
    <s v="Science Fiction"/>
    <n v="2"/>
    <n v="409.91"/>
    <n v="60.84"/>
    <b v="1"/>
    <s v="UPI"/>
    <s v="In-store"/>
    <n v="819.82"/>
    <n v="1"/>
  </r>
  <r>
    <n v="8669"/>
    <d v="2022-09-27T00:00:00"/>
    <x v="830"/>
    <x v="5"/>
    <s v="Car Seat Cover"/>
    <n v="3"/>
    <n v="161.16999999999999"/>
    <n v="7.47"/>
    <b v="0"/>
    <s v="UPI"/>
    <s v="In-store"/>
    <n v="483.51"/>
    <n v="0"/>
  </r>
  <r>
    <n v="3589"/>
    <d v="2021-12-06T00:00:00"/>
    <x v="830"/>
    <x v="2"/>
    <s v="Shoes"/>
    <n v="4"/>
    <n v="254.03"/>
    <n v="108.02"/>
    <b v="1"/>
    <s v="Credit Card"/>
    <s v="Online"/>
    <n v="1016.12"/>
    <n v="1"/>
  </r>
  <r>
    <n v="484"/>
    <d v="2021-09-09T00:00:00"/>
    <x v="830"/>
    <x v="5"/>
    <s v="Motorcycle Helmet"/>
    <n v="2"/>
    <n v="57.3"/>
    <n v="3.04"/>
    <b v="0"/>
    <s v="Net Banking"/>
    <s v="Online"/>
    <n v="114.6"/>
    <n v="0"/>
  </r>
  <r>
    <n v="159"/>
    <d v="2021-08-19T00:00:00"/>
    <x v="830"/>
    <x v="2"/>
    <s v="Shoes"/>
    <n v="3"/>
    <n v="185.19"/>
    <n v="40.53"/>
    <b v="0"/>
    <s v="Credit Card"/>
    <s v="In-store"/>
    <n v="555.56999999999994"/>
    <n v="0"/>
  </r>
  <r>
    <n v="2533"/>
    <d v="2023-03-09T00:00:00"/>
    <x v="831"/>
    <x v="4"/>
    <s v="Headphones"/>
    <n v="4"/>
    <n v="87.52"/>
    <n v="17.47"/>
    <b v="1"/>
    <s v="Debit Card"/>
    <s v="In-store"/>
    <n v="350.08"/>
    <n v="1"/>
  </r>
  <r>
    <n v="9132"/>
    <d v="2022-11-24T00:00:00"/>
    <x v="831"/>
    <x v="1"/>
    <s v="Bed Sheets"/>
    <n v="4"/>
    <n v="350.59"/>
    <n v="168.46"/>
    <b v="1"/>
    <s v="Cash"/>
    <s v="In-store"/>
    <n v="1402.36"/>
    <n v="1"/>
  </r>
  <r>
    <n v="9496"/>
    <d v="2022-10-26T00:00:00"/>
    <x v="831"/>
    <x v="0"/>
    <s v="Board Game"/>
    <n v="5"/>
    <n v="349.46"/>
    <n v="61.15"/>
    <b v="0"/>
    <s v="Debit Card"/>
    <s v="Online"/>
    <n v="1747.3"/>
    <n v="0"/>
  </r>
  <r>
    <n v="9620"/>
    <d v="2022-08-30T00:00:00"/>
    <x v="831"/>
    <x v="0"/>
    <s v="Puzzle"/>
    <n v="5"/>
    <n v="193.44"/>
    <n v="83.7"/>
    <b v="0"/>
    <s v="Debit Card"/>
    <s v="In-store"/>
    <n v="967.2"/>
    <n v="0"/>
  </r>
  <r>
    <n v="5958"/>
    <d v="2022-06-03T00:00:00"/>
    <x v="831"/>
    <x v="3"/>
    <s v="Biography"/>
    <n v="3"/>
    <n v="120.5"/>
    <n v="13.65"/>
    <b v="0"/>
    <s v="Credit Card"/>
    <s v="In-store"/>
    <n v="361.5"/>
    <n v="0"/>
  </r>
  <r>
    <n v="2088"/>
    <d v="2022-01-13T00:00:00"/>
    <x v="831"/>
    <x v="1"/>
    <s v="Cookware Set"/>
    <n v="5"/>
    <n v="371.09"/>
    <n v="57.67"/>
    <b v="1"/>
    <s v="UPI"/>
    <s v="In-store"/>
    <n v="1855.4499999999998"/>
    <n v="1"/>
  </r>
  <r>
    <n v="5715"/>
    <d v="2022-01-07T00:00:00"/>
    <x v="831"/>
    <x v="0"/>
    <s v="Puzzle"/>
    <n v="4"/>
    <n v="448.12"/>
    <n v="219.89"/>
    <b v="0"/>
    <s v="Credit Card"/>
    <s v="In-store"/>
    <n v="1792.48"/>
    <n v="0"/>
  </r>
  <r>
    <n v="1621"/>
    <d v="2022-07-28T00:00:00"/>
    <x v="832"/>
    <x v="5"/>
    <s v="Car Seat Cover"/>
    <n v="4"/>
    <n v="66.84"/>
    <n v="29.31"/>
    <b v="1"/>
    <s v="Cash"/>
    <s v="In-store"/>
    <n v="267.36"/>
    <n v="1"/>
  </r>
  <r>
    <n v="3092"/>
    <d v="2022-06-17T00:00:00"/>
    <x v="832"/>
    <x v="0"/>
    <s v="Board Game"/>
    <n v="2"/>
    <n v="69.03"/>
    <n v="13.85"/>
    <b v="0"/>
    <s v="Debit Card"/>
    <s v="Online"/>
    <n v="138.06"/>
    <n v="0"/>
  </r>
  <r>
    <n v="665"/>
    <d v="2021-10-14T00:00:00"/>
    <x v="832"/>
    <x v="4"/>
    <s v="Laptop"/>
    <n v="4"/>
    <n v="378.64"/>
    <n v="0.19"/>
    <b v="0"/>
    <s v="Cash"/>
    <s v="In-store"/>
    <n v="1514.56"/>
    <n v="0"/>
  </r>
  <r>
    <n v="2622"/>
    <d v="2021-10-13T00:00:00"/>
    <x v="832"/>
    <x v="3"/>
    <s v="Textbook"/>
    <n v="2"/>
    <n v="222.75"/>
    <n v="43.62"/>
    <b v="0"/>
    <s v="Cash"/>
    <s v="In-store"/>
    <n v="445.5"/>
    <n v="0"/>
  </r>
  <r>
    <n v="61"/>
    <d v="2023-03-17T00:00:00"/>
    <x v="833"/>
    <x v="0"/>
    <s v="Remote Control Car"/>
    <n v="2"/>
    <n v="108.65"/>
    <n v="43.68"/>
    <b v="1"/>
    <s v="Cash"/>
    <s v="Online"/>
    <n v="217.3"/>
    <n v="1"/>
  </r>
  <r>
    <n v="8203"/>
    <d v="2022-11-07T00:00:00"/>
    <x v="833"/>
    <x v="0"/>
    <s v="Board Game"/>
    <n v="3"/>
    <n v="452.25"/>
    <n v="118.73"/>
    <b v="1"/>
    <s v="Debit Card"/>
    <s v="Online"/>
    <n v="1356.75"/>
    <n v="1"/>
  </r>
  <r>
    <n v="4665"/>
    <d v="2022-03-14T00:00:00"/>
    <x v="833"/>
    <x v="0"/>
    <s v="Puzzle"/>
    <n v="1"/>
    <n v="382.88"/>
    <n v="75.599999999999994"/>
    <b v="1"/>
    <s v="Credit Card"/>
    <s v="In-store"/>
    <n v="382.88"/>
    <n v="1"/>
  </r>
  <r>
    <n v="4337"/>
    <d v="2021-11-03T00:00:00"/>
    <x v="833"/>
    <x v="5"/>
    <s v="Air Freshener"/>
    <n v="3"/>
    <n v="175.13"/>
    <n v="38.33"/>
    <b v="0"/>
    <s v="Debit Card"/>
    <s v="Online"/>
    <n v="525.39"/>
    <n v="0"/>
  </r>
  <r>
    <n v="4911"/>
    <d v="2021-04-18T00:00:00"/>
    <x v="833"/>
    <x v="2"/>
    <s v="Shoes"/>
    <n v="5"/>
    <n v="280.51"/>
    <n v="83"/>
    <b v="0"/>
    <s v="Debit Card"/>
    <s v="In-store"/>
    <n v="1402.55"/>
    <n v="0"/>
  </r>
  <r>
    <n v="6702"/>
    <d v="2022-07-16T00:00:00"/>
    <x v="834"/>
    <x v="0"/>
    <s v="Board Game"/>
    <n v="4"/>
    <n v="189.7"/>
    <n v="80.13"/>
    <b v="0"/>
    <s v="Net Banking"/>
    <s v="Online"/>
    <n v="758.8"/>
    <n v="0"/>
  </r>
  <r>
    <n v="2934"/>
    <d v="2021-10-06T00:00:00"/>
    <x v="834"/>
    <x v="3"/>
    <s v="Textbook"/>
    <n v="3"/>
    <n v="492.35"/>
    <n v="162.29"/>
    <b v="1"/>
    <s v="Credit Card"/>
    <s v="In-store"/>
    <n v="1477.0500000000002"/>
    <n v="1"/>
  </r>
  <r>
    <n v="4510"/>
    <d v="2021-11-17T00:00:00"/>
    <x v="835"/>
    <x v="1"/>
    <s v="Bed Sheets"/>
    <n v="1"/>
    <n v="305.87"/>
    <n v="139.19"/>
    <b v="1"/>
    <s v="UPI"/>
    <s v="In-store"/>
    <n v="305.87"/>
    <n v="1"/>
  </r>
  <r>
    <n v="3689"/>
    <d v="2022-01-31T00:00:00"/>
    <x v="836"/>
    <x v="3"/>
    <s v="Textbook"/>
    <n v="4"/>
    <n v="150.28"/>
    <n v="69.47"/>
    <b v="1"/>
    <s v="Debit Card"/>
    <s v="In-store"/>
    <n v="601.12"/>
    <n v="1"/>
  </r>
  <r>
    <n v="2678"/>
    <d v="2021-10-08T00:00:00"/>
    <x v="836"/>
    <x v="4"/>
    <s v="Headphones"/>
    <n v="4"/>
    <n v="395.64"/>
    <n v="43.34"/>
    <b v="1"/>
    <s v="UPI"/>
    <s v="Online"/>
    <n v="1582.56"/>
    <n v="1"/>
  </r>
  <r>
    <n v="7195"/>
    <d v="2021-08-21T00:00:00"/>
    <x v="836"/>
    <x v="5"/>
    <s v="Motor Oil"/>
    <n v="1"/>
    <n v="221.85"/>
    <n v="70.569999999999993"/>
    <b v="1"/>
    <s v="Debit Card"/>
    <s v="Online"/>
    <n v="221.85"/>
    <n v="1"/>
  </r>
  <r>
    <n v="4710"/>
    <d v="2021-07-01T00:00:00"/>
    <x v="836"/>
    <x v="0"/>
    <s v="Remote Control Car"/>
    <n v="4"/>
    <n v="290.58"/>
    <n v="82.57"/>
    <b v="0"/>
    <s v="Debit Card"/>
    <s v="In-store"/>
    <n v="1162.32"/>
    <n v="0"/>
  </r>
  <r>
    <n v="6317"/>
    <d v="2022-11-21T00:00:00"/>
    <x v="837"/>
    <x v="4"/>
    <s v="Smartphone"/>
    <n v="1"/>
    <n v="325.07"/>
    <n v="51.74"/>
    <b v="0"/>
    <s v="Cash"/>
    <s v="In-store"/>
    <n v="325.07"/>
    <n v="0"/>
  </r>
  <r>
    <n v="1108"/>
    <d v="2022-03-01T00:00:00"/>
    <x v="837"/>
    <x v="5"/>
    <s v="Motorcycle Helmet"/>
    <n v="3"/>
    <n v="112.04"/>
    <n v="30.73"/>
    <b v="0"/>
    <s v="UPI"/>
    <s v="In-store"/>
    <n v="336.12"/>
    <n v="0"/>
  </r>
  <r>
    <n v="8253"/>
    <d v="2021-10-31T00:00:00"/>
    <x v="837"/>
    <x v="1"/>
    <s v="Cushion Covers"/>
    <n v="4"/>
    <n v="235.24"/>
    <n v="61.65"/>
    <b v="0"/>
    <s v="Credit Card"/>
    <s v="Online"/>
    <n v="940.96"/>
    <n v="0"/>
  </r>
  <r>
    <n v="9065"/>
    <d v="2023-02-15T00:00:00"/>
    <x v="838"/>
    <x v="4"/>
    <s v="Smartphone"/>
    <n v="5"/>
    <n v="377.93"/>
    <n v="145.24"/>
    <b v="0"/>
    <s v="Credit Card"/>
    <s v="In-store"/>
    <n v="1889.65"/>
    <n v="0"/>
  </r>
  <r>
    <n v="5847"/>
    <d v="2021-07-07T00:00:00"/>
    <x v="838"/>
    <x v="1"/>
    <s v="Cookware Set"/>
    <n v="4"/>
    <n v="487.74"/>
    <n v="131.83000000000001"/>
    <b v="0"/>
    <s v="Cash"/>
    <s v="In-store"/>
    <n v="1950.96"/>
    <n v="0"/>
  </r>
  <r>
    <n v="5808"/>
    <d v="2021-06-13T00:00:00"/>
    <x v="838"/>
    <x v="2"/>
    <s v="Watch"/>
    <n v="1"/>
    <n v="59.74"/>
    <n v="26.79"/>
    <b v="1"/>
    <s v="UPI"/>
    <s v="Online"/>
    <n v="59.74"/>
    <n v="1"/>
  </r>
  <r>
    <n v="5122"/>
    <d v="2023-02-10T00:00:00"/>
    <x v="839"/>
    <x v="5"/>
    <s v="Car Charger"/>
    <n v="3"/>
    <n v="487.93"/>
    <n v="31.9"/>
    <b v="0"/>
    <s v="Cash"/>
    <s v="Online"/>
    <n v="1463.79"/>
    <n v="0"/>
  </r>
  <r>
    <n v="1276"/>
    <d v="2021-11-24T00:00:00"/>
    <x v="839"/>
    <x v="1"/>
    <s v="Table Lamp"/>
    <n v="4"/>
    <n v="290.97000000000003"/>
    <n v="103.22"/>
    <b v="0"/>
    <s v="Net Banking"/>
    <s v="Online"/>
    <n v="1163.8800000000001"/>
    <n v="0"/>
  </r>
  <r>
    <n v="5221"/>
    <d v="2021-07-18T00:00:00"/>
    <x v="839"/>
    <x v="0"/>
    <s v="Action Figure"/>
    <n v="1"/>
    <n v="407.27"/>
    <n v="164.18"/>
    <b v="1"/>
    <s v="Debit Card"/>
    <s v="Online"/>
    <n v="407.27"/>
    <n v="1"/>
  </r>
  <r>
    <n v="3464"/>
    <d v="2023-02-11T00:00:00"/>
    <x v="840"/>
    <x v="4"/>
    <s v="Headphones"/>
    <n v="3"/>
    <n v="401.09"/>
    <n v="149.16999999999999"/>
    <b v="0"/>
    <s v="Credit Card"/>
    <s v="In-store"/>
    <n v="1203.27"/>
    <n v="0"/>
  </r>
  <r>
    <n v="7814"/>
    <d v="2022-12-09T00:00:00"/>
    <x v="840"/>
    <x v="5"/>
    <s v="Motor Oil"/>
    <n v="5"/>
    <n v="76.88"/>
    <n v="1.77"/>
    <b v="1"/>
    <s v="Net Banking"/>
    <s v="Online"/>
    <n v="384.4"/>
    <n v="1"/>
  </r>
  <r>
    <n v="6114"/>
    <d v="2023-01-15T00:00:00"/>
    <x v="841"/>
    <x v="2"/>
    <s v="T-Shirt"/>
    <n v="3"/>
    <n v="144.34"/>
    <n v="3.69"/>
    <b v="1"/>
    <s v="Credit Card"/>
    <s v="Online"/>
    <n v="433.02"/>
    <n v="1"/>
  </r>
  <r>
    <n v="5132"/>
    <d v="2022-08-07T00:00:00"/>
    <x v="841"/>
    <x v="1"/>
    <s v="Cushion Covers"/>
    <n v="3"/>
    <n v="36.29"/>
    <n v="13.17"/>
    <b v="0"/>
    <s v="Cash"/>
    <s v="Online"/>
    <n v="108.87"/>
    <n v="0"/>
  </r>
  <r>
    <n v="5316"/>
    <d v="2022-06-24T00:00:00"/>
    <x v="841"/>
    <x v="0"/>
    <s v="Doll"/>
    <n v="4"/>
    <n v="398.22"/>
    <n v="89.56"/>
    <b v="0"/>
    <s v="Net Banking"/>
    <s v="In-store"/>
    <n v="1592.88"/>
    <n v="0"/>
  </r>
  <r>
    <n v="1885"/>
    <d v="2021-06-16T00:00:00"/>
    <x v="841"/>
    <x v="1"/>
    <s v="Cushion Covers"/>
    <n v="4"/>
    <n v="107.22"/>
    <n v="37.869999999999997"/>
    <b v="1"/>
    <s v="Cash"/>
    <s v="Online"/>
    <n v="428.88"/>
    <n v="1"/>
  </r>
  <r>
    <n v="6941"/>
    <d v="2022-03-08T00:00:00"/>
    <x v="842"/>
    <x v="1"/>
    <s v="Cookware Set"/>
    <n v="4"/>
    <n v="176.56"/>
    <n v="78.790000000000006"/>
    <b v="0"/>
    <s v="Net Banking"/>
    <s v="In-store"/>
    <n v="706.24"/>
    <n v="0"/>
  </r>
  <r>
    <n v="3403"/>
    <d v="2021-11-17T00:00:00"/>
    <x v="842"/>
    <x v="3"/>
    <s v="Children's Book"/>
    <n v="2"/>
    <n v="51.11"/>
    <n v="10.3"/>
    <b v="0"/>
    <s v="Cash"/>
    <s v="Online"/>
    <n v="102.22"/>
    <n v="0"/>
  </r>
  <r>
    <n v="1166"/>
    <d v="2021-08-07T00:00:00"/>
    <x v="842"/>
    <x v="3"/>
    <s v="Textbook"/>
    <n v="5"/>
    <n v="116.09"/>
    <n v="4.29"/>
    <b v="0"/>
    <s v="Cash"/>
    <s v="Online"/>
    <n v="580.45000000000005"/>
    <n v="0"/>
  </r>
  <r>
    <n v="7194"/>
    <d v="2022-05-29T00:00:00"/>
    <x v="843"/>
    <x v="4"/>
    <s v="Laptop"/>
    <n v="2"/>
    <n v="407.24"/>
    <n v="119.71"/>
    <b v="0"/>
    <s v="Cash"/>
    <s v="In-store"/>
    <n v="814.48"/>
    <n v="0"/>
  </r>
  <r>
    <n v="9375"/>
    <d v="2021-09-26T00:00:00"/>
    <x v="843"/>
    <x v="1"/>
    <s v="Table Lamp"/>
    <n v="3"/>
    <n v="307.66000000000003"/>
    <n v="137.91999999999999"/>
    <b v="1"/>
    <s v="Net Banking"/>
    <s v="In-store"/>
    <n v="922.98"/>
    <n v="1"/>
  </r>
  <r>
    <n v="879"/>
    <d v="2021-09-15T00:00:00"/>
    <x v="843"/>
    <x v="1"/>
    <s v="Bed Sheets"/>
    <n v="4"/>
    <n v="76.900000000000006"/>
    <n v="31.35"/>
    <b v="0"/>
    <s v="UPI"/>
    <s v="In-store"/>
    <n v="307.60000000000002"/>
    <n v="0"/>
  </r>
  <r>
    <n v="1864"/>
    <d v="2021-12-23T00:00:00"/>
    <x v="844"/>
    <x v="2"/>
    <s v="Shoes"/>
    <n v="3"/>
    <n v="314.60000000000002"/>
    <n v="120.11"/>
    <b v="1"/>
    <s v="Cash"/>
    <s v="Online"/>
    <n v="943.80000000000007"/>
    <n v="1"/>
  </r>
  <r>
    <n v="859"/>
    <d v="2022-08-22T00:00:00"/>
    <x v="845"/>
    <x v="1"/>
    <s v="Table Lamp"/>
    <n v="4"/>
    <n v="190.72"/>
    <n v="30.06"/>
    <b v="0"/>
    <s v="Cash"/>
    <s v="Online"/>
    <n v="762.88"/>
    <n v="0"/>
  </r>
  <r>
    <n v="1074"/>
    <d v="2022-02-21T00:00:00"/>
    <x v="846"/>
    <x v="1"/>
    <s v="Bed Sheets"/>
    <n v="3"/>
    <n v="93.19"/>
    <n v="25.09"/>
    <b v="1"/>
    <s v="UPI"/>
    <s v="In-store"/>
    <n v="279.57"/>
    <n v="1"/>
  </r>
  <r>
    <n v="2296"/>
    <d v="2021-12-24T00:00:00"/>
    <x v="846"/>
    <x v="3"/>
    <s v="Mystery Novel"/>
    <n v="1"/>
    <n v="279.3"/>
    <n v="34.4"/>
    <b v="1"/>
    <s v="UPI"/>
    <s v="Online"/>
    <n v="279.3"/>
    <n v="1"/>
  </r>
  <r>
    <n v="7349"/>
    <d v="2022-05-10T00:00:00"/>
    <x v="847"/>
    <x v="3"/>
    <s v="Textbook"/>
    <n v="1"/>
    <n v="344.54"/>
    <n v="114.01"/>
    <b v="1"/>
    <s v="Net Banking"/>
    <s v="Online"/>
    <n v="344.54"/>
    <n v="1"/>
  </r>
  <r>
    <n v="122"/>
    <d v="2022-03-14T00:00:00"/>
    <x v="847"/>
    <x v="2"/>
    <s v="Jeans"/>
    <n v="4"/>
    <n v="55.68"/>
    <n v="24.37"/>
    <b v="0"/>
    <s v="Debit Card"/>
    <s v="Online"/>
    <n v="222.72"/>
    <n v="0"/>
  </r>
  <r>
    <n v="7143"/>
    <d v="2022-12-16T00:00:00"/>
    <x v="848"/>
    <x v="2"/>
    <s v="Dress"/>
    <n v="3"/>
    <n v="117.01"/>
    <n v="30.76"/>
    <b v="0"/>
    <s v="Credit Card"/>
    <s v="Online"/>
    <n v="351.03000000000003"/>
    <n v="0"/>
  </r>
  <r>
    <n v="5590"/>
    <d v="2022-05-17T00:00:00"/>
    <x v="848"/>
    <x v="0"/>
    <s v="Action Figure"/>
    <n v="2"/>
    <n v="295.55"/>
    <n v="142.69999999999999"/>
    <b v="0"/>
    <s v="Net Banking"/>
    <s v="Online"/>
    <n v="591.1"/>
    <n v="0"/>
  </r>
  <r>
    <n v="8691"/>
    <d v="2021-09-14T00:00:00"/>
    <x v="848"/>
    <x v="3"/>
    <s v="Mystery Novel"/>
    <n v="3"/>
    <n v="464.34"/>
    <n v="104.2"/>
    <b v="0"/>
    <s v="Cash"/>
    <s v="Online"/>
    <n v="1393.02"/>
    <n v="0"/>
  </r>
  <r>
    <n v="4727"/>
    <d v="2023-01-31T00:00:00"/>
    <x v="849"/>
    <x v="5"/>
    <s v="Motorcycle Helmet"/>
    <n v="2"/>
    <n v="15.69"/>
    <n v="5.09"/>
    <b v="1"/>
    <s v="UPI"/>
    <s v="In-store"/>
    <n v="31.38"/>
    <n v="1"/>
  </r>
  <r>
    <n v="9462"/>
    <d v="2023-01-19T00:00:00"/>
    <x v="850"/>
    <x v="2"/>
    <s v="Jeans"/>
    <n v="1"/>
    <n v="254.9"/>
    <n v="83.97"/>
    <b v="0"/>
    <s v="Net Banking"/>
    <s v="Online"/>
    <n v="254.9"/>
    <n v="0"/>
  </r>
  <r>
    <n v="6398"/>
    <d v="2022-11-02T00:00:00"/>
    <x v="850"/>
    <x v="3"/>
    <s v="Mystery Novel"/>
    <n v="4"/>
    <n v="490.71"/>
    <n v="62.23"/>
    <b v="1"/>
    <s v="Net Banking"/>
    <s v="Online"/>
    <n v="1962.84"/>
    <n v="1"/>
  </r>
  <r>
    <n v="8520"/>
    <d v="2022-07-15T00:00:00"/>
    <x v="850"/>
    <x v="3"/>
    <s v="Children's Book"/>
    <n v="3"/>
    <n v="61.95"/>
    <n v="13.02"/>
    <b v="1"/>
    <s v="Debit Card"/>
    <s v="Online"/>
    <n v="185.85000000000002"/>
    <n v="1"/>
  </r>
  <r>
    <n v="8001"/>
    <d v="2022-02-02T00:00:00"/>
    <x v="850"/>
    <x v="2"/>
    <s v="Dress"/>
    <n v="1"/>
    <n v="32.14"/>
    <n v="0.28000000000000003"/>
    <b v="0"/>
    <s v="Debit Card"/>
    <s v="Online"/>
    <n v="32.14"/>
    <n v="0"/>
  </r>
  <r>
    <n v="9071"/>
    <d v="2021-06-27T00:00:00"/>
    <x v="850"/>
    <x v="1"/>
    <s v="Curtains"/>
    <n v="3"/>
    <n v="13.87"/>
    <n v="1.94"/>
    <b v="1"/>
    <s v="UPI"/>
    <s v="In-store"/>
    <n v="41.61"/>
    <n v="1"/>
  </r>
  <r>
    <n v="7874"/>
    <d v="2022-06-21T00:00:00"/>
    <x v="851"/>
    <x v="1"/>
    <s v="Table Lamp"/>
    <n v="1"/>
    <n v="358.59"/>
    <n v="92.5"/>
    <b v="1"/>
    <s v="Net Banking"/>
    <s v="Online"/>
    <n v="358.59"/>
    <n v="1"/>
  </r>
  <r>
    <n v="2196"/>
    <d v="2022-05-05T00:00:00"/>
    <x v="851"/>
    <x v="5"/>
    <s v="Car Seat Cover"/>
    <n v="3"/>
    <n v="16.84"/>
    <n v="2.71"/>
    <b v="1"/>
    <s v="UPI"/>
    <s v="In-store"/>
    <n v="50.519999999999996"/>
    <n v="1"/>
  </r>
  <r>
    <n v="6069"/>
    <d v="2022-03-15T00:00:00"/>
    <x v="851"/>
    <x v="4"/>
    <s v="Smartwatch"/>
    <n v="4"/>
    <n v="122.45"/>
    <n v="49.12"/>
    <b v="0"/>
    <s v="Net Banking"/>
    <s v="Online"/>
    <n v="489.8"/>
    <n v="0"/>
  </r>
  <r>
    <n v="7791"/>
    <d v="2021-09-27T00:00:00"/>
    <x v="851"/>
    <x v="4"/>
    <s v="Headphones"/>
    <n v="1"/>
    <n v="449.02"/>
    <n v="11.72"/>
    <b v="0"/>
    <s v="UPI"/>
    <s v="In-store"/>
    <n v="449.02"/>
    <n v="0"/>
  </r>
  <r>
    <n v="3210"/>
    <d v="2021-09-13T00:00:00"/>
    <x v="851"/>
    <x v="4"/>
    <s v="Laptop"/>
    <n v="5"/>
    <n v="301.81"/>
    <n v="142.12"/>
    <b v="0"/>
    <s v="Credit Card"/>
    <s v="In-store"/>
    <n v="1509.05"/>
    <n v="0"/>
  </r>
  <r>
    <n v="2863"/>
    <d v="2021-07-23T00:00:00"/>
    <x v="851"/>
    <x v="4"/>
    <s v="Headphones"/>
    <n v="3"/>
    <n v="402.78"/>
    <n v="62.98"/>
    <b v="1"/>
    <s v="Credit Card"/>
    <s v="Online"/>
    <n v="1208.3399999999999"/>
    <n v="1"/>
  </r>
  <r>
    <n v="5595"/>
    <d v="2022-01-04T00:00:00"/>
    <x v="852"/>
    <x v="5"/>
    <s v="Motorcycle Helmet"/>
    <n v="2"/>
    <n v="453.42"/>
    <n v="104.92"/>
    <b v="1"/>
    <s v="Cash"/>
    <s v="In-store"/>
    <n v="906.84"/>
    <n v="1"/>
  </r>
  <r>
    <n v="5594"/>
    <d v="2021-12-31T00:00:00"/>
    <x v="852"/>
    <x v="1"/>
    <s v="Bed Sheets"/>
    <n v="4"/>
    <n v="420.61"/>
    <n v="53.72"/>
    <b v="0"/>
    <s v="UPI"/>
    <s v="Online"/>
    <n v="1682.44"/>
    <n v="0"/>
  </r>
  <r>
    <n v="6902"/>
    <d v="2022-12-19T00:00:00"/>
    <x v="853"/>
    <x v="3"/>
    <s v="Textbook"/>
    <n v="4"/>
    <n v="74.81"/>
    <n v="15.24"/>
    <b v="1"/>
    <s v="Net Banking"/>
    <s v="In-store"/>
    <n v="299.24"/>
    <n v="1"/>
  </r>
  <r>
    <n v="376"/>
    <d v="2022-11-19T00:00:00"/>
    <x v="853"/>
    <x v="2"/>
    <s v="T-Shirt"/>
    <n v="4"/>
    <n v="349.41"/>
    <n v="142.78"/>
    <b v="0"/>
    <s v="UPI"/>
    <s v="In-store"/>
    <n v="1397.64"/>
    <n v="0"/>
  </r>
  <r>
    <n v="7125"/>
    <d v="2022-03-04T00:00:00"/>
    <x v="853"/>
    <x v="0"/>
    <s v="Board Game"/>
    <n v="1"/>
    <n v="285.52"/>
    <n v="52.89"/>
    <b v="0"/>
    <s v="Net Banking"/>
    <s v="Online"/>
    <n v="285.52"/>
    <n v="0"/>
  </r>
  <r>
    <n v="9435"/>
    <d v="2022-12-29T00:00:00"/>
    <x v="854"/>
    <x v="3"/>
    <s v="Biography"/>
    <n v="3"/>
    <n v="174.95"/>
    <n v="13.37"/>
    <b v="0"/>
    <s v="Credit Card"/>
    <s v="Online"/>
    <n v="524.84999999999991"/>
    <n v="0"/>
  </r>
  <r>
    <n v="4488"/>
    <d v="2022-06-19T00:00:00"/>
    <x v="854"/>
    <x v="5"/>
    <s v="Motor Oil"/>
    <n v="4"/>
    <n v="493.79"/>
    <n v="216.3"/>
    <b v="1"/>
    <s v="Net Banking"/>
    <s v="In-store"/>
    <n v="1975.16"/>
    <n v="1"/>
  </r>
  <r>
    <n v="5948"/>
    <d v="2022-06-26T00:00:00"/>
    <x v="855"/>
    <x v="1"/>
    <s v="Cushion Covers"/>
    <n v="1"/>
    <n v="128.03"/>
    <n v="36.32"/>
    <b v="1"/>
    <s v="Credit Card"/>
    <s v="In-store"/>
    <n v="128.03"/>
    <n v="1"/>
  </r>
  <r>
    <n v="9761"/>
    <d v="2022-12-14T00:00:00"/>
    <x v="856"/>
    <x v="0"/>
    <s v="Remote Control Car"/>
    <n v="3"/>
    <n v="245.75"/>
    <n v="95.22"/>
    <b v="1"/>
    <s v="UPI"/>
    <s v="In-store"/>
    <n v="737.25"/>
    <n v="1"/>
  </r>
  <r>
    <n v="9424"/>
    <d v="2022-07-26T00:00:00"/>
    <x v="856"/>
    <x v="0"/>
    <s v="Puzzle"/>
    <n v="1"/>
    <n v="180.2"/>
    <n v="14.92"/>
    <b v="0"/>
    <s v="Net Banking"/>
    <s v="In-store"/>
    <n v="180.2"/>
    <n v="0"/>
  </r>
  <r>
    <n v="9327"/>
    <d v="2022-01-21T00:00:00"/>
    <x v="856"/>
    <x v="3"/>
    <s v="Textbook"/>
    <n v="4"/>
    <n v="292.31"/>
    <n v="107.76"/>
    <b v="0"/>
    <s v="UPI"/>
    <s v="In-store"/>
    <n v="1169.24"/>
    <n v="0"/>
  </r>
  <r>
    <n v="8172"/>
    <d v="2021-10-18T00:00:00"/>
    <x v="856"/>
    <x v="1"/>
    <s v="Cookware Set"/>
    <n v="1"/>
    <n v="54.12"/>
    <n v="10.64"/>
    <b v="0"/>
    <s v="Debit Card"/>
    <s v="Online"/>
    <n v="54.12"/>
    <n v="0"/>
  </r>
  <r>
    <n v="6497"/>
    <d v="2021-07-09T00:00:00"/>
    <x v="856"/>
    <x v="5"/>
    <s v="Motorcycle Helmet"/>
    <n v="4"/>
    <n v="462.92"/>
    <n v="39.79"/>
    <b v="1"/>
    <s v="Debit Card"/>
    <s v="In-store"/>
    <n v="1851.68"/>
    <n v="1"/>
  </r>
  <r>
    <n v="8856"/>
    <d v="2022-11-05T00:00:00"/>
    <x v="857"/>
    <x v="3"/>
    <s v="Science Fiction"/>
    <n v="5"/>
    <n v="403.14"/>
    <n v="178.37"/>
    <b v="0"/>
    <s v="UPI"/>
    <s v="In-store"/>
    <n v="2015.6999999999998"/>
    <n v="0"/>
  </r>
  <r>
    <n v="3424"/>
    <d v="2022-09-18T00:00:00"/>
    <x v="857"/>
    <x v="2"/>
    <s v="Shoes"/>
    <n v="5"/>
    <n v="298.89"/>
    <n v="83.42"/>
    <b v="0"/>
    <s v="Credit Card"/>
    <s v="In-store"/>
    <n v="1494.4499999999998"/>
    <n v="0"/>
  </r>
  <r>
    <n v="8167"/>
    <d v="2022-04-18T00:00:00"/>
    <x v="857"/>
    <x v="2"/>
    <s v="Watch"/>
    <n v="2"/>
    <n v="195.26"/>
    <n v="74.569999999999993"/>
    <b v="1"/>
    <s v="UPI"/>
    <s v="In-store"/>
    <n v="390.52"/>
    <n v="1"/>
  </r>
  <r>
    <n v="9404"/>
    <d v="2021-06-09T00:00:00"/>
    <x v="857"/>
    <x v="2"/>
    <s v="Dress"/>
    <n v="1"/>
    <n v="198.25"/>
    <n v="13.12"/>
    <b v="1"/>
    <s v="UPI"/>
    <s v="In-store"/>
    <n v="198.25"/>
    <n v="1"/>
  </r>
  <r>
    <n v="8798"/>
    <d v="2022-08-29T00:00:00"/>
    <x v="858"/>
    <x v="4"/>
    <s v="Headphones"/>
    <n v="1"/>
    <n v="106.25"/>
    <n v="6.18"/>
    <b v="1"/>
    <s v="UPI"/>
    <s v="Online"/>
    <n v="106.25"/>
    <n v="1"/>
  </r>
  <r>
    <n v="2561"/>
    <d v="2022-08-09T00:00:00"/>
    <x v="858"/>
    <x v="1"/>
    <s v="Table Lamp"/>
    <n v="5"/>
    <n v="410.64"/>
    <n v="112.93"/>
    <b v="1"/>
    <s v="Cash"/>
    <s v="Online"/>
    <n v="2053.1999999999998"/>
    <n v="1"/>
  </r>
  <r>
    <n v="8260"/>
    <d v="2022-05-11T00:00:00"/>
    <x v="858"/>
    <x v="3"/>
    <s v="Textbook"/>
    <n v="5"/>
    <n v="458.8"/>
    <n v="174.89"/>
    <b v="0"/>
    <s v="UPI"/>
    <s v="In-store"/>
    <n v="2294"/>
    <n v="0"/>
  </r>
  <r>
    <n v="2901"/>
    <d v="2021-03-30T00:00:00"/>
    <x v="858"/>
    <x v="3"/>
    <s v="Mystery Novel"/>
    <n v="2"/>
    <n v="370.92"/>
    <n v="61.61"/>
    <b v="0"/>
    <s v="Debit Card"/>
    <s v="In-store"/>
    <n v="741.84"/>
    <n v="0"/>
  </r>
  <r>
    <n v="4139"/>
    <d v="2022-05-07T00:00:00"/>
    <x v="859"/>
    <x v="0"/>
    <s v="Board Game"/>
    <n v="5"/>
    <n v="55.65"/>
    <n v="0.04"/>
    <b v="0"/>
    <s v="Credit Card"/>
    <s v="Online"/>
    <n v="278.25"/>
    <n v="0"/>
  </r>
  <r>
    <n v="2367"/>
    <d v="2021-12-07T00:00:00"/>
    <x v="859"/>
    <x v="2"/>
    <s v="Shoes"/>
    <n v="2"/>
    <n v="270.95"/>
    <n v="94.07"/>
    <b v="0"/>
    <s v="Cash"/>
    <s v="In-store"/>
    <n v="541.9"/>
    <n v="0"/>
  </r>
  <r>
    <n v="3040"/>
    <d v="2023-02-26T00:00:00"/>
    <x v="860"/>
    <x v="4"/>
    <s v="Smartwatch"/>
    <n v="3"/>
    <n v="390.25"/>
    <n v="46.59"/>
    <b v="1"/>
    <s v="Cash"/>
    <s v="In-store"/>
    <n v="1170.75"/>
    <n v="1"/>
  </r>
  <r>
    <n v="6900"/>
    <d v="2022-11-15T00:00:00"/>
    <x v="860"/>
    <x v="3"/>
    <s v="Textbook"/>
    <n v="4"/>
    <n v="227.51"/>
    <n v="44.19"/>
    <b v="0"/>
    <s v="Net Banking"/>
    <s v="In-store"/>
    <n v="910.04"/>
    <n v="0"/>
  </r>
  <r>
    <n v="9909"/>
    <d v="2022-09-23T00:00:00"/>
    <x v="860"/>
    <x v="0"/>
    <s v="Board Game"/>
    <n v="2"/>
    <n v="479.29"/>
    <n v="143.21"/>
    <b v="1"/>
    <s v="Net Banking"/>
    <s v="Online"/>
    <n v="958.58"/>
    <n v="1"/>
  </r>
  <r>
    <n v="4470"/>
    <d v="2022-09-22T00:00:00"/>
    <x v="860"/>
    <x v="2"/>
    <s v="Shoes"/>
    <n v="3"/>
    <n v="137.08000000000001"/>
    <n v="30.13"/>
    <b v="1"/>
    <s v="UPI"/>
    <s v="In-store"/>
    <n v="411.24"/>
    <n v="1"/>
  </r>
  <r>
    <n v="7612"/>
    <d v="2022-07-02T00:00:00"/>
    <x v="860"/>
    <x v="4"/>
    <s v="Laptop"/>
    <n v="1"/>
    <n v="206.03"/>
    <n v="19.989999999999998"/>
    <b v="1"/>
    <s v="Net Banking"/>
    <s v="Online"/>
    <n v="206.03"/>
    <n v="1"/>
  </r>
  <r>
    <n v="9853"/>
    <d v="2022-04-12T00:00:00"/>
    <x v="860"/>
    <x v="5"/>
    <s v="Air Freshener"/>
    <n v="5"/>
    <n v="260.55"/>
    <n v="25.15"/>
    <b v="1"/>
    <s v="UPI"/>
    <s v="In-store"/>
    <n v="1302.75"/>
    <n v="1"/>
  </r>
  <r>
    <n v="3625"/>
    <d v="2021-06-26T00:00:00"/>
    <x v="860"/>
    <x v="2"/>
    <s v="Jeans"/>
    <n v="3"/>
    <n v="186.79"/>
    <n v="20.399999999999999"/>
    <b v="0"/>
    <s v="Cash"/>
    <s v="Online"/>
    <n v="560.37"/>
    <n v="0"/>
  </r>
  <r>
    <n v="7142"/>
    <d v="2021-05-14T00:00:00"/>
    <x v="860"/>
    <x v="0"/>
    <s v="Puzzle"/>
    <n v="2"/>
    <n v="458.52"/>
    <n v="19.39"/>
    <b v="1"/>
    <s v="Debit Card"/>
    <s v="In-store"/>
    <n v="917.04"/>
    <n v="1"/>
  </r>
  <r>
    <n v="8108"/>
    <d v="2022-06-04T00:00:00"/>
    <x v="861"/>
    <x v="5"/>
    <s v="Car Seat Cover"/>
    <n v="3"/>
    <n v="159.49"/>
    <n v="75.44"/>
    <b v="0"/>
    <s v="UPI"/>
    <s v="In-store"/>
    <n v="478.47"/>
    <n v="0"/>
  </r>
  <r>
    <n v="139"/>
    <d v="2022-02-23T00:00:00"/>
    <x v="861"/>
    <x v="5"/>
    <s v="Motorcycle Helmet"/>
    <n v="4"/>
    <n v="191.32"/>
    <n v="49.81"/>
    <b v="1"/>
    <s v="Net Banking"/>
    <s v="In-store"/>
    <n v="765.28"/>
    <n v="1"/>
  </r>
  <r>
    <n v="6483"/>
    <d v="2021-06-12T00:00:00"/>
    <x v="861"/>
    <x v="5"/>
    <s v="Air Freshener"/>
    <n v="2"/>
    <n v="139.79"/>
    <n v="17.239999999999998"/>
    <b v="0"/>
    <s v="Cash"/>
    <s v="In-store"/>
    <n v="279.58"/>
    <n v="0"/>
  </r>
  <r>
    <n v="640"/>
    <d v="2022-10-20T00:00:00"/>
    <x v="862"/>
    <x v="3"/>
    <s v="Textbook"/>
    <n v="2"/>
    <n v="316.82"/>
    <n v="83.1"/>
    <b v="1"/>
    <s v="Cash"/>
    <s v="In-store"/>
    <n v="633.64"/>
    <n v="1"/>
  </r>
  <r>
    <n v="8524"/>
    <d v="2022-09-01T00:00:00"/>
    <x v="862"/>
    <x v="2"/>
    <s v="Jeans"/>
    <n v="4"/>
    <n v="204.94"/>
    <n v="62.24"/>
    <b v="1"/>
    <s v="UPI"/>
    <s v="Online"/>
    <n v="819.76"/>
    <n v="1"/>
  </r>
  <r>
    <n v="1291"/>
    <d v="2022-02-26T00:00:00"/>
    <x v="862"/>
    <x v="5"/>
    <s v="Car Seat Cover"/>
    <n v="2"/>
    <n v="443.36"/>
    <n v="179"/>
    <b v="1"/>
    <s v="Debit Card"/>
    <s v="In-store"/>
    <n v="886.72"/>
    <n v="1"/>
  </r>
  <r>
    <n v="3588"/>
    <d v="2021-05-13T00:00:00"/>
    <x v="862"/>
    <x v="1"/>
    <s v="Cushion Covers"/>
    <n v="3"/>
    <n v="425.29"/>
    <n v="52.3"/>
    <b v="1"/>
    <s v="Credit Card"/>
    <s v="Online"/>
    <n v="1275.8700000000001"/>
    <n v="1"/>
  </r>
  <r>
    <n v="2050"/>
    <d v="2022-12-07T00:00:00"/>
    <x v="863"/>
    <x v="5"/>
    <s v="Car Seat Cover"/>
    <n v="4"/>
    <n v="385.11"/>
    <n v="43.09"/>
    <b v="1"/>
    <s v="UPI"/>
    <s v="In-store"/>
    <n v="1540.44"/>
    <n v="1"/>
  </r>
  <r>
    <n v="2195"/>
    <d v="2022-03-23T00:00:00"/>
    <x v="863"/>
    <x v="4"/>
    <s v="Smartphone"/>
    <n v="3"/>
    <n v="305.81"/>
    <n v="123.63"/>
    <b v="0"/>
    <s v="Credit Card"/>
    <s v="In-store"/>
    <n v="917.43000000000006"/>
    <n v="0"/>
  </r>
  <r>
    <n v="4003"/>
    <d v="2021-09-05T00:00:00"/>
    <x v="863"/>
    <x v="0"/>
    <s v="Board Game"/>
    <n v="5"/>
    <n v="357.79"/>
    <n v="167.32"/>
    <b v="1"/>
    <s v="UPI"/>
    <s v="Online"/>
    <n v="1788.95"/>
    <n v="1"/>
  </r>
  <r>
    <n v="7600"/>
    <d v="2021-06-21T00:00:00"/>
    <x v="863"/>
    <x v="4"/>
    <s v="Smartphone"/>
    <n v="3"/>
    <n v="101.11"/>
    <n v="4.09"/>
    <b v="1"/>
    <s v="Net Banking"/>
    <s v="Online"/>
    <n v="303.33"/>
    <n v="1"/>
  </r>
  <r>
    <n v="1851"/>
    <d v="2022-06-17T00:00:00"/>
    <x v="864"/>
    <x v="3"/>
    <s v="Textbook"/>
    <n v="1"/>
    <n v="41.03"/>
    <n v="13.44"/>
    <b v="1"/>
    <s v="Cash"/>
    <s v="Online"/>
    <n v="41.03"/>
    <n v="1"/>
  </r>
  <r>
    <n v="3361"/>
    <d v="2022-03-14T00:00:00"/>
    <x v="864"/>
    <x v="0"/>
    <s v="Doll"/>
    <n v="5"/>
    <n v="329.5"/>
    <n v="114.91"/>
    <b v="0"/>
    <s v="Debit Card"/>
    <s v="In-store"/>
    <n v="1647.5"/>
    <n v="0"/>
  </r>
  <r>
    <n v="1430"/>
    <d v="2022-01-10T00:00:00"/>
    <x v="864"/>
    <x v="4"/>
    <s v="Laptop"/>
    <n v="5"/>
    <n v="68.97"/>
    <n v="20.23"/>
    <b v="1"/>
    <s v="Debit Card"/>
    <s v="In-store"/>
    <n v="344.85"/>
    <n v="1"/>
  </r>
  <r>
    <n v="8808"/>
    <d v="2021-06-24T00:00:00"/>
    <x v="865"/>
    <x v="4"/>
    <s v="Headphones"/>
    <n v="3"/>
    <n v="62.81"/>
    <n v="21.45"/>
    <b v="1"/>
    <s v="Credit Card"/>
    <s v="In-store"/>
    <n v="188.43"/>
    <n v="1"/>
  </r>
  <r>
    <n v="3043"/>
    <d v="2021-04-24T00:00:00"/>
    <x v="865"/>
    <x v="3"/>
    <s v="Science Fiction"/>
    <n v="1"/>
    <n v="421.86"/>
    <n v="106.15"/>
    <b v="0"/>
    <s v="UPI"/>
    <s v="Online"/>
    <n v="421.86"/>
    <n v="0"/>
  </r>
  <r>
    <n v="8349"/>
    <d v="2023-03-10T00:00:00"/>
    <x v="866"/>
    <x v="3"/>
    <s v="Biography"/>
    <n v="2"/>
    <n v="303.5"/>
    <n v="43.65"/>
    <b v="1"/>
    <s v="UPI"/>
    <s v="Online"/>
    <n v="607"/>
    <n v="1"/>
  </r>
  <r>
    <n v="6251"/>
    <d v="2022-05-07T00:00:00"/>
    <x v="866"/>
    <x v="5"/>
    <s v="Car Seat Cover"/>
    <n v="3"/>
    <n v="65.56"/>
    <n v="15.55"/>
    <b v="0"/>
    <s v="Credit Card"/>
    <s v="Online"/>
    <n v="196.68"/>
    <n v="0"/>
  </r>
  <r>
    <n v="8160"/>
    <d v="2021-06-21T00:00:00"/>
    <x v="866"/>
    <x v="5"/>
    <s v="Motor Oil"/>
    <n v="3"/>
    <n v="324.52999999999997"/>
    <n v="49.02"/>
    <b v="1"/>
    <s v="UPI"/>
    <s v="In-store"/>
    <n v="973.58999999999992"/>
    <n v="1"/>
  </r>
  <r>
    <n v="6344"/>
    <d v="2022-01-05T00:00:00"/>
    <x v="867"/>
    <x v="4"/>
    <s v="Smartwatch"/>
    <n v="3"/>
    <n v="120.54"/>
    <n v="20.6"/>
    <b v="0"/>
    <s v="Debit Card"/>
    <s v="Online"/>
    <n v="361.62"/>
    <n v="0"/>
  </r>
  <r>
    <n v="7241"/>
    <d v="2021-12-03T00:00:00"/>
    <x v="867"/>
    <x v="0"/>
    <s v="Doll"/>
    <n v="3"/>
    <n v="94.38"/>
    <n v="14.38"/>
    <b v="1"/>
    <s v="Debit Card"/>
    <s v="Online"/>
    <n v="283.14"/>
    <n v="1"/>
  </r>
  <r>
    <n v="7592"/>
    <d v="2021-06-08T00:00:00"/>
    <x v="867"/>
    <x v="4"/>
    <s v="Smartwatch"/>
    <n v="2"/>
    <n v="10.54"/>
    <n v="2.34"/>
    <b v="1"/>
    <s v="Net Banking"/>
    <s v="Online"/>
    <n v="21.08"/>
    <n v="1"/>
  </r>
  <r>
    <n v="4697"/>
    <d v="2022-07-28T00:00:00"/>
    <x v="868"/>
    <x v="4"/>
    <s v="Laptop"/>
    <n v="3"/>
    <n v="420.51"/>
    <n v="140.38"/>
    <b v="0"/>
    <s v="Credit Card"/>
    <s v="In-store"/>
    <n v="1261.53"/>
    <n v="0"/>
  </r>
  <r>
    <n v="1218"/>
    <d v="2022-07-19T00:00:00"/>
    <x v="868"/>
    <x v="5"/>
    <s v="Motor Oil"/>
    <n v="3"/>
    <n v="160.47999999999999"/>
    <n v="47.55"/>
    <b v="1"/>
    <s v="Cash"/>
    <s v="In-store"/>
    <n v="481.43999999999994"/>
    <n v="1"/>
  </r>
  <r>
    <n v="2870"/>
    <d v="2022-11-29T00:00:00"/>
    <x v="869"/>
    <x v="1"/>
    <s v="Curtains"/>
    <n v="3"/>
    <n v="43.67"/>
    <n v="11.19"/>
    <b v="0"/>
    <s v="Net Banking"/>
    <s v="Online"/>
    <n v="131.01"/>
    <n v="0"/>
  </r>
  <r>
    <n v="5526"/>
    <d v="2022-02-01T00:00:00"/>
    <x v="869"/>
    <x v="2"/>
    <s v="Jeans"/>
    <n v="3"/>
    <n v="405.42"/>
    <n v="98.79"/>
    <b v="0"/>
    <s v="Credit Card"/>
    <s v="In-store"/>
    <n v="1216.26"/>
    <n v="0"/>
  </r>
  <r>
    <n v="7587"/>
    <d v="2021-08-02T00:00:00"/>
    <x v="869"/>
    <x v="0"/>
    <s v="Remote Control Car"/>
    <n v="1"/>
    <n v="184.31"/>
    <n v="56.72"/>
    <b v="0"/>
    <s v="Net Banking"/>
    <s v="In-store"/>
    <n v="184.31"/>
    <n v="0"/>
  </r>
  <r>
    <n v="5230"/>
    <d v="2022-11-07T00:00:00"/>
    <x v="870"/>
    <x v="0"/>
    <s v="Remote Control Car"/>
    <n v="4"/>
    <n v="89.93"/>
    <n v="2.95"/>
    <b v="0"/>
    <s v="Net Banking"/>
    <s v="Online"/>
    <n v="359.72"/>
    <n v="0"/>
  </r>
  <r>
    <n v="2417"/>
    <d v="2022-09-25T00:00:00"/>
    <x v="870"/>
    <x v="3"/>
    <s v="Biography"/>
    <n v="5"/>
    <n v="262.94"/>
    <n v="39.47"/>
    <b v="1"/>
    <s v="UPI"/>
    <s v="In-store"/>
    <n v="1314.7"/>
    <n v="1"/>
  </r>
  <r>
    <n v="2303"/>
    <d v="2022-06-25T00:00:00"/>
    <x v="870"/>
    <x v="4"/>
    <s v="Headphones"/>
    <n v="4"/>
    <n v="288.45999999999998"/>
    <n v="124.69"/>
    <b v="0"/>
    <s v="Debit Card"/>
    <s v="In-store"/>
    <n v="1153.8399999999999"/>
    <n v="0"/>
  </r>
  <r>
    <n v="2957"/>
    <d v="2021-12-31T00:00:00"/>
    <x v="870"/>
    <x v="3"/>
    <s v="Children's Book"/>
    <n v="5"/>
    <n v="225.01"/>
    <n v="21.02"/>
    <b v="1"/>
    <s v="UPI"/>
    <s v="Online"/>
    <n v="1125.05"/>
    <n v="1"/>
  </r>
  <r>
    <n v="6306"/>
    <d v="2021-10-08T00:00:00"/>
    <x v="870"/>
    <x v="5"/>
    <s v="Car Charger"/>
    <n v="5"/>
    <n v="26.03"/>
    <n v="5.54"/>
    <b v="0"/>
    <s v="Cash"/>
    <s v="Online"/>
    <n v="130.15"/>
    <n v="0"/>
  </r>
  <r>
    <n v="7276"/>
    <d v="2022-11-21T00:00:00"/>
    <x v="871"/>
    <x v="4"/>
    <s v="Smartphone"/>
    <n v="4"/>
    <n v="165.99"/>
    <n v="36.86"/>
    <b v="1"/>
    <s v="Debit Card"/>
    <s v="In-store"/>
    <n v="663.96"/>
    <n v="1"/>
  </r>
  <r>
    <n v="1686"/>
    <d v="2022-06-11T00:00:00"/>
    <x v="871"/>
    <x v="0"/>
    <s v="Action Figure"/>
    <n v="2"/>
    <n v="372.98"/>
    <n v="0.48"/>
    <b v="1"/>
    <s v="Debit Card"/>
    <s v="Online"/>
    <n v="745.96"/>
    <n v="1"/>
  </r>
  <r>
    <n v="1515"/>
    <d v="2022-10-13T00:00:00"/>
    <x v="872"/>
    <x v="3"/>
    <s v="Science Fiction"/>
    <n v="3"/>
    <n v="90.62"/>
    <n v="15.83"/>
    <b v="0"/>
    <s v="UPI"/>
    <s v="In-store"/>
    <n v="271.86"/>
    <n v="0"/>
  </r>
  <r>
    <n v="1161"/>
    <d v="2022-10-11T00:00:00"/>
    <x v="872"/>
    <x v="2"/>
    <s v="Dress"/>
    <n v="5"/>
    <n v="294.08"/>
    <n v="61.62"/>
    <b v="0"/>
    <s v="Debit Card"/>
    <s v="Online"/>
    <n v="1470.3999999999999"/>
    <n v="0"/>
  </r>
  <r>
    <n v="1901"/>
    <d v="2022-07-12T00:00:00"/>
    <x v="872"/>
    <x v="3"/>
    <s v="Mystery Novel"/>
    <n v="4"/>
    <n v="184.69"/>
    <n v="65.48"/>
    <b v="0"/>
    <s v="UPI"/>
    <s v="In-store"/>
    <n v="738.76"/>
    <n v="0"/>
  </r>
  <r>
    <n v="4293"/>
    <d v="2022-04-12T00:00:00"/>
    <x v="872"/>
    <x v="2"/>
    <s v="T-Shirt"/>
    <n v="1"/>
    <n v="252.18"/>
    <n v="45.57"/>
    <b v="1"/>
    <s v="UPI"/>
    <s v="Online"/>
    <n v="252.18"/>
    <n v="1"/>
  </r>
  <r>
    <n v="8502"/>
    <d v="2021-04-02T00:00:00"/>
    <x v="872"/>
    <x v="1"/>
    <s v="Bed Sheets"/>
    <n v="3"/>
    <n v="106.19"/>
    <n v="50.78"/>
    <b v="0"/>
    <s v="Debit Card"/>
    <s v="In-store"/>
    <n v="318.57"/>
    <n v="0"/>
  </r>
  <r>
    <n v="6660"/>
    <d v="2022-05-05T00:00:00"/>
    <x v="873"/>
    <x v="5"/>
    <s v="Car Seat Cover"/>
    <n v="3"/>
    <n v="263.33999999999997"/>
    <n v="123.26"/>
    <b v="0"/>
    <s v="Cash"/>
    <s v="Online"/>
    <n v="790.02"/>
    <n v="0"/>
  </r>
  <r>
    <n v="481"/>
    <d v="2021-06-09T00:00:00"/>
    <x v="873"/>
    <x v="1"/>
    <s v="Bed Sheets"/>
    <n v="4"/>
    <n v="269.42"/>
    <n v="103.3"/>
    <b v="1"/>
    <s v="Debit Card"/>
    <s v="Online"/>
    <n v="1077.68"/>
    <n v="1"/>
  </r>
  <r>
    <n v="4401"/>
    <d v="2023-01-03T00:00:00"/>
    <x v="874"/>
    <x v="1"/>
    <s v="Bed Sheets"/>
    <n v="3"/>
    <n v="410.52"/>
    <n v="62.21"/>
    <b v="0"/>
    <s v="UPI"/>
    <s v="Online"/>
    <n v="1231.56"/>
    <n v="0"/>
  </r>
  <r>
    <n v="1686"/>
    <d v="2022-06-20T00:00:00"/>
    <x v="874"/>
    <x v="2"/>
    <s v="T-Shirt"/>
    <n v="5"/>
    <n v="218.6"/>
    <n v="49.03"/>
    <b v="1"/>
    <s v="Credit Card"/>
    <s v="Online"/>
    <n v="1093"/>
    <n v="1"/>
  </r>
  <r>
    <n v="9400"/>
    <d v="2022-01-18T00:00:00"/>
    <x v="875"/>
    <x v="4"/>
    <s v="Camera"/>
    <n v="1"/>
    <n v="29.63"/>
    <n v="6.97"/>
    <b v="1"/>
    <s v="UPI"/>
    <s v="In-store"/>
    <n v="29.63"/>
    <n v="1"/>
  </r>
  <r>
    <n v="5724"/>
    <d v="2021-12-04T00:00:00"/>
    <x v="875"/>
    <x v="2"/>
    <s v="Dress"/>
    <n v="5"/>
    <n v="366.88"/>
    <n v="11.61"/>
    <b v="0"/>
    <s v="Net Banking"/>
    <s v="Online"/>
    <n v="1834.4"/>
    <n v="0"/>
  </r>
  <r>
    <n v="5779"/>
    <d v="2021-03-26T00:00:00"/>
    <x v="875"/>
    <x v="1"/>
    <s v="Table Lamp"/>
    <n v="4"/>
    <n v="145.80000000000001"/>
    <n v="4.62"/>
    <b v="0"/>
    <s v="UPI"/>
    <s v="In-store"/>
    <n v="583.20000000000005"/>
    <n v="0"/>
  </r>
  <r>
    <n v="1205"/>
    <d v="2022-11-17T00:00:00"/>
    <x v="876"/>
    <x v="4"/>
    <s v="Headphones"/>
    <n v="5"/>
    <n v="82.68"/>
    <n v="5.22"/>
    <b v="0"/>
    <s v="UPI"/>
    <s v="In-store"/>
    <n v="413.40000000000003"/>
    <n v="0"/>
  </r>
  <r>
    <n v="69"/>
    <d v="2022-10-28T00:00:00"/>
    <x v="877"/>
    <x v="3"/>
    <s v="Mystery Novel"/>
    <n v="1"/>
    <n v="22.86"/>
    <n v="9.0399999999999991"/>
    <b v="0"/>
    <s v="Net Banking"/>
    <s v="Online"/>
    <n v="22.86"/>
    <n v="0"/>
  </r>
  <r>
    <n v="6266"/>
    <d v="2022-09-12T00:00:00"/>
    <x v="877"/>
    <x v="5"/>
    <s v="Motor Oil"/>
    <n v="2"/>
    <n v="367.48"/>
    <n v="72.12"/>
    <b v="1"/>
    <s v="UPI"/>
    <s v="Online"/>
    <n v="734.96"/>
    <n v="1"/>
  </r>
  <r>
    <n v="3246"/>
    <d v="2022-03-31T00:00:00"/>
    <x v="877"/>
    <x v="2"/>
    <s v="Dress"/>
    <n v="1"/>
    <n v="91.72"/>
    <n v="19.2"/>
    <b v="0"/>
    <s v="Credit Card"/>
    <s v="Online"/>
    <n v="91.72"/>
    <n v="0"/>
  </r>
  <r>
    <n v="9367"/>
    <d v="2021-12-13T00:00:00"/>
    <x v="877"/>
    <x v="5"/>
    <s v="Car Charger"/>
    <n v="2"/>
    <n v="66.489999999999995"/>
    <n v="3.05"/>
    <b v="0"/>
    <s v="Net Banking"/>
    <s v="In-store"/>
    <n v="132.97999999999999"/>
    <n v="0"/>
  </r>
  <r>
    <n v="2961"/>
    <d v="2021-10-28T00:00:00"/>
    <x v="877"/>
    <x v="1"/>
    <s v="Cookware Set"/>
    <n v="4"/>
    <n v="167.22"/>
    <n v="62.44"/>
    <b v="0"/>
    <s v="Cash"/>
    <s v="In-store"/>
    <n v="668.88"/>
    <n v="0"/>
  </r>
  <r>
    <n v="5839"/>
    <d v="2023-01-05T00:00:00"/>
    <x v="878"/>
    <x v="1"/>
    <s v="Cookware Set"/>
    <n v="5"/>
    <n v="209.11"/>
    <n v="29.04"/>
    <b v="0"/>
    <s v="Cash"/>
    <s v="In-store"/>
    <n v="1045.5500000000002"/>
    <n v="0"/>
  </r>
  <r>
    <n v="1042"/>
    <d v="2022-12-01T00:00:00"/>
    <x v="878"/>
    <x v="3"/>
    <s v="Science Fiction"/>
    <n v="1"/>
    <n v="204.48"/>
    <n v="85.86"/>
    <b v="1"/>
    <s v="Debit Card"/>
    <s v="Online"/>
    <n v="204.48"/>
    <n v="1"/>
  </r>
  <r>
    <n v="6083"/>
    <d v="2022-08-20T00:00:00"/>
    <x v="878"/>
    <x v="4"/>
    <s v="Laptop"/>
    <n v="2"/>
    <n v="395.84"/>
    <n v="57.93"/>
    <b v="0"/>
    <s v="UPI"/>
    <s v="Online"/>
    <n v="791.68"/>
    <n v="0"/>
  </r>
  <r>
    <n v="2078"/>
    <d v="2022-01-02T00:00:00"/>
    <x v="878"/>
    <x v="4"/>
    <s v="Laptop"/>
    <n v="5"/>
    <n v="475.29"/>
    <n v="26.89"/>
    <b v="0"/>
    <s v="UPI"/>
    <s v="Online"/>
    <n v="2376.4500000000003"/>
    <n v="0"/>
  </r>
  <r>
    <n v="2308"/>
    <d v="2021-12-07T00:00:00"/>
    <x v="878"/>
    <x v="1"/>
    <s v="Cushion Covers"/>
    <n v="2"/>
    <n v="157.72999999999999"/>
    <n v="0.38"/>
    <b v="1"/>
    <s v="Net Banking"/>
    <s v="Online"/>
    <n v="315.45999999999998"/>
    <n v="1"/>
  </r>
  <r>
    <n v="9641"/>
    <d v="2021-09-22T00:00:00"/>
    <x v="878"/>
    <x v="4"/>
    <s v="Headphones"/>
    <n v="1"/>
    <n v="318.44"/>
    <n v="138.41"/>
    <b v="1"/>
    <s v="Debit Card"/>
    <s v="In-store"/>
    <n v="318.44"/>
    <n v="1"/>
  </r>
  <r>
    <n v="2351"/>
    <d v="2022-10-25T00:00:00"/>
    <x v="879"/>
    <x v="4"/>
    <s v="Laptop"/>
    <n v="1"/>
    <n v="196.79"/>
    <n v="55.37"/>
    <b v="0"/>
    <s v="Cash"/>
    <s v="Online"/>
    <n v="196.79"/>
    <n v="0"/>
  </r>
  <r>
    <n v="2136"/>
    <d v="2021-04-01T00:00:00"/>
    <x v="879"/>
    <x v="0"/>
    <s v="Doll"/>
    <n v="1"/>
    <n v="449.51"/>
    <n v="174.16"/>
    <b v="0"/>
    <s v="Cash"/>
    <s v="In-store"/>
    <n v="449.51"/>
    <n v="0"/>
  </r>
  <r>
    <n v="6387"/>
    <d v="2022-05-20T00:00:00"/>
    <x v="880"/>
    <x v="1"/>
    <s v="Bed Sheets"/>
    <n v="4"/>
    <n v="114.68"/>
    <n v="9.27"/>
    <b v="1"/>
    <s v="UPI"/>
    <s v="Online"/>
    <n v="458.72"/>
    <n v="1"/>
  </r>
  <r>
    <n v="9903"/>
    <d v="2023-01-30T00:00:00"/>
    <x v="881"/>
    <x v="3"/>
    <s v="Textbook"/>
    <n v="4"/>
    <n v="156.76"/>
    <n v="1.87"/>
    <b v="0"/>
    <s v="Debit Card"/>
    <s v="Online"/>
    <n v="627.04"/>
    <n v="0"/>
  </r>
  <r>
    <n v="865"/>
    <d v="2022-12-19T00:00:00"/>
    <x v="881"/>
    <x v="1"/>
    <s v="Table Lamp"/>
    <n v="1"/>
    <n v="239.75"/>
    <n v="61.46"/>
    <b v="0"/>
    <s v="Cash"/>
    <s v="In-store"/>
    <n v="239.75"/>
    <n v="0"/>
  </r>
  <r>
    <n v="5321"/>
    <d v="2022-12-03T00:00:00"/>
    <x v="882"/>
    <x v="2"/>
    <s v="Dress"/>
    <n v="2"/>
    <n v="396.94"/>
    <n v="71.150000000000006"/>
    <b v="1"/>
    <s v="UPI"/>
    <s v="In-store"/>
    <n v="793.88"/>
    <n v="1"/>
  </r>
  <r>
    <n v="2941"/>
    <d v="2022-06-14T00:00:00"/>
    <x v="882"/>
    <x v="4"/>
    <s v="Laptop"/>
    <n v="2"/>
    <n v="208.85"/>
    <n v="3.9"/>
    <b v="0"/>
    <s v="Debit Card"/>
    <s v="In-store"/>
    <n v="417.7"/>
    <n v="0"/>
  </r>
  <r>
    <n v="2166"/>
    <d v="2022-04-09T00:00:00"/>
    <x v="882"/>
    <x v="2"/>
    <s v="Watch"/>
    <n v="2"/>
    <n v="300.27"/>
    <n v="24.43"/>
    <b v="1"/>
    <s v="Debit Card"/>
    <s v="Online"/>
    <n v="600.54"/>
    <n v="1"/>
  </r>
  <r>
    <n v="1660"/>
    <d v="2022-04-07T00:00:00"/>
    <x v="882"/>
    <x v="1"/>
    <s v="Cushion Covers"/>
    <n v="4"/>
    <n v="494.45"/>
    <n v="73.180000000000007"/>
    <b v="0"/>
    <s v="Credit Card"/>
    <s v="Online"/>
    <n v="1977.8"/>
    <n v="0"/>
  </r>
  <r>
    <n v="8075"/>
    <d v="2022-04-05T00:00:00"/>
    <x v="882"/>
    <x v="5"/>
    <s v="Motor Oil"/>
    <n v="2"/>
    <n v="13.5"/>
    <n v="6.64"/>
    <b v="0"/>
    <s v="Credit Card"/>
    <s v="In-store"/>
    <n v="27"/>
    <n v="0"/>
  </r>
  <r>
    <n v="4921"/>
    <d v="2022-02-10T00:00:00"/>
    <x v="882"/>
    <x v="0"/>
    <s v="Remote Control Car"/>
    <n v="1"/>
    <n v="107.71"/>
    <n v="18.190000000000001"/>
    <b v="1"/>
    <s v="UPI"/>
    <s v="In-store"/>
    <n v="107.71"/>
    <n v="1"/>
  </r>
  <r>
    <n v="9560"/>
    <d v="2021-10-18T00:00:00"/>
    <x v="882"/>
    <x v="3"/>
    <s v="Textbook"/>
    <n v="3"/>
    <n v="354.77"/>
    <n v="51.4"/>
    <b v="1"/>
    <s v="Cash"/>
    <s v="Online"/>
    <n v="1064.31"/>
    <n v="1"/>
  </r>
  <r>
    <n v="8029"/>
    <d v="2022-09-15T00:00:00"/>
    <x v="883"/>
    <x v="2"/>
    <s v="Watch"/>
    <n v="3"/>
    <n v="142.12"/>
    <n v="56.03"/>
    <b v="0"/>
    <s v="Credit Card"/>
    <s v="Online"/>
    <n v="426.36"/>
    <n v="0"/>
  </r>
  <r>
    <n v="5130"/>
    <d v="2022-07-06T00:00:00"/>
    <x v="884"/>
    <x v="0"/>
    <s v="Doll"/>
    <n v="5"/>
    <n v="75.61"/>
    <n v="2.13"/>
    <b v="1"/>
    <s v="Debit Card"/>
    <s v="In-store"/>
    <n v="378.05"/>
    <n v="1"/>
  </r>
  <r>
    <n v="699"/>
    <d v="2022-05-15T00:00:00"/>
    <x v="884"/>
    <x v="1"/>
    <s v="Cushion Covers"/>
    <n v="4"/>
    <n v="442.39"/>
    <n v="101.38"/>
    <b v="1"/>
    <s v="Debit Card"/>
    <s v="In-store"/>
    <n v="1769.56"/>
    <n v="1"/>
  </r>
  <r>
    <n v="7358"/>
    <d v="2021-12-16T00:00:00"/>
    <x v="884"/>
    <x v="3"/>
    <s v="Science Fiction"/>
    <n v="1"/>
    <n v="75.650000000000006"/>
    <n v="22.4"/>
    <b v="0"/>
    <s v="Cash"/>
    <s v="Online"/>
    <n v="75.650000000000006"/>
    <n v="0"/>
  </r>
  <r>
    <n v="4380"/>
    <d v="2022-03-08T00:00:00"/>
    <x v="885"/>
    <x v="5"/>
    <s v="Motor Oil"/>
    <n v="2"/>
    <n v="108.72"/>
    <n v="27.23"/>
    <b v="1"/>
    <s v="Cash"/>
    <s v="In-store"/>
    <n v="217.44"/>
    <n v="1"/>
  </r>
  <r>
    <n v="7716"/>
    <d v="2021-08-26T00:00:00"/>
    <x v="885"/>
    <x v="1"/>
    <s v="Table Lamp"/>
    <n v="5"/>
    <n v="357.69"/>
    <n v="144.84"/>
    <b v="1"/>
    <s v="Net Banking"/>
    <s v="In-store"/>
    <n v="1788.45"/>
    <n v="1"/>
  </r>
  <r>
    <n v="7382"/>
    <d v="2021-04-29T00:00:00"/>
    <x v="885"/>
    <x v="3"/>
    <s v="Science Fiction"/>
    <n v="5"/>
    <n v="495.12"/>
    <n v="75.599999999999994"/>
    <b v="1"/>
    <s v="Cash"/>
    <s v="Online"/>
    <n v="2475.6"/>
    <n v="1"/>
  </r>
  <r>
    <n v="9033"/>
    <d v="2021-07-29T00:00:00"/>
    <x v="886"/>
    <x v="1"/>
    <s v="Table Lamp"/>
    <n v="4"/>
    <n v="208.48"/>
    <n v="85.1"/>
    <b v="1"/>
    <s v="Debit Card"/>
    <s v="In-store"/>
    <n v="833.92"/>
    <n v="1"/>
  </r>
  <r>
    <n v="8583"/>
    <d v="2021-07-18T00:00:00"/>
    <x v="886"/>
    <x v="2"/>
    <s v="Dress"/>
    <n v="2"/>
    <n v="331.55"/>
    <n v="93.64"/>
    <b v="1"/>
    <s v="Net Banking"/>
    <s v="Online"/>
    <n v="663.1"/>
    <n v="1"/>
  </r>
  <r>
    <n v="8239"/>
    <d v="2023-01-22T00:00:00"/>
    <x v="887"/>
    <x v="4"/>
    <s v="Smartphone"/>
    <n v="5"/>
    <n v="84.98"/>
    <n v="7"/>
    <b v="0"/>
    <s v="Debit Card"/>
    <s v="In-store"/>
    <n v="424.90000000000003"/>
    <n v="0"/>
  </r>
  <r>
    <n v="8833"/>
    <d v="2022-07-28T00:00:00"/>
    <x v="887"/>
    <x v="4"/>
    <s v="Smartwatch"/>
    <n v="2"/>
    <n v="461.12"/>
    <n v="150.47"/>
    <b v="0"/>
    <s v="Cash"/>
    <s v="In-store"/>
    <n v="922.24"/>
    <n v="0"/>
  </r>
  <r>
    <n v="4290"/>
    <d v="2022-02-10T00:00:00"/>
    <x v="887"/>
    <x v="4"/>
    <s v="Smartphone"/>
    <n v="2"/>
    <n v="195.67"/>
    <n v="77.040000000000006"/>
    <b v="1"/>
    <s v="Net Banking"/>
    <s v="Online"/>
    <n v="391.34"/>
    <n v="1"/>
  </r>
  <r>
    <n v="4701"/>
    <d v="2021-11-09T00:00:00"/>
    <x v="887"/>
    <x v="1"/>
    <s v="Cookware Set"/>
    <n v="5"/>
    <n v="237.18"/>
    <n v="104.03"/>
    <b v="0"/>
    <s v="Credit Card"/>
    <s v="In-store"/>
    <n v="1185.9000000000001"/>
    <n v="0"/>
  </r>
  <r>
    <n v="8618"/>
    <d v="2021-09-03T00:00:00"/>
    <x v="887"/>
    <x v="3"/>
    <s v="Mystery Novel"/>
    <n v="2"/>
    <n v="210.89"/>
    <n v="69.040000000000006"/>
    <b v="1"/>
    <s v="Credit Card"/>
    <s v="In-store"/>
    <n v="421.78"/>
    <n v="1"/>
  </r>
  <r>
    <n v="1924"/>
    <d v="2021-08-26T00:00:00"/>
    <x v="887"/>
    <x v="3"/>
    <s v="Mystery Novel"/>
    <n v="4"/>
    <n v="215.31"/>
    <n v="100.26"/>
    <b v="1"/>
    <s v="Debit Card"/>
    <s v="In-store"/>
    <n v="861.24"/>
    <n v="1"/>
  </r>
  <r>
    <n v="7789"/>
    <d v="2021-08-21T00:00:00"/>
    <x v="888"/>
    <x v="0"/>
    <s v="Puzzle"/>
    <n v="1"/>
    <n v="311.01"/>
    <n v="119.91"/>
    <b v="0"/>
    <s v="Cash"/>
    <s v="In-store"/>
    <n v="311.01"/>
    <n v="0"/>
  </r>
  <r>
    <n v="5637"/>
    <d v="2022-08-08T00:00:00"/>
    <x v="889"/>
    <x v="0"/>
    <s v="Doll"/>
    <n v="3"/>
    <n v="200.31"/>
    <n v="18.010000000000002"/>
    <b v="0"/>
    <s v="Cash"/>
    <s v="Online"/>
    <n v="600.93000000000006"/>
    <n v="0"/>
  </r>
  <r>
    <n v="5461"/>
    <d v="2021-09-16T00:00:00"/>
    <x v="889"/>
    <x v="1"/>
    <s v="Table Lamp"/>
    <n v="1"/>
    <n v="330.92"/>
    <n v="85.82"/>
    <b v="0"/>
    <s v="Cash"/>
    <s v="Online"/>
    <n v="330.92"/>
    <n v="0"/>
  </r>
  <r>
    <n v="8302"/>
    <d v="2021-12-06T00:00:00"/>
    <x v="890"/>
    <x v="0"/>
    <s v="Doll"/>
    <n v="1"/>
    <n v="89.81"/>
    <n v="9.41"/>
    <b v="0"/>
    <s v="Cash"/>
    <s v="In-store"/>
    <n v="89.81"/>
    <n v="0"/>
  </r>
  <r>
    <n v="3464"/>
    <d v="2021-06-05T00:00:00"/>
    <x v="890"/>
    <x v="3"/>
    <s v="Textbook"/>
    <n v="5"/>
    <n v="434.92"/>
    <n v="178.54"/>
    <b v="1"/>
    <s v="Credit Card"/>
    <s v="In-store"/>
    <n v="2174.6"/>
    <n v="1"/>
  </r>
  <r>
    <n v="1660"/>
    <d v="2023-03-15T00:00:00"/>
    <x v="891"/>
    <x v="5"/>
    <s v="Car Seat Cover"/>
    <n v="4"/>
    <n v="163.33000000000001"/>
    <n v="40.6"/>
    <b v="1"/>
    <s v="UPI"/>
    <s v="Online"/>
    <n v="653.32000000000005"/>
    <n v="1"/>
  </r>
  <r>
    <n v="6623"/>
    <d v="2022-09-07T00:00:00"/>
    <x v="892"/>
    <x v="0"/>
    <s v="Action Figure"/>
    <n v="1"/>
    <n v="439.32"/>
    <n v="132.28"/>
    <b v="1"/>
    <s v="Net Banking"/>
    <s v="Online"/>
    <n v="439.32"/>
    <n v="1"/>
  </r>
  <r>
    <n v="6249"/>
    <d v="2022-06-10T00:00:00"/>
    <x v="892"/>
    <x v="4"/>
    <s v="Camera"/>
    <n v="3"/>
    <n v="274.72000000000003"/>
    <n v="38.85"/>
    <b v="0"/>
    <s v="Cash"/>
    <s v="In-store"/>
    <n v="824.16000000000008"/>
    <n v="0"/>
  </r>
  <r>
    <n v="5349"/>
    <d v="2022-05-29T00:00:00"/>
    <x v="892"/>
    <x v="2"/>
    <s v="Shoes"/>
    <n v="3"/>
    <n v="373.04"/>
    <n v="17.88"/>
    <b v="1"/>
    <s v="Credit Card"/>
    <s v="In-store"/>
    <n v="1119.1200000000001"/>
    <n v="1"/>
  </r>
  <r>
    <n v="9107"/>
    <d v="2022-05-11T00:00:00"/>
    <x v="892"/>
    <x v="0"/>
    <s v="Action Figure"/>
    <n v="3"/>
    <n v="316.52999999999997"/>
    <n v="40.94"/>
    <b v="1"/>
    <s v="Cash"/>
    <s v="In-store"/>
    <n v="949.58999999999992"/>
    <n v="1"/>
  </r>
  <r>
    <n v="3353"/>
    <d v="2022-04-03T00:00:00"/>
    <x v="893"/>
    <x v="2"/>
    <s v="Shoes"/>
    <n v="3"/>
    <n v="105.22"/>
    <n v="27.68"/>
    <b v="0"/>
    <s v="Credit Card"/>
    <s v="In-store"/>
    <n v="315.65999999999997"/>
    <n v="0"/>
  </r>
  <r>
    <n v="8746"/>
    <d v="2022-03-09T00:00:00"/>
    <x v="893"/>
    <x v="5"/>
    <s v="Car Seat Cover"/>
    <n v="5"/>
    <n v="396.55"/>
    <n v="16.329999999999998"/>
    <b v="1"/>
    <s v="UPI"/>
    <s v="Online"/>
    <n v="1982.75"/>
    <n v="1"/>
  </r>
  <r>
    <n v="7850"/>
    <d v="2021-09-24T00:00:00"/>
    <x v="893"/>
    <x v="3"/>
    <s v="Mystery Novel"/>
    <n v="2"/>
    <n v="245.93"/>
    <n v="77.12"/>
    <b v="0"/>
    <s v="UPI"/>
    <s v="In-store"/>
    <n v="491.86"/>
    <n v="0"/>
  </r>
  <r>
    <n v="6397"/>
    <d v="2021-06-13T00:00:00"/>
    <x v="893"/>
    <x v="5"/>
    <s v="Motor Oil"/>
    <n v="3"/>
    <n v="254.7"/>
    <n v="101.38"/>
    <b v="0"/>
    <s v="Cash"/>
    <s v="In-store"/>
    <n v="764.09999999999991"/>
    <n v="0"/>
  </r>
  <r>
    <n v="6098"/>
    <d v="2021-04-27T00:00:00"/>
    <x v="893"/>
    <x v="3"/>
    <s v="Mystery Novel"/>
    <n v="3"/>
    <n v="69.489999999999995"/>
    <n v="8.85"/>
    <b v="1"/>
    <s v="Credit Card"/>
    <s v="In-store"/>
    <n v="208.46999999999997"/>
    <n v="1"/>
  </r>
  <r>
    <n v="1596"/>
    <d v="2021-04-12T00:00:00"/>
    <x v="894"/>
    <x v="0"/>
    <s v="Puzzle"/>
    <n v="4"/>
    <n v="309.14"/>
    <n v="100.79"/>
    <b v="0"/>
    <s v="Net Banking"/>
    <s v="In-store"/>
    <n v="1236.56"/>
    <n v="0"/>
  </r>
  <r>
    <n v="8297"/>
    <d v="2022-11-22T00:00:00"/>
    <x v="895"/>
    <x v="5"/>
    <s v="Motorcycle Helmet"/>
    <n v="5"/>
    <n v="177.41"/>
    <n v="56.12"/>
    <b v="1"/>
    <s v="Cash"/>
    <s v="Online"/>
    <n v="887.05"/>
    <n v="1"/>
  </r>
  <r>
    <n v="4874"/>
    <d v="2022-03-10T00:00:00"/>
    <x v="895"/>
    <x v="0"/>
    <s v="Doll"/>
    <n v="1"/>
    <n v="339.33"/>
    <n v="53.14"/>
    <b v="1"/>
    <s v="Net Banking"/>
    <s v="Online"/>
    <n v="339.33"/>
    <n v="1"/>
  </r>
  <r>
    <n v="4000"/>
    <d v="2021-07-31T00:00:00"/>
    <x v="895"/>
    <x v="5"/>
    <s v="Motor Oil"/>
    <n v="5"/>
    <n v="234.63"/>
    <n v="8.98"/>
    <b v="0"/>
    <s v="Credit Card"/>
    <s v="Online"/>
    <n v="1173.1500000000001"/>
    <n v="0"/>
  </r>
  <r>
    <n v="4554"/>
    <d v="2021-05-24T00:00:00"/>
    <x v="895"/>
    <x v="3"/>
    <s v="Children's Book"/>
    <n v="4"/>
    <n v="164.96"/>
    <n v="32.32"/>
    <b v="0"/>
    <s v="Credit Card"/>
    <s v="Online"/>
    <n v="659.84"/>
    <n v="0"/>
  </r>
  <r>
    <n v="6078"/>
    <d v="2022-12-27T00:00:00"/>
    <x v="896"/>
    <x v="2"/>
    <s v="Jeans"/>
    <n v="3"/>
    <n v="352.33"/>
    <n v="14.65"/>
    <b v="1"/>
    <s v="Credit Card"/>
    <s v="Online"/>
    <n v="1056.99"/>
    <n v="1"/>
  </r>
  <r>
    <n v="2645"/>
    <d v="2022-08-06T00:00:00"/>
    <x v="896"/>
    <x v="5"/>
    <s v="Motor Oil"/>
    <n v="1"/>
    <n v="321.02"/>
    <n v="121.09"/>
    <b v="0"/>
    <s v="Net Banking"/>
    <s v="Online"/>
    <n v="321.02"/>
    <n v="0"/>
  </r>
  <r>
    <n v="1818"/>
    <d v="2021-04-27T00:00:00"/>
    <x v="896"/>
    <x v="2"/>
    <s v="T-Shirt"/>
    <n v="2"/>
    <n v="269.08999999999997"/>
    <n v="30.78"/>
    <b v="0"/>
    <s v="Net Banking"/>
    <s v="Online"/>
    <n v="538.17999999999995"/>
    <n v="0"/>
  </r>
  <r>
    <n v="1965"/>
    <d v="2023-01-01T00:00:00"/>
    <x v="897"/>
    <x v="4"/>
    <s v="Camera"/>
    <n v="5"/>
    <n v="13.25"/>
    <n v="5.68"/>
    <b v="1"/>
    <s v="UPI"/>
    <s v="In-store"/>
    <n v="66.25"/>
    <n v="1"/>
  </r>
  <r>
    <n v="6816"/>
    <d v="2022-01-28T00:00:00"/>
    <x v="897"/>
    <x v="4"/>
    <s v="Smartphone"/>
    <n v="2"/>
    <n v="180.68"/>
    <n v="30.99"/>
    <b v="1"/>
    <s v="Cash"/>
    <s v="In-store"/>
    <n v="361.36"/>
    <n v="1"/>
  </r>
  <r>
    <n v="6823"/>
    <d v="2021-05-20T00:00:00"/>
    <x v="897"/>
    <x v="4"/>
    <s v="Laptop"/>
    <n v="4"/>
    <n v="341.69"/>
    <n v="151.6"/>
    <b v="1"/>
    <s v="Net Banking"/>
    <s v="Online"/>
    <n v="1366.76"/>
    <n v="1"/>
  </r>
  <r>
    <n v="5975"/>
    <d v="2023-02-18T00:00:00"/>
    <x v="898"/>
    <x v="4"/>
    <s v="Smartphone"/>
    <n v="1"/>
    <n v="110.96"/>
    <n v="24.28"/>
    <b v="1"/>
    <s v="Net Banking"/>
    <s v="Online"/>
    <n v="110.96"/>
    <n v="1"/>
  </r>
  <r>
    <n v="5576"/>
    <d v="2022-08-24T00:00:00"/>
    <x v="898"/>
    <x v="2"/>
    <s v="T-Shirt"/>
    <n v="2"/>
    <n v="85.73"/>
    <n v="9.48"/>
    <b v="1"/>
    <s v="Cash"/>
    <s v="Online"/>
    <n v="171.46"/>
    <n v="1"/>
  </r>
  <r>
    <n v="4007"/>
    <d v="2022-05-20T00:00:00"/>
    <x v="898"/>
    <x v="4"/>
    <s v="Smartwatch"/>
    <n v="5"/>
    <n v="102.66"/>
    <n v="27.49"/>
    <b v="1"/>
    <s v="Net Banking"/>
    <s v="Online"/>
    <n v="513.29999999999995"/>
    <n v="1"/>
  </r>
  <r>
    <n v="5713"/>
    <d v="2022-10-21T00:00:00"/>
    <x v="899"/>
    <x v="1"/>
    <s v="Cookware Set"/>
    <n v="4"/>
    <n v="131.53"/>
    <n v="63.95"/>
    <b v="0"/>
    <s v="Net Banking"/>
    <s v="Online"/>
    <n v="526.12"/>
    <n v="0"/>
  </r>
  <r>
    <n v="516"/>
    <d v="2022-09-09T00:00:00"/>
    <x v="899"/>
    <x v="4"/>
    <s v="Smartwatch"/>
    <n v="2"/>
    <n v="242.85"/>
    <n v="56.74"/>
    <b v="0"/>
    <s v="Net Banking"/>
    <s v="In-store"/>
    <n v="485.7"/>
    <n v="0"/>
  </r>
  <r>
    <n v="742"/>
    <d v="2021-10-23T00:00:00"/>
    <x v="899"/>
    <x v="3"/>
    <s v="Biography"/>
    <n v="1"/>
    <n v="462.91"/>
    <n v="1.1000000000000001"/>
    <b v="1"/>
    <s v="Net Banking"/>
    <s v="Online"/>
    <n v="462.91"/>
    <n v="1"/>
  </r>
  <r>
    <n v="7123"/>
    <d v="2022-07-14T00:00:00"/>
    <x v="900"/>
    <x v="5"/>
    <s v="Car Charger"/>
    <n v="5"/>
    <n v="431.17"/>
    <n v="168.02"/>
    <b v="0"/>
    <s v="Debit Card"/>
    <s v="In-store"/>
    <n v="2155.85"/>
    <n v="0"/>
  </r>
  <r>
    <n v="7179"/>
    <d v="2022-06-22T00:00:00"/>
    <x v="900"/>
    <x v="1"/>
    <s v="Bed Sheets"/>
    <n v="4"/>
    <n v="75.8"/>
    <n v="28.42"/>
    <b v="0"/>
    <s v="UPI"/>
    <s v="Online"/>
    <n v="303.2"/>
    <n v="0"/>
  </r>
  <r>
    <n v="5849"/>
    <d v="2022-02-05T00:00:00"/>
    <x v="900"/>
    <x v="2"/>
    <s v="Shoes"/>
    <n v="5"/>
    <n v="206.81"/>
    <n v="40.380000000000003"/>
    <b v="1"/>
    <s v="Cash"/>
    <s v="Online"/>
    <n v="1034.05"/>
    <n v="1"/>
  </r>
  <r>
    <n v="8678"/>
    <d v="2021-04-08T00:00:00"/>
    <x v="900"/>
    <x v="4"/>
    <s v="Camera"/>
    <n v="5"/>
    <n v="255.32"/>
    <n v="37.65"/>
    <b v="1"/>
    <s v="UPI"/>
    <s v="In-store"/>
    <n v="1276.5999999999999"/>
    <n v="1"/>
  </r>
  <r>
    <n v="3825"/>
    <d v="2022-11-15T00:00:00"/>
    <x v="901"/>
    <x v="1"/>
    <s v="Table Lamp"/>
    <n v="2"/>
    <n v="218.32"/>
    <n v="59.44"/>
    <b v="1"/>
    <s v="Net Banking"/>
    <s v="Online"/>
    <n v="436.64"/>
    <n v="1"/>
  </r>
  <r>
    <n v="2158"/>
    <d v="2022-06-04T00:00:00"/>
    <x v="901"/>
    <x v="5"/>
    <s v="Motor Oil"/>
    <n v="1"/>
    <n v="42.36"/>
    <n v="20.63"/>
    <b v="0"/>
    <s v="Cash"/>
    <s v="Online"/>
    <n v="42.36"/>
    <n v="0"/>
  </r>
  <r>
    <n v="9212"/>
    <d v="2023-03-06T00:00:00"/>
    <x v="902"/>
    <x v="4"/>
    <s v="Smartphone"/>
    <n v="4"/>
    <n v="77.48"/>
    <n v="21.66"/>
    <b v="0"/>
    <s v="Credit Card"/>
    <s v="In-store"/>
    <n v="309.92"/>
    <n v="0"/>
  </r>
  <r>
    <n v="236"/>
    <d v="2023-01-09T00:00:00"/>
    <x v="903"/>
    <x v="1"/>
    <s v="Table Lamp"/>
    <n v="5"/>
    <n v="156.63"/>
    <n v="75.61"/>
    <b v="0"/>
    <s v="Credit Card"/>
    <s v="In-store"/>
    <n v="783.15"/>
    <n v="0"/>
  </r>
  <r>
    <n v="9187"/>
    <d v="2021-04-21T00:00:00"/>
    <x v="903"/>
    <x v="5"/>
    <s v="Car Seat Cover"/>
    <n v="1"/>
    <n v="131.22"/>
    <n v="34.729999999999997"/>
    <b v="0"/>
    <s v="UPI"/>
    <s v="In-store"/>
    <n v="131.22"/>
    <n v="0"/>
  </r>
  <r>
    <n v="7259"/>
    <d v="2022-12-18T00:00:00"/>
    <x v="904"/>
    <x v="2"/>
    <s v="Shoes"/>
    <n v="5"/>
    <n v="300.10000000000002"/>
    <n v="138.58000000000001"/>
    <b v="1"/>
    <s v="UPI"/>
    <s v="In-store"/>
    <n v="1500.5"/>
    <n v="1"/>
  </r>
  <r>
    <n v="6439"/>
    <d v="2021-10-31T00:00:00"/>
    <x v="904"/>
    <x v="1"/>
    <s v="Curtains"/>
    <n v="1"/>
    <n v="468.8"/>
    <n v="177.36"/>
    <b v="0"/>
    <s v="Debit Card"/>
    <s v="Online"/>
    <n v="468.8"/>
    <n v="0"/>
  </r>
  <r>
    <n v="8059"/>
    <d v="2023-02-22T00:00:00"/>
    <x v="905"/>
    <x v="3"/>
    <s v="Children's Book"/>
    <n v="2"/>
    <n v="208.61"/>
    <n v="88.6"/>
    <b v="0"/>
    <s v="Debit Card"/>
    <s v="Online"/>
    <n v="417.22"/>
    <n v="0"/>
  </r>
  <r>
    <n v="7505"/>
    <d v="2021-08-25T00:00:00"/>
    <x v="905"/>
    <x v="1"/>
    <s v="Cushion Covers"/>
    <n v="1"/>
    <n v="485.37"/>
    <n v="132.54"/>
    <b v="0"/>
    <s v="Net Banking"/>
    <s v="In-store"/>
    <n v="485.37"/>
    <n v="0"/>
  </r>
  <r>
    <n v="4175"/>
    <d v="2021-06-11T00:00:00"/>
    <x v="905"/>
    <x v="3"/>
    <s v="Textbook"/>
    <n v="5"/>
    <n v="295.95999999999998"/>
    <n v="41"/>
    <b v="0"/>
    <s v="Debit Card"/>
    <s v="In-store"/>
    <n v="1479.8"/>
    <n v="0"/>
  </r>
  <r>
    <n v="3306"/>
    <d v="2023-02-20T00:00:00"/>
    <x v="906"/>
    <x v="2"/>
    <s v="Jeans"/>
    <n v="2"/>
    <n v="107.99"/>
    <n v="0.87"/>
    <b v="1"/>
    <s v="Credit Card"/>
    <s v="In-store"/>
    <n v="215.98"/>
    <n v="1"/>
  </r>
  <r>
    <n v="9978"/>
    <d v="2022-01-30T00:00:00"/>
    <x v="906"/>
    <x v="5"/>
    <s v="Car Charger"/>
    <n v="1"/>
    <n v="98.4"/>
    <n v="34.57"/>
    <b v="0"/>
    <s v="Net Banking"/>
    <s v="In-store"/>
    <n v="98.4"/>
    <n v="0"/>
  </r>
  <r>
    <n v="9080"/>
    <d v="2021-09-10T00:00:00"/>
    <x v="906"/>
    <x v="3"/>
    <s v="Mystery Novel"/>
    <n v="4"/>
    <n v="341.75"/>
    <n v="159.33000000000001"/>
    <b v="1"/>
    <s v="UPI"/>
    <s v="In-store"/>
    <n v="1367"/>
    <n v="1"/>
  </r>
  <r>
    <n v="3471"/>
    <d v="2021-04-18T00:00:00"/>
    <x v="906"/>
    <x v="0"/>
    <s v="Board Game"/>
    <n v="3"/>
    <n v="205.51"/>
    <n v="69.02"/>
    <b v="0"/>
    <s v="UPI"/>
    <s v="In-store"/>
    <n v="616.53"/>
    <n v="0"/>
  </r>
  <r>
    <n v="6825"/>
    <d v="2022-10-21T00:00:00"/>
    <x v="907"/>
    <x v="4"/>
    <s v="Laptop"/>
    <n v="5"/>
    <n v="465.04"/>
    <n v="147.38999999999999"/>
    <b v="0"/>
    <s v="Credit Card"/>
    <s v="In-store"/>
    <n v="2325.2000000000003"/>
    <n v="0"/>
  </r>
  <r>
    <n v="3433"/>
    <d v="2022-08-21T00:00:00"/>
    <x v="907"/>
    <x v="5"/>
    <s v="Air Freshener"/>
    <n v="3"/>
    <n v="13.15"/>
    <n v="1.1100000000000001"/>
    <b v="0"/>
    <s v="Credit Card"/>
    <s v="Online"/>
    <n v="39.450000000000003"/>
    <n v="0"/>
  </r>
  <r>
    <n v="1498"/>
    <d v="2022-06-15T00:00:00"/>
    <x v="907"/>
    <x v="4"/>
    <s v="Camera"/>
    <n v="2"/>
    <n v="462.34"/>
    <n v="147.97"/>
    <b v="0"/>
    <s v="UPI"/>
    <s v="Online"/>
    <n v="924.68"/>
    <n v="0"/>
  </r>
  <r>
    <n v="8147"/>
    <d v="2022-03-04T00:00:00"/>
    <x v="907"/>
    <x v="2"/>
    <s v="Watch"/>
    <n v="4"/>
    <n v="313.18"/>
    <n v="45.44"/>
    <b v="1"/>
    <s v="Credit Card"/>
    <s v="Online"/>
    <n v="1252.72"/>
    <n v="1"/>
  </r>
  <r>
    <n v="7793"/>
    <d v="2021-11-04T00:00:00"/>
    <x v="907"/>
    <x v="0"/>
    <s v="Action Figure"/>
    <n v="3"/>
    <n v="176.89"/>
    <n v="30.63"/>
    <b v="0"/>
    <s v="Debit Card"/>
    <s v="In-store"/>
    <n v="530.66999999999996"/>
    <n v="0"/>
  </r>
  <r>
    <n v="7451"/>
    <d v="2021-05-17T00:00:00"/>
    <x v="907"/>
    <x v="3"/>
    <s v="Children's Book"/>
    <n v="1"/>
    <n v="137.94"/>
    <n v="28.08"/>
    <b v="1"/>
    <s v="Cash"/>
    <s v="Online"/>
    <n v="137.94"/>
    <n v="1"/>
  </r>
  <r>
    <n v="8460"/>
    <d v="2021-12-23T00:00:00"/>
    <x v="908"/>
    <x v="1"/>
    <s v="Cookware Set"/>
    <n v="3"/>
    <n v="229.22"/>
    <n v="55.82"/>
    <b v="0"/>
    <s v="Cash"/>
    <s v="In-store"/>
    <n v="687.66"/>
    <n v="0"/>
  </r>
  <r>
    <n v="3531"/>
    <d v="2023-03-10T00:00:00"/>
    <x v="909"/>
    <x v="5"/>
    <s v="Car Charger"/>
    <n v="4"/>
    <n v="398.63"/>
    <n v="51.55"/>
    <b v="0"/>
    <s v="UPI"/>
    <s v="In-store"/>
    <n v="1594.52"/>
    <n v="0"/>
  </r>
  <r>
    <n v="8744"/>
    <d v="2022-11-30T00:00:00"/>
    <x v="909"/>
    <x v="2"/>
    <s v="Shoes"/>
    <n v="1"/>
    <n v="169.48"/>
    <n v="14.56"/>
    <b v="0"/>
    <s v="Cash"/>
    <s v="Online"/>
    <n v="169.48"/>
    <n v="0"/>
  </r>
  <r>
    <n v="9648"/>
    <d v="2022-07-18T00:00:00"/>
    <x v="909"/>
    <x v="4"/>
    <s v="Headphones"/>
    <n v="2"/>
    <n v="112.85"/>
    <n v="22.35"/>
    <b v="0"/>
    <s v="UPI"/>
    <s v="In-store"/>
    <n v="225.7"/>
    <n v="0"/>
  </r>
  <r>
    <n v="1866"/>
    <d v="2022-05-17T00:00:00"/>
    <x v="909"/>
    <x v="0"/>
    <s v="Board Game"/>
    <n v="5"/>
    <n v="498.66"/>
    <n v="44.86"/>
    <b v="1"/>
    <s v="UPI"/>
    <s v="Online"/>
    <n v="2493.3000000000002"/>
    <n v="1"/>
  </r>
  <r>
    <n v="8871"/>
    <d v="2022-05-17T00:00:00"/>
    <x v="909"/>
    <x v="2"/>
    <s v="Dress"/>
    <n v="3"/>
    <n v="215.86"/>
    <n v="79.62"/>
    <b v="1"/>
    <s v="Net Banking"/>
    <s v="Online"/>
    <n v="647.58000000000004"/>
    <n v="1"/>
  </r>
  <r>
    <n v="8606"/>
    <d v="2022-05-11T00:00:00"/>
    <x v="909"/>
    <x v="1"/>
    <s v="Cookware Set"/>
    <n v="2"/>
    <n v="153.63999999999999"/>
    <n v="65.95"/>
    <b v="0"/>
    <s v="Debit Card"/>
    <s v="Online"/>
    <n v="307.27999999999997"/>
    <n v="0"/>
  </r>
  <r>
    <n v="5168"/>
    <d v="2022-03-17T00:00:00"/>
    <x v="909"/>
    <x v="3"/>
    <s v="Biography"/>
    <n v="2"/>
    <n v="470.08"/>
    <n v="42.5"/>
    <b v="1"/>
    <s v="Net Banking"/>
    <s v="Online"/>
    <n v="940.16"/>
    <n v="1"/>
  </r>
  <r>
    <n v="7753"/>
    <d v="2022-10-25T00:00:00"/>
    <x v="910"/>
    <x v="1"/>
    <s v="Cushion Covers"/>
    <n v="4"/>
    <n v="217.06"/>
    <n v="104.94"/>
    <b v="1"/>
    <s v="Net Banking"/>
    <s v="In-store"/>
    <n v="868.24"/>
    <n v="1"/>
  </r>
  <r>
    <n v="5624"/>
    <d v="2021-11-20T00:00:00"/>
    <x v="910"/>
    <x v="5"/>
    <s v="Motor Oil"/>
    <n v="4"/>
    <n v="110.76"/>
    <n v="41.95"/>
    <b v="1"/>
    <s v="UPI"/>
    <s v="Online"/>
    <n v="443.04"/>
    <n v="1"/>
  </r>
  <r>
    <n v="9215"/>
    <d v="2021-09-24T00:00:00"/>
    <x v="910"/>
    <x v="1"/>
    <s v="Cushion Covers"/>
    <n v="3"/>
    <n v="17.98"/>
    <n v="6.29"/>
    <b v="1"/>
    <s v="UPI"/>
    <s v="In-store"/>
    <n v="53.94"/>
    <n v="1"/>
  </r>
  <r>
    <n v="5984"/>
    <d v="2021-07-23T00:00:00"/>
    <x v="910"/>
    <x v="4"/>
    <s v="Camera"/>
    <n v="4"/>
    <n v="79.58"/>
    <n v="19.04"/>
    <b v="0"/>
    <s v="Net Banking"/>
    <s v="Online"/>
    <n v="318.32"/>
    <n v="0"/>
  </r>
  <r>
    <n v="7146"/>
    <d v="2021-07-09T00:00:00"/>
    <x v="910"/>
    <x v="2"/>
    <s v="Shoes"/>
    <n v="2"/>
    <n v="423.48"/>
    <n v="210.25"/>
    <b v="1"/>
    <s v="Cash"/>
    <s v="In-store"/>
    <n v="846.96"/>
    <n v="1"/>
  </r>
  <r>
    <n v="1131"/>
    <d v="2023-03-11T00:00:00"/>
    <x v="911"/>
    <x v="3"/>
    <s v="Mystery Novel"/>
    <n v="3"/>
    <n v="210.34"/>
    <n v="80.87"/>
    <b v="0"/>
    <s v="Net Banking"/>
    <s v="In-store"/>
    <n v="631.02"/>
    <n v="0"/>
  </r>
  <r>
    <n v="2881"/>
    <d v="2022-07-23T00:00:00"/>
    <x v="911"/>
    <x v="4"/>
    <s v="Camera"/>
    <n v="4"/>
    <n v="101.29"/>
    <n v="37.93"/>
    <b v="0"/>
    <s v="Credit Card"/>
    <s v="Online"/>
    <n v="405.16"/>
    <n v="0"/>
  </r>
  <r>
    <n v="3148"/>
    <d v="2022-03-09T00:00:00"/>
    <x v="911"/>
    <x v="3"/>
    <s v="Textbook"/>
    <n v="1"/>
    <n v="244.33"/>
    <n v="16.62"/>
    <b v="0"/>
    <s v="Debit Card"/>
    <s v="In-store"/>
    <n v="244.33"/>
    <n v="0"/>
  </r>
  <r>
    <n v="7515"/>
    <d v="2021-11-30T00:00:00"/>
    <x v="911"/>
    <x v="2"/>
    <s v="Dress"/>
    <n v="3"/>
    <n v="65.67"/>
    <n v="31.85"/>
    <b v="0"/>
    <s v="Net Banking"/>
    <s v="Online"/>
    <n v="197.01"/>
    <n v="0"/>
  </r>
  <r>
    <n v="430"/>
    <d v="2021-06-23T00:00:00"/>
    <x v="911"/>
    <x v="0"/>
    <s v="Remote Control Car"/>
    <n v="3"/>
    <n v="196.42"/>
    <n v="7.66"/>
    <b v="1"/>
    <s v="UPI"/>
    <s v="In-store"/>
    <n v="589.26"/>
    <n v="1"/>
  </r>
  <r>
    <n v="5814"/>
    <d v="2022-01-31T00:00:00"/>
    <x v="912"/>
    <x v="2"/>
    <s v="Shoes"/>
    <n v="2"/>
    <n v="300.33"/>
    <n v="121.06"/>
    <b v="0"/>
    <s v="Cash"/>
    <s v="Online"/>
    <n v="600.66"/>
    <n v="0"/>
  </r>
  <r>
    <n v="6998"/>
    <d v="2022-02-02T00:00:00"/>
    <x v="913"/>
    <x v="4"/>
    <s v="Smartwatch"/>
    <n v="4"/>
    <n v="257.95"/>
    <n v="114.74"/>
    <b v="1"/>
    <s v="Net Banking"/>
    <s v="Online"/>
    <n v="1031.8"/>
    <n v="1"/>
  </r>
  <r>
    <n v="1892"/>
    <d v="2022-01-28T00:00:00"/>
    <x v="913"/>
    <x v="2"/>
    <s v="Jeans"/>
    <n v="1"/>
    <n v="414.76"/>
    <n v="196.12"/>
    <b v="0"/>
    <s v="Debit Card"/>
    <s v="In-store"/>
    <n v="414.76"/>
    <n v="0"/>
  </r>
  <r>
    <n v="3471"/>
    <d v="2021-11-18T00:00:00"/>
    <x v="914"/>
    <x v="2"/>
    <s v="T-Shirt"/>
    <n v="4"/>
    <n v="458.08"/>
    <n v="159.33000000000001"/>
    <b v="1"/>
    <s v="UPI"/>
    <s v="Online"/>
    <n v="1832.32"/>
    <n v="1"/>
  </r>
  <r>
    <n v="8862"/>
    <d v="2021-09-18T00:00:00"/>
    <x v="914"/>
    <x v="1"/>
    <s v="Curtains"/>
    <n v="1"/>
    <n v="30.83"/>
    <n v="9.6999999999999993"/>
    <b v="0"/>
    <s v="Credit Card"/>
    <s v="Online"/>
    <n v="30.83"/>
    <n v="0"/>
  </r>
  <r>
    <n v="5927"/>
    <d v="2022-07-28T00:00:00"/>
    <x v="915"/>
    <x v="2"/>
    <s v="Jeans"/>
    <n v="4"/>
    <n v="39.24"/>
    <n v="8.4700000000000006"/>
    <b v="0"/>
    <s v="UPI"/>
    <s v="Online"/>
    <n v="156.96"/>
    <n v="0"/>
  </r>
  <r>
    <n v="7794"/>
    <d v="2022-09-02T00:00:00"/>
    <x v="916"/>
    <x v="5"/>
    <s v="Car Charger"/>
    <n v="2"/>
    <n v="16.27"/>
    <n v="5.48"/>
    <b v="1"/>
    <s v="UPI"/>
    <s v="In-store"/>
    <n v="32.54"/>
    <n v="1"/>
  </r>
  <r>
    <n v="2112"/>
    <d v="2022-06-10T00:00:00"/>
    <x v="916"/>
    <x v="5"/>
    <s v="Air Freshener"/>
    <n v="2"/>
    <n v="207.53"/>
    <n v="33.01"/>
    <b v="1"/>
    <s v="UPI"/>
    <s v="Online"/>
    <n v="415.06"/>
    <n v="1"/>
  </r>
  <r>
    <n v="1698"/>
    <d v="2021-09-12T00:00:00"/>
    <x v="916"/>
    <x v="2"/>
    <s v="Jeans"/>
    <n v="1"/>
    <n v="445.96"/>
    <n v="165.54"/>
    <b v="1"/>
    <s v="Net Banking"/>
    <s v="In-store"/>
    <n v="445.96"/>
    <n v="1"/>
  </r>
  <r>
    <n v="6813"/>
    <d v="2022-07-21T00:00:00"/>
    <x v="917"/>
    <x v="3"/>
    <s v="Science Fiction"/>
    <n v="4"/>
    <n v="249.88"/>
    <n v="80.09"/>
    <b v="1"/>
    <s v="UPI"/>
    <s v="Online"/>
    <n v="999.52"/>
    <n v="1"/>
  </r>
  <r>
    <n v="325"/>
    <d v="2022-01-19T00:00:00"/>
    <x v="917"/>
    <x v="2"/>
    <s v="Jeans"/>
    <n v="2"/>
    <n v="453.3"/>
    <n v="147.6"/>
    <b v="0"/>
    <s v="Debit Card"/>
    <s v="In-store"/>
    <n v="906.6"/>
    <n v="0"/>
  </r>
  <r>
    <n v="6969"/>
    <d v="2021-08-26T00:00:00"/>
    <x v="917"/>
    <x v="5"/>
    <s v="Motorcycle Helmet"/>
    <n v="5"/>
    <n v="109.84"/>
    <n v="34.58"/>
    <b v="0"/>
    <s v="Debit Card"/>
    <s v="In-store"/>
    <n v="549.20000000000005"/>
    <n v="0"/>
  </r>
  <r>
    <n v="2674"/>
    <d v="2021-05-08T00:00:00"/>
    <x v="917"/>
    <x v="1"/>
    <s v="Bed Sheets"/>
    <n v="2"/>
    <n v="414.76"/>
    <n v="138.57"/>
    <b v="1"/>
    <s v="UPI"/>
    <s v="In-store"/>
    <n v="829.52"/>
    <n v="1"/>
  </r>
  <r>
    <n v="4123"/>
    <d v="2021-06-13T00:00:00"/>
    <x v="918"/>
    <x v="5"/>
    <s v="Car Seat Cover"/>
    <n v="2"/>
    <n v="91.79"/>
    <n v="4.7300000000000004"/>
    <b v="1"/>
    <s v="UPI"/>
    <s v="Online"/>
    <n v="183.58"/>
    <n v="1"/>
  </r>
  <r>
    <n v="6153"/>
    <d v="2022-10-23T00:00:00"/>
    <x v="919"/>
    <x v="4"/>
    <s v="Smartphone"/>
    <n v="2"/>
    <n v="127.42"/>
    <n v="38.04"/>
    <b v="1"/>
    <s v="UPI"/>
    <s v="In-store"/>
    <n v="254.84"/>
    <n v="1"/>
  </r>
  <r>
    <n v="3685"/>
    <d v="2022-04-17T00:00:00"/>
    <x v="919"/>
    <x v="1"/>
    <s v="Curtains"/>
    <n v="2"/>
    <n v="348.22"/>
    <n v="85.14"/>
    <b v="0"/>
    <s v="Net Banking"/>
    <s v="In-store"/>
    <n v="696.44"/>
    <n v="0"/>
  </r>
  <r>
    <n v="2169"/>
    <d v="2023-01-26T00:00:00"/>
    <x v="920"/>
    <x v="1"/>
    <s v="Curtains"/>
    <n v="5"/>
    <n v="104.52"/>
    <n v="14.72"/>
    <b v="1"/>
    <s v="UPI"/>
    <s v="Online"/>
    <n v="522.6"/>
    <n v="1"/>
  </r>
  <r>
    <n v="7382"/>
    <d v="2023-01-15T00:00:00"/>
    <x v="920"/>
    <x v="2"/>
    <s v="Dress"/>
    <n v="5"/>
    <n v="57.75"/>
    <n v="6.31"/>
    <b v="1"/>
    <s v="UPI"/>
    <s v="Online"/>
    <n v="288.75"/>
    <n v="1"/>
  </r>
  <r>
    <n v="2955"/>
    <d v="2021-12-13T00:00:00"/>
    <x v="920"/>
    <x v="3"/>
    <s v="Mystery Novel"/>
    <n v="2"/>
    <n v="199.13"/>
    <n v="66.41"/>
    <b v="0"/>
    <s v="Cash"/>
    <s v="Online"/>
    <n v="398.26"/>
    <n v="0"/>
  </r>
  <r>
    <n v="4597"/>
    <d v="2021-11-22T00:00:00"/>
    <x v="920"/>
    <x v="1"/>
    <s v="Cookware Set"/>
    <n v="2"/>
    <n v="166.72"/>
    <n v="3.96"/>
    <b v="1"/>
    <s v="Credit Card"/>
    <s v="Online"/>
    <n v="333.44"/>
    <n v="1"/>
  </r>
  <r>
    <n v="1956"/>
    <d v="2023-02-01T00:00:00"/>
    <x v="921"/>
    <x v="4"/>
    <s v="Headphones"/>
    <n v="2"/>
    <n v="422.65"/>
    <n v="156.78"/>
    <b v="0"/>
    <s v="Credit Card"/>
    <s v="In-store"/>
    <n v="845.3"/>
    <n v="0"/>
  </r>
  <r>
    <n v="4571"/>
    <d v="2021-07-18T00:00:00"/>
    <x v="921"/>
    <x v="1"/>
    <s v="Table Lamp"/>
    <n v="4"/>
    <n v="224.39"/>
    <n v="8.36"/>
    <b v="1"/>
    <s v="Credit Card"/>
    <s v="In-store"/>
    <n v="897.56"/>
    <n v="1"/>
  </r>
  <r>
    <n v="1543"/>
    <d v="2022-02-04T00:00:00"/>
    <x v="922"/>
    <x v="3"/>
    <s v="Children's Book"/>
    <n v="4"/>
    <n v="404.41"/>
    <n v="77.099999999999994"/>
    <b v="0"/>
    <s v="Debit Card"/>
    <s v="In-store"/>
    <n v="1617.64"/>
    <n v="0"/>
  </r>
  <r>
    <n v="4645"/>
    <d v="2023-03-16T00:00:00"/>
    <x v="923"/>
    <x v="4"/>
    <s v="Laptop"/>
    <n v="4"/>
    <n v="307.2"/>
    <n v="72.41"/>
    <b v="0"/>
    <s v="Debit Card"/>
    <s v="Online"/>
    <n v="1228.8"/>
    <n v="0"/>
  </r>
  <r>
    <n v="8058"/>
    <d v="2022-10-09T00:00:00"/>
    <x v="923"/>
    <x v="5"/>
    <s v="Motor Oil"/>
    <n v="3"/>
    <n v="443.95"/>
    <n v="219.27"/>
    <b v="0"/>
    <s v="Credit Card"/>
    <s v="Online"/>
    <n v="1331.85"/>
    <n v="0"/>
  </r>
  <r>
    <n v="5497"/>
    <d v="2022-06-16T00:00:00"/>
    <x v="923"/>
    <x v="2"/>
    <s v="Jeans"/>
    <n v="2"/>
    <n v="223.93"/>
    <n v="63.18"/>
    <b v="0"/>
    <s v="UPI"/>
    <s v="In-store"/>
    <n v="447.86"/>
    <n v="0"/>
  </r>
  <r>
    <n v="184"/>
    <d v="2022-05-07T00:00:00"/>
    <x v="923"/>
    <x v="1"/>
    <s v="Bed Sheets"/>
    <n v="3"/>
    <n v="228.08"/>
    <n v="83.11"/>
    <b v="1"/>
    <s v="Credit Card"/>
    <s v="Online"/>
    <n v="684.24"/>
    <n v="1"/>
  </r>
  <r>
    <n v="8186"/>
    <d v="2022-03-01T00:00:00"/>
    <x v="923"/>
    <x v="5"/>
    <s v="Air Freshener"/>
    <n v="3"/>
    <n v="234.36"/>
    <n v="45.79"/>
    <b v="1"/>
    <s v="UPI"/>
    <s v="In-store"/>
    <n v="703.08"/>
    <n v="1"/>
  </r>
  <r>
    <n v="4024"/>
    <d v="2021-12-28T00:00:00"/>
    <x v="923"/>
    <x v="3"/>
    <s v="Mystery Novel"/>
    <n v="1"/>
    <n v="73.64"/>
    <n v="27.59"/>
    <b v="0"/>
    <s v="Debit Card"/>
    <s v="In-store"/>
    <n v="73.64"/>
    <n v="0"/>
  </r>
  <r>
    <n v="5762"/>
    <d v="2022-10-11T00:00:00"/>
    <x v="924"/>
    <x v="0"/>
    <s v="Doll"/>
    <n v="2"/>
    <n v="285.92"/>
    <n v="26.91"/>
    <b v="0"/>
    <s v="Cash"/>
    <s v="In-store"/>
    <n v="571.84"/>
    <n v="0"/>
  </r>
  <r>
    <n v="8465"/>
    <d v="2022-07-26T00:00:00"/>
    <x v="924"/>
    <x v="2"/>
    <s v="T-Shirt"/>
    <n v="2"/>
    <n v="362.84"/>
    <n v="88.64"/>
    <b v="1"/>
    <s v="UPI"/>
    <s v="In-store"/>
    <n v="725.68"/>
    <n v="1"/>
  </r>
  <r>
    <n v="1808"/>
    <d v="2022-07-18T00:00:00"/>
    <x v="924"/>
    <x v="0"/>
    <s v="Doll"/>
    <n v="3"/>
    <n v="73.319999999999993"/>
    <n v="19.79"/>
    <b v="1"/>
    <s v="UPI"/>
    <s v="Online"/>
    <n v="219.95999999999998"/>
    <n v="1"/>
  </r>
  <r>
    <n v="2833"/>
    <d v="2023-01-18T00:00:00"/>
    <x v="925"/>
    <x v="2"/>
    <s v="Shoes"/>
    <n v="2"/>
    <n v="71.83"/>
    <n v="15.21"/>
    <b v="0"/>
    <s v="Debit Card"/>
    <s v="Online"/>
    <n v="143.66"/>
    <n v="0"/>
  </r>
  <r>
    <n v="111"/>
    <d v="2022-02-16T00:00:00"/>
    <x v="925"/>
    <x v="3"/>
    <s v="Science Fiction"/>
    <n v="5"/>
    <n v="196.15"/>
    <n v="84.56"/>
    <b v="0"/>
    <s v="Net Banking"/>
    <s v="In-store"/>
    <n v="980.75"/>
    <n v="0"/>
  </r>
  <r>
    <n v="1147"/>
    <d v="2021-12-14T00:00:00"/>
    <x v="925"/>
    <x v="5"/>
    <s v="Car Charger"/>
    <n v="5"/>
    <n v="163.82"/>
    <n v="69.459999999999994"/>
    <b v="0"/>
    <s v="Cash"/>
    <s v="In-store"/>
    <n v="819.09999999999991"/>
    <n v="0"/>
  </r>
  <r>
    <n v="9222"/>
    <d v="2021-05-18T00:00:00"/>
    <x v="925"/>
    <x v="1"/>
    <s v="Bed Sheets"/>
    <n v="2"/>
    <n v="68.040000000000006"/>
    <n v="26.01"/>
    <b v="1"/>
    <s v="Cash"/>
    <s v="In-store"/>
    <n v="136.08000000000001"/>
    <n v="1"/>
  </r>
  <r>
    <n v="7492"/>
    <d v="2022-09-23T00:00:00"/>
    <x v="926"/>
    <x v="2"/>
    <s v="Shoes"/>
    <n v="3"/>
    <n v="45.75"/>
    <n v="4.66"/>
    <b v="1"/>
    <s v="Cash"/>
    <s v="Online"/>
    <n v="137.25"/>
    <n v="1"/>
  </r>
  <r>
    <n v="9883"/>
    <d v="2022-07-16T00:00:00"/>
    <x v="926"/>
    <x v="3"/>
    <s v="Textbook"/>
    <n v="5"/>
    <n v="146.66"/>
    <n v="56.32"/>
    <b v="1"/>
    <s v="Credit Card"/>
    <s v="In-store"/>
    <n v="733.3"/>
    <n v="1"/>
  </r>
  <r>
    <n v="3427"/>
    <d v="2022-04-09T00:00:00"/>
    <x v="926"/>
    <x v="4"/>
    <s v="Smartwatch"/>
    <n v="2"/>
    <n v="404.64"/>
    <n v="34.979999999999997"/>
    <b v="1"/>
    <s v="Debit Card"/>
    <s v="Online"/>
    <n v="809.28"/>
    <n v="1"/>
  </r>
  <r>
    <n v="1403"/>
    <d v="2022-01-04T00:00:00"/>
    <x v="926"/>
    <x v="3"/>
    <s v="Science Fiction"/>
    <n v="2"/>
    <n v="101.76"/>
    <n v="46.65"/>
    <b v="1"/>
    <s v="UPI"/>
    <s v="In-store"/>
    <n v="203.52"/>
    <n v="1"/>
  </r>
  <r>
    <n v="6329"/>
    <d v="2021-07-08T00:00:00"/>
    <x v="926"/>
    <x v="0"/>
    <s v="Puzzle"/>
    <n v="1"/>
    <n v="308.83999999999997"/>
    <n v="116.74"/>
    <b v="0"/>
    <s v="Net Banking"/>
    <s v="Online"/>
    <n v="308.83999999999997"/>
    <n v="0"/>
  </r>
  <r>
    <n v="4645"/>
    <d v="2022-09-16T00:00:00"/>
    <x v="927"/>
    <x v="4"/>
    <s v="Smartphone"/>
    <n v="3"/>
    <n v="96.89"/>
    <n v="18.55"/>
    <b v="1"/>
    <s v="Cash"/>
    <s v="In-store"/>
    <n v="290.67"/>
    <n v="1"/>
  </r>
  <r>
    <n v="9176"/>
    <d v="2022-06-27T00:00:00"/>
    <x v="927"/>
    <x v="2"/>
    <s v="Watch"/>
    <n v="3"/>
    <n v="62.52"/>
    <n v="3.63"/>
    <b v="0"/>
    <s v="Credit Card"/>
    <s v="Online"/>
    <n v="187.56"/>
    <n v="0"/>
  </r>
  <r>
    <n v="2618"/>
    <d v="2021-10-24T00:00:00"/>
    <x v="927"/>
    <x v="2"/>
    <s v="Jeans"/>
    <n v="4"/>
    <n v="18.52"/>
    <n v="2.73"/>
    <b v="1"/>
    <s v="Cash"/>
    <s v="Online"/>
    <n v="74.08"/>
    <n v="1"/>
  </r>
  <r>
    <n v="7416"/>
    <d v="2021-05-26T00:00:00"/>
    <x v="927"/>
    <x v="4"/>
    <s v="Camera"/>
    <n v="3"/>
    <n v="334.18"/>
    <n v="1.77"/>
    <b v="0"/>
    <s v="Net Banking"/>
    <s v="In-store"/>
    <n v="1002.54"/>
    <n v="0"/>
  </r>
  <r>
    <n v="828"/>
    <d v="2023-02-24T00:00:00"/>
    <x v="928"/>
    <x v="1"/>
    <s v="Cushion Covers"/>
    <n v="5"/>
    <n v="266.97000000000003"/>
    <n v="24.63"/>
    <b v="0"/>
    <s v="Cash"/>
    <s v="Online"/>
    <n v="1334.8500000000001"/>
    <n v="0"/>
  </r>
  <r>
    <n v="7822"/>
    <d v="2022-02-13T00:00:00"/>
    <x v="928"/>
    <x v="1"/>
    <s v="Curtains"/>
    <n v="3"/>
    <n v="155.16999999999999"/>
    <n v="56.36"/>
    <b v="1"/>
    <s v="Cash"/>
    <s v="Online"/>
    <n v="465.51"/>
    <n v="1"/>
  </r>
  <r>
    <n v="8913"/>
    <d v="2021-06-12T00:00:00"/>
    <x v="928"/>
    <x v="3"/>
    <s v="Mystery Novel"/>
    <n v="5"/>
    <n v="367.79"/>
    <n v="102.62"/>
    <b v="1"/>
    <s v="UPI"/>
    <s v="In-store"/>
    <n v="1838.95"/>
    <n v="1"/>
  </r>
  <r>
    <n v="997"/>
    <d v="2021-04-03T00:00:00"/>
    <x v="928"/>
    <x v="5"/>
    <s v="Car Charger"/>
    <n v="3"/>
    <n v="17.899999999999999"/>
    <n v="7.56"/>
    <b v="0"/>
    <s v="Cash"/>
    <s v="Online"/>
    <n v="53.699999999999996"/>
    <n v="0"/>
  </r>
  <r>
    <n v="6653"/>
    <d v="2021-06-26T00:00:00"/>
    <x v="929"/>
    <x v="3"/>
    <s v="Textbook"/>
    <n v="4"/>
    <n v="56.54"/>
    <n v="1.23"/>
    <b v="0"/>
    <s v="Cash"/>
    <s v="Online"/>
    <n v="226.16"/>
    <n v="0"/>
  </r>
  <r>
    <n v="4520"/>
    <d v="2021-06-21T00:00:00"/>
    <x v="929"/>
    <x v="3"/>
    <s v="Children's Book"/>
    <n v="2"/>
    <n v="159.54"/>
    <n v="68.44"/>
    <b v="0"/>
    <s v="UPI"/>
    <s v="In-store"/>
    <n v="319.08"/>
    <n v="0"/>
  </r>
  <r>
    <n v="4278"/>
    <d v="2021-05-03T00:00:00"/>
    <x v="929"/>
    <x v="2"/>
    <s v="T-Shirt"/>
    <n v="2"/>
    <n v="353.59"/>
    <n v="153.18"/>
    <b v="1"/>
    <s v="Debit Card"/>
    <s v="Online"/>
    <n v="707.18"/>
    <n v="1"/>
  </r>
  <r>
    <n v="6133"/>
    <d v="2022-12-23T00:00:00"/>
    <x v="930"/>
    <x v="2"/>
    <s v="Dress"/>
    <n v="1"/>
    <n v="54.7"/>
    <n v="2.33"/>
    <b v="0"/>
    <s v="Credit Card"/>
    <s v="In-store"/>
    <n v="54.7"/>
    <n v="0"/>
  </r>
  <r>
    <n v="3265"/>
    <d v="2021-12-25T00:00:00"/>
    <x v="930"/>
    <x v="4"/>
    <s v="Headphones"/>
    <n v="5"/>
    <n v="329.44"/>
    <n v="76.930000000000007"/>
    <b v="0"/>
    <s v="UPI"/>
    <s v="In-store"/>
    <n v="1647.2"/>
    <n v="0"/>
  </r>
  <r>
    <n v="1999"/>
    <d v="2022-03-20T00:00:00"/>
    <x v="931"/>
    <x v="2"/>
    <s v="Jeans"/>
    <n v="5"/>
    <n v="448.71"/>
    <n v="209.67"/>
    <b v="0"/>
    <s v="Cash"/>
    <s v="In-store"/>
    <n v="2243.5499999999997"/>
    <n v="0"/>
  </r>
  <r>
    <n v="5607"/>
    <d v="2022-03-11T00:00:00"/>
    <x v="931"/>
    <x v="4"/>
    <s v="Headphones"/>
    <n v="4"/>
    <n v="488.63"/>
    <n v="195.01"/>
    <b v="1"/>
    <s v="Cash"/>
    <s v="Online"/>
    <n v="1954.52"/>
    <n v="1"/>
  </r>
  <r>
    <n v="6259"/>
    <d v="2021-07-17T00:00:00"/>
    <x v="932"/>
    <x v="4"/>
    <s v="Laptop"/>
    <n v="2"/>
    <n v="247.63"/>
    <n v="117.94"/>
    <b v="0"/>
    <s v="UPI"/>
    <s v="In-store"/>
    <n v="495.26"/>
    <n v="0"/>
  </r>
  <r>
    <n v="9656"/>
    <d v="2023-03-09T00:00:00"/>
    <x v="933"/>
    <x v="0"/>
    <s v="Board Game"/>
    <n v="4"/>
    <n v="12.13"/>
    <n v="4.47"/>
    <b v="0"/>
    <s v="Cash"/>
    <s v="In-store"/>
    <n v="48.52"/>
    <n v="0"/>
  </r>
  <r>
    <n v="3282"/>
    <d v="2022-09-02T00:00:00"/>
    <x v="934"/>
    <x v="5"/>
    <s v="Motorcycle Helmet"/>
    <n v="2"/>
    <n v="420.52"/>
    <n v="121.84"/>
    <b v="0"/>
    <s v="Debit Card"/>
    <s v="Online"/>
    <n v="841.04"/>
    <n v="0"/>
  </r>
  <r>
    <n v="6114"/>
    <d v="2022-08-17T00:00:00"/>
    <x v="934"/>
    <x v="4"/>
    <s v="Smartwatch"/>
    <n v="5"/>
    <n v="79.27"/>
    <n v="1.66"/>
    <b v="0"/>
    <s v="Cash"/>
    <s v="Online"/>
    <n v="396.34999999999997"/>
    <n v="0"/>
  </r>
  <r>
    <n v="2672"/>
    <d v="2021-05-02T00:00:00"/>
    <x v="934"/>
    <x v="2"/>
    <s v="Shoes"/>
    <n v="3"/>
    <n v="35.54"/>
    <n v="6.63"/>
    <b v="0"/>
    <s v="UPI"/>
    <s v="In-store"/>
    <n v="106.62"/>
    <n v="0"/>
  </r>
  <r>
    <n v="2443"/>
    <d v="2022-11-01T00:00:00"/>
    <x v="935"/>
    <x v="4"/>
    <s v="Headphones"/>
    <n v="5"/>
    <n v="215.67"/>
    <n v="36.799999999999997"/>
    <b v="0"/>
    <s v="Debit Card"/>
    <s v="Online"/>
    <n v="1078.3499999999999"/>
    <n v="0"/>
  </r>
  <r>
    <n v="4079"/>
    <d v="2022-03-08T00:00:00"/>
    <x v="935"/>
    <x v="4"/>
    <s v="Laptop"/>
    <n v="1"/>
    <n v="36.04"/>
    <n v="0.64"/>
    <b v="0"/>
    <s v="Debit Card"/>
    <s v="Online"/>
    <n v="36.04"/>
    <n v="0"/>
  </r>
  <r>
    <n v="6396"/>
    <d v="2022-02-18T00:00:00"/>
    <x v="936"/>
    <x v="3"/>
    <s v="Science Fiction"/>
    <n v="4"/>
    <n v="401.88"/>
    <n v="169.7"/>
    <b v="1"/>
    <s v="Net Banking"/>
    <s v="Online"/>
    <n v="1607.52"/>
    <n v="1"/>
  </r>
  <r>
    <n v="2856"/>
    <d v="2021-11-22T00:00:00"/>
    <x v="936"/>
    <x v="0"/>
    <s v="Puzzle"/>
    <n v="3"/>
    <n v="382.38"/>
    <n v="46.58"/>
    <b v="0"/>
    <s v="Cash"/>
    <s v="In-store"/>
    <n v="1147.1399999999999"/>
    <n v="0"/>
  </r>
  <r>
    <n v="5129"/>
    <d v="2021-05-10T00:00:00"/>
    <x v="936"/>
    <x v="5"/>
    <s v="Motorcycle Helmet"/>
    <n v="3"/>
    <n v="236.07"/>
    <n v="57.01"/>
    <b v="1"/>
    <s v="Credit Card"/>
    <s v="In-store"/>
    <n v="708.21"/>
    <n v="1"/>
  </r>
  <r>
    <n v="5968"/>
    <d v="2023-02-12T00:00:00"/>
    <x v="937"/>
    <x v="3"/>
    <s v="Biography"/>
    <n v="2"/>
    <n v="286.64"/>
    <n v="104.51"/>
    <b v="1"/>
    <s v="Cash"/>
    <s v="Online"/>
    <n v="573.28"/>
    <n v="1"/>
  </r>
  <r>
    <n v="3238"/>
    <d v="2022-07-23T00:00:00"/>
    <x v="937"/>
    <x v="2"/>
    <s v="Shoes"/>
    <n v="4"/>
    <n v="28.84"/>
    <n v="5.81"/>
    <b v="0"/>
    <s v="Cash"/>
    <s v="In-store"/>
    <n v="115.36"/>
    <n v="0"/>
  </r>
  <r>
    <n v="6392"/>
    <d v="2021-12-27T00:00:00"/>
    <x v="937"/>
    <x v="2"/>
    <s v="Jeans"/>
    <n v="2"/>
    <n v="437.45"/>
    <n v="111.75"/>
    <b v="0"/>
    <s v="UPI"/>
    <s v="In-store"/>
    <n v="874.9"/>
    <n v="0"/>
  </r>
  <r>
    <n v="7103"/>
    <d v="2021-05-25T00:00:00"/>
    <x v="937"/>
    <x v="1"/>
    <s v="Cookware Set"/>
    <n v="2"/>
    <n v="223.39"/>
    <n v="81.96"/>
    <b v="0"/>
    <s v="Cash"/>
    <s v="In-store"/>
    <n v="446.78"/>
    <n v="0"/>
  </r>
  <r>
    <n v="257"/>
    <d v="2022-11-09T00:00:00"/>
    <x v="938"/>
    <x v="2"/>
    <s v="Watch"/>
    <n v="2"/>
    <n v="378.6"/>
    <n v="134.91999999999999"/>
    <b v="0"/>
    <s v="Credit Card"/>
    <s v="In-store"/>
    <n v="757.2"/>
    <n v="0"/>
  </r>
  <r>
    <n v="5790"/>
    <d v="2022-01-16T00:00:00"/>
    <x v="938"/>
    <x v="4"/>
    <s v="Smartphone"/>
    <n v="3"/>
    <n v="355.95"/>
    <n v="108.18"/>
    <b v="1"/>
    <s v="Debit Card"/>
    <s v="In-store"/>
    <n v="1067.8499999999999"/>
    <n v="1"/>
  </r>
  <r>
    <n v="5899"/>
    <d v="2021-12-09T00:00:00"/>
    <x v="938"/>
    <x v="3"/>
    <s v="Textbook"/>
    <n v="4"/>
    <n v="10.1"/>
    <n v="0.18"/>
    <b v="0"/>
    <s v="Cash"/>
    <s v="Online"/>
    <n v="40.4"/>
    <n v="0"/>
  </r>
  <r>
    <n v="1358"/>
    <d v="2022-09-13T00:00:00"/>
    <x v="939"/>
    <x v="3"/>
    <s v="Textbook"/>
    <n v="4"/>
    <n v="458.86"/>
    <n v="122.62"/>
    <b v="1"/>
    <s v="Net Banking"/>
    <s v="In-store"/>
    <n v="1835.44"/>
    <n v="1"/>
  </r>
  <r>
    <n v="7490"/>
    <d v="2022-05-01T00:00:00"/>
    <x v="939"/>
    <x v="4"/>
    <s v="Smartphone"/>
    <n v="5"/>
    <n v="308.73"/>
    <n v="132.5"/>
    <b v="1"/>
    <s v="Cash"/>
    <s v="Online"/>
    <n v="1543.65"/>
    <n v="1"/>
  </r>
  <r>
    <n v="9450"/>
    <d v="2023-03-10T00:00:00"/>
    <x v="940"/>
    <x v="0"/>
    <s v="Doll"/>
    <n v="5"/>
    <n v="242.83"/>
    <n v="66.13"/>
    <b v="0"/>
    <s v="Debit Card"/>
    <s v="Online"/>
    <n v="1214.1500000000001"/>
    <n v="0"/>
  </r>
  <r>
    <n v="29"/>
    <d v="2023-03-04T00:00:00"/>
    <x v="940"/>
    <x v="0"/>
    <s v="Action Figure"/>
    <n v="1"/>
    <n v="170.16"/>
    <n v="26.06"/>
    <b v="0"/>
    <s v="Credit Card"/>
    <s v="Online"/>
    <n v="170.16"/>
    <n v="0"/>
  </r>
  <r>
    <n v="1842"/>
    <d v="2022-11-08T00:00:00"/>
    <x v="940"/>
    <x v="1"/>
    <s v="Cookware Set"/>
    <n v="4"/>
    <n v="169.44"/>
    <n v="56.12"/>
    <b v="1"/>
    <s v="Debit Card"/>
    <s v="In-store"/>
    <n v="677.76"/>
    <n v="1"/>
  </r>
  <r>
    <n v="692"/>
    <d v="2022-03-27T00:00:00"/>
    <x v="940"/>
    <x v="5"/>
    <s v="Air Freshener"/>
    <n v="1"/>
    <n v="37.11"/>
    <n v="16.63"/>
    <b v="0"/>
    <s v="Cash"/>
    <s v="In-store"/>
    <n v="37.11"/>
    <n v="0"/>
  </r>
  <r>
    <n v="2857"/>
    <d v="2021-05-18T00:00:00"/>
    <x v="940"/>
    <x v="3"/>
    <s v="Science Fiction"/>
    <n v="2"/>
    <n v="190.36"/>
    <n v="1.99"/>
    <b v="0"/>
    <s v="Debit Card"/>
    <s v="Online"/>
    <n v="380.72"/>
    <n v="0"/>
  </r>
  <r>
    <n v="7454"/>
    <d v="2022-01-17T00:00:00"/>
    <x v="941"/>
    <x v="5"/>
    <s v="Motor Oil"/>
    <n v="5"/>
    <n v="152.19"/>
    <n v="75.849999999999994"/>
    <b v="0"/>
    <s v="Credit Card"/>
    <s v="In-store"/>
    <n v="760.95"/>
    <n v="0"/>
  </r>
  <r>
    <n v="8116"/>
    <d v="2021-12-25T00:00:00"/>
    <x v="941"/>
    <x v="4"/>
    <s v="Laptop"/>
    <n v="5"/>
    <n v="483.02"/>
    <n v="80.180000000000007"/>
    <b v="1"/>
    <s v="UPI"/>
    <s v="Online"/>
    <n v="2415.1"/>
    <n v="1"/>
  </r>
  <r>
    <n v="3139"/>
    <d v="2021-08-21T00:00:00"/>
    <x v="941"/>
    <x v="1"/>
    <s v="Cushion Covers"/>
    <n v="5"/>
    <n v="12.12"/>
    <n v="4.4000000000000004"/>
    <b v="1"/>
    <s v="Cash"/>
    <s v="In-store"/>
    <n v="60.599999999999994"/>
    <n v="1"/>
  </r>
  <r>
    <n v="85"/>
    <d v="2021-06-15T00:00:00"/>
    <x v="941"/>
    <x v="0"/>
    <s v="Board Game"/>
    <n v="4"/>
    <n v="329.92"/>
    <n v="145.27000000000001"/>
    <b v="0"/>
    <s v="UPI"/>
    <s v="Online"/>
    <n v="1319.68"/>
    <n v="0"/>
  </r>
  <r>
    <n v="425"/>
    <d v="2021-04-09T00:00:00"/>
    <x v="941"/>
    <x v="0"/>
    <s v="Board Game"/>
    <n v="1"/>
    <n v="142.36000000000001"/>
    <n v="37.83"/>
    <b v="0"/>
    <s v="Credit Card"/>
    <s v="In-store"/>
    <n v="142.36000000000001"/>
    <n v="0"/>
  </r>
  <r>
    <n v="5071"/>
    <d v="2022-02-20T00:00:00"/>
    <x v="942"/>
    <x v="3"/>
    <s v="Biography"/>
    <n v="3"/>
    <n v="342.37"/>
    <n v="97.65"/>
    <b v="0"/>
    <s v="UPI"/>
    <s v="In-store"/>
    <n v="1027.1100000000001"/>
    <n v="0"/>
  </r>
  <r>
    <n v="1925"/>
    <d v="2022-11-05T00:00:00"/>
    <x v="943"/>
    <x v="2"/>
    <s v="Jeans"/>
    <n v="5"/>
    <n v="339.58"/>
    <n v="153.44999999999999"/>
    <b v="0"/>
    <s v="UPI"/>
    <s v="Online"/>
    <n v="1697.8999999999999"/>
    <n v="0"/>
  </r>
  <r>
    <n v="5593"/>
    <d v="2021-07-17T00:00:00"/>
    <x v="943"/>
    <x v="2"/>
    <s v="Shoes"/>
    <n v="2"/>
    <n v="48.33"/>
    <n v="23.73"/>
    <b v="0"/>
    <s v="Credit Card"/>
    <s v="In-store"/>
    <n v="96.66"/>
    <n v="0"/>
  </r>
  <r>
    <n v="4351"/>
    <d v="2021-03-27T00:00:00"/>
    <x v="944"/>
    <x v="5"/>
    <s v="Motor Oil"/>
    <n v="5"/>
    <n v="121.5"/>
    <n v="3.12"/>
    <b v="0"/>
    <s v="Debit Card"/>
    <s v="In-store"/>
    <n v="607.5"/>
    <n v="0"/>
  </r>
  <r>
    <n v="1909"/>
    <d v="2022-12-15T00:00:00"/>
    <x v="945"/>
    <x v="1"/>
    <s v="Bed Sheets"/>
    <n v="2"/>
    <n v="366.41"/>
    <n v="59.93"/>
    <b v="0"/>
    <s v="Net Banking"/>
    <s v="In-store"/>
    <n v="732.82"/>
    <n v="0"/>
  </r>
  <r>
    <n v="843"/>
    <d v="2022-12-10T00:00:00"/>
    <x v="945"/>
    <x v="1"/>
    <s v="Table Lamp"/>
    <n v="3"/>
    <n v="182.31"/>
    <n v="52.68"/>
    <b v="1"/>
    <s v="Debit Card"/>
    <s v="In-store"/>
    <n v="546.93000000000006"/>
    <n v="1"/>
  </r>
  <r>
    <n v="2537"/>
    <d v="2022-07-24T00:00:00"/>
    <x v="945"/>
    <x v="4"/>
    <s v="Laptop"/>
    <n v="4"/>
    <n v="248.26"/>
    <n v="0.71"/>
    <b v="1"/>
    <s v="UPI"/>
    <s v="Online"/>
    <n v="993.04"/>
    <n v="1"/>
  </r>
  <r>
    <n v="1745"/>
    <d v="2022-04-27T00:00:00"/>
    <x v="945"/>
    <x v="2"/>
    <s v="T-Shirt"/>
    <n v="5"/>
    <n v="238.89"/>
    <n v="22.75"/>
    <b v="1"/>
    <s v="Cash"/>
    <s v="In-store"/>
    <n v="1194.4499999999998"/>
    <n v="1"/>
  </r>
  <r>
    <n v="147"/>
    <d v="2022-07-30T00:00:00"/>
    <x v="946"/>
    <x v="4"/>
    <s v="Smartwatch"/>
    <n v="4"/>
    <n v="347.32"/>
    <n v="26.92"/>
    <b v="1"/>
    <s v="Debit Card"/>
    <s v="Online"/>
    <n v="1389.28"/>
    <n v="1"/>
  </r>
  <r>
    <n v="750"/>
    <d v="2022-01-13T00:00:00"/>
    <x v="946"/>
    <x v="5"/>
    <s v="Car Charger"/>
    <n v="4"/>
    <n v="124.44"/>
    <n v="30.15"/>
    <b v="1"/>
    <s v="Net Banking"/>
    <s v="In-store"/>
    <n v="497.76"/>
    <n v="1"/>
  </r>
  <r>
    <n v="4749"/>
    <d v="2022-01-01T00:00:00"/>
    <x v="946"/>
    <x v="0"/>
    <s v="Board Game"/>
    <n v="5"/>
    <n v="366.99"/>
    <n v="169.24"/>
    <b v="0"/>
    <s v="Credit Card"/>
    <s v="In-store"/>
    <n v="1834.95"/>
    <n v="0"/>
  </r>
  <r>
    <n v="8313"/>
    <d v="2021-11-14T00:00:00"/>
    <x v="946"/>
    <x v="1"/>
    <s v="Cushion Covers"/>
    <n v="3"/>
    <n v="442.42"/>
    <n v="74.709999999999994"/>
    <b v="1"/>
    <s v="Credit Card"/>
    <s v="In-store"/>
    <n v="1327.26"/>
    <n v="1"/>
  </r>
  <r>
    <n v="2214"/>
    <d v="2021-10-16T00:00:00"/>
    <x v="946"/>
    <x v="5"/>
    <s v="Motor Oil"/>
    <n v="2"/>
    <n v="299.51"/>
    <n v="68.37"/>
    <b v="0"/>
    <s v="Cash"/>
    <s v="In-store"/>
    <n v="599.02"/>
    <n v="0"/>
  </r>
  <r>
    <n v="5917"/>
    <d v="2022-12-29T00:00:00"/>
    <x v="947"/>
    <x v="0"/>
    <s v="Puzzle"/>
    <n v="4"/>
    <n v="157.12"/>
    <n v="62.93"/>
    <b v="1"/>
    <s v="Credit Card"/>
    <s v="Online"/>
    <n v="628.48"/>
    <n v="1"/>
  </r>
  <r>
    <n v="6116"/>
    <d v="2022-11-10T00:00:00"/>
    <x v="947"/>
    <x v="4"/>
    <s v="Headphones"/>
    <n v="2"/>
    <n v="417.55"/>
    <n v="177.62"/>
    <b v="1"/>
    <s v="Net Banking"/>
    <s v="In-store"/>
    <n v="835.1"/>
    <n v="1"/>
  </r>
  <r>
    <n v="3044"/>
    <d v="2022-11-07T00:00:00"/>
    <x v="947"/>
    <x v="2"/>
    <s v="Dress"/>
    <n v="4"/>
    <n v="402.63"/>
    <n v="17.86"/>
    <b v="0"/>
    <s v="Debit Card"/>
    <s v="Online"/>
    <n v="1610.52"/>
    <n v="0"/>
  </r>
  <r>
    <n v="2734"/>
    <d v="2022-08-08T00:00:00"/>
    <x v="947"/>
    <x v="4"/>
    <s v="Headphones"/>
    <n v="1"/>
    <n v="331.05"/>
    <n v="28.2"/>
    <b v="1"/>
    <s v="Credit Card"/>
    <s v="Online"/>
    <n v="331.05"/>
    <n v="1"/>
  </r>
  <r>
    <n v="754"/>
    <d v="2022-03-18T00:00:00"/>
    <x v="947"/>
    <x v="1"/>
    <s v="Cushion Covers"/>
    <n v="2"/>
    <n v="489.45"/>
    <n v="102.53"/>
    <b v="1"/>
    <s v="Net Banking"/>
    <s v="In-store"/>
    <n v="978.9"/>
    <n v="1"/>
  </r>
  <r>
    <n v="3973"/>
    <d v="2021-09-24T00:00:00"/>
    <x v="947"/>
    <x v="5"/>
    <s v="Motor Oil"/>
    <n v="4"/>
    <n v="492.63"/>
    <n v="95.41"/>
    <b v="0"/>
    <s v="Debit Card"/>
    <s v="Online"/>
    <n v="1970.52"/>
    <n v="0"/>
  </r>
  <r>
    <n v="267"/>
    <d v="2022-09-14T00:00:00"/>
    <x v="948"/>
    <x v="2"/>
    <s v="Dress"/>
    <n v="3"/>
    <n v="421.8"/>
    <n v="189.57"/>
    <b v="1"/>
    <s v="Credit Card"/>
    <s v="In-store"/>
    <n v="1265.4000000000001"/>
    <n v="1"/>
  </r>
  <r>
    <n v="6437"/>
    <d v="2022-05-27T00:00:00"/>
    <x v="948"/>
    <x v="3"/>
    <s v="Children's Book"/>
    <n v="5"/>
    <n v="257.32"/>
    <n v="28.57"/>
    <b v="0"/>
    <s v="UPI"/>
    <s v="Online"/>
    <n v="1286.5999999999999"/>
    <n v="0"/>
  </r>
  <r>
    <n v="4293"/>
    <d v="2022-03-17T00:00:00"/>
    <x v="948"/>
    <x v="1"/>
    <s v="Bed Sheets"/>
    <n v="5"/>
    <n v="297.89999999999998"/>
    <n v="87.26"/>
    <b v="1"/>
    <s v="Credit Card"/>
    <s v="Online"/>
    <n v="1489.5"/>
    <n v="1"/>
  </r>
  <r>
    <n v="8690"/>
    <d v="2021-05-13T00:00:00"/>
    <x v="948"/>
    <x v="0"/>
    <s v="Puzzle"/>
    <n v="2"/>
    <n v="33.01"/>
    <n v="15.19"/>
    <b v="0"/>
    <s v="Net Banking"/>
    <s v="In-store"/>
    <n v="66.02"/>
    <n v="0"/>
  </r>
  <r>
    <n v="769"/>
    <d v="2023-03-16T00:00:00"/>
    <x v="949"/>
    <x v="1"/>
    <s v="Cookware Set"/>
    <n v="5"/>
    <n v="166.18"/>
    <n v="34.590000000000003"/>
    <b v="1"/>
    <s v="Net Banking"/>
    <s v="In-store"/>
    <n v="830.90000000000009"/>
    <n v="1"/>
  </r>
  <r>
    <n v="8549"/>
    <d v="2022-05-20T00:00:00"/>
    <x v="949"/>
    <x v="3"/>
    <s v="Textbook"/>
    <n v="4"/>
    <n v="167.74"/>
    <n v="60.52"/>
    <b v="0"/>
    <s v="Credit Card"/>
    <s v="Online"/>
    <n v="670.96"/>
    <n v="0"/>
  </r>
  <r>
    <n v="5711"/>
    <d v="2021-06-09T00:00:00"/>
    <x v="949"/>
    <x v="1"/>
    <s v="Cushion Covers"/>
    <n v="3"/>
    <n v="263.66000000000003"/>
    <n v="54.25"/>
    <b v="0"/>
    <s v="Cash"/>
    <s v="In-store"/>
    <n v="790.98"/>
    <n v="0"/>
  </r>
  <r>
    <n v="7092"/>
    <d v="2021-05-15T00:00:00"/>
    <x v="949"/>
    <x v="5"/>
    <s v="Air Freshener"/>
    <n v="4"/>
    <n v="141.65"/>
    <n v="5.23"/>
    <b v="0"/>
    <s v="Net Banking"/>
    <s v="In-store"/>
    <n v="566.6"/>
    <n v="0"/>
  </r>
  <r>
    <n v="2987"/>
    <d v="2022-10-22T00:00:00"/>
    <x v="950"/>
    <x v="2"/>
    <s v="Shoes"/>
    <n v="2"/>
    <n v="126.57"/>
    <n v="2.6"/>
    <b v="0"/>
    <s v="Cash"/>
    <s v="Online"/>
    <n v="253.14"/>
    <n v="0"/>
  </r>
  <r>
    <n v="2673"/>
    <d v="2023-03-02T00:00:00"/>
    <x v="951"/>
    <x v="0"/>
    <s v="Doll"/>
    <n v="5"/>
    <n v="494.46"/>
    <n v="150.51"/>
    <b v="0"/>
    <s v="Credit Card"/>
    <s v="Online"/>
    <n v="2472.2999999999997"/>
    <n v="0"/>
  </r>
  <r>
    <n v="5826"/>
    <d v="2022-10-27T00:00:00"/>
    <x v="951"/>
    <x v="3"/>
    <s v="Biography"/>
    <n v="1"/>
    <n v="67.5"/>
    <n v="17.399999999999999"/>
    <b v="0"/>
    <s v="Cash"/>
    <s v="In-store"/>
    <n v="67.5"/>
    <n v="0"/>
  </r>
  <r>
    <n v="1999"/>
    <d v="2022-10-03T00:00:00"/>
    <x v="951"/>
    <x v="5"/>
    <s v="Motorcycle Helmet"/>
    <n v="4"/>
    <n v="387.9"/>
    <n v="85.91"/>
    <b v="1"/>
    <s v="Debit Card"/>
    <s v="In-store"/>
    <n v="1551.6"/>
    <n v="1"/>
  </r>
  <r>
    <n v="5831"/>
    <d v="2022-09-25T00:00:00"/>
    <x v="951"/>
    <x v="2"/>
    <s v="T-Shirt"/>
    <n v="3"/>
    <n v="209.57"/>
    <n v="77.69"/>
    <b v="1"/>
    <s v="Cash"/>
    <s v="Online"/>
    <n v="628.71"/>
    <n v="1"/>
  </r>
  <r>
    <n v="5960"/>
    <d v="2023-02-24T00:00:00"/>
    <x v="952"/>
    <x v="2"/>
    <s v="Jeans"/>
    <n v="2"/>
    <n v="301.52999999999997"/>
    <n v="149.36000000000001"/>
    <b v="1"/>
    <s v="Debit Card"/>
    <s v="In-store"/>
    <n v="603.05999999999995"/>
    <n v="1"/>
  </r>
  <r>
    <n v="2109"/>
    <d v="2021-06-19T00:00:00"/>
    <x v="952"/>
    <x v="4"/>
    <s v="Camera"/>
    <n v="3"/>
    <n v="399.5"/>
    <n v="67.73"/>
    <b v="0"/>
    <s v="Debit Card"/>
    <s v="Online"/>
    <n v="1198.5"/>
    <n v="0"/>
  </r>
  <r>
    <n v="2474"/>
    <d v="2022-09-29T00:00:00"/>
    <x v="953"/>
    <x v="4"/>
    <s v="Smartwatch"/>
    <n v="4"/>
    <n v="24.74"/>
    <n v="11.38"/>
    <b v="1"/>
    <s v="Cash"/>
    <s v="Online"/>
    <n v="98.96"/>
    <n v="1"/>
  </r>
  <r>
    <n v="7491"/>
    <d v="2021-11-14T00:00:00"/>
    <x v="953"/>
    <x v="4"/>
    <s v="Smartwatch"/>
    <n v="4"/>
    <n v="164.67"/>
    <n v="0.69"/>
    <b v="1"/>
    <s v="UPI"/>
    <s v="Online"/>
    <n v="658.68"/>
    <n v="1"/>
  </r>
  <r>
    <n v="9937"/>
    <d v="2021-11-09T00:00:00"/>
    <x v="953"/>
    <x v="2"/>
    <s v="Shoes"/>
    <n v="5"/>
    <n v="54.8"/>
    <n v="18.600000000000001"/>
    <b v="0"/>
    <s v="Debit Card"/>
    <s v="Online"/>
    <n v="274"/>
    <n v="0"/>
  </r>
  <r>
    <n v="3316"/>
    <d v="2021-09-08T00:00:00"/>
    <x v="953"/>
    <x v="1"/>
    <s v="Curtains"/>
    <n v="3"/>
    <n v="226.98"/>
    <n v="102.69"/>
    <b v="1"/>
    <s v="Net Banking"/>
    <s v="In-store"/>
    <n v="680.9399999999999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56263-9E26-4E89-9E87-27DD41ECCB39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58" firstHeaderRow="0" firstDataRow="1" firstDataCol="1"/>
  <pivotFields count="13">
    <pivotField dataField="1" showAll="0"/>
    <pivotField dataField="1" numFmtId="14" showAll="0"/>
    <pivotField axis="axisRow" showAll="0">
      <items count="9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t="default"/>
      </items>
    </pivotField>
    <pivotField showAll="0">
      <items count="7">
        <item x="5"/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9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x of Date of Purchase" fld="1" subtotal="max" baseField="2" baseItem="0"/>
    <dataField name="Min of Date of Purchase" fld="1" subtotal="min" baseField="2" baseItem="0"/>
    <dataField name="Count of Transaction ID" fld="0" subtotal="count" baseField="2" baseItem="0"/>
    <dataField name="Sum of Revnue" fld="11" baseField="0" baseItem="0"/>
    <dataField name="Sum of Return Flags" fld="12" baseField="0" baseItem="0"/>
  </dataFields>
  <formats count="2">
    <format dxfId="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2EB9F-6F1E-42D2-8ECC-8FF46C6301A3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EE3034-4D50-4E30-B03B-F010092B29EF}" name="Table1" displayName="Table1" ref="A1:M3001" totalsRowShown="0">
  <autoFilter ref="A1:M3001" xr:uid="{11EE3034-4D50-4E30-B03B-F010092B29EF}"/>
  <tableColumns count="13">
    <tableColumn id="1" xr3:uid="{B1EFDE5C-9548-460C-8668-2E3772C37FC4}" name="Transaction ID"/>
    <tableColumn id="2" xr3:uid="{A586903F-967A-479F-8131-AB1A72F17E12}" name="Date of Purchase" dataDxfId="10"/>
    <tableColumn id="3" xr3:uid="{4A8AF832-FAD7-4971-B367-43B882CCABE1}" name="Customer ID"/>
    <tableColumn id="4" xr3:uid="{73CC84F0-2A90-47BE-8C0B-7B4538115B1D}" name="Product Category"/>
    <tableColumn id="5" xr3:uid="{2DFB1EEB-EC32-460D-B975-A8337943A61A}" name="Product Name"/>
    <tableColumn id="6" xr3:uid="{4A0FC6CE-F002-401D-BD87-08F5F7C2148B}" name="Units"/>
    <tableColumn id="7" xr3:uid="{4C26F084-35BC-4D63-99C2-01C226EE5F2C}" name="Price"/>
    <tableColumn id="8" xr3:uid="{2E5655B5-4973-46A0-BDB2-072587DC882F}" name="Discounts"/>
    <tableColumn id="9" xr3:uid="{189084B6-39F7-4668-A9ED-7A016CDE66DC}" name="Returned"/>
    <tableColumn id="10" xr3:uid="{61E11A6C-F14D-4AA4-B629-DEE2291399CA}" name="Mode of Payment"/>
    <tableColumn id="11" xr3:uid="{64C2B107-12AA-4637-9F29-91A269A44818}" name="Purchase Channel"/>
    <tableColumn id="12" xr3:uid="{5D9FAEDB-452A-44EA-910D-D701FA6F8FF2}" name="Revnue">
      <calculatedColumnFormula>F2*G2</calculatedColumnFormula>
    </tableColumn>
    <tableColumn id="13" xr3:uid="{1924B513-F341-4B32-9D74-CAAAC4769F05}" name="Return Flags">
      <calculatedColumnFormula>IF(I2, 1, 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H7" sqref="H7"/>
    </sheetView>
  </sheetViews>
  <sheetFormatPr defaultRowHeight="15.6" outlineLevelCol="3" x14ac:dyDescent="0.35"/>
  <cols>
    <col min="1" max="1" width="10.59765625" bestFit="1" customWidth="1"/>
    <col min="2" max="2" width="20.3984375" bestFit="1" customWidth="1"/>
    <col min="3" max="3" width="30.296875" hidden="1" customWidth="1" outlineLevel="1"/>
    <col min="4" max="4" width="21.8984375" hidden="1" customWidth="1" outlineLevel="2"/>
    <col min="5" max="5" width="3.796875" hidden="1" customWidth="1" outlineLevel="3"/>
    <col min="6" max="6" width="6.69921875" hidden="1" customWidth="1" outlineLevel="3"/>
    <col min="7" max="7" width="10.19921875" hidden="1" customWidth="1" outlineLevel="3"/>
    <col min="8" max="8" width="18.796875" bestFit="1" customWidth="1" collapsed="1"/>
    <col min="9" max="9" width="16.796875" bestFit="1" customWidth="1"/>
    <col min="10" max="10" width="15.5" style="14" bestFit="1" customWidth="1"/>
    <col min="11" max="11" width="22.19921875" style="14" bestFit="1" customWidth="1"/>
    <col min="12" max="12" width="13.296875" style="14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2945</v>
      </c>
      <c r="I1" t="s">
        <v>2946</v>
      </c>
      <c r="J1" s="14" t="s">
        <v>2947</v>
      </c>
      <c r="K1" s="14" t="s">
        <v>2948</v>
      </c>
      <c r="L1" s="14" t="s">
        <v>2949</v>
      </c>
      <c r="M1" s="14" t="s">
        <v>2959</v>
      </c>
      <c r="N1" s="14" t="s">
        <v>2960</v>
      </c>
    </row>
    <row r="2" spans="1:14" x14ac:dyDescent="0.35">
      <c r="A2">
        <v>1</v>
      </c>
      <c r="B2" t="s">
        <v>7</v>
      </c>
      <c r="C2" t="s">
        <v>8</v>
      </c>
      <c r="D2">
        <v>6029333346</v>
      </c>
      <c r="E2">
        <v>34</v>
      </c>
      <c r="F2" t="s">
        <v>9</v>
      </c>
      <c r="G2" t="s">
        <v>10</v>
      </c>
      <c r="H2" s="1">
        <f>IFERROR(VLOOKUP($A2,Sheet1!$A:$F,COLUMN(Sheet1!B2),FALSE),0)</f>
        <v>44971</v>
      </c>
      <c r="I2" s="1">
        <f>IFERROR(VLOOKUP($A2,Sheet1!$A:$F,COLUMN(Sheet1!C2),FALSE),0)</f>
        <v>44308</v>
      </c>
      <c r="J2" s="14">
        <f>IFERROR(VLOOKUP($A2,Sheet1!$A:$F,COLUMN(Sheet1!D2),FALSE),0)</f>
        <v>5</v>
      </c>
      <c r="K2" s="14">
        <f>IFERROR(VLOOKUP($A2,Sheet1!$A:$F,COLUMN(Sheet1!E2),FALSE),0)</f>
        <v>2660.12</v>
      </c>
      <c r="L2" s="14">
        <f>IFERROR(VLOOKUP($A2,Sheet1!$A:$F,COLUMN(Sheet1!F2),FALSE),0)</f>
        <v>2</v>
      </c>
      <c r="M2">
        <f>IFERROR(L2/J2, 0)</f>
        <v>0.4</v>
      </c>
      <c r="N2">
        <f>IF(M2=1, 1, 0)</f>
        <v>0</v>
      </c>
    </row>
    <row r="3" spans="1:14" x14ac:dyDescent="0.35">
      <c r="A3">
        <v>2</v>
      </c>
      <c r="B3" t="s">
        <v>11</v>
      </c>
      <c r="C3" t="s">
        <v>12</v>
      </c>
      <c r="D3" t="s">
        <v>13</v>
      </c>
      <c r="E3">
        <v>48</v>
      </c>
      <c r="F3" t="s">
        <v>14</v>
      </c>
      <c r="G3" t="s">
        <v>10</v>
      </c>
      <c r="H3" s="1">
        <f>IFERROR(VLOOKUP($A3,Sheet1!$A:$F,COLUMN(Sheet1!B3),FALSE),0)</f>
        <v>44983</v>
      </c>
      <c r="I3" s="1">
        <f>IFERROR(VLOOKUP($A3,Sheet1!$A:$F,COLUMN(Sheet1!C3),FALSE),0)</f>
        <v>44982</v>
      </c>
      <c r="J3" s="14">
        <f>IFERROR(VLOOKUP($A3,Sheet1!$A:$F,COLUMN(Sheet1!D3),FALSE),0)</f>
        <v>2</v>
      </c>
      <c r="K3" s="14">
        <f>IFERROR(VLOOKUP($A3,Sheet1!$A:$F,COLUMN(Sheet1!E3),FALSE),0)</f>
        <v>1942.87</v>
      </c>
      <c r="L3" s="14">
        <f>IFERROR(VLOOKUP($A3,Sheet1!$A:$F,COLUMN(Sheet1!F3),FALSE),0)</f>
        <v>1</v>
      </c>
      <c r="M3">
        <f t="shared" ref="M3:M66" si="0">IFERROR(L3/J3, 0)</f>
        <v>0.5</v>
      </c>
      <c r="N3">
        <f t="shared" ref="N3:N66" si="1">IF(M3=1, 1, 0)</f>
        <v>0</v>
      </c>
    </row>
    <row r="4" spans="1:14" x14ac:dyDescent="0.35">
      <c r="A4">
        <v>3</v>
      </c>
      <c r="B4" t="s">
        <v>15</v>
      </c>
      <c r="C4" t="s">
        <v>16</v>
      </c>
      <c r="D4">
        <f>1-994-417-1545</f>
        <v>-2955</v>
      </c>
      <c r="E4">
        <v>23</v>
      </c>
      <c r="F4" t="s">
        <v>9</v>
      </c>
      <c r="G4" t="s">
        <v>17</v>
      </c>
      <c r="H4" s="1">
        <f>IFERROR(VLOOKUP($A4,Sheet1!$A:$F,COLUMN(Sheet1!B4),FALSE),0)</f>
        <v>44782</v>
      </c>
      <c r="I4" s="1">
        <f>IFERROR(VLOOKUP($A4,Sheet1!$A:$F,COLUMN(Sheet1!C4),FALSE),0)</f>
        <v>44564</v>
      </c>
      <c r="J4" s="14">
        <f>IFERROR(VLOOKUP($A4,Sheet1!$A:$F,COLUMN(Sheet1!D4),FALSE),0)</f>
        <v>4</v>
      </c>
      <c r="K4" s="14">
        <f>IFERROR(VLOOKUP($A4,Sheet1!$A:$F,COLUMN(Sheet1!E4),FALSE),0)</f>
        <v>2005.0800000000004</v>
      </c>
      <c r="L4" s="14">
        <f>IFERROR(VLOOKUP($A4,Sheet1!$A:$F,COLUMN(Sheet1!F4),FALSE),0)</f>
        <v>3</v>
      </c>
      <c r="M4">
        <f t="shared" si="0"/>
        <v>0.75</v>
      </c>
      <c r="N4">
        <f t="shared" si="1"/>
        <v>0</v>
      </c>
    </row>
    <row r="5" spans="1:14" x14ac:dyDescent="0.35">
      <c r="A5">
        <v>4</v>
      </c>
      <c r="B5" t="s">
        <v>18</v>
      </c>
      <c r="C5" t="s">
        <v>19</v>
      </c>
      <c r="D5" t="s">
        <v>20</v>
      </c>
      <c r="E5">
        <v>25</v>
      </c>
      <c r="F5" t="s">
        <v>14</v>
      </c>
      <c r="G5" t="s">
        <v>10</v>
      </c>
      <c r="H5" s="1">
        <f>IFERROR(VLOOKUP($A5,Sheet1!$A:$F,COLUMN(Sheet1!B5),FALSE),0)</f>
        <v>44491</v>
      </c>
      <c r="I5" s="1">
        <f>IFERROR(VLOOKUP($A5,Sheet1!$A:$F,COLUMN(Sheet1!C5),FALSE),0)</f>
        <v>44292</v>
      </c>
      <c r="J5" s="14">
        <f>IFERROR(VLOOKUP($A5,Sheet1!$A:$F,COLUMN(Sheet1!D5),FALSE),0)</f>
        <v>2</v>
      </c>
      <c r="K5" s="14">
        <f>IFERROR(VLOOKUP($A5,Sheet1!$A:$F,COLUMN(Sheet1!E5),FALSE),0)</f>
        <v>2225.7199999999998</v>
      </c>
      <c r="L5" s="14">
        <f>IFERROR(VLOOKUP($A5,Sheet1!$A:$F,COLUMN(Sheet1!F5),FALSE),0)</f>
        <v>2</v>
      </c>
      <c r="M5">
        <f t="shared" si="0"/>
        <v>1</v>
      </c>
      <c r="N5">
        <f t="shared" si="1"/>
        <v>1</v>
      </c>
    </row>
    <row r="6" spans="1:14" x14ac:dyDescent="0.35">
      <c r="A6">
        <v>5</v>
      </c>
      <c r="B6" t="s">
        <v>21</v>
      </c>
      <c r="C6" t="s">
        <v>22</v>
      </c>
      <c r="D6" t="s">
        <v>23</v>
      </c>
      <c r="E6">
        <v>42</v>
      </c>
      <c r="F6" t="s">
        <v>24</v>
      </c>
      <c r="G6" t="s">
        <v>25</v>
      </c>
      <c r="H6" s="1">
        <f>IFERROR(VLOOKUP($A6,Sheet1!$A:$F,COLUMN(Sheet1!B6),FALSE),0)</f>
        <v>44788</v>
      </c>
      <c r="I6" s="1">
        <f>IFERROR(VLOOKUP($A6,Sheet1!$A:$F,COLUMN(Sheet1!C6),FALSE),0)</f>
        <v>44542</v>
      </c>
      <c r="J6" s="14">
        <f>IFERROR(VLOOKUP($A6,Sheet1!$A:$F,COLUMN(Sheet1!D6),FALSE),0)</f>
        <v>4</v>
      </c>
      <c r="K6" s="14">
        <f>IFERROR(VLOOKUP($A6,Sheet1!$A:$F,COLUMN(Sheet1!E6),FALSE),0)</f>
        <v>2322.38</v>
      </c>
      <c r="L6" s="14">
        <f>IFERROR(VLOOKUP($A6,Sheet1!$A:$F,COLUMN(Sheet1!F6),FALSE),0)</f>
        <v>2</v>
      </c>
      <c r="M6">
        <f t="shared" si="0"/>
        <v>0.5</v>
      </c>
      <c r="N6">
        <f t="shared" si="1"/>
        <v>0</v>
      </c>
    </row>
    <row r="7" spans="1:14" x14ac:dyDescent="0.35">
      <c r="A7">
        <v>6</v>
      </c>
      <c r="B7" t="s">
        <v>26</v>
      </c>
      <c r="C7" t="s">
        <v>27</v>
      </c>
      <c r="D7" t="s">
        <v>28</v>
      </c>
      <c r="E7">
        <v>29</v>
      </c>
      <c r="F7" t="s">
        <v>9</v>
      </c>
      <c r="G7" t="s">
        <v>10</v>
      </c>
      <c r="H7" s="1">
        <f>IFERROR(VLOOKUP($A7,Sheet1!$A:$F,COLUMN(Sheet1!B7),FALSE),0)</f>
        <v>44920</v>
      </c>
      <c r="I7" s="1">
        <f>IFERROR(VLOOKUP($A7,Sheet1!$A:$F,COLUMN(Sheet1!C7),FALSE),0)</f>
        <v>44750</v>
      </c>
      <c r="J7" s="14">
        <f>IFERROR(VLOOKUP($A7,Sheet1!$A:$F,COLUMN(Sheet1!D7),FALSE),0)</f>
        <v>4</v>
      </c>
      <c r="K7" s="14">
        <f>IFERROR(VLOOKUP($A7,Sheet1!$A:$F,COLUMN(Sheet1!E7),FALSE),0)</f>
        <v>2324.33</v>
      </c>
      <c r="L7" s="14">
        <f>IFERROR(VLOOKUP($A7,Sheet1!$A:$F,COLUMN(Sheet1!F7),FALSE),0)</f>
        <v>0</v>
      </c>
      <c r="M7">
        <f t="shared" si="0"/>
        <v>0</v>
      </c>
      <c r="N7">
        <f t="shared" si="1"/>
        <v>0</v>
      </c>
    </row>
    <row r="8" spans="1:14" x14ac:dyDescent="0.35">
      <c r="A8">
        <v>7</v>
      </c>
      <c r="B8" t="s">
        <v>29</v>
      </c>
      <c r="C8" t="s">
        <v>30</v>
      </c>
      <c r="D8" t="s">
        <v>31</v>
      </c>
      <c r="E8">
        <v>62</v>
      </c>
      <c r="F8" t="s">
        <v>24</v>
      </c>
      <c r="G8" t="s">
        <v>32</v>
      </c>
      <c r="H8" s="1">
        <f>IFERROR(VLOOKUP($A8,Sheet1!$A:$F,COLUMN(Sheet1!B8),FALSE),0)</f>
        <v>44708</v>
      </c>
      <c r="I8" s="1">
        <f>IFERROR(VLOOKUP($A8,Sheet1!$A:$F,COLUMN(Sheet1!C8),FALSE),0)</f>
        <v>44475</v>
      </c>
      <c r="J8" s="14">
        <f>IFERROR(VLOOKUP($A8,Sheet1!$A:$F,COLUMN(Sheet1!D8),FALSE),0)</f>
        <v>3</v>
      </c>
      <c r="K8" s="14">
        <f>IFERROR(VLOOKUP($A8,Sheet1!$A:$F,COLUMN(Sheet1!E8),FALSE),0)</f>
        <v>789.65</v>
      </c>
      <c r="L8" s="14">
        <f>IFERROR(VLOOKUP($A8,Sheet1!$A:$F,COLUMN(Sheet1!F8),FALSE),0)</f>
        <v>2</v>
      </c>
      <c r="M8">
        <f t="shared" si="0"/>
        <v>0.66666666666666663</v>
      </c>
      <c r="N8">
        <f t="shared" si="1"/>
        <v>0</v>
      </c>
    </row>
    <row r="9" spans="1:14" x14ac:dyDescent="0.35">
      <c r="A9">
        <v>8</v>
      </c>
      <c r="B9" t="s">
        <v>33</v>
      </c>
      <c r="C9" t="s">
        <v>34</v>
      </c>
      <c r="D9" t="s">
        <v>35</v>
      </c>
      <c r="E9">
        <v>24</v>
      </c>
      <c r="F9" t="s">
        <v>14</v>
      </c>
      <c r="G9" t="s">
        <v>10</v>
      </c>
      <c r="H9" s="1">
        <f>IFERROR(VLOOKUP($A9,Sheet1!$A:$F,COLUMN(Sheet1!B9),FALSE),0)</f>
        <v>0</v>
      </c>
      <c r="I9" s="1">
        <f>IFERROR(VLOOKUP($A9,Sheet1!$A:$F,COLUMN(Sheet1!C9),FALSE),0)</f>
        <v>0</v>
      </c>
      <c r="J9" s="14">
        <f>IFERROR(VLOOKUP($A9,Sheet1!$A:$F,COLUMN(Sheet1!D9),FALSE),0)</f>
        <v>0</v>
      </c>
      <c r="K9" s="14">
        <f>IFERROR(VLOOKUP($A9,Sheet1!$A:$F,COLUMN(Sheet1!E9),FALSE),0)</f>
        <v>0</v>
      </c>
      <c r="L9" s="14">
        <f>IFERROR(VLOOKUP($A9,Sheet1!$A:$F,COLUMN(Sheet1!F9),FALSE),0)</f>
        <v>0</v>
      </c>
      <c r="M9">
        <f t="shared" si="0"/>
        <v>0</v>
      </c>
      <c r="N9">
        <f t="shared" si="1"/>
        <v>0</v>
      </c>
    </row>
    <row r="10" spans="1:14" x14ac:dyDescent="0.35">
      <c r="A10">
        <v>9</v>
      </c>
      <c r="B10" t="s">
        <v>36</v>
      </c>
      <c r="C10" t="s">
        <v>37</v>
      </c>
      <c r="D10" t="s">
        <v>38</v>
      </c>
      <c r="E10">
        <v>58</v>
      </c>
      <c r="F10" t="s">
        <v>9</v>
      </c>
      <c r="G10" t="s">
        <v>25</v>
      </c>
      <c r="H10" s="1">
        <f>IFERROR(VLOOKUP($A10,Sheet1!$A:$F,COLUMN(Sheet1!B10),FALSE),0)</f>
        <v>44831</v>
      </c>
      <c r="I10" s="1">
        <f>IFERROR(VLOOKUP($A10,Sheet1!$A:$F,COLUMN(Sheet1!C10),FALSE),0)</f>
        <v>44831</v>
      </c>
      <c r="J10" s="14">
        <f>IFERROR(VLOOKUP($A10,Sheet1!$A:$F,COLUMN(Sheet1!D10),FALSE),0)</f>
        <v>1</v>
      </c>
      <c r="K10" s="14">
        <f>IFERROR(VLOOKUP($A10,Sheet1!$A:$F,COLUMN(Sheet1!E10),FALSE),0)</f>
        <v>629.88</v>
      </c>
      <c r="L10" s="14">
        <f>IFERROR(VLOOKUP($A10,Sheet1!$A:$F,COLUMN(Sheet1!F10),FALSE),0)</f>
        <v>0</v>
      </c>
      <c r="M10">
        <f t="shared" si="0"/>
        <v>0</v>
      </c>
      <c r="N10">
        <f t="shared" si="1"/>
        <v>0</v>
      </c>
    </row>
    <row r="11" spans="1:14" x14ac:dyDescent="0.35">
      <c r="A11">
        <v>10</v>
      </c>
      <c r="B11" t="s">
        <v>39</v>
      </c>
      <c r="C11" t="s">
        <v>40</v>
      </c>
      <c r="D11" t="s">
        <v>41</v>
      </c>
      <c r="E11">
        <v>52</v>
      </c>
      <c r="F11" t="s">
        <v>24</v>
      </c>
      <c r="G11" t="s">
        <v>10</v>
      </c>
      <c r="H11" s="1">
        <f>IFERROR(VLOOKUP($A11,Sheet1!$A:$F,COLUMN(Sheet1!B11),FALSE),0)</f>
        <v>44767</v>
      </c>
      <c r="I11" s="1">
        <f>IFERROR(VLOOKUP($A11,Sheet1!$A:$F,COLUMN(Sheet1!C11),FALSE),0)</f>
        <v>44307</v>
      </c>
      <c r="J11" s="14">
        <f>IFERROR(VLOOKUP($A11,Sheet1!$A:$F,COLUMN(Sheet1!D11),FALSE),0)</f>
        <v>4</v>
      </c>
      <c r="K11" s="14">
        <f>IFERROR(VLOOKUP($A11,Sheet1!$A:$F,COLUMN(Sheet1!E11),FALSE),0)</f>
        <v>3560.68</v>
      </c>
      <c r="L11" s="14">
        <f>IFERROR(VLOOKUP($A11,Sheet1!$A:$F,COLUMN(Sheet1!F11),FALSE),0)</f>
        <v>2</v>
      </c>
      <c r="M11">
        <f t="shared" si="0"/>
        <v>0.5</v>
      </c>
      <c r="N11">
        <f t="shared" si="1"/>
        <v>0</v>
      </c>
    </row>
    <row r="12" spans="1:14" x14ac:dyDescent="0.35">
      <c r="A12">
        <v>11</v>
      </c>
      <c r="B12" t="s">
        <v>42</v>
      </c>
      <c r="C12" t="s">
        <v>43</v>
      </c>
      <c r="D12">
        <v>1001676184</v>
      </c>
      <c r="E12">
        <v>61</v>
      </c>
      <c r="F12" t="s">
        <v>9</v>
      </c>
      <c r="G12" t="s">
        <v>44</v>
      </c>
      <c r="H12" s="1">
        <f>IFERROR(VLOOKUP($A12,Sheet1!$A:$F,COLUMN(Sheet1!B12),FALSE),0)</f>
        <v>44713</v>
      </c>
      <c r="I12" s="1">
        <f>IFERROR(VLOOKUP($A12,Sheet1!$A:$F,COLUMN(Sheet1!C12),FALSE),0)</f>
        <v>44694</v>
      </c>
      <c r="J12" s="14">
        <f>IFERROR(VLOOKUP($A12,Sheet1!$A:$F,COLUMN(Sheet1!D12),FALSE),0)</f>
        <v>2</v>
      </c>
      <c r="K12" s="14">
        <f>IFERROR(VLOOKUP($A12,Sheet1!$A:$F,COLUMN(Sheet1!E12),FALSE),0)</f>
        <v>4188.8500000000004</v>
      </c>
      <c r="L12" s="14">
        <f>IFERROR(VLOOKUP($A12,Sheet1!$A:$F,COLUMN(Sheet1!F12),FALSE),0)</f>
        <v>0</v>
      </c>
      <c r="M12">
        <f t="shared" si="0"/>
        <v>0</v>
      </c>
      <c r="N12">
        <f t="shared" si="1"/>
        <v>0</v>
      </c>
    </row>
    <row r="13" spans="1:14" x14ac:dyDescent="0.35">
      <c r="A13">
        <v>12</v>
      </c>
      <c r="B13" t="s">
        <v>45</v>
      </c>
      <c r="C13" t="s">
        <v>46</v>
      </c>
      <c r="D13" t="s">
        <v>47</v>
      </c>
      <c r="E13">
        <v>49</v>
      </c>
      <c r="F13" t="s">
        <v>14</v>
      </c>
      <c r="G13" t="s">
        <v>48</v>
      </c>
      <c r="H13" s="1">
        <f>IFERROR(VLOOKUP($A13,Sheet1!$A:$F,COLUMN(Sheet1!B13),FALSE),0)</f>
        <v>44572</v>
      </c>
      <c r="I13" s="1">
        <f>IFERROR(VLOOKUP($A13,Sheet1!$A:$F,COLUMN(Sheet1!C13),FALSE),0)</f>
        <v>44382</v>
      </c>
      <c r="J13" s="14">
        <f>IFERROR(VLOOKUP($A13,Sheet1!$A:$F,COLUMN(Sheet1!D13),FALSE),0)</f>
        <v>2</v>
      </c>
      <c r="K13" s="14">
        <f>IFERROR(VLOOKUP($A13,Sheet1!$A:$F,COLUMN(Sheet1!E13),FALSE),0)</f>
        <v>492.54</v>
      </c>
      <c r="L13" s="14">
        <f>IFERROR(VLOOKUP($A13,Sheet1!$A:$F,COLUMN(Sheet1!F13),FALSE),0)</f>
        <v>0</v>
      </c>
      <c r="M13">
        <f t="shared" si="0"/>
        <v>0</v>
      </c>
      <c r="N13">
        <f t="shared" si="1"/>
        <v>0</v>
      </c>
    </row>
    <row r="14" spans="1:14" x14ac:dyDescent="0.35">
      <c r="A14">
        <v>13</v>
      </c>
      <c r="B14" t="s">
        <v>49</v>
      </c>
      <c r="C14" t="s">
        <v>50</v>
      </c>
      <c r="D14">
        <v>8737530011</v>
      </c>
      <c r="E14">
        <v>27</v>
      </c>
      <c r="F14" t="s">
        <v>14</v>
      </c>
      <c r="G14" t="s">
        <v>32</v>
      </c>
      <c r="H14" s="1">
        <f>IFERROR(VLOOKUP($A14,Sheet1!$A:$F,COLUMN(Sheet1!B14),FALSE),0)</f>
        <v>44841</v>
      </c>
      <c r="I14" s="1">
        <f>IFERROR(VLOOKUP($A14,Sheet1!$A:$F,COLUMN(Sheet1!C14),FALSE),0)</f>
        <v>44798</v>
      </c>
      <c r="J14" s="14">
        <f>IFERROR(VLOOKUP($A14,Sheet1!$A:$F,COLUMN(Sheet1!D14),FALSE),0)</f>
        <v>2</v>
      </c>
      <c r="K14" s="14">
        <f>IFERROR(VLOOKUP($A14,Sheet1!$A:$F,COLUMN(Sheet1!E14),FALSE),0)</f>
        <v>1195.56</v>
      </c>
      <c r="L14" s="14">
        <f>IFERROR(VLOOKUP($A14,Sheet1!$A:$F,COLUMN(Sheet1!F14),FALSE),0)</f>
        <v>0</v>
      </c>
      <c r="M14">
        <f t="shared" si="0"/>
        <v>0</v>
      </c>
      <c r="N14">
        <f t="shared" si="1"/>
        <v>0</v>
      </c>
    </row>
    <row r="15" spans="1:14" x14ac:dyDescent="0.35">
      <c r="A15">
        <v>14</v>
      </c>
      <c r="B15" t="s">
        <v>51</v>
      </c>
      <c r="C15" t="s">
        <v>52</v>
      </c>
      <c r="D15" t="s">
        <v>53</v>
      </c>
      <c r="E15">
        <v>44</v>
      </c>
      <c r="F15" t="s">
        <v>14</v>
      </c>
      <c r="G15" t="s">
        <v>54</v>
      </c>
      <c r="H15" s="1">
        <f>IFERROR(VLOOKUP($A15,Sheet1!$A:$F,COLUMN(Sheet1!B15),FALSE),0)</f>
        <v>44838</v>
      </c>
      <c r="I15" s="1">
        <f>IFERROR(VLOOKUP($A15,Sheet1!$A:$F,COLUMN(Sheet1!C15),FALSE),0)</f>
        <v>44790</v>
      </c>
      <c r="J15" s="14">
        <f>IFERROR(VLOOKUP($A15,Sheet1!$A:$F,COLUMN(Sheet1!D15),FALSE),0)</f>
        <v>2</v>
      </c>
      <c r="K15" s="14">
        <f>IFERROR(VLOOKUP($A15,Sheet1!$A:$F,COLUMN(Sheet1!E15),FALSE),0)</f>
        <v>1198.54</v>
      </c>
      <c r="L15" s="14">
        <f>IFERROR(VLOOKUP($A15,Sheet1!$A:$F,COLUMN(Sheet1!F15),FALSE),0)</f>
        <v>2</v>
      </c>
      <c r="M15">
        <f t="shared" si="0"/>
        <v>1</v>
      </c>
      <c r="N15">
        <f t="shared" si="1"/>
        <v>1</v>
      </c>
    </row>
    <row r="16" spans="1:14" x14ac:dyDescent="0.35">
      <c r="A16">
        <v>15</v>
      </c>
      <c r="B16" t="s">
        <v>55</v>
      </c>
      <c r="C16" t="s">
        <v>56</v>
      </c>
      <c r="D16">
        <v>2255794155</v>
      </c>
      <c r="E16">
        <v>50</v>
      </c>
      <c r="F16" t="s">
        <v>24</v>
      </c>
      <c r="G16" t="s">
        <v>44</v>
      </c>
      <c r="H16" s="1">
        <f>IFERROR(VLOOKUP($A16,Sheet1!$A:$F,COLUMN(Sheet1!B16),FALSE),0)</f>
        <v>44844</v>
      </c>
      <c r="I16" s="1">
        <f>IFERROR(VLOOKUP($A16,Sheet1!$A:$F,COLUMN(Sheet1!C16),FALSE),0)</f>
        <v>44478</v>
      </c>
      <c r="J16" s="14">
        <f>IFERROR(VLOOKUP($A16,Sheet1!$A:$F,COLUMN(Sheet1!D16),FALSE),0)</f>
        <v>3</v>
      </c>
      <c r="K16" s="14">
        <f>IFERROR(VLOOKUP($A16,Sheet1!$A:$F,COLUMN(Sheet1!E16),FALSE),0)</f>
        <v>2835.88</v>
      </c>
      <c r="L16" s="14">
        <f>IFERROR(VLOOKUP($A16,Sheet1!$A:$F,COLUMN(Sheet1!F16),FALSE),0)</f>
        <v>3</v>
      </c>
      <c r="M16">
        <f t="shared" si="0"/>
        <v>1</v>
      </c>
      <c r="N16">
        <f t="shared" si="1"/>
        <v>1</v>
      </c>
    </row>
    <row r="17" spans="1:14" x14ac:dyDescent="0.35">
      <c r="A17">
        <v>16</v>
      </c>
      <c r="B17" t="s">
        <v>57</v>
      </c>
      <c r="C17" t="s">
        <v>58</v>
      </c>
      <c r="D17" t="s">
        <v>59</v>
      </c>
      <c r="E17">
        <v>25</v>
      </c>
      <c r="F17" t="s">
        <v>9</v>
      </c>
      <c r="G17" t="s">
        <v>60</v>
      </c>
      <c r="H17" s="1">
        <f>IFERROR(VLOOKUP($A17,Sheet1!$A:$F,COLUMN(Sheet1!B17),FALSE),0)</f>
        <v>44786</v>
      </c>
      <c r="I17" s="1">
        <f>IFERROR(VLOOKUP($A17,Sheet1!$A:$F,COLUMN(Sheet1!C17),FALSE),0)</f>
        <v>44624</v>
      </c>
      <c r="J17" s="14">
        <f>IFERROR(VLOOKUP($A17,Sheet1!$A:$F,COLUMN(Sheet1!D17),FALSE),0)</f>
        <v>3</v>
      </c>
      <c r="K17" s="14">
        <f>IFERROR(VLOOKUP($A17,Sheet1!$A:$F,COLUMN(Sheet1!E17),FALSE),0)</f>
        <v>3389.0800000000004</v>
      </c>
      <c r="L17" s="14">
        <f>IFERROR(VLOOKUP($A17,Sheet1!$A:$F,COLUMN(Sheet1!F17),FALSE),0)</f>
        <v>1</v>
      </c>
      <c r="M17">
        <f t="shared" si="0"/>
        <v>0.33333333333333331</v>
      </c>
      <c r="N17">
        <f t="shared" si="1"/>
        <v>0</v>
      </c>
    </row>
    <row r="18" spans="1:14" x14ac:dyDescent="0.35">
      <c r="A18">
        <v>17</v>
      </c>
      <c r="B18" t="s">
        <v>61</v>
      </c>
      <c r="C18" t="s">
        <v>62</v>
      </c>
      <c r="D18" t="s">
        <v>63</v>
      </c>
      <c r="E18">
        <v>26</v>
      </c>
      <c r="F18" t="s">
        <v>14</v>
      </c>
      <c r="G18" t="s">
        <v>60</v>
      </c>
      <c r="H18" s="1">
        <f>IFERROR(VLOOKUP($A18,Sheet1!$A:$F,COLUMN(Sheet1!B18),FALSE),0)</f>
        <v>44818</v>
      </c>
      <c r="I18" s="1">
        <f>IFERROR(VLOOKUP($A18,Sheet1!$A:$F,COLUMN(Sheet1!C18),FALSE),0)</f>
        <v>44467</v>
      </c>
      <c r="J18" s="14">
        <f>IFERROR(VLOOKUP($A18,Sheet1!$A:$F,COLUMN(Sheet1!D18),FALSE),0)</f>
        <v>3</v>
      </c>
      <c r="K18" s="14">
        <f>IFERROR(VLOOKUP($A18,Sheet1!$A:$F,COLUMN(Sheet1!E18),FALSE),0)</f>
        <v>3104.3</v>
      </c>
      <c r="L18" s="14">
        <f>IFERROR(VLOOKUP($A18,Sheet1!$A:$F,COLUMN(Sheet1!F18),FALSE),0)</f>
        <v>1</v>
      </c>
      <c r="M18">
        <f t="shared" si="0"/>
        <v>0.33333333333333331</v>
      </c>
      <c r="N18">
        <f t="shared" si="1"/>
        <v>0</v>
      </c>
    </row>
    <row r="19" spans="1:14" x14ac:dyDescent="0.35">
      <c r="A19">
        <v>18</v>
      </c>
      <c r="B19" t="s">
        <v>64</v>
      </c>
      <c r="C19" t="s">
        <v>65</v>
      </c>
      <c r="D19" t="s">
        <v>66</v>
      </c>
      <c r="E19">
        <v>53</v>
      </c>
      <c r="F19" t="s">
        <v>14</v>
      </c>
      <c r="G19" t="s">
        <v>60</v>
      </c>
      <c r="H19" s="1">
        <f>IFERROR(VLOOKUP($A19,Sheet1!$A:$F,COLUMN(Sheet1!B19),FALSE),0)</f>
        <v>44891</v>
      </c>
      <c r="I19" s="1">
        <f>IFERROR(VLOOKUP($A19,Sheet1!$A:$F,COLUMN(Sheet1!C19),FALSE),0)</f>
        <v>44302</v>
      </c>
      <c r="J19" s="14">
        <f>IFERROR(VLOOKUP($A19,Sheet1!$A:$F,COLUMN(Sheet1!D19),FALSE),0)</f>
        <v>4</v>
      </c>
      <c r="K19" s="14">
        <f>IFERROR(VLOOKUP($A19,Sheet1!$A:$F,COLUMN(Sheet1!E19),FALSE),0)</f>
        <v>5017.18</v>
      </c>
      <c r="L19" s="14">
        <f>IFERROR(VLOOKUP($A19,Sheet1!$A:$F,COLUMN(Sheet1!F19),FALSE),0)</f>
        <v>1</v>
      </c>
      <c r="M19">
        <f t="shared" si="0"/>
        <v>0.25</v>
      </c>
      <c r="N19">
        <f t="shared" si="1"/>
        <v>0</v>
      </c>
    </row>
    <row r="20" spans="1:14" x14ac:dyDescent="0.35">
      <c r="A20">
        <v>19</v>
      </c>
      <c r="B20" t="s">
        <v>67</v>
      </c>
      <c r="C20" t="s">
        <v>68</v>
      </c>
      <c r="D20" t="s">
        <v>69</v>
      </c>
      <c r="E20">
        <v>29</v>
      </c>
      <c r="F20" t="s">
        <v>24</v>
      </c>
      <c r="G20" t="s">
        <v>60</v>
      </c>
      <c r="H20" s="1">
        <f>IFERROR(VLOOKUP($A20,Sheet1!$A:$F,COLUMN(Sheet1!B20),FALSE),0)</f>
        <v>44942</v>
      </c>
      <c r="I20" s="1">
        <f>IFERROR(VLOOKUP($A20,Sheet1!$A:$F,COLUMN(Sheet1!C20),FALSE),0)</f>
        <v>44299</v>
      </c>
      <c r="J20" s="14">
        <f>IFERROR(VLOOKUP($A20,Sheet1!$A:$F,COLUMN(Sheet1!D20),FALSE),0)</f>
        <v>6</v>
      </c>
      <c r="K20" s="14">
        <f>IFERROR(VLOOKUP($A20,Sheet1!$A:$F,COLUMN(Sheet1!E20),FALSE),0)</f>
        <v>2953.4400000000005</v>
      </c>
      <c r="L20" s="14">
        <f>IFERROR(VLOOKUP($A20,Sheet1!$A:$F,COLUMN(Sheet1!F20),FALSE),0)</f>
        <v>2</v>
      </c>
      <c r="M20">
        <f t="shared" si="0"/>
        <v>0.33333333333333331</v>
      </c>
      <c r="N20">
        <f t="shared" si="1"/>
        <v>0</v>
      </c>
    </row>
    <row r="21" spans="1:14" x14ac:dyDescent="0.35">
      <c r="A21">
        <v>20</v>
      </c>
      <c r="B21" t="s">
        <v>70</v>
      </c>
      <c r="C21" t="s">
        <v>71</v>
      </c>
      <c r="D21" t="s">
        <v>72</v>
      </c>
      <c r="E21">
        <v>36</v>
      </c>
      <c r="F21" t="s">
        <v>14</v>
      </c>
      <c r="G21" t="s">
        <v>48</v>
      </c>
      <c r="H21" s="1">
        <f>IFERROR(VLOOKUP($A21,Sheet1!$A:$F,COLUMN(Sheet1!B21),FALSE),0)</f>
        <v>44967</v>
      </c>
      <c r="I21" s="1">
        <f>IFERROR(VLOOKUP($A21,Sheet1!$A:$F,COLUMN(Sheet1!C21),FALSE),0)</f>
        <v>44345</v>
      </c>
      <c r="J21" s="14">
        <f>IFERROR(VLOOKUP($A21,Sheet1!$A:$F,COLUMN(Sheet1!D21),FALSE),0)</f>
        <v>5</v>
      </c>
      <c r="K21" s="14">
        <f>IFERROR(VLOOKUP($A21,Sheet1!$A:$F,COLUMN(Sheet1!E21),FALSE),0)</f>
        <v>4398.6899999999996</v>
      </c>
      <c r="L21" s="14">
        <f>IFERROR(VLOOKUP($A21,Sheet1!$A:$F,COLUMN(Sheet1!F21),FALSE),0)</f>
        <v>1</v>
      </c>
      <c r="M21">
        <f t="shared" si="0"/>
        <v>0.2</v>
      </c>
      <c r="N21">
        <f t="shared" si="1"/>
        <v>0</v>
      </c>
    </row>
    <row r="22" spans="1:14" x14ac:dyDescent="0.35">
      <c r="A22">
        <v>21</v>
      </c>
      <c r="B22" t="s">
        <v>73</v>
      </c>
      <c r="C22" t="s">
        <v>74</v>
      </c>
      <c r="D22" t="s">
        <v>75</v>
      </c>
      <c r="E22">
        <v>35</v>
      </c>
      <c r="F22" t="s">
        <v>9</v>
      </c>
      <c r="G22" t="s">
        <v>76</v>
      </c>
      <c r="H22" s="1">
        <f>IFERROR(VLOOKUP($A22,Sheet1!$A:$F,COLUMN(Sheet1!B22),FALSE),0)</f>
        <v>44914</v>
      </c>
      <c r="I22" s="1">
        <f>IFERROR(VLOOKUP($A22,Sheet1!$A:$F,COLUMN(Sheet1!C22),FALSE),0)</f>
        <v>44863</v>
      </c>
      <c r="J22" s="14">
        <f>IFERROR(VLOOKUP($A22,Sheet1!$A:$F,COLUMN(Sheet1!D22),FALSE),0)</f>
        <v>3</v>
      </c>
      <c r="K22" s="14">
        <f>IFERROR(VLOOKUP($A22,Sheet1!$A:$F,COLUMN(Sheet1!E22),FALSE),0)</f>
        <v>2395.6</v>
      </c>
      <c r="L22" s="14">
        <f>IFERROR(VLOOKUP($A22,Sheet1!$A:$F,COLUMN(Sheet1!F22),FALSE),0)</f>
        <v>1</v>
      </c>
      <c r="M22">
        <f t="shared" si="0"/>
        <v>0.33333333333333331</v>
      </c>
      <c r="N22">
        <f t="shared" si="1"/>
        <v>0</v>
      </c>
    </row>
    <row r="23" spans="1:14" x14ac:dyDescent="0.35">
      <c r="A23">
        <v>22</v>
      </c>
      <c r="B23" t="s">
        <v>77</v>
      </c>
      <c r="C23" t="s">
        <v>78</v>
      </c>
      <c r="D23" t="s">
        <v>79</v>
      </c>
      <c r="E23">
        <v>27</v>
      </c>
      <c r="F23" t="s">
        <v>24</v>
      </c>
      <c r="G23" t="s">
        <v>54</v>
      </c>
      <c r="H23" s="1">
        <f>IFERROR(VLOOKUP($A23,Sheet1!$A:$F,COLUMN(Sheet1!B23),FALSE),0)</f>
        <v>44886</v>
      </c>
      <c r="I23" s="1">
        <f>IFERROR(VLOOKUP($A23,Sheet1!$A:$F,COLUMN(Sheet1!C23),FALSE),0)</f>
        <v>44290</v>
      </c>
      <c r="J23" s="14">
        <f>IFERROR(VLOOKUP($A23,Sheet1!$A:$F,COLUMN(Sheet1!D23),FALSE),0)</f>
        <v>5</v>
      </c>
      <c r="K23" s="14">
        <f>IFERROR(VLOOKUP($A23,Sheet1!$A:$F,COLUMN(Sheet1!E23),FALSE),0)</f>
        <v>4517.9500000000007</v>
      </c>
      <c r="L23" s="14">
        <f>IFERROR(VLOOKUP($A23,Sheet1!$A:$F,COLUMN(Sheet1!F23),FALSE),0)</f>
        <v>4</v>
      </c>
      <c r="M23">
        <f t="shared" si="0"/>
        <v>0.8</v>
      </c>
      <c r="N23">
        <f t="shared" si="1"/>
        <v>0</v>
      </c>
    </row>
    <row r="24" spans="1:14" x14ac:dyDescent="0.35">
      <c r="A24">
        <v>23</v>
      </c>
      <c r="B24" t="s">
        <v>80</v>
      </c>
      <c r="C24" t="s">
        <v>81</v>
      </c>
      <c r="D24" t="s">
        <v>82</v>
      </c>
      <c r="E24">
        <v>40</v>
      </c>
      <c r="F24" t="s">
        <v>24</v>
      </c>
      <c r="G24" t="s">
        <v>83</v>
      </c>
      <c r="H24" s="1">
        <f>IFERROR(VLOOKUP($A24,Sheet1!$A:$F,COLUMN(Sheet1!B24),FALSE),0)</f>
        <v>44950</v>
      </c>
      <c r="I24" s="1">
        <f>IFERROR(VLOOKUP($A24,Sheet1!$A:$F,COLUMN(Sheet1!C24),FALSE),0)</f>
        <v>44296</v>
      </c>
      <c r="J24" s="14">
        <f>IFERROR(VLOOKUP($A24,Sheet1!$A:$F,COLUMN(Sheet1!D24),FALSE),0)</f>
        <v>5</v>
      </c>
      <c r="K24" s="14">
        <f>IFERROR(VLOOKUP($A24,Sheet1!$A:$F,COLUMN(Sheet1!E24),FALSE),0)</f>
        <v>3455.63</v>
      </c>
      <c r="L24" s="14">
        <f>IFERROR(VLOOKUP($A24,Sheet1!$A:$F,COLUMN(Sheet1!F24),FALSE),0)</f>
        <v>3</v>
      </c>
      <c r="M24">
        <f t="shared" si="0"/>
        <v>0.6</v>
      </c>
      <c r="N24">
        <f t="shared" si="1"/>
        <v>0</v>
      </c>
    </row>
    <row r="25" spans="1:14" x14ac:dyDescent="0.35">
      <c r="A25">
        <v>24</v>
      </c>
      <c r="B25" t="s">
        <v>84</v>
      </c>
      <c r="C25" t="s">
        <v>85</v>
      </c>
      <c r="D25" t="s">
        <v>86</v>
      </c>
      <c r="E25">
        <v>56</v>
      </c>
      <c r="F25" t="s">
        <v>9</v>
      </c>
      <c r="G25" t="s">
        <v>10</v>
      </c>
      <c r="H25" s="1">
        <f>IFERROR(VLOOKUP($A25,Sheet1!$A:$F,COLUMN(Sheet1!B25),FALSE),0)</f>
        <v>44705</v>
      </c>
      <c r="I25" s="1">
        <f>IFERROR(VLOOKUP($A25,Sheet1!$A:$F,COLUMN(Sheet1!C25),FALSE),0)</f>
        <v>44311</v>
      </c>
      <c r="J25" s="14">
        <f>IFERROR(VLOOKUP($A25,Sheet1!$A:$F,COLUMN(Sheet1!D25),FALSE),0)</f>
        <v>3</v>
      </c>
      <c r="K25" s="14">
        <f>IFERROR(VLOOKUP($A25,Sheet1!$A:$F,COLUMN(Sheet1!E25),FALSE),0)</f>
        <v>1751.1599999999999</v>
      </c>
      <c r="L25" s="14">
        <f>IFERROR(VLOOKUP($A25,Sheet1!$A:$F,COLUMN(Sheet1!F25),FALSE),0)</f>
        <v>1</v>
      </c>
      <c r="M25">
        <f t="shared" si="0"/>
        <v>0.33333333333333331</v>
      </c>
      <c r="N25">
        <f t="shared" si="1"/>
        <v>0</v>
      </c>
    </row>
    <row r="26" spans="1:14" x14ac:dyDescent="0.35">
      <c r="A26">
        <v>25</v>
      </c>
      <c r="B26" t="s">
        <v>87</v>
      </c>
      <c r="C26" t="s">
        <v>88</v>
      </c>
      <c r="D26" t="s">
        <v>89</v>
      </c>
      <c r="E26">
        <v>18</v>
      </c>
      <c r="F26" t="s">
        <v>9</v>
      </c>
      <c r="G26" t="s">
        <v>44</v>
      </c>
      <c r="H26" s="1">
        <f>IFERROR(VLOOKUP($A26,Sheet1!$A:$F,COLUMN(Sheet1!B26),FALSE),0)</f>
        <v>44907</v>
      </c>
      <c r="I26" s="1">
        <f>IFERROR(VLOOKUP($A26,Sheet1!$A:$F,COLUMN(Sheet1!C26),FALSE),0)</f>
        <v>44670</v>
      </c>
      <c r="J26" s="14">
        <f>IFERROR(VLOOKUP($A26,Sheet1!$A:$F,COLUMN(Sheet1!D26),FALSE),0)</f>
        <v>4</v>
      </c>
      <c r="K26" s="14">
        <f>IFERROR(VLOOKUP($A26,Sheet1!$A:$F,COLUMN(Sheet1!E26),FALSE),0)</f>
        <v>2376.7200000000003</v>
      </c>
      <c r="L26" s="14">
        <f>IFERROR(VLOOKUP($A26,Sheet1!$A:$F,COLUMN(Sheet1!F26),FALSE),0)</f>
        <v>4</v>
      </c>
      <c r="M26">
        <f t="shared" si="0"/>
        <v>1</v>
      </c>
      <c r="N26">
        <f t="shared" si="1"/>
        <v>1</v>
      </c>
    </row>
    <row r="27" spans="1:14" x14ac:dyDescent="0.35">
      <c r="A27">
        <v>26</v>
      </c>
      <c r="B27" t="s">
        <v>90</v>
      </c>
      <c r="C27" t="s">
        <v>91</v>
      </c>
      <c r="D27" t="s">
        <v>92</v>
      </c>
      <c r="E27">
        <v>20</v>
      </c>
      <c r="F27" t="s">
        <v>24</v>
      </c>
      <c r="G27" t="s">
        <v>48</v>
      </c>
      <c r="H27" s="1">
        <f>IFERROR(VLOOKUP($A27,Sheet1!$A:$F,COLUMN(Sheet1!B27),FALSE),0)</f>
        <v>44989</v>
      </c>
      <c r="I27" s="1">
        <f>IFERROR(VLOOKUP($A27,Sheet1!$A:$F,COLUMN(Sheet1!C27),FALSE),0)</f>
        <v>44496</v>
      </c>
      <c r="J27" s="14">
        <f>IFERROR(VLOOKUP($A27,Sheet1!$A:$F,COLUMN(Sheet1!D27),FALSE),0)</f>
        <v>3</v>
      </c>
      <c r="K27" s="14">
        <f>IFERROR(VLOOKUP($A27,Sheet1!$A:$F,COLUMN(Sheet1!E27),FALSE),0)</f>
        <v>1933.2399999999998</v>
      </c>
      <c r="L27" s="14">
        <f>IFERROR(VLOOKUP($A27,Sheet1!$A:$F,COLUMN(Sheet1!F27),FALSE),0)</f>
        <v>2</v>
      </c>
      <c r="M27">
        <f t="shared" si="0"/>
        <v>0.66666666666666663</v>
      </c>
      <c r="N27">
        <f t="shared" si="1"/>
        <v>0</v>
      </c>
    </row>
    <row r="28" spans="1:14" x14ac:dyDescent="0.35">
      <c r="A28">
        <v>27</v>
      </c>
      <c r="B28" t="s">
        <v>93</v>
      </c>
      <c r="C28" t="s">
        <v>94</v>
      </c>
      <c r="D28" t="s">
        <v>95</v>
      </c>
      <c r="E28">
        <v>35</v>
      </c>
      <c r="F28" t="s">
        <v>9</v>
      </c>
      <c r="G28" t="s">
        <v>83</v>
      </c>
      <c r="H28" s="1">
        <f>IFERROR(VLOOKUP($A28,Sheet1!$A:$F,COLUMN(Sheet1!B28),FALSE),0)</f>
        <v>44435</v>
      </c>
      <c r="I28" s="1">
        <f>IFERROR(VLOOKUP($A28,Sheet1!$A:$F,COLUMN(Sheet1!C28),FALSE),0)</f>
        <v>44319</v>
      </c>
      <c r="J28" s="14">
        <f>IFERROR(VLOOKUP($A28,Sheet1!$A:$F,COLUMN(Sheet1!D28),FALSE),0)</f>
        <v>2</v>
      </c>
      <c r="K28" s="14">
        <f>IFERROR(VLOOKUP($A28,Sheet1!$A:$F,COLUMN(Sheet1!E28),FALSE),0)</f>
        <v>746.07</v>
      </c>
      <c r="L28" s="14">
        <f>IFERROR(VLOOKUP($A28,Sheet1!$A:$F,COLUMN(Sheet1!F28),FALSE),0)</f>
        <v>2</v>
      </c>
      <c r="M28">
        <f t="shared" si="0"/>
        <v>1</v>
      </c>
      <c r="N28">
        <f t="shared" si="1"/>
        <v>1</v>
      </c>
    </row>
    <row r="29" spans="1:14" x14ac:dyDescent="0.35">
      <c r="A29">
        <v>28</v>
      </c>
      <c r="B29" t="s">
        <v>96</v>
      </c>
      <c r="C29" t="s">
        <v>97</v>
      </c>
      <c r="D29" t="s">
        <v>98</v>
      </c>
      <c r="E29">
        <v>25</v>
      </c>
      <c r="F29" t="s">
        <v>14</v>
      </c>
      <c r="G29" t="s">
        <v>76</v>
      </c>
      <c r="H29" s="1">
        <f>IFERROR(VLOOKUP($A29,Sheet1!$A:$F,COLUMN(Sheet1!B29),FALSE),0)</f>
        <v>44946</v>
      </c>
      <c r="I29" s="1">
        <f>IFERROR(VLOOKUP($A29,Sheet1!$A:$F,COLUMN(Sheet1!C29),FALSE),0)</f>
        <v>44403</v>
      </c>
      <c r="J29" s="14">
        <f>IFERROR(VLOOKUP($A29,Sheet1!$A:$F,COLUMN(Sheet1!D29),FALSE),0)</f>
        <v>3</v>
      </c>
      <c r="K29" s="14">
        <f>IFERROR(VLOOKUP($A29,Sheet1!$A:$F,COLUMN(Sheet1!E29),FALSE),0)</f>
        <v>1493.19</v>
      </c>
      <c r="L29" s="14">
        <f>IFERROR(VLOOKUP($A29,Sheet1!$A:$F,COLUMN(Sheet1!F29),FALSE),0)</f>
        <v>0</v>
      </c>
      <c r="M29">
        <f t="shared" si="0"/>
        <v>0</v>
      </c>
      <c r="N29">
        <f t="shared" si="1"/>
        <v>0</v>
      </c>
    </row>
    <row r="30" spans="1:14" x14ac:dyDescent="0.35">
      <c r="A30">
        <v>29</v>
      </c>
      <c r="B30" t="s">
        <v>99</v>
      </c>
      <c r="C30" t="s">
        <v>100</v>
      </c>
      <c r="D30" t="s">
        <v>101</v>
      </c>
      <c r="E30">
        <v>24</v>
      </c>
      <c r="F30" t="s">
        <v>24</v>
      </c>
      <c r="G30" t="s">
        <v>44</v>
      </c>
      <c r="H30" s="1">
        <f>IFERROR(VLOOKUP($A30,Sheet1!$A:$F,COLUMN(Sheet1!B30),FALSE),0)</f>
        <v>44913</v>
      </c>
      <c r="I30" s="1">
        <f>IFERROR(VLOOKUP($A30,Sheet1!$A:$F,COLUMN(Sheet1!C30),FALSE),0)</f>
        <v>44913</v>
      </c>
      <c r="J30" s="14">
        <f>IFERROR(VLOOKUP($A30,Sheet1!$A:$F,COLUMN(Sheet1!D30),FALSE),0)</f>
        <v>1</v>
      </c>
      <c r="K30" s="14">
        <f>IFERROR(VLOOKUP($A30,Sheet1!$A:$F,COLUMN(Sheet1!E30),FALSE),0)</f>
        <v>1083.3</v>
      </c>
      <c r="L30" s="14">
        <f>IFERROR(VLOOKUP($A30,Sheet1!$A:$F,COLUMN(Sheet1!F30),FALSE),0)</f>
        <v>0</v>
      </c>
      <c r="M30">
        <f t="shared" si="0"/>
        <v>0</v>
      </c>
      <c r="N30">
        <f t="shared" si="1"/>
        <v>0</v>
      </c>
    </row>
    <row r="31" spans="1:14" x14ac:dyDescent="0.35">
      <c r="A31">
        <v>30</v>
      </c>
      <c r="B31" t="s">
        <v>102</v>
      </c>
      <c r="C31" t="s">
        <v>103</v>
      </c>
      <c r="D31" t="s">
        <v>104</v>
      </c>
      <c r="E31">
        <v>33</v>
      </c>
      <c r="F31" t="s">
        <v>9</v>
      </c>
      <c r="G31" t="s">
        <v>10</v>
      </c>
      <c r="H31" s="1">
        <f>IFERROR(VLOOKUP($A31,Sheet1!$A:$F,COLUMN(Sheet1!B31),FALSE),0)</f>
        <v>44750</v>
      </c>
      <c r="I31" s="1">
        <f>IFERROR(VLOOKUP($A31,Sheet1!$A:$F,COLUMN(Sheet1!C31),FALSE),0)</f>
        <v>44451</v>
      </c>
      <c r="J31" s="14">
        <f>IFERROR(VLOOKUP($A31,Sheet1!$A:$F,COLUMN(Sheet1!D31),FALSE),0)</f>
        <v>2</v>
      </c>
      <c r="K31" s="14">
        <f>IFERROR(VLOOKUP($A31,Sheet1!$A:$F,COLUMN(Sheet1!E31),FALSE),0)</f>
        <v>2465.15</v>
      </c>
      <c r="L31" s="14">
        <f>IFERROR(VLOOKUP($A31,Sheet1!$A:$F,COLUMN(Sheet1!F31),FALSE),0)</f>
        <v>1</v>
      </c>
      <c r="M31">
        <f t="shared" si="0"/>
        <v>0.5</v>
      </c>
      <c r="N31">
        <f t="shared" si="1"/>
        <v>0</v>
      </c>
    </row>
    <row r="32" spans="1:14" x14ac:dyDescent="0.35">
      <c r="A32">
        <v>31</v>
      </c>
      <c r="B32" t="s">
        <v>105</v>
      </c>
      <c r="C32" t="s">
        <v>106</v>
      </c>
      <c r="D32" t="s">
        <v>107</v>
      </c>
      <c r="E32">
        <v>38</v>
      </c>
      <c r="F32" t="s">
        <v>14</v>
      </c>
      <c r="G32" t="s">
        <v>76</v>
      </c>
      <c r="H32" s="1">
        <f>IFERROR(VLOOKUP($A32,Sheet1!$A:$F,COLUMN(Sheet1!B32),FALSE),0)</f>
        <v>44911</v>
      </c>
      <c r="I32" s="1">
        <f>IFERROR(VLOOKUP($A32,Sheet1!$A:$F,COLUMN(Sheet1!C32),FALSE),0)</f>
        <v>44364</v>
      </c>
      <c r="J32" s="14">
        <f>IFERROR(VLOOKUP($A32,Sheet1!$A:$F,COLUMN(Sheet1!D32),FALSE),0)</f>
        <v>8</v>
      </c>
      <c r="K32" s="14">
        <f>IFERROR(VLOOKUP($A32,Sheet1!$A:$F,COLUMN(Sheet1!E32),FALSE),0)</f>
        <v>8595.41</v>
      </c>
      <c r="L32" s="14">
        <f>IFERROR(VLOOKUP($A32,Sheet1!$A:$F,COLUMN(Sheet1!F32),FALSE),0)</f>
        <v>4</v>
      </c>
      <c r="M32">
        <f t="shared" si="0"/>
        <v>0.5</v>
      </c>
      <c r="N32">
        <f t="shared" si="1"/>
        <v>0</v>
      </c>
    </row>
    <row r="33" spans="1:14" x14ac:dyDescent="0.35">
      <c r="A33">
        <v>32</v>
      </c>
      <c r="B33" t="s">
        <v>108</v>
      </c>
      <c r="C33" t="s">
        <v>109</v>
      </c>
      <c r="D33">
        <f>1-13-361-3861</f>
        <v>-4234</v>
      </c>
      <c r="E33">
        <v>46</v>
      </c>
      <c r="F33" t="s">
        <v>14</v>
      </c>
      <c r="G33" t="s">
        <v>60</v>
      </c>
      <c r="H33" s="1">
        <f>IFERROR(VLOOKUP($A33,Sheet1!$A:$F,COLUMN(Sheet1!B33),FALSE),0)</f>
        <v>44795</v>
      </c>
      <c r="I33" s="1">
        <f>IFERROR(VLOOKUP($A33,Sheet1!$A:$F,COLUMN(Sheet1!C33),FALSE),0)</f>
        <v>44284</v>
      </c>
      <c r="J33" s="14">
        <f>IFERROR(VLOOKUP($A33,Sheet1!$A:$F,COLUMN(Sheet1!D33),FALSE),0)</f>
        <v>3</v>
      </c>
      <c r="K33" s="14">
        <f>IFERROR(VLOOKUP($A33,Sheet1!$A:$F,COLUMN(Sheet1!E33),FALSE),0)</f>
        <v>2014.5700000000002</v>
      </c>
      <c r="L33" s="14">
        <f>IFERROR(VLOOKUP($A33,Sheet1!$A:$F,COLUMN(Sheet1!F33),FALSE),0)</f>
        <v>2</v>
      </c>
      <c r="M33">
        <f t="shared" si="0"/>
        <v>0.66666666666666663</v>
      </c>
      <c r="N33">
        <f t="shared" si="1"/>
        <v>0</v>
      </c>
    </row>
    <row r="34" spans="1:14" x14ac:dyDescent="0.35">
      <c r="A34">
        <v>33</v>
      </c>
      <c r="B34" t="s">
        <v>110</v>
      </c>
      <c r="C34" t="s">
        <v>111</v>
      </c>
      <c r="D34" t="s">
        <v>112</v>
      </c>
      <c r="E34">
        <v>59</v>
      </c>
      <c r="F34" t="s">
        <v>24</v>
      </c>
      <c r="G34" t="s">
        <v>83</v>
      </c>
      <c r="H34" s="1">
        <f>IFERROR(VLOOKUP($A34,Sheet1!$A:$F,COLUMN(Sheet1!B34),FALSE),0)</f>
        <v>44792</v>
      </c>
      <c r="I34" s="1">
        <f>IFERROR(VLOOKUP($A34,Sheet1!$A:$F,COLUMN(Sheet1!C34),FALSE),0)</f>
        <v>44548</v>
      </c>
      <c r="J34" s="14">
        <f>IFERROR(VLOOKUP($A34,Sheet1!$A:$F,COLUMN(Sheet1!D34),FALSE),0)</f>
        <v>2</v>
      </c>
      <c r="K34" s="14">
        <f>IFERROR(VLOOKUP($A34,Sheet1!$A:$F,COLUMN(Sheet1!E34),FALSE),0)</f>
        <v>1070.99</v>
      </c>
      <c r="L34" s="14">
        <f>IFERROR(VLOOKUP($A34,Sheet1!$A:$F,COLUMN(Sheet1!F34),FALSE),0)</f>
        <v>0</v>
      </c>
      <c r="M34">
        <f t="shared" si="0"/>
        <v>0</v>
      </c>
      <c r="N34">
        <f t="shared" si="1"/>
        <v>0</v>
      </c>
    </row>
    <row r="35" spans="1:14" x14ac:dyDescent="0.35">
      <c r="A35">
        <v>34</v>
      </c>
      <c r="B35" t="s">
        <v>113</v>
      </c>
      <c r="C35" t="s">
        <v>114</v>
      </c>
      <c r="D35" t="s">
        <v>115</v>
      </c>
      <c r="E35">
        <v>26</v>
      </c>
      <c r="F35" t="s">
        <v>14</v>
      </c>
      <c r="G35" t="s">
        <v>25</v>
      </c>
      <c r="H35" s="1">
        <f>IFERROR(VLOOKUP($A35,Sheet1!$A:$F,COLUMN(Sheet1!B35),FALSE),0)</f>
        <v>44809</v>
      </c>
      <c r="I35" s="1">
        <f>IFERROR(VLOOKUP($A35,Sheet1!$A:$F,COLUMN(Sheet1!C35),FALSE),0)</f>
        <v>44464</v>
      </c>
      <c r="J35" s="14">
        <f>IFERROR(VLOOKUP($A35,Sheet1!$A:$F,COLUMN(Sheet1!D35),FALSE),0)</f>
        <v>6</v>
      </c>
      <c r="K35" s="14">
        <f>IFERROR(VLOOKUP($A35,Sheet1!$A:$F,COLUMN(Sheet1!E35),FALSE),0)</f>
        <v>8070.0600000000013</v>
      </c>
      <c r="L35" s="14">
        <f>IFERROR(VLOOKUP($A35,Sheet1!$A:$F,COLUMN(Sheet1!F35),FALSE),0)</f>
        <v>3</v>
      </c>
      <c r="M35">
        <f t="shared" si="0"/>
        <v>0.5</v>
      </c>
      <c r="N35">
        <f t="shared" si="1"/>
        <v>0</v>
      </c>
    </row>
    <row r="36" spans="1:14" x14ac:dyDescent="0.35">
      <c r="A36">
        <v>35</v>
      </c>
      <c r="B36" t="s">
        <v>116</v>
      </c>
      <c r="C36" t="s">
        <v>117</v>
      </c>
      <c r="D36" t="s">
        <v>118</v>
      </c>
      <c r="E36">
        <v>36</v>
      </c>
      <c r="F36" t="s">
        <v>14</v>
      </c>
      <c r="G36" t="s">
        <v>76</v>
      </c>
      <c r="H36" s="1">
        <f>IFERROR(VLOOKUP($A36,Sheet1!$A:$F,COLUMN(Sheet1!B36),FALSE),0)</f>
        <v>44341</v>
      </c>
      <c r="I36" s="1">
        <f>IFERROR(VLOOKUP($A36,Sheet1!$A:$F,COLUMN(Sheet1!C36),FALSE),0)</f>
        <v>44341</v>
      </c>
      <c r="J36" s="14">
        <f>IFERROR(VLOOKUP($A36,Sheet1!$A:$F,COLUMN(Sheet1!D36),FALSE),0)</f>
        <v>1</v>
      </c>
      <c r="K36" s="14">
        <f>IFERROR(VLOOKUP($A36,Sheet1!$A:$F,COLUMN(Sheet1!E36),FALSE),0)</f>
        <v>212.07</v>
      </c>
      <c r="L36" s="14">
        <f>IFERROR(VLOOKUP($A36,Sheet1!$A:$F,COLUMN(Sheet1!F36),FALSE),0)</f>
        <v>1</v>
      </c>
      <c r="M36">
        <f t="shared" si="0"/>
        <v>1</v>
      </c>
      <c r="N36">
        <f t="shared" si="1"/>
        <v>1</v>
      </c>
    </row>
    <row r="37" spans="1:14" x14ac:dyDescent="0.35">
      <c r="A37">
        <v>36</v>
      </c>
      <c r="B37" t="s">
        <v>119</v>
      </c>
      <c r="C37" t="s">
        <v>120</v>
      </c>
      <c r="D37" t="s">
        <v>121</v>
      </c>
      <c r="E37">
        <v>49</v>
      </c>
      <c r="F37" t="s">
        <v>24</v>
      </c>
      <c r="G37" t="s">
        <v>10</v>
      </c>
      <c r="H37" s="1">
        <f>IFERROR(VLOOKUP($A37,Sheet1!$A:$F,COLUMN(Sheet1!B37),FALSE),0)</f>
        <v>0</v>
      </c>
      <c r="I37" s="1">
        <f>IFERROR(VLOOKUP($A37,Sheet1!$A:$F,COLUMN(Sheet1!C37),FALSE),0)</f>
        <v>0</v>
      </c>
      <c r="J37" s="14">
        <f>IFERROR(VLOOKUP($A37,Sheet1!$A:$F,COLUMN(Sheet1!D37),FALSE),0)</f>
        <v>0</v>
      </c>
      <c r="K37" s="14">
        <f>IFERROR(VLOOKUP($A37,Sheet1!$A:$F,COLUMN(Sheet1!E37),FALSE),0)</f>
        <v>0</v>
      </c>
      <c r="L37" s="14">
        <f>IFERROR(VLOOKUP($A37,Sheet1!$A:$F,COLUMN(Sheet1!F37),FALSE),0)</f>
        <v>0</v>
      </c>
      <c r="M37">
        <f t="shared" si="0"/>
        <v>0</v>
      </c>
      <c r="N37">
        <f t="shared" si="1"/>
        <v>0</v>
      </c>
    </row>
    <row r="38" spans="1:14" x14ac:dyDescent="0.35">
      <c r="A38">
        <v>37</v>
      </c>
      <c r="B38" t="s">
        <v>122</v>
      </c>
      <c r="C38" t="s">
        <v>123</v>
      </c>
      <c r="D38" t="s">
        <v>124</v>
      </c>
      <c r="E38">
        <v>56</v>
      </c>
      <c r="F38" t="s">
        <v>9</v>
      </c>
      <c r="G38" t="s">
        <v>48</v>
      </c>
      <c r="H38" s="1">
        <f>IFERROR(VLOOKUP($A38,Sheet1!$A:$F,COLUMN(Sheet1!B38),FALSE),0)</f>
        <v>44487</v>
      </c>
      <c r="I38" s="1">
        <f>IFERROR(VLOOKUP($A38,Sheet1!$A:$F,COLUMN(Sheet1!C38),FALSE),0)</f>
        <v>44315</v>
      </c>
      <c r="J38" s="14">
        <f>IFERROR(VLOOKUP($A38,Sheet1!$A:$F,COLUMN(Sheet1!D38),FALSE),0)</f>
        <v>2</v>
      </c>
      <c r="K38" s="14">
        <f>IFERROR(VLOOKUP($A38,Sheet1!$A:$F,COLUMN(Sheet1!E38),FALSE),0)</f>
        <v>2546.5</v>
      </c>
      <c r="L38" s="14">
        <f>IFERROR(VLOOKUP($A38,Sheet1!$A:$F,COLUMN(Sheet1!F38),FALSE),0)</f>
        <v>2</v>
      </c>
      <c r="M38">
        <f t="shared" si="0"/>
        <v>1</v>
      </c>
      <c r="N38">
        <f t="shared" si="1"/>
        <v>1</v>
      </c>
    </row>
    <row r="39" spans="1:14" x14ac:dyDescent="0.35">
      <c r="A39">
        <v>38</v>
      </c>
      <c r="B39" t="s">
        <v>125</v>
      </c>
      <c r="C39" t="s">
        <v>126</v>
      </c>
      <c r="D39" t="s">
        <v>127</v>
      </c>
      <c r="E39">
        <v>33</v>
      </c>
      <c r="F39" t="s">
        <v>14</v>
      </c>
      <c r="G39" t="s">
        <v>60</v>
      </c>
      <c r="H39" s="1">
        <f>IFERROR(VLOOKUP($A39,Sheet1!$A:$F,COLUMN(Sheet1!B39),FALSE),0)</f>
        <v>44938</v>
      </c>
      <c r="I39" s="1">
        <f>IFERROR(VLOOKUP($A39,Sheet1!$A:$F,COLUMN(Sheet1!C39),FALSE),0)</f>
        <v>44358</v>
      </c>
      <c r="J39" s="14">
        <f>IFERROR(VLOOKUP($A39,Sheet1!$A:$F,COLUMN(Sheet1!D39),FALSE),0)</f>
        <v>8</v>
      </c>
      <c r="K39" s="14">
        <f>IFERROR(VLOOKUP($A39,Sheet1!$A:$F,COLUMN(Sheet1!E39),FALSE),0)</f>
        <v>7401.5199999999995</v>
      </c>
      <c r="L39" s="14">
        <f>IFERROR(VLOOKUP($A39,Sheet1!$A:$F,COLUMN(Sheet1!F39),FALSE),0)</f>
        <v>4</v>
      </c>
      <c r="M39">
        <f t="shared" si="0"/>
        <v>0.5</v>
      </c>
      <c r="N39">
        <f t="shared" si="1"/>
        <v>0</v>
      </c>
    </row>
    <row r="40" spans="1:14" x14ac:dyDescent="0.35">
      <c r="A40">
        <v>39</v>
      </c>
      <c r="B40" t="s">
        <v>128</v>
      </c>
      <c r="C40" t="s">
        <v>129</v>
      </c>
      <c r="D40">
        <f>1-341-108-996</f>
        <v>-1444</v>
      </c>
      <c r="E40">
        <v>52</v>
      </c>
      <c r="F40" t="s">
        <v>14</v>
      </c>
      <c r="G40" t="s">
        <v>44</v>
      </c>
      <c r="H40" s="1">
        <f>IFERROR(VLOOKUP($A40,Sheet1!$A:$F,COLUMN(Sheet1!B40),FALSE),0)</f>
        <v>44889</v>
      </c>
      <c r="I40" s="1">
        <f>IFERROR(VLOOKUP($A40,Sheet1!$A:$F,COLUMN(Sheet1!C40),FALSE),0)</f>
        <v>44702</v>
      </c>
      <c r="J40" s="14">
        <f>IFERROR(VLOOKUP($A40,Sheet1!$A:$F,COLUMN(Sheet1!D40),FALSE),0)</f>
        <v>2</v>
      </c>
      <c r="K40" s="14">
        <f>IFERROR(VLOOKUP($A40,Sheet1!$A:$F,COLUMN(Sheet1!E40),FALSE),0)</f>
        <v>2674.49</v>
      </c>
      <c r="L40" s="14">
        <f>IFERROR(VLOOKUP($A40,Sheet1!$A:$F,COLUMN(Sheet1!F40),FALSE),0)</f>
        <v>1</v>
      </c>
      <c r="M40">
        <f t="shared" si="0"/>
        <v>0.5</v>
      </c>
      <c r="N40">
        <f t="shared" si="1"/>
        <v>0</v>
      </c>
    </row>
    <row r="41" spans="1:14" x14ac:dyDescent="0.35">
      <c r="A41">
        <v>40</v>
      </c>
      <c r="B41" t="s">
        <v>130</v>
      </c>
      <c r="C41" t="s">
        <v>131</v>
      </c>
      <c r="D41" t="s">
        <v>132</v>
      </c>
      <c r="E41">
        <v>19</v>
      </c>
      <c r="F41" t="s">
        <v>9</v>
      </c>
      <c r="G41" t="s">
        <v>44</v>
      </c>
      <c r="H41" s="1">
        <f>IFERROR(VLOOKUP($A41,Sheet1!$A:$F,COLUMN(Sheet1!B41),FALSE),0)</f>
        <v>0</v>
      </c>
      <c r="I41" s="1">
        <f>IFERROR(VLOOKUP($A41,Sheet1!$A:$F,COLUMN(Sheet1!C41),FALSE),0)</f>
        <v>0</v>
      </c>
      <c r="J41" s="14">
        <f>IFERROR(VLOOKUP($A41,Sheet1!$A:$F,COLUMN(Sheet1!D41),FALSE),0)</f>
        <v>0</v>
      </c>
      <c r="K41" s="14">
        <f>IFERROR(VLOOKUP($A41,Sheet1!$A:$F,COLUMN(Sheet1!E41),FALSE),0)</f>
        <v>0</v>
      </c>
      <c r="L41" s="14">
        <f>IFERROR(VLOOKUP($A41,Sheet1!$A:$F,COLUMN(Sheet1!F41),FALSE),0)</f>
        <v>0</v>
      </c>
      <c r="M41">
        <f t="shared" si="0"/>
        <v>0</v>
      </c>
      <c r="N41">
        <f t="shared" si="1"/>
        <v>0</v>
      </c>
    </row>
    <row r="42" spans="1:14" x14ac:dyDescent="0.35">
      <c r="A42">
        <v>41</v>
      </c>
      <c r="B42" t="s">
        <v>133</v>
      </c>
      <c r="C42" t="s">
        <v>134</v>
      </c>
      <c r="D42" t="s">
        <v>135</v>
      </c>
      <c r="E42">
        <v>57</v>
      </c>
      <c r="F42" t="s">
        <v>9</v>
      </c>
      <c r="G42" t="s">
        <v>76</v>
      </c>
      <c r="H42" s="1">
        <f>IFERROR(VLOOKUP($A42,Sheet1!$A:$F,COLUMN(Sheet1!B42),FALSE),0)</f>
        <v>44767</v>
      </c>
      <c r="I42" s="1">
        <f>IFERROR(VLOOKUP($A42,Sheet1!$A:$F,COLUMN(Sheet1!C42),FALSE),0)</f>
        <v>44767</v>
      </c>
      <c r="J42" s="14">
        <f>IFERROR(VLOOKUP($A42,Sheet1!$A:$F,COLUMN(Sheet1!D42),FALSE),0)</f>
        <v>1</v>
      </c>
      <c r="K42" s="14">
        <f>IFERROR(VLOOKUP($A42,Sheet1!$A:$F,COLUMN(Sheet1!E42),FALSE),0)</f>
        <v>1393.0500000000002</v>
      </c>
      <c r="L42" s="14">
        <f>IFERROR(VLOOKUP($A42,Sheet1!$A:$F,COLUMN(Sheet1!F42),FALSE),0)</f>
        <v>1</v>
      </c>
      <c r="M42">
        <f t="shared" si="0"/>
        <v>1</v>
      </c>
      <c r="N42">
        <f t="shared" si="1"/>
        <v>1</v>
      </c>
    </row>
    <row r="43" spans="1:14" x14ac:dyDescent="0.35">
      <c r="A43">
        <v>42</v>
      </c>
      <c r="B43" t="s">
        <v>136</v>
      </c>
      <c r="C43" t="s">
        <v>137</v>
      </c>
      <c r="D43" t="s">
        <v>138</v>
      </c>
      <c r="E43">
        <v>33</v>
      </c>
      <c r="F43" t="s">
        <v>9</v>
      </c>
      <c r="G43" t="s">
        <v>44</v>
      </c>
      <c r="H43" s="1">
        <f>IFERROR(VLOOKUP($A43,Sheet1!$A:$F,COLUMN(Sheet1!B43),FALSE),0)</f>
        <v>44724</v>
      </c>
      <c r="I43" s="1">
        <f>IFERROR(VLOOKUP($A43,Sheet1!$A:$F,COLUMN(Sheet1!C43),FALSE),0)</f>
        <v>44368</v>
      </c>
      <c r="J43" s="14">
        <f>IFERROR(VLOOKUP($A43,Sheet1!$A:$F,COLUMN(Sheet1!D43),FALSE),0)</f>
        <v>3</v>
      </c>
      <c r="K43" s="14">
        <f>IFERROR(VLOOKUP($A43,Sheet1!$A:$F,COLUMN(Sheet1!E43),FALSE),0)</f>
        <v>4477.29</v>
      </c>
      <c r="L43" s="14">
        <f>IFERROR(VLOOKUP($A43,Sheet1!$A:$F,COLUMN(Sheet1!F43),FALSE),0)</f>
        <v>2</v>
      </c>
      <c r="M43">
        <f t="shared" si="0"/>
        <v>0.66666666666666663</v>
      </c>
      <c r="N43">
        <f t="shared" si="1"/>
        <v>0</v>
      </c>
    </row>
    <row r="44" spans="1:14" x14ac:dyDescent="0.35">
      <c r="A44">
        <v>43</v>
      </c>
      <c r="B44" t="s">
        <v>139</v>
      </c>
      <c r="C44" t="s">
        <v>140</v>
      </c>
      <c r="D44" t="s">
        <v>141</v>
      </c>
      <c r="E44">
        <v>57</v>
      </c>
      <c r="F44" t="s">
        <v>9</v>
      </c>
      <c r="G44" t="s">
        <v>60</v>
      </c>
      <c r="H44" s="1">
        <f>IFERROR(VLOOKUP($A44,Sheet1!$A:$F,COLUMN(Sheet1!B44),FALSE),0)</f>
        <v>44646</v>
      </c>
      <c r="I44" s="1">
        <f>IFERROR(VLOOKUP($A44,Sheet1!$A:$F,COLUMN(Sheet1!C44),FALSE),0)</f>
        <v>44623</v>
      </c>
      <c r="J44" s="14">
        <f>IFERROR(VLOOKUP($A44,Sheet1!$A:$F,COLUMN(Sheet1!D44),FALSE),0)</f>
        <v>2</v>
      </c>
      <c r="K44" s="14">
        <f>IFERROR(VLOOKUP($A44,Sheet1!$A:$F,COLUMN(Sheet1!E44),FALSE),0)</f>
        <v>1086.1500000000001</v>
      </c>
      <c r="L44" s="14">
        <f>IFERROR(VLOOKUP($A44,Sheet1!$A:$F,COLUMN(Sheet1!F44),FALSE),0)</f>
        <v>2</v>
      </c>
      <c r="M44">
        <f t="shared" si="0"/>
        <v>1</v>
      </c>
      <c r="N44">
        <f t="shared" si="1"/>
        <v>1</v>
      </c>
    </row>
    <row r="45" spans="1:14" x14ac:dyDescent="0.35">
      <c r="A45">
        <v>44</v>
      </c>
      <c r="B45" t="s">
        <v>142</v>
      </c>
      <c r="C45" t="s">
        <v>143</v>
      </c>
      <c r="D45" t="s">
        <v>144</v>
      </c>
      <c r="E45">
        <v>50</v>
      </c>
      <c r="F45" t="s">
        <v>14</v>
      </c>
      <c r="G45" t="s">
        <v>17</v>
      </c>
      <c r="H45" s="1">
        <f>IFERROR(VLOOKUP($A45,Sheet1!$A:$F,COLUMN(Sheet1!B45),FALSE),0)</f>
        <v>44808</v>
      </c>
      <c r="I45" s="1">
        <f>IFERROR(VLOOKUP($A45,Sheet1!$A:$F,COLUMN(Sheet1!C45),FALSE),0)</f>
        <v>44500</v>
      </c>
      <c r="J45" s="14">
        <f>IFERROR(VLOOKUP($A45,Sheet1!$A:$F,COLUMN(Sheet1!D45),FALSE),0)</f>
        <v>3</v>
      </c>
      <c r="K45" s="14">
        <f>IFERROR(VLOOKUP($A45,Sheet1!$A:$F,COLUMN(Sheet1!E45),FALSE),0)</f>
        <v>3055.3099999999995</v>
      </c>
      <c r="L45" s="14">
        <f>IFERROR(VLOOKUP($A45,Sheet1!$A:$F,COLUMN(Sheet1!F45),FALSE),0)</f>
        <v>2</v>
      </c>
      <c r="M45">
        <f t="shared" si="0"/>
        <v>0.66666666666666663</v>
      </c>
      <c r="N45">
        <f t="shared" si="1"/>
        <v>0</v>
      </c>
    </row>
    <row r="46" spans="1:14" x14ac:dyDescent="0.35">
      <c r="A46">
        <v>45</v>
      </c>
      <c r="B46" t="s">
        <v>145</v>
      </c>
      <c r="C46" t="s">
        <v>146</v>
      </c>
      <c r="D46" t="s">
        <v>147</v>
      </c>
      <c r="E46">
        <v>36</v>
      </c>
      <c r="F46" t="s">
        <v>9</v>
      </c>
      <c r="G46" t="s">
        <v>48</v>
      </c>
      <c r="H46" s="1">
        <f>IFERROR(VLOOKUP($A46,Sheet1!$A:$F,COLUMN(Sheet1!B46),FALSE),0)</f>
        <v>44958</v>
      </c>
      <c r="I46" s="1">
        <f>IFERROR(VLOOKUP($A46,Sheet1!$A:$F,COLUMN(Sheet1!C46),FALSE),0)</f>
        <v>44471</v>
      </c>
      <c r="J46" s="14">
        <f>IFERROR(VLOOKUP($A46,Sheet1!$A:$F,COLUMN(Sheet1!D46),FALSE),0)</f>
        <v>5</v>
      </c>
      <c r="K46" s="14">
        <f>IFERROR(VLOOKUP($A46,Sheet1!$A:$F,COLUMN(Sheet1!E46),FALSE),0)</f>
        <v>2672.7200000000003</v>
      </c>
      <c r="L46" s="14">
        <f>IFERROR(VLOOKUP($A46,Sheet1!$A:$F,COLUMN(Sheet1!F46),FALSE),0)</f>
        <v>4</v>
      </c>
      <c r="M46">
        <f t="shared" si="0"/>
        <v>0.8</v>
      </c>
      <c r="N46">
        <f t="shared" si="1"/>
        <v>0</v>
      </c>
    </row>
    <row r="47" spans="1:14" x14ac:dyDescent="0.35">
      <c r="A47">
        <v>46</v>
      </c>
      <c r="B47" t="s">
        <v>148</v>
      </c>
      <c r="C47" t="s">
        <v>149</v>
      </c>
      <c r="D47" t="s">
        <v>150</v>
      </c>
      <c r="E47">
        <v>44</v>
      </c>
      <c r="F47" t="s">
        <v>9</v>
      </c>
      <c r="G47" t="s">
        <v>17</v>
      </c>
      <c r="H47" s="1">
        <f>IFERROR(VLOOKUP($A47,Sheet1!$A:$F,COLUMN(Sheet1!B47),FALSE),0)</f>
        <v>44608</v>
      </c>
      <c r="I47" s="1">
        <f>IFERROR(VLOOKUP($A47,Sheet1!$A:$F,COLUMN(Sheet1!C47),FALSE),0)</f>
        <v>44323</v>
      </c>
      <c r="J47" s="14">
        <f>IFERROR(VLOOKUP($A47,Sheet1!$A:$F,COLUMN(Sheet1!D47),FALSE),0)</f>
        <v>4</v>
      </c>
      <c r="K47" s="14">
        <f>IFERROR(VLOOKUP($A47,Sheet1!$A:$F,COLUMN(Sheet1!E47),FALSE),0)</f>
        <v>1531.5</v>
      </c>
      <c r="L47" s="14">
        <f>IFERROR(VLOOKUP($A47,Sheet1!$A:$F,COLUMN(Sheet1!F47),FALSE),0)</f>
        <v>4</v>
      </c>
      <c r="M47">
        <f t="shared" si="0"/>
        <v>1</v>
      </c>
      <c r="N47">
        <f t="shared" si="1"/>
        <v>1</v>
      </c>
    </row>
    <row r="48" spans="1:14" x14ac:dyDescent="0.35">
      <c r="A48">
        <v>47</v>
      </c>
      <c r="B48" t="s">
        <v>151</v>
      </c>
      <c r="C48" t="s">
        <v>152</v>
      </c>
      <c r="D48">
        <f>1-811-729-8068</f>
        <v>-9607</v>
      </c>
      <c r="E48">
        <v>64</v>
      </c>
      <c r="F48" t="s">
        <v>24</v>
      </c>
      <c r="G48" t="s">
        <v>60</v>
      </c>
      <c r="H48" s="1">
        <f>IFERROR(VLOOKUP($A48,Sheet1!$A:$F,COLUMN(Sheet1!B48),FALSE),0)</f>
        <v>44796</v>
      </c>
      <c r="I48" s="1">
        <f>IFERROR(VLOOKUP($A48,Sheet1!$A:$F,COLUMN(Sheet1!C48),FALSE),0)</f>
        <v>44708</v>
      </c>
      <c r="J48" s="14">
        <f>IFERROR(VLOOKUP($A48,Sheet1!$A:$F,COLUMN(Sheet1!D48),FALSE),0)</f>
        <v>2</v>
      </c>
      <c r="K48" s="14">
        <f>IFERROR(VLOOKUP($A48,Sheet1!$A:$F,COLUMN(Sheet1!E48),FALSE),0)</f>
        <v>1703.05</v>
      </c>
      <c r="L48" s="14">
        <f>IFERROR(VLOOKUP($A48,Sheet1!$A:$F,COLUMN(Sheet1!F48),FALSE),0)</f>
        <v>1</v>
      </c>
      <c r="M48">
        <f t="shared" si="0"/>
        <v>0.5</v>
      </c>
      <c r="N48">
        <f t="shared" si="1"/>
        <v>0</v>
      </c>
    </row>
    <row r="49" spans="1:14" x14ac:dyDescent="0.35">
      <c r="A49">
        <v>48</v>
      </c>
      <c r="B49" t="s">
        <v>153</v>
      </c>
      <c r="C49" t="s">
        <v>154</v>
      </c>
      <c r="D49" t="s">
        <v>155</v>
      </c>
      <c r="E49">
        <v>53</v>
      </c>
      <c r="F49" t="s">
        <v>14</v>
      </c>
      <c r="G49" t="s">
        <v>60</v>
      </c>
      <c r="H49" s="1">
        <f>IFERROR(VLOOKUP($A49,Sheet1!$A:$F,COLUMN(Sheet1!B49),FALSE),0)</f>
        <v>44798</v>
      </c>
      <c r="I49" s="1">
        <f>IFERROR(VLOOKUP($A49,Sheet1!$A:$F,COLUMN(Sheet1!C49),FALSE),0)</f>
        <v>44311</v>
      </c>
      <c r="J49" s="14">
        <f>IFERROR(VLOOKUP($A49,Sheet1!$A:$F,COLUMN(Sheet1!D49),FALSE),0)</f>
        <v>4</v>
      </c>
      <c r="K49" s="14">
        <f>IFERROR(VLOOKUP($A49,Sheet1!$A:$F,COLUMN(Sheet1!E49),FALSE),0)</f>
        <v>2566.48</v>
      </c>
      <c r="L49" s="14">
        <f>IFERROR(VLOOKUP($A49,Sheet1!$A:$F,COLUMN(Sheet1!F49),FALSE),0)</f>
        <v>3</v>
      </c>
      <c r="M49">
        <f t="shared" si="0"/>
        <v>0.75</v>
      </c>
      <c r="N49">
        <f t="shared" si="1"/>
        <v>0</v>
      </c>
    </row>
    <row r="50" spans="1:14" x14ac:dyDescent="0.35">
      <c r="A50">
        <v>49</v>
      </c>
      <c r="B50" t="s">
        <v>156</v>
      </c>
      <c r="C50" t="s">
        <v>157</v>
      </c>
      <c r="D50" t="s">
        <v>158</v>
      </c>
      <c r="E50">
        <v>23</v>
      </c>
      <c r="F50" t="s">
        <v>24</v>
      </c>
      <c r="G50" t="s">
        <v>48</v>
      </c>
      <c r="H50" s="1">
        <f>IFERROR(VLOOKUP($A50,Sheet1!$A:$F,COLUMN(Sheet1!B50),FALSE),0)</f>
        <v>44670</v>
      </c>
      <c r="I50" s="1">
        <f>IFERROR(VLOOKUP($A50,Sheet1!$A:$F,COLUMN(Sheet1!C50),FALSE),0)</f>
        <v>44670</v>
      </c>
      <c r="J50" s="14">
        <f>IFERROR(VLOOKUP($A50,Sheet1!$A:$F,COLUMN(Sheet1!D50),FALSE),0)</f>
        <v>1</v>
      </c>
      <c r="K50" s="14">
        <f>IFERROR(VLOOKUP($A50,Sheet1!$A:$F,COLUMN(Sheet1!E50),FALSE),0)</f>
        <v>512.28</v>
      </c>
      <c r="L50" s="14">
        <f>IFERROR(VLOOKUP($A50,Sheet1!$A:$F,COLUMN(Sheet1!F50),FALSE),0)</f>
        <v>1</v>
      </c>
      <c r="M50">
        <f t="shared" si="0"/>
        <v>1</v>
      </c>
      <c r="N50">
        <f t="shared" si="1"/>
        <v>1</v>
      </c>
    </row>
    <row r="51" spans="1:14" x14ac:dyDescent="0.35">
      <c r="A51">
        <v>50</v>
      </c>
      <c r="B51" t="s">
        <v>159</v>
      </c>
      <c r="C51" t="s">
        <v>160</v>
      </c>
      <c r="D51" t="s">
        <v>161</v>
      </c>
      <c r="E51">
        <v>61</v>
      </c>
      <c r="F51" t="s">
        <v>24</v>
      </c>
      <c r="G51" t="s">
        <v>83</v>
      </c>
      <c r="H51" s="1">
        <f>IFERROR(VLOOKUP($A51,Sheet1!$A:$F,COLUMN(Sheet1!B51),FALSE),0)</f>
        <v>44821</v>
      </c>
      <c r="I51" s="1">
        <f>IFERROR(VLOOKUP($A51,Sheet1!$A:$F,COLUMN(Sheet1!C51),FALSE),0)</f>
        <v>44337</v>
      </c>
      <c r="J51" s="14">
        <f>IFERROR(VLOOKUP($A51,Sheet1!$A:$F,COLUMN(Sheet1!D51),FALSE),0)</f>
        <v>7</v>
      </c>
      <c r="K51" s="14">
        <f>IFERROR(VLOOKUP($A51,Sheet1!$A:$F,COLUMN(Sheet1!E51),FALSE),0)</f>
        <v>4403.34</v>
      </c>
      <c r="L51" s="14">
        <f>IFERROR(VLOOKUP($A51,Sheet1!$A:$F,COLUMN(Sheet1!F51),FALSE),0)</f>
        <v>3</v>
      </c>
      <c r="M51">
        <f t="shared" si="0"/>
        <v>0.42857142857142855</v>
      </c>
      <c r="N51">
        <f t="shared" si="1"/>
        <v>0</v>
      </c>
    </row>
    <row r="52" spans="1:14" x14ac:dyDescent="0.35">
      <c r="A52">
        <v>51</v>
      </c>
      <c r="B52" t="s">
        <v>162</v>
      </c>
      <c r="C52" t="s">
        <v>163</v>
      </c>
      <c r="D52" t="s">
        <v>164</v>
      </c>
      <c r="E52">
        <v>32</v>
      </c>
      <c r="F52" t="s">
        <v>14</v>
      </c>
      <c r="G52" t="s">
        <v>25</v>
      </c>
      <c r="H52" s="1">
        <f>IFERROR(VLOOKUP($A52,Sheet1!$A:$F,COLUMN(Sheet1!B52),FALSE),0)</f>
        <v>44807</v>
      </c>
      <c r="I52" s="1">
        <f>IFERROR(VLOOKUP($A52,Sheet1!$A:$F,COLUMN(Sheet1!C52),FALSE),0)</f>
        <v>44371</v>
      </c>
      <c r="J52" s="14">
        <f>IFERROR(VLOOKUP($A52,Sheet1!$A:$F,COLUMN(Sheet1!D52),FALSE),0)</f>
        <v>3</v>
      </c>
      <c r="K52" s="14">
        <f>IFERROR(VLOOKUP($A52,Sheet1!$A:$F,COLUMN(Sheet1!E52),FALSE),0)</f>
        <v>3824.48</v>
      </c>
      <c r="L52" s="14">
        <f>IFERROR(VLOOKUP($A52,Sheet1!$A:$F,COLUMN(Sheet1!F52),FALSE),0)</f>
        <v>0</v>
      </c>
      <c r="M52">
        <f t="shared" si="0"/>
        <v>0</v>
      </c>
      <c r="N52">
        <f t="shared" si="1"/>
        <v>0</v>
      </c>
    </row>
    <row r="53" spans="1:14" x14ac:dyDescent="0.35">
      <c r="A53">
        <v>52</v>
      </c>
      <c r="B53" t="s">
        <v>165</v>
      </c>
      <c r="C53" t="s">
        <v>166</v>
      </c>
      <c r="D53" t="s">
        <v>167</v>
      </c>
      <c r="E53">
        <v>32</v>
      </c>
      <c r="F53" t="s">
        <v>9</v>
      </c>
      <c r="G53" t="s">
        <v>32</v>
      </c>
      <c r="H53" s="1">
        <f>IFERROR(VLOOKUP($A53,Sheet1!$A:$F,COLUMN(Sheet1!B53),FALSE),0)</f>
        <v>44846</v>
      </c>
      <c r="I53" s="1">
        <f>IFERROR(VLOOKUP($A53,Sheet1!$A:$F,COLUMN(Sheet1!C53),FALSE),0)</f>
        <v>44472</v>
      </c>
      <c r="J53" s="14">
        <f>IFERROR(VLOOKUP($A53,Sheet1!$A:$F,COLUMN(Sheet1!D53),FALSE),0)</f>
        <v>3</v>
      </c>
      <c r="K53" s="14">
        <f>IFERROR(VLOOKUP($A53,Sheet1!$A:$F,COLUMN(Sheet1!E53),FALSE),0)</f>
        <v>2059.2599999999998</v>
      </c>
      <c r="L53" s="14">
        <f>IFERROR(VLOOKUP($A53,Sheet1!$A:$F,COLUMN(Sheet1!F53),FALSE),0)</f>
        <v>1</v>
      </c>
      <c r="M53">
        <f t="shared" si="0"/>
        <v>0.33333333333333331</v>
      </c>
      <c r="N53">
        <f t="shared" si="1"/>
        <v>0</v>
      </c>
    </row>
    <row r="54" spans="1:14" x14ac:dyDescent="0.35">
      <c r="A54">
        <v>53</v>
      </c>
      <c r="B54" t="s">
        <v>168</v>
      </c>
      <c r="C54" t="s">
        <v>169</v>
      </c>
      <c r="D54" t="s">
        <v>170</v>
      </c>
      <c r="E54">
        <v>53</v>
      </c>
      <c r="F54" t="s">
        <v>24</v>
      </c>
      <c r="G54" t="s">
        <v>10</v>
      </c>
      <c r="H54" s="1">
        <f>IFERROR(VLOOKUP($A54,Sheet1!$A:$F,COLUMN(Sheet1!B54),FALSE),0)</f>
        <v>44742</v>
      </c>
      <c r="I54" s="1">
        <f>IFERROR(VLOOKUP($A54,Sheet1!$A:$F,COLUMN(Sheet1!C54),FALSE),0)</f>
        <v>44462</v>
      </c>
      <c r="J54" s="14">
        <f>IFERROR(VLOOKUP($A54,Sheet1!$A:$F,COLUMN(Sheet1!D54),FALSE),0)</f>
        <v>2</v>
      </c>
      <c r="K54" s="14">
        <f>IFERROR(VLOOKUP($A54,Sheet1!$A:$F,COLUMN(Sheet1!E54),FALSE),0)</f>
        <v>2869.51</v>
      </c>
      <c r="L54" s="14">
        <f>IFERROR(VLOOKUP($A54,Sheet1!$A:$F,COLUMN(Sheet1!F54),FALSE),0)</f>
        <v>0</v>
      </c>
      <c r="M54">
        <f t="shared" si="0"/>
        <v>0</v>
      </c>
      <c r="N54">
        <f t="shared" si="1"/>
        <v>0</v>
      </c>
    </row>
    <row r="55" spans="1:14" x14ac:dyDescent="0.35">
      <c r="A55">
        <v>54</v>
      </c>
      <c r="B55" t="s">
        <v>171</v>
      </c>
      <c r="C55" t="s">
        <v>172</v>
      </c>
      <c r="D55">
        <f>1-955-439-3769</f>
        <v>-5162</v>
      </c>
      <c r="E55">
        <v>61</v>
      </c>
      <c r="F55" t="s">
        <v>14</v>
      </c>
      <c r="G55" t="s">
        <v>32</v>
      </c>
      <c r="H55" s="1">
        <f>IFERROR(VLOOKUP($A55,Sheet1!$A:$F,COLUMN(Sheet1!B55),FALSE),0)</f>
        <v>0</v>
      </c>
      <c r="I55" s="1">
        <f>IFERROR(VLOOKUP($A55,Sheet1!$A:$F,COLUMN(Sheet1!C55),FALSE),0)</f>
        <v>0</v>
      </c>
      <c r="J55" s="14">
        <f>IFERROR(VLOOKUP($A55,Sheet1!$A:$F,COLUMN(Sheet1!D55),FALSE),0)</f>
        <v>0</v>
      </c>
      <c r="K55" s="14">
        <f>IFERROR(VLOOKUP($A55,Sheet1!$A:$F,COLUMN(Sheet1!E55),FALSE),0)</f>
        <v>0</v>
      </c>
      <c r="L55" s="14">
        <f>IFERROR(VLOOKUP($A55,Sheet1!$A:$F,COLUMN(Sheet1!F55),FALSE),0)</f>
        <v>0</v>
      </c>
      <c r="M55">
        <f t="shared" si="0"/>
        <v>0</v>
      </c>
      <c r="N55">
        <f t="shared" si="1"/>
        <v>0</v>
      </c>
    </row>
    <row r="56" spans="1:14" x14ac:dyDescent="0.35">
      <c r="A56">
        <v>55</v>
      </c>
      <c r="B56" t="s">
        <v>173</v>
      </c>
      <c r="C56" t="s">
        <v>174</v>
      </c>
      <c r="D56" t="s">
        <v>175</v>
      </c>
      <c r="E56">
        <v>53</v>
      </c>
      <c r="F56" t="s">
        <v>24</v>
      </c>
      <c r="G56" t="s">
        <v>44</v>
      </c>
      <c r="H56" s="1">
        <f>IFERROR(VLOOKUP($A56,Sheet1!$A:$F,COLUMN(Sheet1!B56),FALSE),0)</f>
        <v>44942</v>
      </c>
      <c r="I56" s="1">
        <f>IFERROR(VLOOKUP($A56,Sheet1!$A:$F,COLUMN(Sheet1!C56),FALSE),0)</f>
        <v>44427</v>
      </c>
      <c r="J56" s="14">
        <f>IFERROR(VLOOKUP($A56,Sheet1!$A:$F,COLUMN(Sheet1!D56),FALSE),0)</f>
        <v>4</v>
      </c>
      <c r="K56" s="14">
        <f>IFERROR(VLOOKUP($A56,Sheet1!$A:$F,COLUMN(Sheet1!E56),FALSE),0)</f>
        <v>523.82999999999993</v>
      </c>
      <c r="L56" s="14">
        <f>IFERROR(VLOOKUP($A56,Sheet1!$A:$F,COLUMN(Sheet1!F56),FALSE),0)</f>
        <v>1</v>
      </c>
      <c r="M56">
        <f t="shared" si="0"/>
        <v>0.25</v>
      </c>
      <c r="N56">
        <f t="shared" si="1"/>
        <v>0</v>
      </c>
    </row>
    <row r="57" spans="1:14" x14ac:dyDescent="0.35">
      <c r="A57">
        <v>56</v>
      </c>
      <c r="B57" t="s">
        <v>176</v>
      </c>
      <c r="C57" t="s">
        <v>177</v>
      </c>
      <c r="D57" t="s">
        <v>178</v>
      </c>
      <c r="E57">
        <v>60</v>
      </c>
      <c r="F57" t="s">
        <v>14</v>
      </c>
      <c r="G57" t="s">
        <v>44</v>
      </c>
      <c r="H57" s="1">
        <f>IFERROR(VLOOKUP($A57,Sheet1!$A:$F,COLUMN(Sheet1!B57),FALSE),0)</f>
        <v>44939</v>
      </c>
      <c r="I57" s="1">
        <f>IFERROR(VLOOKUP($A57,Sheet1!$A:$F,COLUMN(Sheet1!C57),FALSE),0)</f>
        <v>44309</v>
      </c>
      <c r="J57" s="14">
        <f>IFERROR(VLOOKUP($A57,Sheet1!$A:$F,COLUMN(Sheet1!D57),FALSE),0)</f>
        <v>4</v>
      </c>
      <c r="K57" s="14">
        <f>IFERROR(VLOOKUP($A57,Sheet1!$A:$F,COLUMN(Sheet1!E57),FALSE),0)</f>
        <v>2941.71</v>
      </c>
      <c r="L57" s="14">
        <f>IFERROR(VLOOKUP($A57,Sheet1!$A:$F,COLUMN(Sheet1!F57),FALSE),0)</f>
        <v>3</v>
      </c>
      <c r="M57">
        <f t="shared" si="0"/>
        <v>0.75</v>
      </c>
      <c r="N57">
        <f t="shared" si="1"/>
        <v>0</v>
      </c>
    </row>
    <row r="58" spans="1:14" x14ac:dyDescent="0.35">
      <c r="A58">
        <v>57</v>
      </c>
      <c r="B58" t="s">
        <v>179</v>
      </c>
      <c r="C58" t="s">
        <v>180</v>
      </c>
      <c r="D58" t="s">
        <v>181</v>
      </c>
      <c r="E58">
        <v>32</v>
      </c>
      <c r="F58" t="s">
        <v>24</v>
      </c>
      <c r="G58" t="s">
        <v>83</v>
      </c>
      <c r="H58" s="1">
        <f>IFERROR(VLOOKUP($A58,Sheet1!$A:$F,COLUMN(Sheet1!B58),FALSE),0)</f>
        <v>44840</v>
      </c>
      <c r="I58" s="1">
        <f>IFERROR(VLOOKUP($A58,Sheet1!$A:$F,COLUMN(Sheet1!C58),FALSE),0)</f>
        <v>44357</v>
      </c>
      <c r="J58" s="14">
        <f>IFERROR(VLOOKUP($A58,Sheet1!$A:$F,COLUMN(Sheet1!D58),FALSE),0)</f>
        <v>5</v>
      </c>
      <c r="K58" s="14">
        <f>IFERROR(VLOOKUP($A58,Sheet1!$A:$F,COLUMN(Sheet1!E58),FALSE),0)</f>
        <v>4146.2800000000007</v>
      </c>
      <c r="L58" s="14">
        <f>IFERROR(VLOOKUP($A58,Sheet1!$A:$F,COLUMN(Sheet1!F58),FALSE),0)</f>
        <v>4</v>
      </c>
      <c r="M58">
        <f t="shared" si="0"/>
        <v>0.8</v>
      </c>
      <c r="N58">
        <f t="shared" si="1"/>
        <v>0</v>
      </c>
    </row>
    <row r="59" spans="1:14" x14ac:dyDescent="0.35">
      <c r="A59">
        <v>58</v>
      </c>
      <c r="B59" t="s">
        <v>182</v>
      </c>
      <c r="C59" t="s">
        <v>183</v>
      </c>
      <c r="D59" t="s">
        <v>184</v>
      </c>
      <c r="E59">
        <v>64</v>
      </c>
      <c r="F59" t="s">
        <v>24</v>
      </c>
      <c r="G59" t="s">
        <v>32</v>
      </c>
      <c r="H59" s="1">
        <f>IFERROR(VLOOKUP($A59,Sheet1!$A:$F,COLUMN(Sheet1!B59),FALSE),0)</f>
        <v>44656</v>
      </c>
      <c r="I59" s="1">
        <f>IFERROR(VLOOKUP($A59,Sheet1!$A:$F,COLUMN(Sheet1!C59),FALSE),0)</f>
        <v>44289</v>
      </c>
      <c r="J59" s="14">
        <f>IFERROR(VLOOKUP($A59,Sheet1!$A:$F,COLUMN(Sheet1!D59),FALSE),0)</f>
        <v>3</v>
      </c>
      <c r="K59" s="14">
        <f>IFERROR(VLOOKUP($A59,Sheet1!$A:$F,COLUMN(Sheet1!E59),FALSE),0)</f>
        <v>1672.69</v>
      </c>
      <c r="L59" s="14">
        <f>IFERROR(VLOOKUP($A59,Sheet1!$A:$F,COLUMN(Sheet1!F59),FALSE),0)</f>
        <v>1</v>
      </c>
      <c r="M59">
        <f t="shared" si="0"/>
        <v>0.33333333333333331</v>
      </c>
      <c r="N59">
        <f t="shared" si="1"/>
        <v>0</v>
      </c>
    </row>
    <row r="60" spans="1:14" x14ac:dyDescent="0.35">
      <c r="A60">
        <v>59</v>
      </c>
      <c r="B60" t="s">
        <v>185</v>
      </c>
      <c r="C60" t="s">
        <v>186</v>
      </c>
      <c r="D60" t="s">
        <v>187</v>
      </c>
      <c r="E60">
        <v>34</v>
      </c>
      <c r="F60" t="s">
        <v>14</v>
      </c>
      <c r="G60" t="s">
        <v>25</v>
      </c>
      <c r="H60" s="1">
        <f>IFERROR(VLOOKUP($A60,Sheet1!$A:$F,COLUMN(Sheet1!B60),FALSE),0)</f>
        <v>44753</v>
      </c>
      <c r="I60" s="1">
        <f>IFERROR(VLOOKUP($A60,Sheet1!$A:$F,COLUMN(Sheet1!C60),FALSE),0)</f>
        <v>44300</v>
      </c>
      <c r="J60" s="14">
        <f>IFERROR(VLOOKUP($A60,Sheet1!$A:$F,COLUMN(Sheet1!D60),FALSE),0)</f>
        <v>5</v>
      </c>
      <c r="K60" s="14">
        <f>IFERROR(VLOOKUP($A60,Sheet1!$A:$F,COLUMN(Sheet1!E60),FALSE),0)</f>
        <v>6472.7199999999993</v>
      </c>
      <c r="L60" s="14">
        <f>IFERROR(VLOOKUP($A60,Sheet1!$A:$F,COLUMN(Sheet1!F60),FALSE),0)</f>
        <v>3</v>
      </c>
      <c r="M60">
        <f t="shared" si="0"/>
        <v>0.6</v>
      </c>
      <c r="N60">
        <f t="shared" si="1"/>
        <v>0</v>
      </c>
    </row>
    <row r="61" spans="1:14" x14ac:dyDescent="0.35">
      <c r="A61">
        <v>60</v>
      </c>
      <c r="B61" t="s">
        <v>188</v>
      </c>
      <c r="C61" t="s">
        <v>189</v>
      </c>
      <c r="D61" t="s">
        <v>190</v>
      </c>
      <c r="E61">
        <v>56</v>
      </c>
      <c r="F61" t="s">
        <v>24</v>
      </c>
      <c r="G61" t="s">
        <v>10</v>
      </c>
      <c r="H61" s="1">
        <f>IFERROR(VLOOKUP($A61,Sheet1!$A:$F,COLUMN(Sheet1!B61),FALSE),0)</f>
        <v>44382</v>
      </c>
      <c r="I61" s="1">
        <f>IFERROR(VLOOKUP($A61,Sheet1!$A:$F,COLUMN(Sheet1!C61),FALSE),0)</f>
        <v>44382</v>
      </c>
      <c r="J61" s="14">
        <f>IFERROR(VLOOKUP($A61,Sheet1!$A:$F,COLUMN(Sheet1!D61),FALSE),0)</f>
        <v>1</v>
      </c>
      <c r="K61" s="14">
        <f>IFERROR(VLOOKUP($A61,Sheet1!$A:$F,COLUMN(Sheet1!E61),FALSE),0)</f>
        <v>267.32</v>
      </c>
      <c r="L61" s="14">
        <f>IFERROR(VLOOKUP($A61,Sheet1!$A:$F,COLUMN(Sheet1!F61),FALSE),0)</f>
        <v>1</v>
      </c>
      <c r="M61">
        <f t="shared" si="0"/>
        <v>1</v>
      </c>
      <c r="N61">
        <f t="shared" si="1"/>
        <v>1</v>
      </c>
    </row>
    <row r="62" spans="1:14" x14ac:dyDescent="0.35">
      <c r="A62">
        <v>61</v>
      </c>
      <c r="B62" t="s">
        <v>191</v>
      </c>
      <c r="C62" t="s">
        <v>192</v>
      </c>
      <c r="D62" t="s">
        <v>193</v>
      </c>
      <c r="E62">
        <v>38</v>
      </c>
      <c r="F62" t="s">
        <v>9</v>
      </c>
      <c r="G62" t="s">
        <v>48</v>
      </c>
      <c r="H62" s="1">
        <f>IFERROR(VLOOKUP($A62,Sheet1!$A:$F,COLUMN(Sheet1!B62),FALSE),0)</f>
        <v>44825</v>
      </c>
      <c r="I62" s="1">
        <f>IFERROR(VLOOKUP($A62,Sheet1!$A:$F,COLUMN(Sheet1!C62),FALSE),0)</f>
        <v>44339</v>
      </c>
      <c r="J62" s="14">
        <f>IFERROR(VLOOKUP($A62,Sheet1!$A:$F,COLUMN(Sheet1!D62),FALSE),0)</f>
        <v>2</v>
      </c>
      <c r="K62" s="14">
        <f>IFERROR(VLOOKUP($A62,Sheet1!$A:$F,COLUMN(Sheet1!E62),FALSE),0)</f>
        <v>1594.22</v>
      </c>
      <c r="L62" s="14">
        <f>IFERROR(VLOOKUP($A62,Sheet1!$A:$F,COLUMN(Sheet1!F62),FALSE),0)</f>
        <v>1</v>
      </c>
      <c r="M62">
        <f t="shared" si="0"/>
        <v>0.5</v>
      </c>
      <c r="N62">
        <f t="shared" si="1"/>
        <v>0</v>
      </c>
    </row>
    <row r="63" spans="1:14" x14ac:dyDescent="0.35">
      <c r="A63">
        <v>62</v>
      </c>
      <c r="B63" t="s">
        <v>194</v>
      </c>
      <c r="C63" t="s">
        <v>195</v>
      </c>
      <c r="D63" t="s">
        <v>196</v>
      </c>
      <c r="E63">
        <v>38</v>
      </c>
      <c r="F63" t="s">
        <v>9</v>
      </c>
      <c r="G63" t="s">
        <v>32</v>
      </c>
      <c r="H63" s="1">
        <f>IFERROR(VLOOKUP($A63,Sheet1!$A:$F,COLUMN(Sheet1!B63),FALSE),0)</f>
        <v>44820</v>
      </c>
      <c r="I63" s="1">
        <f>IFERROR(VLOOKUP($A63,Sheet1!$A:$F,COLUMN(Sheet1!C63),FALSE),0)</f>
        <v>44499</v>
      </c>
      <c r="J63" s="14">
        <f>IFERROR(VLOOKUP($A63,Sheet1!$A:$F,COLUMN(Sheet1!D63),FALSE),0)</f>
        <v>6</v>
      </c>
      <c r="K63" s="14">
        <f>IFERROR(VLOOKUP($A63,Sheet1!$A:$F,COLUMN(Sheet1!E63),FALSE),0)</f>
        <v>3655.65</v>
      </c>
      <c r="L63" s="14">
        <f>IFERROR(VLOOKUP($A63,Sheet1!$A:$F,COLUMN(Sheet1!F63),FALSE),0)</f>
        <v>3</v>
      </c>
      <c r="M63">
        <f t="shared" si="0"/>
        <v>0.5</v>
      </c>
      <c r="N63">
        <f t="shared" si="1"/>
        <v>0</v>
      </c>
    </row>
    <row r="64" spans="1:14" x14ac:dyDescent="0.35">
      <c r="A64">
        <v>63</v>
      </c>
      <c r="B64" t="s">
        <v>197</v>
      </c>
      <c r="C64" t="s">
        <v>198</v>
      </c>
      <c r="D64" t="s">
        <v>199</v>
      </c>
      <c r="E64">
        <v>41</v>
      </c>
      <c r="F64" t="s">
        <v>24</v>
      </c>
      <c r="G64" t="s">
        <v>83</v>
      </c>
      <c r="H64" s="1">
        <f>IFERROR(VLOOKUP($A64,Sheet1!$A:$F,COLUMN(Sheet1!B64),FALSE),0)</f>
        <v>44938</v>
      </c>
      <c r="I64" s="1">
        <f>IFERROR(VLOOKUP($A64,Sheet1!$A:$F,COLUMN(Sheet1!C64),FALSE),0)</f>
        <v>44635</v>
      </c>
      <c r="J64" s="14">
        <f>IFERROR(VLOOKUP($A64,Sheet1!$A:$F,COLUMN(Sheet1!D64),FALSE),0)</f>
        <v>4</v>
      </c>
      <c r="K64" s="14">
        <f>IFERROR(VLOOKUP($A64,Sheet1!$A:$F,COLUMN(Sheet1!E64),FALSE),0)</f>
        <v>5148.96</v>
      </c>
      <c r="L64" s="14">
        <f>IFERROR(VLOOKUP($A64,Sheet1!$A:$F,COLUMN(Sheet1!F64),FALSE),0)</f>
        <v>0</v>
      </c>
      <c r="M64">
        <f t="shared" si="0"/>
        <v>0</v>
      </c>
      <c r="N64">
        <f t="shared" si="1"/>
        <v>0</v>
      </c>
    </row>
    <row r="65" spans="1:14" x14ac:dyDescent="0.35">
      <c r="A65">
        <v>64</v>
      </c>
      <c r="B65" t="s">
        <v>200</v>
      </c>
      <c r="C65" t="s">
        <v>201</v>
      </c>
      <c r="D65" t="s">
        <v>202</v>
      </c>
      <c r="E65">
        <v>37</v>
      </c>
      <c r="F65" t="s">
        <v>24</v>
      </c>
      <c r="G65" t="s">
        <v>10</v>
      </c>
      <c r="H65" s="1">
        <f>IFERROR(VLOOKUP($A65,Sheet1!$A:$F,COLUMN(Sheet1!B65),FALSE),0)</f>
        <v>44434</v>
      </c>
      <c r="I65" s="1">
        <f>IFERROR(VLOOKUP($A65,Sheet1!$A:$F,COLUMN(Sheet1!C65),FALSE),0)</f>
        <v>44434</v>
      </c>
      <c r="J65" s="14">
        <f>IFERROR(VLOOKUP($A65,Sheet1!$A:$F,COLUMN(Sheet1!D65),FALSE),0)</f>
        <v>1</v>
      </c>
      <c r="K65" s="14">
        <f>IFERROR(VLOOKUP($A65,Sheet1!$A:$F,COLUMN(Sheet1!E65),FALSE),0)</f>
        <v>641.36</v>
      </c>
      <c r="L65" s="14">
        <f>IFERROR(VLOOKUP($A65,Sheet1!$A:$F,COLUMN(Sheet1!F65),FALSE),0)</f>
        <v>0</v>
      </c>
      <c r="M65">
        <f t="shared" si="0"/>
        <v>0</v>
      </c>
      <c r="N65">
        <f t="shared" si="1"/>
        <v>0</v>
      </c>
    </row>
    <row r="66" spans="1:14" x14ac:dyDescent="0.35">
      <c r="A66">
        <v>65</v>
      </c>
      <c r="B66" t="s">
        <v>203</v>
      </c>
      <c r="C66" t="s">
        <v>204</v>
      </c>
      <c r="D66" t="s">
        <v>205</v>
      </c>
      <c r="E66">
        <v>52</v>
      </c>
      <c r="F66" t="s">
        <v>9</v>
      </c>
      <c r="G66" t="s">
        <v>60</v>
      </c>
      <c r="H66" s="1">
        <f>IFERROR(VLOOKUP($A66,Sheet1!$A:$F,COLUMN(Sheet1!B66),FALSE),0)</f>
        <v>44750</v>
      </c>
      <c r="I66" s="1">
        <f>IFERROR(VLOOKUP($A66,Sheet1!$A:$F,COLUMN(Sheet1!C66),FALSE),0)</f>
        <v>44389</v>
      </c>
      <c r="J66" s="14">
        <f>IFERROR(VLOOKUP($A66,Sheet1!$A:$F,COLUMN(Sheet1!D66),FALSE),0)</f>
        <v>4</v>
      </c>
      <c r="K66" s="14">
        <f>IFERROR(VLOOKUP($A66,Sheet1!$A:$F,COLUMN(Sheet1!E66),FALSE),0)</f>
        <v>3268.19</v>
      </c>
      <c r="L66" s="14">
        <f>IFERROR(VLOOKUP($A66,Sheet1!$A:$F,COLUMN(Sheet1!F66),FALSE),0)</f>
        <v>1</v>
      </c>
      <c r="M66">
        <f t="shared" si="0"/>
        <v>0.25</v>
      </c>
      <c r="N66">
        <f t="shared" si="1"/>
        <v>0</v>
      </c>
    </row>
    <row r="67" spans="1:14" x14ac:dyDescent="0.35">
      <c r="A67">
        <v>66</v>
      </c>
      <c r="B67" t="s">
        <v>206</v>
      </c>
      <c r="C67" t="s">
        <v>207</v>
      </c>
      <c r="D67" t="s">
        <v>208</v>
      </c>
      <c r="E67">
        <v>54</v>
      </c>
      <c r="F67" t="s">
        <v>24</v>
      </c>
      <c r="G67" t="s">
        <v>10</v>
      </c>
      <c r="H67" s="1">
        <f>IFERROR(VLOOKUP($A67,Sheet1!$A:$F,COLUMN(Sheet1!B67),FALSE),0)</f>
        <v>44748</v>
      </c>
      <c r="I67" s="1">
        <f>IFERROR(VLOOKUP($A67,Sheet1!$A:$F,COLUMN(Sheet1!C67),FALSE),0)</f>
        <v>44403</v>
      </c>
      <c r="J67" s="14">
        <f>IFERROR(VLOOKUP($A67,Sheet1!$A:$F,COLUMN(Sheet1!D67),FALSE),0)</f>
        <v>4</v>
      </c>
      <c r="K67" s="14">
        <f>IFERROR(VLOOKUP($A67,Sheet1!$A:$F,COLUMN(Sheet1!E67),FALSE),0)</f>
        <v>3833.52</v>
      </c>
      <c r="L67" s="14">
        <f>IFERROR(VLOOKUP($A67,Sheet1!$A:$F,COLUMN(Sheet1!F67),FALSE),0)</f>
        <v>2</v>
      </c>
      <c r="M67">
        <f t="shared" ref="M67:M130" si="2">IFERROR(L67/J67, 0)</f>
        <v>0.5</v>
      </c>
      <c r="N67">
        <f t="shared" ref="N67:N130" si="3">IF(M67=1, 1, 0)</f>
        <v>0</v>
      </c>
    </row>
    <row r="68" spans="1:14" x14ac:dyDescent="0.35">
      <c r="A68">
        <v>67</v>
      </c>
      <c r="B68" t="s">
        <v>209</v>
      </c>
      <c r="C68" t="s">
        <v>210</v>
      </c>
      <c r="D68" t="s">
        <v>211</v>
      </c>
      <c r="E68">
        <v>44</v>
      </c>
      <c r="F68" t="s">
        <v>24</v>
      </c>
      <c r="G68" t="s">
        <v>25</v>
      </c>
      <c r="H68" s="1">
        <f>IFERROR(VLOOKUP($A68,Sheet1!$A:$F,COLUMN(Sheet1!B68),FALSE),0)</f>
        <v>44623</v>
      </c>
      <c r="I68" s="1">
        <f>IFERROR(VLOOKUP($A68,Sheet1!$A:$F,COLUMN(Sheet1!C68),FALSE),0)</f>
        <v>44564</v>
      </c>
      <c r="J68" s="14">
        <f>IFERROR(VLOOKUP($A68,Sheet1!$A:$F,COLUMN(Sheet1!D68),FALSE),0)</f>
        <v>2</v>
      </c>
      <c r="K68" s="14">
        <f>IFERROR(VLOOKUP($A68,Sheet1!$A:$F,COLUMN(Sheet1!E68),FALSE),0)</f>
        <v>726.15000000000009</v>
      </c>
      <c r="L68" s="14">
        <f>IFERROR(VLOOKUP($A68,Sheet1!$A:$F,COLUMN(Sheet1!F68),FALSE),0)</f>
        <v>1</v>
      </c>
      <c r="M68">
        <f t="shared" si="2"/>
        <v>0.5</v>
      </c>
      <c r="N68">
        <f t="shared" si="3"/>
        <v>0</v>
      </c>
    </row>
    <row r="69" spans="1:14" x14ac:dyDescent="0.35">
      <c r="A69">
        <v>68</v>
      </c>
      <c r="B69" t="s">
        <v>212</v>
      </c>
      <c r="C69" t="s">
        <v>213</v>
      </c>
      <c r="D69" t="s">
        <v>214</v>
      </c>
      <c r="E69">
        <v>54</v>
      </c>
      <c r="F69" t="s">
        <v>24</v>
      </c>
      <c r="G69" t="s">
        <v>10</v>
      </c>
      <c r="H69" s="1">
        <f>IFERROR(VLOOKUP($A69,Sheet1!$A:$F,COLUMN(Sheet1!B69),FALSE),0)</f>
        <v>44926</v>
      </c>
      <c r="I69" s="1">
        <f>IFERROR(VLOOKUP($A69,Sheet1!$A:$F,COLUMN(Sheet1!C69),FALSE),0)</f>
        <v>44328</v>
      </c>
      <c r="J69" s="14">
        <f>IFERROR(VLOOKUP($A69,Sheet1!$A:$F,COLUMN(Sheet1!D69),FALSE),0)</f>
        <v>5</v>
      </c>
      <c r="K69" s="14">
        <f>IFERROR(VLOOKUP($A69,Sheet1!$A:$F,COLUMN(Sheet1!E69),FALSE),0)</f>
        <v>2019.0200000000002</v>
      </c>
      <c r="L69" s="14">
        <f>IFERROR(VLOOKUP($A69,Sheet1!$A:$F,COLUMN(Sheet1!F69),FALSE),0)</f>
        <v>2</v>
      </c>
      <c r="M69">
        <f t="shared" si="2"/>
        <v>0.4</v>
      </c>
      <c r="N69">
        <f t="shared" si="3"/>
        <v>0</v>
      </c>
    </row>
    <row r="70" spans="1:14" x14ac:dyDescent="0.35">
      <c r="A70">
        <v>69</v>
      </c>
      <c r="B70" t="s">
        <v>215</v>
      </c>
      <c r="C70" t="s">
        <v>216</v>
      </c>
      <c r="D70" t="s">
        <v>217</v>
      </c>
      <c r="E70">
        <v>62</v>
      </c>
      <c r="F70" t="s">
        <v>9</v>
      </c>
      <c r="G70" t="s">
        <v>76</v>
      </c>
      <c r="H70" s="1">
        <f>IFERROR(VLOOKUP($A70,Sheet1!$A:$F,COLUMN(Sheet1!B70),FALSE),0)</f>
        <v>44700</v>
      </c>
      <c r="I70" s="1">
        <f>IFERROR(VLOOKUP($A70,Sheet1!$A:$F,COLUMN(Sheet1!C70),FALSE),0)</f>
        <v>44469</v>
      </c>
      <c r="J70" s="14">
        <f>IFERROR(VLOOKUP($A70,Sheet1!$A:$F,COLUMN(Sheet1!D70),FALSE),0)</f>
        <v>2</v>
      </c>
      <c r="K70" s="14">
        <f>IFERROR(VLOOKUP($A70,Sheet1!$A:$F,COLUMN(Sheet1!E70),FALSE),0)</f>
        <v>1338.53</v>
      </c>
      <c r="L70" s="14">
        <f>IFERROR(VLOOKUP($A70,Sheet1!$A:$F,COLUMN(Sheet1!F70),FALSE),0)</f>
        <v>1</v>
      </c>
      <c r="M70">
        <f t="shared" si="2"/>
        <v>0.5</v>
      </c>
      <c r="N70">
        <f t="shared" si="3"/>
        <v>0</v>
      </c>
    </row>
    <row r="71" spans="1:14" x14ac:dyDescent="0.35">
      <c r="A71">
        <v>70</v>
      </c>
      <c r="B71" t="s">
        <v>218</v>
      </c>
      <c r="C71" t="s">
        <v>219</v>
      </c>
      <c r="D71" t="s">
        <v>220</v>
      </c>
      <c r="E71">
        <v>27</v>
      </c>
      <c r="F71" t="s">
        <v>24</v>
      </c>
      <c r="G71" t="s">
        <v>83</v>
      </c>
      <c r="H71" s="1">
        <f>IFERROR(VLOOKUP($A71,Sheet1!$A:$F,COLUMN(Sheet1!B71),FALSE),0)</f>
        <v>44990</v>
      </c>
      <c r="I71" s="1">
        <f>IFERROR(VLOOKUP($A71,Sheet1!$A:$F,COLUMN(Sheet1!C71),FALSE),0)</f>
        <v>44423</v>
      </c>
      <c r="J71" s="14">
        <f>IFERROR(VLOOKUP($A71,Sheet1!$A:$F,COLUMN(Sheet1!D71),FALSE),0)</f>
        <v>5</v>
      </c>
      <c r="K71" s="14">
        <f>IFERROR(VLOOKUP($A71,Sheet1!$A:$F,COLUMN(Sheet1!E71),FALSE),0)</f>
        <v>4262.2699999999995</v>
      </c>
      <c r="L71" s="14">
        <f>IFERROR(VLOOKUP($A71,Sheet1!$A:$F,COLUMN(Sheet1!F71),FALSE),0)</f>
        <v>1</v>
      </c>
      <c r="M71">
        <f t="shared" si="2"/>
        <v>0.2</v>
      </c>
      <c r="N71">
        <f t="shared" si="3"/>
        <v>0</v>
      </c>
    </row>
    <row r="72" spans="1:14" x14ac:dyDescent="0.35">
      <c r="A72">
        <v>71</v>
      </c>
      <c r="B72" t="s">
        <v>221</v>
      </c>
      <c r="C72" t="s">
        <v>222</v>
      </c>
      <c r="D72" t="s">
        <v>223</v>
      </c>
      <c r="E72">
        <v>52</v>
      </c>
      <c r="F72" t="s">
        <v>9</v>
      </c>
      <c r="G72" t="s">
        <v>10</v>
      </c>
      <c r="H72" s="1">
        <f>IFERROR(VLOOKUP($A72,Sheet1!$A:$F,COLUMN(Sheet1!B72),FALSE),0)</f>
        <v>44836</v>
      </c>
      <c r="I72" s="1">
        <f>IFERROR(VLOOKUP($A72,Sheet1!$A:$F,COLUMN(Sheet1!C72),FALSE),0)</f>
        <v>44284</v>
      </c>
      <c r="J72" s="14">
        <f>IFERROR(VLOOKUP($A72,Sheet1!$A:$F,COLUMN(Sheet1!D72),FALSE),0)</f>
        <v>3</v>
      </c>
      <c r="K72" s="14">
        <f>IFERROR(VLOOKUP($A72,Sheet1!$A:$F,COLUMN(Sheet1!E72),FALSE),0)</f>
        <v>1354.0900000000001</v>
      </c>
      <c r="L72" s="14">
        <f>IFERROR(VLOOKUP($A72,Sheet1!$A:$F,COLUMN(Sheet1!F72),FALSE),0)</f>
        <v>2</v>
      </c>
      <c r="M72">
        <f t="shared" si="2"/>
        <v>0.66666666666666663</v>
      </c>
      <c r="N72">
        <f t="shared" si="3"/>
        <v>0</v>
      </c>
    </row>
    <row r="73" spans="1:14" x14ac:dyDescent="0.35">
      <c r="A73">
        <v>72</v>
      </c>
      <c r="B73" t="s">
        <v>224</v>
      </c>
      <c r="C73" t="s">
        <v>225</v>
      </c>
      <c r="D73" t="s">
        <v>226</v>
      </c>
      <c r="E73">
        <v>42</v>
      </c>
      <c r="F73" t="s">
        <v>14</v>
      </c>
      <c r="G73" t="s">
        <v>10</v>
      </c>
      <c r="H73" s="1">
        <f>IFERROR(VLOOKUP($A73,Sheet1!$A:$F,COLUMN(Sheet1!B73),FALSE),0)</f>
        <v>44650</v>
      </c>
      <c r="I73" s="1">
        <f>IFERROR(VLOOKUP($A73,Sheet1!$A:$F,COLUMN(Sheet1!C73),FALSE),0)</f>
        <v>44650</v>
      </c>
      <c r="J73" s="14">
        <f>IFERROR(VLOOKUP($A73,Sheet1!$A:$F,COLUMN(Sheet1!D73),FALSE),0)</f>
        <v>1</v>
      </c>
      <c r="K73" s="14">
        <f>IFERROR(VLOOKUP($A73,Sheet1!$A:$F,COLUMN(Sheet1!E73),FALSE),0)</f>
        <v>248.38</v>
      </c>
      <c r="L73" s="14">
        <f>IFERROR(VLOOKUP($A73,Sheet1!$A:$F,COLUMN(Sheet1!F73),FALSE),0)</f>
        <v>1</v>
      </c>
      <c r="M73">
        <f t="shared" si="2"/>
        <v>1</v>
      </c>
      <c r="N73">
        <f t="shared" si="3"/>
        <v>1</v>
      </c>
    </row>
    <row r="74" spans="1:14" x14ac:dyDescent="0.35">
      <c r="A74">
        <v>73</v>
      </c>
      <c r="B74" t="s">
        <v>227</v>
      </c>
      <c r="C74" t="s">
        <v>228</v>
      </c>
      <c r="D74">
        <v>3136502491</v>
      </c>
      <c r="E74">
        <v>42</v>
      </c>
      <c r="F74" t="s">
        <v>9</v>
      </c>
      <c r="G74" t="s">
        <v>25</v>
      </c>
      <c r="H74" s="1">
        <f>IFERROR(VLOOKUP($A74,Sheet1!$A:$F,COLUMN(Sheet1!B74),FALSE),0)</f>
        <v>44832</v>
      </c>
      <c r="I74" s="1">
        <f>IFERROR(VLOOKUP($A74,Sheet1!$A:$F,COLUMN(Sheet1!C74),FALSE),0)</f>
        <v>44706</v>
      </c>
      <c r="J74" s="14">
        <f>IFERROR(VLOOKUP($A74,Sheet1!$A:$F,COLUMN(Sheet1!D74),FALSE),0)</f>
        <v>2</v>
      </c>
      <c r="K74" s="14">
        <f>IFERROR(VLOOKUP($A74,Sheet1!$A:$F,COLUMN(Sheet1!E74),FALSE),0)</f>
        <v>1056.21</v>
      </c>
      <c r="L74" s="14">
        <f>IFERROR(VLOOKUP($A74,Sheet1!$A:$F,COLUMN(Sheet1!F74),FALSE),0)</f>
        <v>2</v>
      </c>
      <c r="M74">
        <f t="shared" si="2"/>
        <v>1</v>
      </c>
      <c r="N74">
        <f t="shared" si="3"/>
        <v>1</v>
      </c>
    </row>
    <row r="75" spans="1:14" x14ac:dyDescent="0.35">
      <c r="A75">
        <v>74</v>
      </c>
      <c r="B75" t="s">
        <v>229</v>
      </c>
      <c r="C75" t="s">
        <v>230</v>
      </c>
      <c r="D75" t="s">
        <v>231</v>
      </c>
      <c r="E75">
        <v>47</v>
      </c>
      <c r="F75" t="s">
        <v>14</v>
      </c>
      <c r="G75" t="s">
        <v>54</v>
      </c>
      <c r="H75" s="1">
        <f>IFERROR(VLOOKUP($A75,Sheet1!$A:$F,COLUMN(Sheet1!B75),FALSE),0)</f>
        <v>44986</v>
      </c>
      <c r="I75" s="1">
        <f>IFERROR(VLOOKUP($A75,Sheet1!$A:$F,COLUMN(Sheet1!C75),FALSE),0)</f>
        <v>44747</v>
      </c>
      <c r="J75" s="14">
        <f>IFERROR(VLOOKUP($A75,Sheet1!$A:$F,COLUMN(Sheet1!D75),FALSE),0)</f>
        <v>3</v>
      </c>
      <c r="K75" s="14">
        <f>IFERROR(VLOOKUP($A75,Sheet1!$A:$F,COLUMN(Sheet1!E75),FALSE),0)</f>
        <v>2396.91</v>
      </c>
      <c r="L75" s="14">
        <f>IFERROR(VLOOKUP($A75,Sheet1!$A:$F,COLUMN(Sheet1!F75),FALSE),0)</f>
        <v>2</v>
      </c>
      <c r="M75">
        <f t="shared" si="2"/>
        <v>0.66666666666666663</v>
      </c>
      <c r="N75">
        <f t="shared" si="3"/>
        <v>0</v>
      </c>
    </row>
    <row r="76" spans="1:14" x14ac:dyDescent="0.35">
      <c r="A76">
        <v>75</v>
      </c>
      <c r="B76" t="s">
        <v>232</v>
      </c>
      <c r="C76" t="s">
        <v>233</v>
      </c>
      <c r="D76" t="s">
        <v>234</v>
      </c>
      <c r="E76">
        <v>46</v>
      </c>
      <c r="F76" t="s">
        <v>9</v>
      </c>
      <c r="G76" t="s">
        <v>76</v>
      </c>
      <c r="H76" s="1">
        <f>IFERROR(VLOOKUP($A76,Sheet1!$A:$F,COLUMN(Sheet1!B76),FALSE),0)</f>
        <v>44842</v>
      </c>
      <c r="I76" s="1">
        <f>IFERROR(VLOOKUP($A76,Sheet1!$A:$F,COLUMN(Sheet1!C76),FALSE),0)</f>
        <v>44404</v>
      </c>
      <c r="J76" s="14">
        <f>IFERROR(VLOOKUP($A76,Sheet1!$A:$F,COLUMN(Sheet1!D76),FALSE),0)</f>
        <v>5</v>
      </c>
      <c r="K76" s="14">
        <f>IFERROR(VLOOKUP($A76,Sheet1!$A:$F,COLUMN(Sheet1!E76),FALSE),0)</f>
        <v>1518.51</v>
      </c>
      <c r="L76" s="14">
        <f>IFERROR(VLOOKUP($A76,Sheet1!$A:$F,COLUMN(Sheet1!F76),FALSE),0)</f>
        <v>1</v>
      </c>
      <c r="M76">
        <f t="shared" si="2"/>
        <v>0.2</v>
      </c>
      <c r="N76">
        <f t="shared" si="3"/>
        <v>0</v>
      </c>
    </row>
    <row r="77" spans="1:14" x14ac:dyDescent="0.35">
      <c r="A77">
        <v>76</v>
      </c>
      <c r="B77" t="s">
        <v>235</v>
      </c>
      <c r="C77" t="s">
        <v>236</v>
      </c>
      <c r="D77" t="s">
        <v>237</v>
      </c>
      <c r="E77">
        <v>46</v>
      </c>
      <c r="F77" t="s">
        <v>14</v>
      </c>
      <c r="G77" t="s">
        <v>44</v>
      </c>
      <c r="H77" s="1">
        <f>IFERROR(VLOOKUP($A77,Sheet1!$A:$F,COLUMN(Sheet1!B77),FALSE),0)</f>
        <v>44568</v>
      </c>
      <c r="I77" s="1">
        <f>IFERROR(VLOOKUP($A77,Sheet1!$A:$F,COLUMN(Sheet1!C77),FALSE),0)</f>
        <v>44330</v>
      </c>
      <c r="J77" s="14">
        <f>IFERROR(VLOOKUP($A77,Sheet1!$A:$F,COLUMN(Sheet1!D77),FALSE),0)</f>
        <v>3</v>
      </c>
      <c r="K77" s="14">
        <f>IFERROR(VLOOKUP($A77,Sheet1!$A:$F,COLUMN(Sheet1!E77),FALSE),0)</f>
        <v>2976.43</v>
      </c>
      <c r="L77" s="14">
        <f>IFERROR(VLOOKUP($A77,Sheet1!$A:$F,COLUMN(Sheet1!F77),FALSE),0)</f>
        <v>2</v>
      </c>
      <c r="M77">
        <f t="shared" si="2"/>
        <v>0.66666666666666663</v>
      </c>
      <c r="N77">
        <f t="shared" si="3"/>
        <v>0</v>
      </c>
    </row>
    <row r="78" spans="1:14" x14ac:dyDescent="0.35">
      <c r="A78">
        <v>77</v>
      </c>
      <c r="B78" t="s">
        <v>238</v>
      </c>
      <c r="C78" t="s">
        <v>239</v>
      </c>
      <c r="D78" t="s">
        <v>240</v>
      </c>
      <c r="E78">
        <v>43</v>
      </c>
      <c r="F78" t="s">
        <v>9</v>
      </c>
      <c r="G78" t="s">
        <v>60</v>
      </c>
      <c r="H78" s="1">
        <f>IFERROR(VLOOKUP($A78,Sheet1!$A:$F,COLUMN(Sheet1!B78),FALSE),0)</f>
        <v>44791</v>
      </c>
      <c r="I78" s="1">
        <f>IFERROR(VLOOKUP($A78,Sheet1!$A:$F,COLUMN(Sheet1!C78),FALSE),0)</f>
        <v>44479</v>
      </c>
      <c r="J78" s="14">
        <f>IFERROR(VLOOKUP($A78,Sheet1!$A:$F,COLUMN(Sheet1!D78),FALSE),0)</f>
        <v>3</v>
      </c>
      <c r="K78" s="14">
        <f>IFERROR(VLOOKUP($A78,Sheet1!$A:$F,COLUMN(Sheet1!E78),FALSE),0)</f>
        <v>1705.71</v>
      </c>
      <c r="L78" s="14">
        <f>IFERROR(VLOOKUP($A78,Sheet1!$A:$F,COLUMN(Sheet1!F78),FALSE),0)</f>
        <v>1</v>
      </c>
      <c r="M78">
        <f t="shared" si="2"/>
        <v>0.33333333333333331</v>
      </c>
      <c r="N78">
        <f t="shared" si="3"/>
        <v>0</v>
      </c>
    </row>
    <row r="79" spans="1:14" x14ac:dyDescent="0.35">
      <c r="A79">
        <v>78</v>
      </c>
      <c r="B79" t="s">
        <v>241</v>
      </c>
      <c r="C79" t="s">
        <v>242</v>
      </c>
      <c r="D79">
        <v>3173109678</v>
      </c>
      <c r="E79">
        <v>46</v>
      </c>
      <c r="F79" t="s">
        <v>9</v>
      </c>
      <c r="G79" t="s">
        <v>44</v>
      </c>
      <c r="H79" s="1">
        <f>IFERROR(VLOOKUP($A79,Sheet1!$A:$F,COLUMN(Sheet1!B79),FALSE),0)</f>
        <v>0</v>
      </c>
      <c r="I79" s="1">
        <f>IFERROR(VLOOKUP($A79,Sheet1!$A:$F,COLUMN(Sheet1!C79),FALSE),0)</f>
        <v>0</v>
      </c>
      <c r="J79" s="14">
        <f>IFERROR(VLOOKUP($A79,Sheet1!$A:$F,COLUMN(Sheet1!D79),FALSE),0)</f>
        <v>0</v>
      </c>
      <c r="K79" s="14">
        <f>IFERROR(VLOOKUP($A79,Sheet1!$A:$F,COLUMN(Sheet1!E79),FALSE),0)</f>
        <v>0</v>
      </c>
      <c r="L79" s="14">
        <f>IFERROR(VLOOKUP($A79,Sheet1!$A:$F,COLUMN(Sheet1!F79),FALSE),0)</f>
        <v>0</v>
      </c>
      <c r="M79">
        <f t="shared" si="2"/>
        <v>0</v>
      </c>
      <c r="N79">
        <f t="shared" si="3"/>
        <v>0</v>
      </c>
    </row>
    <row r="80" spans="1:14" x14ac:dyDescent="0.35">
      <c r="A80">
        <v>79</v>
      </c>
      <c r="B80" t="s">
        <v>243</v>
      </c>
      <c r="C80" t="s">
        <v>244</v>
      </c>
      <c r="D80" t="s">
        <v>245</v>
      </c>
      <c r="E80">
        <v>32</v>
      </c>
      <c r="F80" t="s">
        <v>9</v>
      </c>
      <c r="G80" t="s">
        <v>48</v>
      </c>
      <c r="H80" s="1">
        <f>IFERROR(VLOOKUP($A80,Sheet1!$A:$F,COLUMN(Sheet1!B80),FALSE),0)</f>
        <v>44925</v>
      </c>
      <c r="I80" s="1">
        <f>IFERROR(VLOOKUP($A80,Sheet1!$A:$F,COLUMN(Sheet1!C80),FALSE),0)</f>
        <v>44290</v>
      </c>
      <c r="J80" s="14">
        <f>IFERROR(VLOOKUP($A80,Sheet1!$A:$F,COLUMN(Sheet1!D80),FALSE),0)</f>
        <v>2</v>
      </c>
      <c r="K80" s="14">
        <f>IFERROR(VLOOKUP($A80,Sheet1!$A:$F,COLUMN(Sheet1!E80),FALSE),0)</f>
        <v>2104.48</v>
      </c>
      <c r="L80" s="14">
        <f>IFERROR(VLOOKUP($A80,Sheet1!$A:$F,COLUMN(Sheet1!F80),FALSE),0)</f>
        <v>0</v>
      </c>
      <c r="M80">
        <f t="shared" si="2"/>
        <v>0</v>
      </c>
      <c r="N80">
        <f t="shared" si="3"/>
        <v>0</v>
      </c>
    </row>
    <row r="81" spans="1:14" x14ac:dyDescent="0.35">
      <c r="A81">
        <v>80</v>
      </c>
      <c r="B81" t="s">
        <v>246</v>
      </c>
      <c r="C81" t="s">
        <v>247</v>
      </c>
      <c r="D81" t="s">
        <v>248</v>
      </c>
      <c r="E81">
        <v>22</v>
      </c>
      <c r="F81" t="s">
        <v>9</v>
      </c>
      <c r="G81" t="s">
        <v>83</v>
      </c>
      <c r="H81" s="1">
        <f>IFERROR(VLOOKUP($A81,Sheet1!$A:$F,COLUMN(Sheet1!B81),FALSE),0)</f>
        <v>44484</v>
      </c>
      <c r="I81" s="1">
        <f>IFERROR(VLOOKUP($A81,Sheet1!$A:$F,COLUMN(Sheet1!C81),FALSE),0)</f>
        <v>44476</v>
      </c>
      <c r="J81" s="14">
        <f>IFERROR(VLOOKUP($A81,Sheet1!$A:$F,COLUMN(Sheet1!D81),FALSE),0)</f>
        <v>2</v>
      </c>
      <c r="K81" s="14">
        <f>IFERROR(VLOOKUP($A81,Sheet1!$A:$F,COLUMN(Sheet1!E81),FALSE),0)</f>
        <v>2729.57</v>
      </c>
      <c r="L81" s="14">
        <f>IFERROR(VLOOKUP($A81,Sheet1!$A:$F,COLUMN(Sheet1!F81),FALSE),0)</f>
        <v>2</v>
      </c>
      <c r="M81">
        <f t="shared" si="2"/>
        <v>1</v>
      </c>
      <c r="N81">
        <f t="shared" si="3"/>
        <v>1</v>
      </c>
    </row>
    <row r="82" spans="1:14" x14ac:dyDescent="0.35">
      <c r="A82">
        <v>81</v>
      </c>
      <c r="B82" t="s">
        <v>249</v>
      </c>
      <c r="C82" t="s">
        <v>250</v>
      </c>
      <c r="D82" t="s">
        <v>251</v>
      </c>
      <c r="E82">
        <v>53</v>
      </c>
      <c r="F82" t="s">
        <v>14</v>
      </c>
      <c r="G82" t="s">
        <v>60</v>
      </c>
      <c r="H82" s="1">
        <f>IFERROR(VLOOKUP($A82,Sheet1!$A:$F,COLUMN(Sheet1!B82),FALSE),0)</f>
        <v>44913</v>
      </c>
      <c r="I82" s="1">
        <f>IFERROR(VLOOKUP($A82,Sheet1!$A:$F,COLUMN(Sheet1!C82),FALSE),0)</f>
        <v>44493</v>
      </c>
      <c r="J82" s="14">
        <f>IFERROR(VLOOKUP($A82,Sheet1!$A:$F,COLUMN(Sheet1!D82),FALSE),0)</f>
        <v>6</v>
      </c>
      <c r="K82" s="14">
        <f>IFERROR(VLOOKUP($A82,Sheet1!$A:$F,COLUMN(Sheet1!E82),FALSE),0)</f>
        <v>4123.2300000000005</v>
      </c>
      <c r="L82" s="14">
        <f>IFERROR(VLOOKUP($A82,Sheet1!$A:$F,COLUMN(Sheet1!F82),FALSE),0)</f>
        <v>4</v>
      </c>
      <c r="M82">
        <f t="shared" si="2"/>
        <v>0.66666666666666663</v>
      </c>
      <c r="N82">
        <f t="shared" si="3"/>
        <v>0</v>
      </c>
    </row>
    <row r="83" spans="1:14" x14ac:dyDescent="0.35">
      <c r="A83">
        <v>82</v>
      </c>
      <c r="B83" t="s">
        <v>252</v>
      </c>
      <c r="C83" t="s">
        <v>253</v>
      </c>
      <c r="D83">
        <v>490824043</v>
      </c>
      <c r="E83">
        <v>40</v>
      </c>
      <c r="F83" t="s">
        <v>14</v>
      </c>
      <c r="G83" t="s">
        <v>10</v>
      </c>
      <c r="H83" s="1">
        <f>IFERROR(VLOOKUP($A83,Sheet1!$A:$F,COLUMN(Sheet1!B83),FALSE),0)</f>
        <v>44612</v>
      </c>
      <c r="I83" s="1">
        <f>IFERROR(VLOOKUP($A83,Sheet1!$A:$F,COLUMN(Sheet1!C83),FALSE),0)</f>
        <v>44405</v>
      </c>
      <c r="J83" s="14">
        <f>IFERROR(VLOOKUP($A83,Sheet1!$A:$F,COLUMN(Sheet1!D83),FALSE),0)</f>
        <v>3</v>
      </c>
      <c r="K83" s="14">
        <f>IFERROR(VLOOKUP($A83,Sheet1!$A:$F,COLUMN(Sheet1!E83),FALSE),0)</f>
        <v>2752.42</v>
      </c>
      <c r="L83" s="14">
        <f>IFERROR(VLOOKUP($A83,Sheet1!$A:$F,COLUMN(Sheet1!F83),FALSE),0)</f>
        <v>1</v>
      </c>
      <c r="M83">
        <f t="shared" si="2"/>
        <v>0.33333333333333331</v>
      </c>
      <c r="N83">
        <f t="shared" si="3"/>
        <v>0</v>
      </c>
    </row>
    <row r="84" spans="1:14" x14ac:dyDescent="0.35">
      <c r="A84">
        <v>83</v>
      </c>
      <c r="B84" t="s">
        <v>254</v>
      </c>
      <c r="C84" t="s">
        <v>255</v>
      </c>
      <c r="D84" t="s">
        <v>256</v>
      </c>
      <c r="E84">
        <v>50</v>
      </c>
      <c r="F84" t="s">
        <v>9</v>
      </c>
      <c r="G84" t="s">
        <v>54</v>
      </c>
      <c r="H84" s="1">
        <f>IFERROR(VLOOKUP($A84,Sheet1!$A:$F,COLUMN(Sheet1!B84),FALSE),0)</f>
        <v>44730</v>
      </c>
      <c r="I84" s="1">
        <f>IFERROR(VLOOKUP($A84,Sheet1!$A:$F,COLUMN(Sheet1!C84),FALSE),0)</f>
        <v>44730</v>
      </c>
      <c r="J84" s="14">
        <f>IFERROR(VLOOKUP($A84,Sheet1!$A:$F,COLUMN(Sheet1!D84),FALSE),0)</f>
        <v>1</v>
      </c>
      <c r="K84" s="14">
        <f>IFERROR(VLOOKUP($A84,Sheet1!$A:$F,COLUMN(Sheet1!E84),FALSE),0)</f>
        <v>927.62</v>
      </c>
      <c r="L84" s="14">
        <f>IFERROR(VLOOKUP($A84,Sheet1!$A:$F,COLUMN(Sheet1!F84),FALSE),0)</f>
        <v>0</v>
      </c>
      <c r="M84">
        <f t="shared" si="2"/>
        <v>0</v>
      </c>
      <c r="N84">
        <f t="shared" si="3"/>
        <v>0</v>
      </c>
    </row>
    <row r="85" spans="1:14" x14ac:dyDescent="0.35">
      <c r="A85">
        <v>84</v>
      </c>
      <c r="B85" t="s">
        <v>257</v>
      </c>
      <c r="C85" t="s">
        <v>258</v>
      </c>
      <c r="D85" t="s">
        <v>259</v>
      </c>
      <c r="E85">
        <v>48</v>
      </c>
      <c r="F85" t="s">
        <v>24</v>
      </c>
      <c r="G85" t="s">
        <v>25</v>
      </c>
      <c r="H85" s="1">
        <f>IFERROR(VLOOKUP($A85,Sheet1!$A:$F,COLUMN(Sheet1!B85),FALSE),0)</f>
        <v>44839</v>
      </c>
      <c r="I85" s="1">
        <f>IFERROR(VLOOKUP($A85,Sheet1!$A:$F,COLUMN(Sheet1!C85),FALSE),0)</f>
        <v>44398</v>
      </c>
      <c r="J85" s="14">
        <f>IFERROR(VLOOKUP($A85,Sheet1!$A:$F,COLUMN(Sheet1!D85),FALSE),0)</f>
        <v>4</v>
      </c>
      <c r="K85" s="14">
        <f>IFERROR(VLOOKUP($A85,Sheet1!$A:$F,COLUMN(Sheet1!E85),FALSE),0)</f>
        <v>3519.34</v>
      </c>
      <c r="L85" s="14">
        <f>IFERROR(VLOOKUP($A85,Sheet1!$A:$F,COLUMN(Sheet1!F85),FALSE),0)</f>
        <v>1</v>
      </c>
      <c r="M85">
        <f t="shared" si="2"/>
        <v>0.25</v>
      </c>
      <c r="N85">
        <f t="shared" si="3"/>
        <v>0</v>
      </c>
    </row>
    <row r="86" spans="1:14" x14ac:dyDescent="0.35">
      <c r="A86">
        <v>85</v>
      </c>
      <c r="B86" t="s">
        <v>260</v>
      </c>
      <c r="C86" t="s">
        <v>261</v>
      </c>
      <c r="D86" t="s">
        <v>262</v>
      </c>
      <c r="E86">
        <v>57</v>
      </c>
      <c r="F86" t="s">
        <v>24</v>
      </c>
      <c r="G86" t="s">
        <v>60</v>
      </c>
      <c r="H86" s="1">
        <f>IFERROR(VLOOKUP($A86,Sheet1!$A:$F,COLUMN(Sheet1!B86),FALSE),0)</f>
        <v>44578</v>
      </c>
      <c r="I86" s="1">
        <f>IFERROR(VLOOKUP($A86,Sheet1!$A:$F,COLUMN(Sheet1!C86),FALSE),0)</f>
        <v>44434</v>
      </c>
      <c r="J86" s="14">
        <f>IFERROR(VLOOKUP($A86,Sheet1!$A:$F,COLUMN(Sheet1!D86),FALSE),0)</f>
        <v>2</v>
      </c>
      <c r="K86" s="14">
        <f>IFERROR(VLOOKUP($A86,Sheet1!$A:$F,COLUMN(Sheet1!E86),FALSE),0)</f>
        <v>1286.9499999999998</v>
      </c>
      <c r="L86" s="14">
        <f>IFERROR(VLOOKUP($A86,Sheet1!$A:$F,COLUMN(Sheet1!F86),FALSE),0)</f>
        <v>0</v>
      </c>
      <c r="M86">
        <f t="shared" si="2"/>
        <v>0</v>
      </c>
      <c r="N86">
        <f t="shared" si="3"/>
        <v>0</v>
      </c>
    </row>
    <row r="87" spans="1:14" x14ac:dyDescent="0.35">
      <c r="A87">
        <v>86</v>
      </c>
      <c r="B87" t="s">
        <v>263</v>
      </c>
      <c r="C87" t="s">
        <v>264</v>
      </c>
      <c r="D87" t="s">
        <v>265</v>
      </c>
      <c r="E87">
        <v>58</v>
      </c>
      <c r="F87" t="s">
        <v>24</v>
      </c>
      <c r="G87" t="s">
        <v>25</v>
      </c>
      <c r="H87" s="1">
        <f>IFERROR(VLOOKUP($A87,Sheet1!$A:$F,COLUMN(Sheet1!B87),FALSE),0)</f>
        <v>44629</v>
      </c>
      <c r="I87" s="1">
        <f>IFERROR(VLOOKUP($A87,Sheet1!$A:$F,COLUMN(Sheet1!C87),FALSE),0)</f>
        <v>44305</v>
      </c>
      <c r="J87" s="14">
        <f>IFERROR(VLOOKUP($A87,Sheet1!$A:$F,COLUMN(Sheet1!D87),FALSE),0)</f>
        <v>2</v>
      </c>
      <c r="K87" s="14">
        <f>IFERROR(VLOOKUP($A87,Sheet1!$A:$F,COLUMN(Sheet1!E87),FALSE),0)</f>
        <v>932.23</v>
      </c>
      <c r="L87" s="14">
        <f>IFERROR(VLOOKUP($A87,Sheet1!$A:$F,COLUMN(Sheet1!F87),FALSE),0)</f>
        <v>1</v>
      </c>
      <c r="M87">
        <f t="shared" si="2"/>
        <v>0.5</v>
      </c>
      <c r="N87">
        <f t="shared" si="3"/>
        <v>0</v>
      </c>
    </row>
    <row r="88" spans="1:14" x14ac:dyDescent="0.35">
      <c r="A88">
        <v>87</v>
      </c>
      <c r="B88" t="s">
        <v>266</v>
      </c>
      <c r="C88" t="s">
        <v>267</v>
      </c>
      <c r="D88" t="s">
        <v>268</v>
      </c>
      <c r="E88">
        <v>36</v>
      </c>
      <c r="F88" t="s">
        <v>9</v>
      </c>
      <c r="G88" t="s">
        <v>17</v>
      </c>
      <c r="H88" s="1">
        <f>IFERROR(VLOOKUP($A88,Sheet1!$A:$F,COLUMN(Sheet1!B88),FALSE),0)</f>
        <v>44935</v>
      </c>
      <c r="I88" s="1">
        <f>IFERROR(VLOOKUP($A88,Sheet1!$A:$F,COLUMN(Sheet1!C88),FALSE),0)</f>
        <v>44310</v>
      </c>
      <c r="J88" s="14">
        <f>IFERROR(VLOOKUP($A88,Sheet1!$A:$F,COLUMN(Sheet1!D88),FALSE),0)</f>
        <v>5</v>
      </c>
      <c r="K88" s="14">
        <f>IFERROR(VLOOKUP($A88,Sheet1!$A:$F,COLUMN(Sheet1!E88),FALSE),0)</f>
        <v>4595.7299999999996</v>
      </c>
      <c r="L88" s="14">
        <f>IFERROR(VLOOKUP($A88,Sheet1!$A:$F,COLUMN(Sheet1!F88),FALSE),0)</f>
        <v>3</v>
      </c>
      <c r="M88">
        <f t="shared" si="2"/>
        <v>0.6</v>
      </c>
      <c r="N88">
        <f t="shared" si="3"/>
        <v>0</v>
      </c>
    </row>
    <row r="89" spans="1:14" x14ac:dyDescent="0.35">
      <c r="A89">
        <v>88</v>
      </c>
      <c r="B89" t="s">
        <v>269</v>
      </c>
      <c r="C89" t="s">
        <v>270</v>
      </c>
      <c r="D89" t="s">
        <v>271</v>
      </c>
      <c r="E89">
        <v>47</v>
      </c>
      <c r="F89" t="s">
        <v>9</v>
      </c>
      <c r="G89" t="s">
        <v>60</v>
      </c>
      <c r="H89" s="1">
        <f>IFERROR(VLOOKUP($A89,Sheet1!$A:$F,COLUMN(Sheet1!B89),FALSE),0)</f>
        <v>44602</v>
      </c>
      <c r="I89" s="1">
        <f>IFERROR(VLOOKUP($A89,Sheet1!$A:$F,COLUMN(Sheet1!C89),FALSE),0)</f>
        <v>44474</v>
      </c>
      <c r="J89" s="14">
        <f>IFERROR(VLOOKUP($A89,Sheet1!$A:$F,COLUMN(Sheet1!D89),FALSE),0)</f>
        <v>3</v>
      </c>
      <c r="K89" s="14">
        <f>IFERROR(VLOOKUP($A89,Sheet1!$A:$F,COLUMN(Sheet1!E89),FALSE),0)</f>
        <v>3566.43</v>
      </c>
      <c r="L89" s="14">
        <f>IFERROR(VLOOKUP($A89,Sheet1!$A:$F,COLUMN(Sheet1!F89),FALSE),0)</f>
        <v>1</v>
      </c>
      <c r="M89">
        <f t="shared" si="2"/>
        <v>0.33333333333333331</v>
      </c>
      <c r="N89">
        <f t="shared" si="3"/>
        <v>0</v>
      </c>
    </row>
    <row r="90" spans="1:14" x14ac:dyDescent="0.35">
      <c r="A90">
        <v>89</v>
      </c>
      <c r="B90" t="s">
        <v>272</v>
      </c>
      <c r="C90" t="s">
        <v>273</v>
      </c>
      <c r="D90" t="s">
        <v>274</v>
      </c>
      <c r="E90">
        <v>38</v>
      </c>
      <c r="F90" t="s">
        <v>14</v>
      </c>
      <c r="G90" t="s">
        <v>48</v>
      </c>
      <c r="H90" s="1">
        <f>IFERROR(VLOOKUP($A90,Sheet1!$A:$F,COLUMN(Sheet1!B90),FALSE),0)</f>
        <v>44957</v>
      </c>
      <c r="I90" s="1">
        <f>IFERROR(VLOOKUP($A90,Sheet1!$A:$F,COLUMN(Sheet1!C90),FALSE),0)</f>
        <v>44335</v>
      </c>
      <c r="J90" s="14">
        <f>IFERROR(VLOOKUP($A90,Sheet1!$A:$F,COLUMN(Sheet1!D90),FALSE),0)</f>
        <v>3</v>
      </c>
      <c r="K90" s="14">
        <f>IFERROR(VLOOKUP($A90,Sheet1!$A:$F,COLUMN(Sheet1!E90),FALSE),0)</f>
        <v>1927.92</v>
      </c>
      <c r="L90" s="14">
        <f>IFERROR(VLOOKUP($A90,Sheet1!$A:$F,COLUMN(Sheet1!F90),FALSE),0)</f>
        <v>1</v>
      </c>
      <c r="M90">
        <f t="shared" si="2"/>
        <v>0.33333333333333331</v>
      </c>
      <c r="N90">
        <f t="shared" si="3"/>
        <v>0</v>
      </c>
    </row>
    <row r="91" spans="1:14" x14ac:dyDescent="0.35">
      <c r="A91">
        <v>90</v>
      </c>
      <c r="B91" t="s">
        <v>275</v>
      </c>
      <c r="C91" t="s">
        <v>276</v>
      </c>
      <c r="D91" t="s">
        <v>277</v>
      </c>
      <c r="E91">
        <v>36</v>
      </c>
      <c r="F91" t="s">
        <v>24</v>
      </c>
      <c r="G91" t="s">
        <v>60</v>
      </c>
      <c r="H91" s="1">
        <f>IFERROR(VLOOKUP($A91,Sheet1!$A:$F,COLUMN(Sheet1!B91),FALSE),0)</f>
        <v>44536</v>
      </c>
      <c r="I91" s="1">
        <f>IFERROR(VLOOKUP($A91,Sheet1!$A:$F,COLUMN(Sheet1!C91),FALSE),0)</f>
        <v>44400</v>
      </c>
      <c r="J91" s="14">
        <f>IFERROR(VLOOKUP($A91,Sheet1!$A:$F,COLUMN(Sheet1!D91),FALSE),0)</f>
        <v>2</v>
      </c>
      <c r="K91" s="14">
        <f>IFERROR(VLOOKUP($A91,Sheet1!$A:$F,COLUMN(Sheet1!E91),FALSE),0)</f>
        <v>2823.2799999999997</v>
      </c>
      <c r="L91" s="14">
        <f>IFERROR(VLOOKUP($A91,Sheet1!$A:$F,COLUMN(Sheet1!F91),FALSE),0)</f>
        <v>0</v>
      </c>
      <c r="M91">
        <f t="shared" si="2"/>
        <v>0</v>
      </c>
      <c r="N91">
        <f t="shared" si="3"/>
        <v>0</v>
      </c>
    </row>
    <row r="92" spans="1:14" x14ac:dyDescent="0.35">
      <c r="A92">
        <v>91</v>
      </c>
      <c r="B92" t="s">
        <v>278</v>
      </c>
      <c r="C92" t="s">
        <v>279</v>
      </c>
      <c r="D92" t="s">
        <v>280</v>
      </c>
      <c r="E92">
        <v>33</v>
      </c>
      <c r="F92" t="s">
        <v>24</v>
      </c>
      <c r="G92" t="s">
        <v>60</v>
      </c>
      <c r="H92" s="1">
        <f>IFERROR(VLOOKUP($A92,Sheet1!$A:$F,COLUMN(Sheet1!B92),FALSE),0)</f>
        <v>44926</v>
      </c>
      <c r="I92" s="1">
        <f>IFERROR(VLOOKUP($A92,Sheet1!$A:$F,COLUMN(Sheet1!C92),FALSE),0)</f>
        <v>44382</v>
      </c>
      <c r="J92" s="14">
        <f>IFERROR(VLOOKUP($A92,Sheet1!$A:$F,COLUMN(Sheet1!D92),FALSE),0)</f>
        <v>3</v>
      </c>
      <c r="K92" s="14">
        <f>IFERROR(VLOOKUP($A92,Sheet1!$A:$F,COLUMN(Sheet1!E92),FALSE),0)</f>
        <v>2928.84</v>
      </c>
      <c r="L92" s="14">
        <f>IFERROR(VLOOKUP($A92,Sheet1!$A:$F,COLUMN(Sheet1!F92),FALSE),0)</f>
        <v>2</v>
      </c>
      <c r="M92">
        <f t="shared" si="2"/>
        <v>0.66666666666666663</v>
      </c>
      <c r="N92">
        <f t="shared" si="3"/>
        <v>0</v>
      </c>
    </row>
    <row r="93" spans="1:14" x14ac:dyDescent="0.35">
      <c r="A93">
        <v>92</v>
      </c>
      <c r="B93" t="s">
        <v>281</v>
      </c>
      <c r="C93" t="s">
        <v>282</v>
      </c>
      <c r="D93" t="s">
        <v>283</v>
      </c>
      <c r="E93">
        <v>34</v>
      </c>
      <c r="F93" t="s">
        <v>14</v>
      </c>
      <c r="G93" t="s">
        <v>54</v>
      </c>
      <c r="H93" s="1">
        <f>IFERROR(VLOOKUP($A93,Sheet1!$A:$F,COLUMN(Sheet1!B93),FALSE),0)</f>
        <v>44554</v>
      </c>
      <c r="I93" s="1">
        <f>IFERROR(VLOOKUP($A93,Sheet1!$A:$F,COLUMN(Sheet1!C93),FALSE),0)</f>
        <v>44554</v>
      </c>
      <c r="J93" s="14">
        <f>IFERROR(VLOOKUP($A93,Sheet1!$A:$F,COLUMN(Sheet1!D93),FALSE),0)</f>
        <v>1</v>
      </c>
      <c r="K93" s="14">
        <f>IFERROR(VLOOKUP($A93,Sheet1!$A:$F,COLUMN(Sheet1!E93),FALSE),0)</f>
        <v>625.12</v>
      </c>
      <c r="L93" s="14">
        <f>IFERROR(VLOOKUP($A93,Sheet1!$A:$F,COLUMN(Sheet1!F93),FALSE),0)</f>
        <v>1</v>
      </c>
      <c r="M93">
        <f t="shared" si="2"/>
        <v>1</v>
      </c>
      <c r="N93">
        <f t="shared" si="3"/>
        <v>1</v>
      </c>
    </row>
    <row r="94" spans="1:14" x14ac:dyDescent="0.35">
      <c r="A94">
        <v>93</v>
      </c>
      <c r="B94" t="s">
        <v>284</v>
      </c>
      <c r="C94" t="s">
        <v>285</v>
      </c>
      <c r="D94" t="s">
        <v>286</v>
      </c>
      <c r="E94">
        <v>37</v>
      </c>
      <c r="F94" t="s">
        <v>24</v>
      </c>
      <c r="G94" t="s">
        <v>10</v>
      </c>
      <c r="H94" s="1">
        <f>IFERROR(VLOOKUP($A94,Sheet1!$A:$F,COLUMN(Sheet1!B94),FALSE),0)</f>
        <v>44909</v>
      </c>
      <c r="I94" s="1">
        <f>IFERROR(VLOOKUP($A94,Sheet1!$A:$F,COLUMN(Sheet1!C94),FALSE),0)</f>
        <v>44487</v>
      </c>
      <c r="J94" s="14">
        <f>IFERROR(VLOOKUP($A94,Sheet1!$A:$F,COLUMN(Sheet1!D94),FALSE),0)</f>
        <v>3</v>
      </c>
      <c r="K94" s="14">
        <f>IFERROR(VLOOKUP($A94,Sheet1!$A:$F,COLUMN(Sheet1!E94),FALSE),0)</f>
        <v>2567.69</v>
      </c>
      <c r="L94" s="14">
        <f>IFERROR(VLOOKUP($A94,Sheet1!$A:$F,COLUMN(Sheet1!F94),FALSE),0)</f>
        <v>1</v>
      </c>
      <c r="M94">
        <f t="shared" si="2"/>
        <v>0.33333333333333331</v>
      </c>
      <c r="N94">
        <f t="shared" si="3"/>
        <v>0</v>
      </c>
    </row>
    <row r="95" spans="1:14" x14ac:dyDescent="0.35">
      <c r="A95">
        <v>94</v>
      </c>
      <c r="B95" t="s">
        <v>287</v>
      </c>
      <c r="C95" t="s">
        <v>288</v>
      </c>
      <c r="D95" t="s">
        <v>289</v>
      </c>
      <c r="E95">
        <v>20</v>
      </c>
      <c r="F95" t="s">
        <v>9</v>
      </c>
      <c r="G95" t="s">
        <v>44</v>
      </c>
      <c r="H95" s="1">
        <f>IFERROR(VLOOKUP($A95,Sheet1!$A:$F,COLUMN(Sheet1!B95),FALSE),0)</f>
        <v>44942</v>
      </c>
      <c r="I95" s="1">
        <f>IFERROR(VLOOKUP($A95,Sheet1!$A:$F,COLUMN(Sheet1!C95),FALSE),0)</f>
        <v>44302</v>
      </c>
      <c r="J95" s="14">
        <f>IFERROR(VLOOKUP($A95,Sheet1!$A:$F,COLUMN(Sheet1!D95),FALSE),0)</f>
        <v>4</v>
      </c>
      <c r="K95" s="14">
        <f>IFERROR(VLOOKUP($A95,Sheet1!$A:$F,COLUMN(Sheet1!E95),FALSE),0)</f>
        <v>3844.06</v>
      </c>
      <c r="L95" s="14">
        <f>IFERROR(VLOOKUP($A95,Sheet1!$A:$F,COLUMN(Sheet1!F95),FALSE),0)</f>
        <v>4</v>
      </c>
      <c r="M95">
        <f t="shared" si="2"/>
        <v>1</v>
      </c>
      <c r="N95">
        <f t="shared" si="3"/>
        <v>1</v>
      </c>
    </row>
    <row r="96" spans="1:14" x14ac:dyDescent="0.35">
      <c r="A96">
        <v>95</v>
      </c>
      <c r="B96" t="s">
        <v>290</v>
      </c>
      <c r="C96" t="s">
        <v>291</v>
      </c>
      <c r="D96" t="s">
        <v>292</v>
      </c>
      <c r="E96">
        <v>47</v>
      </c>
      <c r="F96" t="s">
        <v>24</v>
      </c>
      <c r="G96" t="s">
        <v>60</v>
      </c>
      <c r="H96" s="1">
        <f>IFERROR(VLOOKUP($A96,Sheet1!$A:$F,COLUMN(Sheet1!B96),FALSE),0)</f>
        <v>44688</v>
      </c>
      <c r="I96" s="1">
        <f>IFERROR(VLOOKUP($A96,Sheet1!$A:$F,COLUMN(Sheet1!C96),FALSE),0)</f>
        <v>44631</v>
      </c>
      <c r="J96" s="14">
        <f>IFERROR(VLOOKUP($A96,Sheet1!$A:$F,COLUMN(Sheet1!D96),FALSE),0)</f>
        <v>3</v>
      </c>
      <c r="K96" s="14">
        <f>IFERROR(VLOOKUP($A96,Sheet1!$A:$F,COLUMN(Sheet1!E96),FALSE),0)</f>
        <v>1953.5700000000002</v>
      </c>
      <c r="L96" s="14">
        <f>IFERROR(VLOOKUP($A96,Sheet1!$A:$F,COLUMN(Sheet1!F96),FALSE),0)</f>
        <v>2</v>
      </c>
      <c r="M96">
        <f t="shared" si="2"/>
        <v>0.66666666666666663</v>
      </c>
      <c r="N96">
        <f t="shared" si="3"/>
        <v>0</v>
      </c>
    </row>
    <row r="97" spans="1:14" x14ac:dyDescent="0.35">
      <c r="A97">
        <v>96</v>
      </c>
      <c r="B97" t="s">
        <v>293</v>
      </c>
      <c r="C97" t="s">
        <v>294</v>
      </c>
      <c r="D97" t="s">
        <v>295</v>
      </c>
      <c r="E97">
        <v>37</v>
      </c>
      <c r="F97" t="s">
        <v>14</v>
      </c>
      <c r="G97" t="s">
        <v>76</v>
      </c>
      <c r="H97" s="1">
        <f>IFERROR(VLOOKUP($A97,Sheet1!$A:$F,COLUMN(Sheet1!B97),FALSE),0)</f>
        <v>44966</v>
      </c>
      <c r="I97" s="1">
        <f>IFERROR(VLOOKUP($A97,Sheet1!$A:$F,COLUMN(Sheet1!C97),FALSE),0)</f>
        <v>44333</v>
      </c>
      <c r="J97" s="14">
        <f>IFERROR(VLOOKUP($A97,Sheet1!$A:$F,COLUMN(Sheet1!D97),FALSE),0)</f>
        <v>7</v>
      </c>
      <c r="K97" s="14">
        <f>IFERROR(VLOOKUP($A97,Sheet1!$A:$F,COLUMN(Sheet1!E97),FALSE),0)</f>
        <v>9205.4</v>
      </c>
      <c r="L97" s="14">
        <f>IFERROR(VLOOKUP($A97,Sheet1!$A:$F,COLUMN(Sheet1!F97),FALSE),0)</f>
        <v>4</v>
      </c>
      <c r="M97">
        <f t="shared" si="2"/>
        <v>0.5714285714285714</v>
      </c>
      <c r="N97">
        <f t="shared" si="3"/>
        <v>0</v>
      </c>
    </row>
    <row r="98" spans="1:14" x14ac:dyDescent="0.35">
      <c r="A98">
        <v>97</v>
      </c>
      <c r="B98" t="s">
        <v>296</v>
      </c>
      <c r="C98" t="s">
        <v>297</v>
      </c>
      <c r="D98" t="s">
        <v>298</v>
      </c>
      <c r="E98">
        <v>39</v>
      </c>
      <c r="F98" t="s">
        <v>14</v>
      </c>
      <c r="G98" t="s">
        <v>25</v>
      </c>
      <c r="H98" s="1">
        <f>IFERROR(VLOOKUP($A98,Sheet1!$A:$F,COLUMN(Sheet1!B98),FALSE),0)</f>
        <v>44597</v>
      </c>
      <c r="I98" s="1">
        <f>IFERROR(VLOOKUP($A98,Sheet1!$A:$F,COLUMN(Sheet1!C98),FALSE),0)</f>
        <v>44414</v>
      </c>
      <c r="J98" s="14">
        <f>IFERROR(VLOOKUP($A98,Sheet1!$A:$F,COLUMN(Sheet1!D98),FALSE),0)</f>
        <v>2</v>
      </c>
      <c r="K98" s="14">
        <f>IFERROR(VLOOKUP($A98,Sheet1!$A:$F,COLUMN(Sheet1!E98),FALSE),0)</f>
        <v>2843.56</v>
      </c>
      <c r="L98" s="14">
        <f>IFERROR(VLOOKUP($A98,Sheet1!$A:$F,COLUMN(Sheet1!F98),FALSE),0)</f>
        <v>2</v>
      </c>
      <c r="M98">
        <f t="shared" si="2"/>
        <v>1</v>
      </c>
      <c r="N98">
        <f t="shared" si="3"/>
        <v>1</v>
      </c>
    </row>
    <row r="99" spans="1:14" x14ac:dyDescent="0.35">
      <c r="A99">
        <v>98</v>
      </c>
      <c r="B99" t="s">
        <v>299</v>
      </c>
      <c r="C99" t="s">
        <v>300</v>
      </c>
      <c r="D99" t="s">
        <v>301</v>
      </c>
      <c r="E99">
        <v>56</v>
      </c>
      <c r="F99" t="s">
        <v>14</v>
      </c>
      <c r="G99" t="s">
        <v>76</v>
      </c>
      <c r="H99" s="1">
        <f>IFERROR(VLOOKUP($A99,Sheet1!$A:$F,COLUMN(Sheet1!B99),FALSE),0)</f>
        <v>44645</v>
      </c>
      <c r="I99" s="1">
        <f>IFERROR(VLOOKUP($A99,Sheet1!$A:$F,COLUMN(Sheet1!C99),FALSE),0)</f>
        <v>44645</v>
      </c>
      <c r="J99" s="14">
        <f>IFERROR(VLOOKUP($A99,Sheet1!$A:$F,COLUMN(Sheet1!D99),FALSE),0)</f>
        <v>1</v>
      </c>
      <c r="K99" s="14">
        <f>IFERROR(VLOOKUP($A99,Sheet1!$A:$F,COLUMN(Sheet1!E99),FALSE),0)</f>
        <v>426.66</v>
      </c>
      <c r="L99" s="14">
        <f>IFERROR(VLOOKUP($A99,Sheet1!$A:$F,COLUMN(Sheet1!F99),FALSE),0)</f>
        <v>1</v>
      </c>
      <c r="M99">
        <f t="shared" si="2"/>
        <v>1</v>
      </c>
      <c r="N99">
        <f t="shared" si="3"/>
        <v>1</v>
      </c>
    </row>
    <row r="100" spans="1:14" x14ac:dyDescent="0.35">
      <c r="A100">
        <v>99</v>
      </c>
      <c r="B100" t="s">
        <v>302</v>
      </c>
      <c r="C100" t="s">
        <v>303</v>
      </c>
      <c r="D100">
        <v>8277181298</v>
      </c>
      <c r="E100">
        <v>52</v>
      </c>
      <c r="F100" t="s">
        <v>9</v>
      </c>
      <c r="G100" t="s">
        <v>76</v>
      </c>
      <c r="H100" s="1">
        <f>IFERROR(VLOOKUP($A100,Sheet1!$A:$F,COLUMN(Sheet1!B100),FALSE),0)</f>
        <v>44528</v>
      </c>
      <c r="I100" s="1">
        <f>IFERROR(VLOOKUP($A100,Sheet1!$A:$F,COLUMN(Sheet1!C100),FALSE),0)</f>
        <v>44352</v>
      </c>
      <c r="J100" s="14">
        <f>IFERROR(VLOOKUP($A100,Sheet1!$A:$F,COLUMN(Sheet1!D100),FALSE),0)</f>
        <v>2</v>
      </c>
      <c r="K100" s="14">
        <f>IFERROR(VLOOKUP($A100,Sheet1!$A:$F,COLUMN(Sheet1!E100),FALSE),0)</f>
        <v>1580.42</v>
      </c>
      <c r="L100" s="14">
        <f>IFERROR(VLOOKUP($A100,Sheet1!$A:$F,COLUMN(Sheet1!F100),FALSE),0)</f>
        <v>1</v>
      </c>
      <c r="M100">
        <f t="shared" si="2"/>
        <v>0.5</v>
      </c>
      <c r="N100">
        <f t="shared" si="3"/>
        <v>0</v>
      </c>
    </row>
    <row r="101" spans="1:14" x14ac:dyDescent="0.35">
      <c r="A101">
        <v>100</v>
      </c>
      <c r="B101" t="s">
        <v>304</v>
      </c>
      <c r="C101" t="s">
        <v>305</v>
      </c>
      <c r="D101" t="s">
        <v>306</v>
      </c>
      <c r="E101">
        <v>47</v>
      </c>
      <c r="F101" t="s">
        <v>9</v>
      </c>
      <c r="G101" t="s">
        <v>83</v>
      </c>
      <c r="H101" s="1">
        <f>IFERROR(VLOOKUP($A101,Sheet1!$A:$F,COLUMN(Sheet1!B101),FALSE),0)</f>
        <v>44959</v>
      </c>
      <c r="I101" s="1">
        <f>IFERROR(VLOOKUP($A101,Sheet1!$A:$F,COLUMN(Sheet1!C101),FALSE),0)</f>
        <v>44489</v>
      </c>
      <c r="J101" s="14">
        <f>IFERROR(VLOOKUP($A101,Sheet1!$A:$F,COLUMN(Sheet1!D101),FALSE),0)</f>
        <v>2</v>
      </c>
      <c r="K101" s="14">
        <f>IFERROR(VLOOKUP($A101,Sheet1!$A:$F,COLUMN(Sheet1!E101),FALSE),0)</f>
        <v>1046.3</v>
      </c>
      <c r="L101" s="14">
        <f>IFERROR(VLOOKUP($A101,Sheet1!$A:$F,COLUMN(Sheet1!F101),FALSE),0)</f>
        <v>0</v>
      </c>
      <c r="M101">
        <f t="shared" si="2"/>
        <v>0</v>
      </c>
      <c r="N101">
        <f t="shared" si="3"/>
        <v>0</v>
      </c>
    </row>
    <row r="102" spans="1:14" x14ac:dyDescent="0.35">
      <c r="A102">
        <v>101</v>
      </c>
      <c r="B102" t="s">
        <v>307</v>
      </c>
      <c r="C102" t="s">
        <v>308</v>
      </c>
      <c r="D102" t="s">
        <v>309</v>
      </c>
      <c r="E102">
        <v>19</v>
      </c>
      <c r="F102" t="s">
        <v>9</v>
      </c>
      <c r="G102" t="s">
        <v>60</v>
      </c>
      <c r="H102" s="1">
        <f>IFERROR(VLOOKUP($A102,Sheet1!$A:$F,COLUMN(Sheet1!B102),FALSE),0)</f>
        <v>44324</v>
      </c>
      <c r="I102" s="1">
        <f>IFERROR(VLOOKUP($A102,Sheet1!$A:$F,COLUMN(Sheet1!C102),FALSE),0)</f>
        <v>44324</v>
      </c>
      <c r="J102" s="14">
        <f>IFERROR(VLOOKUP($A102,Sheet1!$A:$F,COLUMN(Sheet1!D102),FALSE),0)</f>
        <v>1</v>
      </c>
      <c r="K102" s="14">
        <f>IFERROR(VLOOKUP($A102,Sheet1!$A:$F,COLUMN(Sheet1!E102),FALSE),0)</f>
        <v>1374.06</v>
      </c>
      <c r="L102" s="14">
        <f>IFERROR(VLOOKUP($A102,Sheet1!$A:$F,COLUMN(Sheet1!F102),FALSE),0)</f>
        <v>0</v>
      </c>
      <c r="M102">
        <f t="shared" si="2"/>
        <v>0</v>
      </c>
      <c r="N102">
        <f t="shared" si="3"/>
        <v>0</v>
      </c>
    </row>
    <row r="103" spans="1:14" x14ac:dyDescent="0.35">
      <c r="A103">
        <v>102</v>
      </c>
      <c r="B103" t="s">
        <v>310</v>
      </c>
      <c r="C103" t="s">
        <v>311</v>
      </c>
      <c r="D103" t="s">
        <v>312</v>
      </c>
      <c r="E103">
        <v>49</v>
      </c>
      <c r="F103" t="s">
        <v>24</v>
      </c>
      <c r="G103" t="s">
        <v>25</v>
      </c>
      <c r="H103" s="1">
        <f>IFERROR(VLOOKUP($A103,Sheet1!$A:$F,COLUMN(Sheet1!B103),FALSE),0)</f>
        <v>0</v>
      </c>
      <c r="I103" s="1">
        <f>IFERROR(VLOOKUP($A103,Sheet1!$A:$F,COLUMN(Sheet1!C103),FALSE),0)</f>
        <v>0</v>
      </c>
      <c r="J103" s="14">
        <f>IFERROR(VLOOKUP($A103,Sheet1!$A:$F,COLUMN(Sheet1!D103),FALSE),0)</f>
        <v>0</v>
      </c>
      <c r="K103" s="14">
        <f>IFERROR(VLOOKUP($A103,Sheet1!$A:$F,COLUMN(Sheet1!E103),FALSE),0)</f>
        <v>0</v>
      </c>
      <c r="L103" s="14">
        <f>IFERROR(VLOOKUP($A103,Sheet1!$A:$F,COLUMN(Sheet1!F103),FALSE),0)</f>
        <v>0</v>
      </c>
      <c r="M103">
        <f t="shared" si="2"/>
        <v>0</v>
      </c>
      <c r="N103">
        <f t="shared" si="3"/>
        <v>0</v>
      </c>
    </row>
    <row r="104" spans="1:14" x14ac:dyDescent="0.35">
      <c r="A104">
        <v>103</v>
      </c>
      <c r="B104" t="s">
        <v>313</v>
      </c>
      <c r="C104" t="s">
        <v>314</v>
      </c>
      <c r="D104">
        <v>2099451016</v>
      </c>
      <c r="E104">
        <v>18</v>
      </c>
      <c r="F104" t="s">
        <v>14</v>
      </c>
      <c r="G104" t="s">
        <v>17</v>
      </c>
      <c r="H104" s="1">
        <f>IFERROR(VLOOKUP($A104,Sheet1!$A:$F,COLUMN(Sheet1!B104),FALSE),0)</f>
        <v>44861</v>
      </c>
      <c r="I104" s="1">
        <f>IFERROR(VLOOKUP($A104,Sheet1!$A:$F,COLUMN(Sheet1!C104),FALSE),0)</f>
        <v>44332</v>
      </c>
      <c r="J104" s="14">
        <f>IFERROR(VLOOKUP($A104,Sheet1!$A:$F,COLUMN(Sheet1!D104),FALSE),0)</f>
        <v>9</v>
      </c>
      <c r="K104" s="14">
        <f>IFERROR(VLOOKUP($A104,Sheet1!$A:$F,COLUMN(Sheet1!E104),FALSE),0)</f>
        <v>8830.7100000000009</v>
      </c>
      <c r="L104" s="14">
        <f>IFERROR(VLOOKUP($A104,Sheet1!$A:$F,COLUMN(Sheet1!F104),FALSE),0)</f>
        <v>6</v>
      </c>
      <c r="M104">
        <f t="shared" si="2"/>
        <v>0.66666666666666663</v>
      </c>
      <c r="N104">
        <f t="shared" si="3"/>
        <v>0</v>
      </c>
    </row>
    <row r="105" spans="1:14" x14ac:dyDescent="0.35">
      <c r="A105">
        <v>104</v>
      </c>
      <c r="B105" t="s">
        <v>315</v>
      </c>
      <c r="C105" t="s">
        <v>316</v>
      </c>
      <c r="D105">
        <v>1455616814</v>
      </c>
      <c r="E105">
        <v>28</v>
      </c>
      <c r="F105" t="s">
        <v>9</v>
      </c>
      <c r="G105" t="s">
        <v>32</v>
      </c>
      <c r="H105" s="1">
        <f>IFERROR(VLOOKUP($A105,Sheet1!$A:$F,COLUMN(Sheet1!B105),FALSE),0)</f>
        <v>44895</v>
      </c>
      <c r="I105" s="1">
        <f>IFERROR(VLOOKUP($A105,Sheet1!$A:$F,COLUMN(Sheet1!C105),FALSE),0)</f>
        <v>44364</v>
      </c>
      <c r="J105" s="14">
        <f>IFERROR(VLOOKUP($A105,Sheet1!$A:$F,COLUMN(Sheet1!D105),FALSE),0)</f>
        <v>3</v>
      </c>
      <c r="K105" s="14">
        <f>IFERROR(VLOOKUP($A105,Sheet1!$A:$F,COLUMN(Sheet1!E105),FALSE),0)</f>
        <v>3206.02</v>
      </c>
      <c r="L105" s="14">
        <f>IFERROR(VLOOKUP($A105,Sheet1!$A:$F,COLUMN(Sheet1!F105),FALSE),0)</f>
        <v>1</v>
      </c>
      <c r="M105">
        <f t="shared" si="2"/>
        <v>0.33333333333333331</v>
      </c>
      <c r="N105">
        <f t="shared" si="3"/>
        <v>0</v>
      </c>
    </row>
    <row r="106" spans="1:14" x14ac:dyDescent="0.35">
      <c r="A106">
        <v>105</v>
      </c>
      <c r="B106" t="s">
        <v>317</v>
      </c>
      <c r="C106" t="s">
        <v>318</v>
      </c>
      <c r="D106" t="s">
        <v>319</v>
      </c>
      <c r="E106">
        <v>21</v>
      </c>
      <c r="F106" t="s">
        <v>14</v>
      </c>
      <c r="G106" t="s">
        <v>54</v>
      </c>
      <c r="H106" s="1">
        <f>IFERROR(VLOOKUP($A106,Sheet1!$A:$F,COLUMN(Sheet1!B106),FALSE),0)</f>
        <v>44736</v>
      </c>
      <c r="I106" s="1">
        <f>IFERROR(VLOOKUP($A106,Sheet1!$A:$F,COLUMN(Sheet1!C106),FALSE),0)</f>
        <v>44712</v>
      </c>
      <c r="J106" s="14">
        <f>IFERROR(VLOOKUP($A106,Sheet1!$A:$F,COLUMN(Sheet1!D106),FALSE),0)</f>
        <v>2</v>
      </c>
      <c r="K106" s="14">
        <f>IFERROR(VLOOKUP($A106,Sheet1!$A:$F,COLUMN(Sheet1!E106),FALSE),0)</f>
        <v>2710.54</v>
      </c>
      <c r="L106" s="14">
        <f>IFERROR(VLOOKUP($A106,Sheet1!$A:$F,COLUMN(Sheet1!F106),FALSE),0)</f>
        <v>1</v>
      </c>
      <c r="M106">
        <f t="shared" si="2"/>
        <v>0.5</v>
      </c>
      <c r="N106">
        <f t="shared" si="3"/>
        <v>0</v>
      </c>
    </row>
    <row r="107" spans="1:14" x14ac:dyDescent="0.35">
      <c r="A107">
        <v>106</v>
      </c>
      <c r="B107" t="s">
        <v>320</v>
      </c>
      <c r="C107" t="s">
        <v>321</v>
      </c>
      <c r="D107" t="s">
        <v>322</v>
      </c>
      <c r="E107">
        <v>32</v>
      </c>
      <c r="F107" t="s">
        <v>24</v>
      </c>
      <c r="G107" t="s">
        <v>60</v>
      </c>
      <c r="H107" s="1">
        <f>IFERROR(VLOOKUP($A107,Sheet1!$A:$F,COLUMN(Sheet1!B107),FALSE),0)</f>
        <v>45005</v>
      </c>
      <c r="I107" s="1">
        <f>IFERROR(VLOOKUP($A107,Sheet1!$A:$F,COLUMN(Sheet1!C107),FALSE),0)</f>
        <v>44516</v>
      </c>
      <c r="J107" s="14">
        <f>IFERROR(VLOOKUP($A107,Sheet1!$A:$F,COLUMN(Sheet1!D107),FALSE),0)</f>
        <v>3</v>
      </c>
      <c r="K107" s="14">
        <f>IFERROR(VLOOKUP($A107,Sheet1!$A:$F,COLUMN(Sheet1!E107),FALSE),0)</f>
        <v>4195.0199999999995</v>
      </c>
      <c r="L107" s="14">
        <f>IFERROR(VLOOKUP($A107,Sheet1!$A:$F,COLUMN(Sheet1!F107),FALSE),0)</f>
        <v>1</v>
      </c>
      <c r="M107">
        <f t="shared" si="2"/>
        <v>0.33333333333333331</v>
      </c>
      <c r="N107">
        <f t="shared" si="3"/>
        <v>0</v>
      </c>
    </row>
    <row r="108" spans="1:14" x14ac:dyDescent="0.35">
      <c r="A108">
        <v>107</v>
      </c>
      <c r="B108" t="s">
        <v>323</v>
      </c>
      <c r="C108" t="s">
        <v>324</v>
      </c>
      <c r="D108" t="s">
        <v>325</v>
      </c>
      <c r="E108">
        <v>57</v>
      </c>
      <c r="F108" t="s">
        <v>9</v>
      </c>
      <c r="G108" t="s">
        <v>83</v>
      </c>
      <c r="H108" s="1">
        <f>IFERROR(VLOOKUP($A108,Sheet1!$A:$F,COLUMN(Sheet1!B108),FALSE),0)</f>
        <v>44925</v>
      </c>
      <c r="I108" s="1">
        <f>IFERROR(VLOOKUP($A108,Sheet1!$A:$F,COLUMN(Sheet1!C108),FALSE),0)</f>
        <v>44575</v>
      </c>
      <c r="J108" s="14">
        <f>IFERROR(VLOOKUP($A108,Sheet1!$A:$F,COLUMN(Sheet1!D108),FALSE),0)</f>
        <v>5</v>
      </c>
      <c r="K108" s="14">
        <f>IFERROR(VLOOKUP($A108,Sheet1!$A:$F,COLUMN(Sheet1!E108),FALSE),0)</f>
        <v>3205.78</v>
      </c>
      <c r="L108" s="14">
        <f>IFERROR(VLOOKUP($A108,Sheet1!$A:$F,COLUMN(Sheet1!F108),FALSE),0)</f>
        <v>2</v>
      </c>
      <c r="M108">
        <f t="shared" si="2"/>
        <v>0.4</v>
      </c>
      <c r="N108">
        <f t="shared" si="3"/>
        <v>0</v>
      </c>
    </row>
    <row r="109" spans="1:14" x14ac:dyDescent="0.35">
      <c r="A109">
        <v>108</v>
      </c>
      <c r="B109" t="s">
        <v>326</v>
      </c>
      <c r="C109" t="s">
        <v>327</v>
      </c>
      <c r="D109" t="s">
        <v>328</v>
      </c>
      <c r="E109">
        <v>36</v>
      </c>
      <c r="F109" t="s">
        <v>9</v>
      </c>
      <c r="G109" t="s">
        <v>60</v>
      </c>
      <c r="H109" s="1">
        <f>IFERROR(VLOOKUP($A109,Sheet1!$A:$F,COLUMN(Sheet1!B109),FALSE),0)</f>
        <v>44853</v>
      </c>
      <c r="I109" s="1">
        <f>IFERROR(VLOOKUP($A109,Sheet1!$A:$F,COLUMN(Sheet1!C109),FALSE),0)</f>
        <v>44478</v>
      </c>
      <c r="J109" s="14">
        <f>IFERROR(VLOOKUP($A109,Sheet1!$A:$F,COLUMN(Sheet1!D109),FALSE),0)</f>
        <v>4</v>
      </c>
      <c r="K109" s="14">
        <f>IFERROR(VLOOKUP($A109,Sheet1!$A:$F,COLUMN(Sheet1!E109),FALSE),0)</f>
        <v>4135.2</v>
      </c>
      <c r="L109" s="14">
        <f>IFERROR(VLOOKUP($A109,Sheet1!$A:$F,COLUMN(Sheet1!F109),FALSE),0)</f>
        <v>2</v>
      </c>
      <c r="M109">
        <f t="shared" si="2"/>
        <v>0.5</v>
      </c>
      <c r="N109">
        <f t="shared" si="3"/>
        <v>0</v>
      </c>
    </row>
    <row r="110" spans="1:14" x14ac:dyDescent="0.35">
      <c r="A110">
        <v>109</v>
      </c>
      <c r="B110" t="s">
        <v>329</v>
      </c>
      <c r="C110" t="s">
        <v>330</v>
      </c>
      <c r="D110" t="s">
        <v>331</v>
      </c>
      <c r="E110">
        <v>32</v>
      </c>
      <c r="F110" t="s">
        <v>14</v>
      </c>
      <c r="G110" t="s">
        <v>76</v>
      </c>
      <c r="H110" s="1">
        <f>IFERROR(VLOOKUP($A110,Sheet1!$A:$F,COLUMN(Sheet1!B110),FALSE),0)</f>
        <v>44869</v>
      </c>
      <c r="I110" s="1">
        <f>IFERROR(VLOOKUP($A110,Sheet1!$A:$F,COLUMN(Sheet1!C110),FALSE),0)</f>
        <v>44343</v>
      </c>
      <c r="J110" s="14">
        <f>IFERROR(VLOOKUP($A110,Sheet1!$A:$F,COLUMN(Sheet1!D110),FALSE),0)</f>
        <v>5</v>
      </c>
      <c r="K110" s="14">
        <f>IFERROR(VLOOKUP($A110,Sheet1!$A:$F,COLUMN(Sheet1!E110),FALSE),0)</f>
        <v>2384.5599999999995</v>
      </c>
      <c r="L110" s="14">
        <f>IFERROR(VLOOKUP($A110,Sheet1!$A:$F,COLUMN(Sheet1!F110),FALSE),0)</f>
        <v>2</v>
      </c>
      <c r="M110">
        <f t="shared" si="2"/>
        <v>0.4</v>
      </c>
      <c r="N110">
        <f t="shared" si="3"/>
        <v>0</v>
      </c>
    </row>
    <row r="111" spans="1:14" x14ac:dyDescent="0.35">
      <c r="A111">
        <v>110</v>
      </c>
      <c r="B111" t="s">
        <v>332</v>
      </c>
      <c r="C111" t="s">
        <v>333</v>
      </c>
      <c r="D111">
        <v>3178078235</v>
      </c>
      <c r="E111">
        <v>58</v>
      </c>
      <c r="F111" t="s">
        <v>24</v>
      </c>
      <c r="G111" t="s">
        <v>60</v>
      </c>
      <c r="H111" s="1">
        <f>IFERROR(VLOOKUP($A111,Sheet1!$A:$F,COLUMN(Sheet1!B111),FALSE),0)</f>
        <v>44972</v>
      </c>
      <c r="I111" s="1">
        <f>IFERROR(VLOOKUP($A111,Sheet1!$A:$F,COLUMN(Sheet1!C111),FALSE),0)</f>
        <v>44287</v>
      </c>
      <c r="J111" s="14">
        <f>IFERROR(VLOOKUP($A111,Sheet1!$A:$F,COLUMN(Sheet1!D111),FALSE),0)</f>
        <v>7</v>
      </c>
      <c r="K111" s="14">
        <f>IFERROR(VLOOKUP($A111,Sheet1!$A:$F,COLUMN(Sheet1!E111),FALSE),0)</f>
        <v>4423.83</v>
      </c>
      <c r="L111" s="14">
        <f>IFERROR(VLOOKUP($A111,Sheet1!$A:$F,COLUMN(Sheet1!F111),FALSE),0)</f>
        <v>5</v>
      </c>
      <c r="M111">
        <f t="shared" si="2"/>
        <v>0.7142857142857143</v>
      </c>
      <c r="N111">
        <f t="shared" si="3"/>
        <v>0</v>
      </c>
    </row>
    <row r="112" spans="1:14" x14ac:dyDescent="0.35">
      <c r="A112">
        <v>111</v>
      </c>
      <c r="B112" t="s">
        <v>334</v>
      </c>
      <c r="C112" t="s">
        <v>335</v>
      </c>
      <c r="D112" t="s">
        <v>336</v>
      </c>
      <c r="E112">
        <v>51</v>
      </c>
      <c r="F112" t="s">
        <v>9</v>
      </c>
      <c r="G112" t="s">
        <v>54</v>
      </c>
      <c r="H112" s="1">
        <f>IFERROR(VLOOKUP($A112,Sheet1!$A:$F,COLUMN(Sheet1!B112),FALSE),0)</f>
        <v>44639</v>
      </c>
      <c r="I112" s="1">
        <f>IFERROR(VLOOKUP($A112,Sheet1!$A:$F,COLUMN(Sheet1!C112),FALSE),0)</f>
        <v>44639</v>
      </c>
      <c r="J112" s="14">
        <f>IFERROR(VLOOKUP($A112,Sheet1!$A:$F,COLUMN(Sheet1!D112),FALSE),0)</f>
        <v>1</v>
      </c>
      <c r="K112" s="14">
        <f>IFERROR(VLOOKUP($A112,Sheet1!$A:$F,COLUMN(Sheet1!E112),FALSE),0)</f>
        <v>89.04</v>
      </c>
      <c r="L112" s="14">
        <f>IFERROR(VLOOKUP($A112,Sheet1!$A:$F,COLUMN(Sheet1!F112),FALSE),0)</f>
        <v>0</v>
      </c>
      <c r="M112">
        <f t="shared" si="2"/>
        <v>0</v>
      </c>
      <c r="N112">
        <f t="shared" si="3"/>
        <v>0</v>
      </c>
    </row>
    <row r="113" spans="1:14" x14ac:dyDescent="0.35">
      <c r="A113">
        <v>112</v>
      </c>
      <c r="B113" t="s">
        <v>337</v>
      </c>
      <c r="C113" t="s">
        <v>338</v>
      </c>
      <c r="D113">
        <v>9435334485</v>
      </c>
      <c r="E113">
        <v>20</v>
      </c>
      <c r="F113" t="s">
        <v>9</v>
      </c>
      <c r="G113" t="s">
        <v>10</v>
      </c>
      <c r="H113" s="1">
        <f>IFERROR(VLOOKUP($A113,Sheet1!$A:$F,COLUMN(Sheet1!B113),FALSE),0)</f>
        <v>44892</v>
      </c>
      <c r="I113" s="1">
        <f>IFERROR(VLOOKUP($A113,Sheet1!$A:$F,COLUMN(Sheet1!C113),FALSE),0)</f>
        <v>44822</v>
      </c>
      <c r="J113" s="14">
        <f>IFERROR(VLOOKUP($A113,Sheet1!$A:$F,COLUMN(Sheet1!D113),FALSE),0)</f>
        <v>2</v>
      </c>
      <c r="K113" s="14">
        <f>IFERROR(VLOOKUP($A113,Sheet1!$A:$F,COLUMN(Sheet1!E113),FALSE),0)</f>
        <v>1192.71</v>
      </c>
      <c r="L113" s="14">
        <f>IFERROR(VLOOKUP($A113,Sheet1!$A:$F,COLUMN(Sheet1!F113),FALSE),0)</f>
        <v>1</v>
      </c>
      <c r="M113">
        <f t="shared" si="2"/>
        <v>0.5</v>
      </c>
      <c r="N113">
        <f t="shared" si="3"/>
        <v>0</v>
      </c>
    </row>
    <row r="114" spans="1:14" x14ac:dyDescent="0.35">
      <c r="A114">
        <v>113</v>
      </c>
      <c r="B114" t="s">
        <v>339</v>
      </c>
      <c r="C114" t="s">
        <v>340</v>
      </c>
      <c r="D114">
        <f>1-813-858-5424</f>
        <v>-7094</v>
      </c>
      <c r="E114">
        <v>26</v>
      </c>
      <c r="F114" t="s">
        <v>24</v>
      </c>
      <c r="G114" t="s">
        <v>25</v>
      </c>
      <c r="H114" s="1">
        <f>IFERROR(VLOOKUP($A114,Sheet1!$A:$F,COLUMN(Sheet1!B114),FALSE),0)</f>
        <v>44811</v>
      </c>
      <c r="I114" s="1">
        <f>IFERROR(VLOOKUP($A114,Sheet1!$A:$F,COLUMN(Sheet1!C114),FALSE),0)</f>
        <v>44811</v>
      </c>
      <c r="J114" s="14">
        <f>IFERROR(VLOOKUP($A114,Sheet1!$A:$F,COLUMN(Sheet1!D114),FALSE),0)</f>
        <v>1</v>
      </c>
      <c r="K114" s="14">
        <f>IFERROR(VLOOKUP($A114,Sheet1!$A:$F,COLUMN(Sheet1!E114),FALSE),0)</f>
        <v>34.56</v>
      </c>
      <c r="L114" s="14">
        <f>IFERROR(VLOOKUP($A114,Sheet1!$A:$F,COLUMN(Sheet1!F114),FALSE),0)</f>
        <v>1</v>
      </c>
      <c r="M114">
        <f t="shared" si="2"/>
        <v>1</v>
      </c>
      <c r="N114">
        <f t="shared" si="3"/>
        <v>1</v>
      </c>
    </row>
    <row r="115" spans="1:14" x14ac:dyDescent="0.35">
      <c r="A115">
        <v>114</v>
      </c>
      <c r="B115" t="s">
        <v>341</v>
      </c>
      <c r="C115" t="s">
        <v>342</v>
      </c>
      <c r="D115" t="s">
        <v>343</v>
      </c>
      <c r="E115">
        <v>43</v>
      </c>
      <c r="F115" t="s">
        <v>14</v>
      </c>
      <c r="G115" t="s">
        <v>83</v>
      </c>
      <c r="H115" s="1">
        <f>IFERROR(VLOOKUP($A115,Sheet1!$A:$F,COLUMN(Sheet1!B115),FALSE),0)</f>
        <v>44516</v>
      </c>
      <c r="I115" s="1">
        <f>IFERROR(VLOOKUP($A115,Sheet1!$A:$F,COLUMN(Sheet1!C115),FALSE),0)</f>
        <v>44338</v>
      </c>
      <c r="J115" s="14">
        <f>IFERROR(VLOOKUP($A115,Sheet1!$A:$F,COLUMN(Sheet1!D115),FALSE),0)</f>
        <v>4</v>
      </c>
      <c r="K115" s="14">
        <f>IFERROR(VLOOKUP($A115,Sheet1!$A:$F,COLUMN(Sheet1!E115),FALSE),0)</f>
        <v>4872.88</v>
      </c>
      <c r="L115" s="14">
        <f>IFERROR(VLOOKUP($A115,Sheet1!$A:$F,COLUMN(Sheet1!F115),FALSE),0)</f>
        <v>1</v>
      </c>
      <c r="M115">
        <f t="shared" si="2"/>
        <v>0.25</v>
      </c>
      <c r="N115">
        <f t="shared" si="3"/>
        <v>0</v>
      </c>
    </row>
    <row r="116" spans="1:14" x14ac:dyDescent="0.35">
      <c r="A116">
        <v>115</v>
      </c>
      <c r="B116" t="s">
        <v>344</v>
      </c>
      <c r="C116" t="s">
        <v>345</v>
      </c>
      <c r="D116" t="s">
        <v>346</v>
      </c>
      <c r="E116">
        <v>56</v>
      </c>
      <c r="F116" t="s">
        <v>14</v>
      </c>
      <c r="G116" t="s">
        <v>32</v>
      </c>
      <c r="H116" s="1">
        <f>IFERROR(VLOOKUP($A116,Sheet1!$A:$F,COLUMN(Sheet1!B116),FALSE),0)</f>
        <v>44906</v>
      </c>
      <c r="I116" s="1">
        <f>IFERROR(VLOOKUP($A116,Sheet1!$A:$F,COLUMN(Sheet1!C116),FALSE),0)</f>
        <v>44906</v>
      </c>
      <c r="J116" s="14">
        <f>IFERROR(VLOOKUP($A116,Sheet1!$A:$F,COLUMN(Sheet1!D116),FALSE),0)</f>
        <v>1</v>
      </c>
      <c r="K116" s="14">
        <f>IFERROR(VLOOKUP($A116,Sheet1!$A:$F,COLUMN(Sheet1!E116),FALSE),0)</f>
        <v>334.96</v>
      </c>
      <c r="L116" s="14">
        <f>IFERROR(VLOOKUP($A116,Sheet1!$A:$F,COLUMN(Sheet1!F116),FALSE),0)</f>
        <v>1</v>
      </c>
      <c r="M116">
        <f t="shared" si="2"/>
        <v>1</v>
      </c>
      <c r="N116">
        <f t="shared" si="3"/>
        <v>1</v>
      </c>
    </row>
    <row r="117" spans="1:14" x14ac:dyDescent="0.35">
      <c r="A117">
        <v>116</v>
      </c>
      <c r="B117" t="s">
        <v>347</v>
      </c>
      <c r="C117" t="s">
        <v>348</v>
      </c>
      <c r="D117" t="s">
        <v>349</v>
      </c>
      <c r="E117">
        <v>28</v>
      </c>
      <c r="F117" t="s">
        <v>14</v>
      </c>
      <c r="G117" t="s">
        <v>32</v>
      </c>
      <c r="H117" s="1">
        <f>IFERROR(VLOOKUP($A117,Sheet1!$A:$F,COLUMN(Sheet1!B117),FALSE),0)</f>
        <v>44978</v>
      </c>
      <c r="I117" s="1">
        <f>IFERROR(VLOOKUP($A117,Sheet1!$A:$F,COLUMN(Sheet1!C117),FALSE),0)</f>
        <v>44308</v>
      </c>
      <c r="J117" s="14">
        <f>IFERROR(VLOOKUP($A117,Sheet1!$A:$F,COLUMN(Sheet1!D117),FALSE),0)</f>
        <v>4</v>
      </c>
      <c r="K117" s="14">
        <f>IFERROR(VLOOKUP($A117,Sheet1!$A:$F,COLUMN(Sheet1!E117),FALSE),0)</f>
        <v>2445.1799999999998</v>
      </c>
      <c r="L117" s="14">
        <f>IFERROR(VLOOKUP($A117,Sheet1!$A:$F,COLUMN(Sheet1!F117),FALSE),0)</f>
        <v>2</v>
      </c>
      <c r="M117">
        <f t="shared" si="2"/>
        <v>0.5</v>
      </c>
      <c r="N117">
        <f t="shared" si="3"/>
        <v>0</v>
      </c>
    </row>
    <row r="118" spans="1:14" x14ac:dyDescent="0.35">
      <c r="A118">
        <v>117</v>
      </c>
      <c r="B118" t="s">
        <v>350</v>
      </c>
      <c r="C118" t="s">
        <v>351</v>
      </c>
      <c r="D118" t="s">
        <v>352</v>
      </c>
      <c r="E118">
        <v>36</v>
      </c>
      <c r="F118" t="s">
        <v>14</v>
      </c>
      <c r="G118" t="s">
        <v>83</v>
      </c>
      <c r="H118" s="1">
        <f>IFERROR(VLOOKUP($A118,Sheet1!$A:$F,COLUMN(Sheet1!B118),FALSE),0)</f>
        <v>44842</v>
      </c>
      <c r="I118" s="1">
        <f>IFERROR(VLOOKUP($A118,Sheet1!$A:$F,COLUMN(Sheet1!C118),FALSE),0)</f>
        <v>44296</v>
      </c>
      <c r="J118" s="14">
        <f>IFERROR(VLOOKUP($A118,Sheet1!$A:$F,COLUMN(Sheet1!D118),FALSE),0)</f>
        <v>5</v>
      </c>
      <c r="K118" s="14">
        <f>IFERROR(VLOOKUP($A118,Sheet1!$A:$F,COLUMN(Sheet1!E118),FALSE),0)</f>
        <v>3339.65</v>
      </c>
      <c r="L118" s="14">
        <f>IFERROR(VLOOKUP($A118,Sheet1!$A:$F,COLUMN(Sheet1!F118),FALSE),0)</f>
        <v>2</v>
      </c>
      <c r="M118">
        <f t="shared" si="2"/>
        <v>0.4</v>
      </c>
      <c r="N118">
        <f t="shared" si="3"/>
        <v>0</v>
      </c>
    </row>
    <row r="119" spans="1:14" x14ac:dyDescent="0.35">
      <c r="A119">
        <v>118</v>
      </c>
      <c r="B119" t="s">
        <v>353</v>
      </c>
      <c r="C119" t="s">
        <v>354</v>
      </c>
      <c r="D119" t="s">
        <v>355</v>
      </c>
      <c r="E119">
        <v>26</v>
      </c>
      <c r="F119" t="s">
        <v>14</v>
      </c>
      <c r="G119" t="s">
        <v>10</v>
      </c>
      <c r="H119" s="1">
        <f>IFERROR(VLOOKUP($A119,Sheet1!$A:$F,COLUMN(Sheet1!B119),FALSE),0)</f>
        <v>44620</v>
      </c>
      <c r="I119" s="1">
        <f>IFERROR(VLOOKUP($A119,Sheet1!$A:$F,COLUMN(Sheet1!C119),FALSE),0)</f>
        <v>44337</v>
      </c>
      <c r="J119" s="14">
        <f>IFERROR(VLOOKUP($A119,Sheet1!$A:$F,COLUMN(Sheet1!D119),FALSE),0)</f>
        <v>2</v>
      </c>
      <c r="K119" s="14">
        <f>IFERROR(VLOOKUP($A119,Sheet1!$A:$F,COLUMN(Sheet1!E119),FALSE),0)</f>
        <v>2486.2600000000002</v>
      </c>
      <c r="L119" s="14">
        <f>IFERROR(VLOOKUP($A119,Sheet1!$A:$F,COLUMN(Sheet1!F119),FALSE),0)</f>
        <v>1</v>
      </c>
      <c r="M119">
        <f t="shared" si="2"/>
        <v>0.5</v>
      </c>
      <c r="N119">
        <f t="shared" si="3"/>
        <v>0</v>
      </c>
    </row>
    <row r="120" spans="1:14" x14ac:dyDescent="0.35">
      <c r="A120">
        <v>119</v>
      </c>
      <c r="B120" t="s">
        <v>356</v>
      </c>
      <c r="C120" t="s">
        <v>357</v>
      </c>
      <c r="D120" t="s">
        <v>358</v>
      </c>
      <c r="E120">
        <v>37</v>
      </c>
      <c r="F120" t="s">
        <v>14</v>
      </c>
      <c r="G120" t="s">
        <v>25</v>
      </c>
      <c r="H120" s="1">
        <f>IFERROR(VLOOKUP($A120,Sheet1!$A:$F,COLUMN(Sheet1!B120),FALSE),0)</f>
        <v>44468</v>
      </c>
      <c r="I120" s="1">
        <f>IFERROR(VLOOKUP($A120,Sheet1!$A:$F,COLUMN(Sheet1!C120),FALSE),0)</f>
        <v>44468</v>
      </c>
      <c r="J120" s="14">
        <f>IFERROR(VLOOKUP($A120,Sheet1!$A:$F,COLUMN(Sheet1!D120),FALSE),0)</f>
        <v>1</v>
      </c>
      <c r="K120" s="14">
        <f>IFERROR(VLOOKUP($A120,Sheet1!$A:$F,COLUMN(Sheet1!E120),FALSE),0)</f>
        <v>2431.9499999999998</v>
      </c>
      <c r="L120" s="14">
        <f>IFERROR(VLOOKUP($A120,Sheet1!$A:$F,COLUMN(Sheet1!F120),FALSE),0)</f>
        <v>0</v>
      </c>
      <c r="M120">
        <f t="shared" si="2"/>
        <v>0</v>
      </c>
      <c r="N120">
        <f t="shared" si="3"/>
        <v>0</v>
      </c>
    </row>
    <row r="121" spans="1:14" x14ac:dyDescent="0.35">
      <c r="A121">
        <v>120</v>
      </c>
      <c r="B121" t="s">
        <v>359</v>
      </c>
      <c r="C121" t="s">
        <v>360</v>
      </c>
      <c r="D121" t="s">
        <v>361</v>
      </c>
      <c r="E121">
        <v>47</v>
      </c>
      <c r="F121" t="s">
        <v>24</v>
      </c>
      <c r="G121" t="s">
        <v>60</v>
      </c>
      <c r="H121" s="1">
        <f>IFERROR(VLOOKUP($A121,Sheet1!$A:$F,COLUMN(Sheet1!B121),FALSE),0)</f>
        <v>44503</v>
      </c>
      <c r="I121" s="1">
        <f>IFERROR(VLOOKUP($A121,Sheet1!$A:$F,COLUMN(Sheet1!C121),FALSE),0)</f>
        <v>44503</v>
      </c>
      <c r="J121" s="14">
        <f>IFERROR(VLOOKUP($A121,Sheet1!$A:$F,COLUMN(Sheet1!D121),FALSE),0)</f>
        <v>1</v>
      </c>
      <c r="K121" s="14">
        <f>IFERROR(VLOOKUP($A121,Sheet1!$A:$F,COLUMN(Sheet1!E121),FALSE),0)</f>
        <v>100.97</v>
      </c>
      <c r="L121" s="14">
        <f>IFERROR(VLOOKUP($A121,Sheet1!$A:$F,COLUMN(Sheet1!F121),FALSE),0)</f>
        <v>1</v>
      </c>
      <c r="M121">
        <f t="shared" si="2"/>
        <v>1</v>
      </c>
      <c r="N121">
        <f t="shared" si="3"/>
        <v>1</v>
      </c>
    </row>
    <row r="122" spans="1:14" x14ac:dyDescent="0.35">
      <c r="A122">
        <v>121</v>
      </c>
      <c r="B122" t="s">
        <v>362</v>
      </c>
      <c r="C122" t="s">
        <v>363</v>
      </c>
      <c r="D122" t="s">
        <v>364</v>
      </c>
      <c r="E122">
        <v>25</v>
      </c>
      <c r="F122" t="s">
        <v>9</v>
      </c>
      <c r="G122" t="s">
        <v>54</v>
      </c>
      <c r="H122" s="1">
        <f>IFERROR(VLOOKUP($A122,Sheet1!$A:$F,COLUMN(Sheet1!B122),FALSE),0)</f>
        <v>44565</v>
      </c>
      <c r="I122" s="1">
        <f>IFERROR(VLOOKUP($A122,Sheet1!$A:$F,COLUMN(Sheet1!C122),FALSE),0)</f>
        <v>44379</v>
      </c>
      <c r="J122" s="14">
        <f>IFERROR(VLOOKUP($A122,Sheet1!$A:$F,COLUMN(Sheet1!D122),FALSE),0)</f>
        <v>2</v>
      </c>
      <c r="K122" s="14">
        <f>IFERROR(VLOOKUP($A122,Sheet1!$A:$F,COLUMN(Sheet1!E122),FALSE),0)</f>
        <v>1825.73</v>
      </c>
      <c r="L122" s="14">
        <f>IFERROR(VLOOKUP($A122,Sheet1!$A:$F,COLUMN(Sheet1!F122),FALSE),0)</f>
        <v>1</v>
      </c>
      <c r="M122">
        <f t="shared" si="2"/>
        <v>0.5</v>
      </c>
      <c r="N122">
        <f t="shared" si="3"/>
        <v>0</v>
      </c>
    </row>
    <row r="123" spans="1:14" x14ac:dyDescent="0.35">
      <c r="A123">
        <v>122</v>
      </c>
      <c r="B123" t="s">
        <v>365</v>
      </c>
      <c r="C123" t="s">
        <v>366</v>
      </c>
      <c r="D123" t="s">
        <v>367</v>
      </c>
      <c r="E123">
        <v>55</v>
      </c>
      <c r="F123" t="s">
        <v>14</v>
      </c>
      <c r="G123" t="s">
        <v>25</v>
      </c>
      <c r="H123" s="1">
        <f>IFERROR(VLOOKUP($A123,Sheet1!$A:$F,COLUMN(Sheet1!B123),FALSE),0)</f>
        <v>44982</v>
      </c>
      <c r="I123" s="1">
        <f>IFERROR(VLOOKUP($A123,Sheet1!$A:$F,COLUMN(Sheet1!C123),FALSE),0)</f>
        <v>44397</v>
      </c>
      <c r="J123" s="14">
        <f>IFERROR(VLOOKUP($A123,Sheet1!$A:$F,COLUMN(Sheet1!D123),FALSE),0)</f>
        <v>6</v>
      </c>
      <c r="K123" s="14">
        <f>IFERROR(VLOOKUP($A123,Sheet1!$A:$F,COLUMN(Sheet1!E123),FALSE),0)</f>
        <v>2219.6</v>
      </c>
      <c r="L123" s="14">
        <f>IFERROR(VLOOKUP($A123,Sheet1!$A:$F,COLUMN(Sheet1!F123),FALSE),0)</f>
        <v>5</v>
      </c>
      <c r="M123">
        <f t="shared" si="2"/>
        <v>0.83333333333333337</v>
      </c>
      <c r="N123">
        <f t="shared" si="3"/>
        <v>0</v>
      </c>
    </row>
    <row r="124" spans="1:14" x14ac:dyDescent="0.35">
      <c r="A124">
        <v>123</v>
      </c>
      <c r="B124" t="s">
        <v>368</v>
      </c>
      <c r="C124" t="s">
        <v>369</v>
      </c>
      <c r="D124" t="s">
        <v>370</v>
      </c>
      <c r="E124">
        <v>42</v>
      </c>
      <c r="F124" t="s">
        <v>24</v>
      </c>
      <c r="G124" t="s">
        <v>54</v>
      </c>
      <c r="H124" s="1">
        <f>IFERROR(VLOOKUP($A124,Sheet1!$A:$F,COLUMN(Sheet1!B124),FALSE),0)</f>
        <v>44892</v>
      </c>
      <c r="I124" s="1">
        <f>IFERROR(VLOOKUP($A124,Sheet1!$A:$F,COLUMN(Sheet1!C124),FALSE),0)</f>
        <v>44281</v>
      </c>
      <c r="J124" s="14">
        <f>IFERROR(VLOOKUP($A124,Sheet1!$A:$F,COLUMN(Sheet1!D124),FALSE),0)</f>
        <v>7</v>
      </c>
      <c r="K124" s="14">
        <f>IFERROR(VLOOKUP($A124,Sheet1!$A:$F,COLUMN(Sheet1!E124),FALSE),0)</f>
        <v>5211.0999999999995</v>
      </c>
      <c r="L124" s="14">
        <f>IFERROR(VLOOKUP($A124,Sheet1!$A:$F,COLUMN(Sheet1!F124),FALSE),0)</f>
        <v>6</v>
      </c>
      <c r="M124">
        <f t="shared" si="2"/>
        <v>0.8571428571428571</v>
      </c>
      <c r="N124">
        <f t="shared" si="3"/>
        <v>0</v>
      </c>
    </row>
    <row r="125" spans="1:14" x14ac:dyDescent="0.35">
      <c r="A125">
        <v>124</v>
      </c>
      <c r="B125" t="s">
        <v>371</v>
      </c>
      <c r="C125" t="s">
        <v>372</v>
      </c>
      <c r="D125" t="s">
        <v>373</v>
      </c>
      <c r="E125">
        <v>48</v>
      </c>
      <c r="F125" t="s">
        <v>14</v>
      </c>
      <c r="G125" t="s">
        <v>25</v>
      </c>
      <c r="H125" s="1">
        <f>IFERROR(VLOOKUP($A125,Sheet1!$A:$F,COLUMN(Sheet1!B125),FALSE),0)</f>
        <v>44961</v>
      </c>
      <c r="I125" s="1">
        <f>IFERROR(VLOOKUP($A125,Sheet1!$A:$F,COLUMN(Sheet1!C125),FALSE),0)</f>
        <v>44374</v>
      </c>
      <c r="J125" s="14">
        <f>IFERROR(VLOOKUP($A125,Sheet1!$A:$F,COLUMN(Sheet1!D125),FALSE),0)</f>
        <v>5</v>
      </c>
      <c r="K125" s="14">
        <f>IFERROR(VLOOKUP($A125,Sheet1!$A:$F,COLUMN(Sheet1!E125),FALSE),0)</f>
        <v>2822.93</v>
      </c>
      <c r="L125" s="14">
        <f>IFERROR(VLOOKUP($A125,Sheet1!$A:$F,COLUMN(Sheet1!F125),FALSE),0)</f>
        <v>3</v>
      </c>
      <c r="M125">
        <f t="shared" si="2"/>
        <v>0.6</v>
      </c>
      <c r="N125">
        <f t="shared" si="3"/>
        <v>0</v>
      </c>
    </row>
    <row r="126" spans="1:14" x14ac:dyDescent="0.35">
      <c r="A126">
        <v>125</v>
      </c>
      <c r="B126" t="s">
        <v>374</v>
      </c>
      <c r="C126" t="s">
        <v>375</v>
      </c>
      <c r="D126" t="s">
        <v>376</v>
      </c>
      <c r="E126">
        <v>32</v>
      </c>
      <c r="F126" t="s">
        <v>14</v>
      </c>
      <c r="G126" t="s">
        <v>76</v>
      </c>
      <c r="H126" s="1">
        <f>IFERROR(VLOOKUP($A126,Sheet1!$A:$F,COLUMN(Sheet1!B126),FALSE),0)</f>
        <v>44896</v>
      </c>
      <c r="I126" s="1">
        <f>IFERROR(VLOOKUP($A126,Sheet1!$A:$F,COLUMN(Sheet1!C126),FALSE),0)</f>
        <v>44871</v>
      </c>
      <c r="J126" s="14">
        <f>IFERROR(VLOOKUP($A126,Sheet1!$A:$F,COLUMN(Sheet1!D126),FALSE),0)</f>
        <v>2</v>
      </c>
      <c r="K126" s="14">
        <f>IFERROR(VLOOKUP($A126,Sheet1!$A:$F,COLUMN(Sheet1!E126),FALSE),0)</f>
        <v>2222.6999999999998</v>
      </c>
      <c r="L126" s="14">
        <f>IFERROR(VLOOKUP($A126,Sheet1!$A:$F,COLUMN(Sheet1!F126),FALSE),0)</f>
        <v>1</v>
      </c>
      <c r="M126">
        <f t="shared" si="2"/>
        <v>0.5</v>
      </c>
      <c r="N126">
        <f t="shared" si="3"/>
        <v>0</v>
      </c>
    </row>
    <row r="127" spans="1:14" x14ac:dyDescent="0.35">
      <c r="A127">
        <v>126</v>
      </c>
      <c r="B127" t="s">
        <v>377</v>
      </c>
      <c r="C127" t="s">
        <v>378</v>
      </c>
      <c r="D127" t="s">
        <v>379</v>
      </c>
      <c r="E127">
        <v>20</v>
      </c>
      <c r="F127" t="s">
        <v>14</v>
      </c>
      <c r="G127" t="s">
        <v>44</v>
      </c>
      <c r="H127" s="1">
        <f>IFERROR(VLOOKUP($A127,Sheet1!$A:$F,COLUMN(Sheet1!B127),FALSE),0)</f>
        <v>44743</v>
      </c>
      <c r="I127" s="1">
        <f>IFERROR(VLOOKUP($A127,Sheet1!$A:$F,COLUMN(Sheet1!C127),FALSE),0)</f>
        <v>44409</v>
      </c>
      <c r="J127" s="14">
        <f>IFERROR(VLOOKUP($A127,Sheet1!$A:$F,COLUMN(Sheet1!D127),FALSE),0)</f>
        <v>3</v>
      </c>
      <c r="K127" s="14">
        <f>IFERROR(VLOOKUP($A127,Sheet1!$A:$F,COLUMN(Sheet1!E127),FALSE),0)</f>
        <v>1577.6</v>
      </c>
      <c r="L127" s="14">
        <f>IFERROR(VLOOKUP($A127,Sheet1!$A:$F,COLUMN(Sheet1!F127),FALSE),0)</f>
        <v>0</v>
      </c>
      <c r="M127">
        <f t="shared" si="2"/>
        <v>0</v>
      </c>
      <c r="N127">
        <f t="shared" si="3"/>
        <v>0</v>
      </c>
    </row>
    <row r="128" spans="1:14" x14ac:dyDescent="0.35">
      <c r="A128">
        <v>127</v>
      </c>
      <c r="B128" t="s">
        <v>380</v>
      </c>
      <c r="C128" t="s">
        <v>381</v>
      </c>
      <c r="D128" t="s">
        <v>382</v>
      </c>
      <c r="E128">
        <v>32</v>
      </c>
      <c r="F128" t="s">
        <v>24</v>
      </c>
      <c r="G128" t="s">
        <v>60</v>
      </c>
      <c r="H128" s="1">
        <f>IFERROR(VLOOKUP($A128,Sheet1!$A:$F,COLUMN(Sheet1!B128),FALSE),0)</f>
        <v>44710</v>
      </c>
      <c r="I128" s="1">
        <f>IFERROR(VLOOKUP($A128,Sheet1!$A:$F,COLUMN(Sheet1!C128),FALSE),0)</f>
        <v>44710</v>
      </c>
      <c r="J128" s="14">
        <f>IFERROR(VLOOKUP($A128,Sheet1!$A:$F,COLUMN(Sheet1!D128),FALSE),0)</f>
        <v>1</v>
      </c>
      <c r="K128" s="14">
        <f>IFERROR(VLOOKUP($A128,Sheet1!$A:$F,COLUMN(Sheet1!E128),FALSE),0)</f>
        <v>142.56</v>
      </c>
      <c r="L128" s="14">
        <f>IFERROR(VLOOKUP($A128,Sheet1!$A:$F,COLUMN(Sheet1!F128),FALSE),0)</f>
        <v>0</v>
      </c>
      <c r="M128">
        <f t="shared" si="2"/>
        <v>0</v>
      </c>
      <c r="N128">
        <f t="shared" si="3"/>
        <v>0</v>
      </c>
    </row>
    <row r="129" spans="1:14" x14ac:dyDescent="0.35">
      <c r="A129">
        <v>128</v>
      </c>
      <c r="B129" t="s">
        <v>383</v>
      </c>
      <c r="C129" t="s">
        <v>384</v>
      </c>
      <c r="D129" t="s">
        <v>385</v>
      </c>
      <c r="E129">
        <v>50</v>
      </c>
      <c r="F129" t="s">
        <v>14</v>
      </c>
      <c r="G129" t="s">
        <v>17</v>
      </c>
      <c r="H129" s="1">
        <f>IFERROR(VLOOKUP($A129,Sheet1!$A:$F,COLUMN(Sheet1!B129),FALSE),0)</f>
        <v>44884</v>
      </c>
      <c r="I129" s="1">
        <f>IFERROR(VLOOKUP($A129,Sheet1!$A:$F,COLUMN(Sheet1!C129),FALSE),0)</f>
        <v>44491</v>
      </c>
      <c r="J129" s="14">
        <f>IFERROR(VLOOKUP($A129,Sheet1!$A:$F,COLUMN(Sheet1!D129),FALSE),0)</f>
        <v>4</v>
      </c>
      <c r="K129" s="14">
        <f>IFERROR(VLOOKUP($A129,Sheet1!$A:$F,COLUMN(Sheet1!E129),FALSE),0)</f>
        <v>2187.5699999999997</v>
      </c>
      <c r="L129" s="14">
        <f>IFERROR(VLOOKUP($A129,Sheet1!$A:$F,COLUMN(Sheet1!F129),FALSE),0)</f>
        <v>4</v>
      </c>
      <c r="M129">
        <f t="shared" si="2"/>
        <v>1</v>
      </c>
      <c r="N129">
        <f t="shared" si="3"/>
        <v>1</v>
      </c>
    </row>
    <row r="130" spans="1:14" x14ac:dyDescent="0.35">
      <c r="A130">
        <v>129</v>
      </c>
      <c r="B130" t="s">
        <v>386</v>
      </c>
      <c r="C130" t="s">
        <v>387</v>
      </c>
      <c r="D130" t="s">
        <v>388</v>
      </c>
      <c r="E130">
        <v>52</v>
      </c>
      <c r="F130" t="s">
        <v>9</v>
      </c>
      <c r="G130" t="s">
        <v>10</v>
      </c>
      <c r="H130" s="1">
        <f>IFERROR(VLOOKUP($A130,Sheet1!$A:$F,COLUMN(Sheet1!B130),FALSE),0)</f>
        <v>44712</v>
      </c>
      <c r="I130" s="1">
        <f>IFERROR(VLOOKUP($A130,Sheet1!$A:$F,COLUMN(Sheet1!C130),FALSE),0)</f>
        <v>44594</v>
      </c>
      <c r="J130" s="14">
        <f>IFERROR(VLOOKUP($A130,Sheet1!$A:$F,COLUMN(Sheet1!D130),FALSE),0)</f>
        <v>2</v>
      </c>
      <c r="K130" s="14">
        <f>IFERROR(VLOOKUP($A130,Sheet1!$A:$F,COLUMN(Sheet1!E130),FALSE),0)</f>
        <v>1811.31</v>
      </c>
      <c r="L130" s="14">
        <f>IFERROR(VLOOKUP($A130,Sheet1!$A:$F,COLUMN(Sheet1!F130),FALSE),0)</f>
        <v>2</v>
      </c>
      <c r="M130">
        <f t="shared" si="2"/>
        <v>1</v>
      </c>
      <c r="N130">
        <f t="shared" si="3"/>
        <v>1</v>
      </c>
    </row>
    <row r="131" spans="1:14" x14ac:dyDescent="0.35">
      <c r="A131">
        <v>130</v>
      </c>
      <c r="B131" t="s">
        <v>389</v>
      </c>
      <c r="C131" t="s">
        <v>390</v>
      </c>
      <c r="D131" t="s">
        <v>391</v>
      </c>
      <c r="E131">
        <v>29</v>
      </c>
      <c r="F131" t="s">
        <v>14</v>
      </c>
      <c r="G131" t="s">
        <v>10</v>
      </c>
      <c r="H131" s="1">
        <f>IFERROR(VLOOKUP($A131,Sheet1!$A:$F,COLUMN(Sheet1!B131),FALSE),0)</f>
        <v>44983</v>
      </c>
      <c r="I131" s="1">
        <f>IFERROR(VLOOKUP($A131,Sheet1!$A:$F,COLUMN(Sheet1!C131),FALSE),0)</f>
        <v>44562</v>
      </c>
      <c r="J131" s="14">
        <f>IFERROR(VLOOKUP($A131,Sheet1!$A:$F,COLUMN(Sheet1!D131),FALSE),0)</f>
        <v>5</v>
      </c>
      <c r="K131" s="14">
        <f>IFERROR(VLOOKUP($A131,Sheet1!$A:$F,COLUMN(Sheet1!E131),FALSE),0)</f>
        <v>2288.7400000000002</v>
      </c>
      <c r="L131" s="14">
        <f>IFERROR(VLOOKUP($A131,Sheet1!$A:$F,COLUMN(Sheet1!F131),FALSE),0)</f>
        <v>1</v>
      </c>
      <c r="M131">
        <f t="shared" ref="M131:M194" si="4">IFERROR(L131/J131, 0)</f>
        <v>0.2</v>
      </c>
      <c r="N131">
        <f t="shared" ref="N131:N194" si="5">IF(M131=1, 1, 0)</f>
        <v>0</v>
      </c>
    </row>
    <row r="132" spans="1:14" x14ac:dyDescent="0.35">
      <c r="A132">
        <v>131</v>
      </c>
      <c r="B132" t="s">
        <v>392</v>
      </c>
      <c r="C132" t="s">
        <v>393</v>
      </c>
      <c r="D132" t="s">
        <v>394</v>
      </c>
      <c r="E132">
        <v>44</v>
      </c>
      <c r="F132" t="s">
        <v>14</v>
      </c>
      <c r="G132" t="s">
        <v>83</v>
      </c>
      <c r="H132" s="1">
        <f>IFERROR(VLOOKUP($A132,Sheet1!$A:$F,COLUMN(Sheet1!B132),FALSE),0)</f>
        <v>44972</v>
      </c>
      <c r="I132" s="1">
        <f>IFERROR(VLOOKUP($A132,Sheet1!$A:$F,COLUMN(Sheet1!C132),FALSE),0)</f>
        <v>44387</v>
      </c>
      <c r="J132" s="14">
        <f>IFERROR(VLOOKUP($A132,Sheet1!$A:$F,COLUMN(Sheet1!D132),FALSE),0)</f>
        <v>7</v>
      </c>
      <c r="K132" s="14">
        <f>IFERROR(VLOOKUP($A132,Sheet1!$A:$F,COLUMN(Sheet1!E132),FALSE),0)</f>
        <v>6700.74</v>
      </c>
      <c r="L132" s="14">
        <f>IFERROR(VLOOKUP($A132,Sheet1!$A:$F,COLUMN(Sheet1!F132),FALSE),0)</f>
        <v>3</v>
      </c>
      <c r="M132">
        <f t="shared" si="4"/>
        <v>0.42857142857142855</v>
      </c>
      <c r="N132">
        <f t="shared" si="5"/>
        <v>0</v>
      </c>
    </row>
    <row r="133" spans="1:14" x14ac:dyDescent="0.35">
      <c r="A133">
        <v>132</v>
      </c>
      <c r="B133" t="s">
        <v>395</v>
      </c>
      <c r="C133" t="s">
        <v>396</v>
      </c>
      <c r="D133" t="s">
        <v>397</v>
      </c>
      <c r="E133">
        <v>21</v>
      </c>
      <c r="F133" t="s">
        <v>14</v>
      </c>
      <c r="G133" t="s">
        <v>83</v>
      </c>
      <c r="H133" s="1">
        <f>IFERROR(VLOOKUP($A133,Sheet1!$A:$F,COLUMN(Sheet1!B133),FALSE),0)</f>
        <v>44826</v>
      </c>
      <c r="I133" s="1">
        <f>IFERROR(VLOOKUP($A133,Sheet1!$A:$F,COLUMN(Sheet1!C133),FALSE),0)</f>
        <v>44325</v>
      </c>
      <c r="J133" s="14">
        <f>IFERROR(VLOOKUP($A133,Sheet1!$A:$F,COLUMN(Sheet1!D133),FALSE),0)</f>
        <v>3</v>
      </c>
      <c r="K133" s="14">
        <f>IFERROR(VLOOKUP($A133,Sheet1!$A:$F,COLUMN(Sheet1!E133),FALSE),0)</f>
        <v>3560.95</v>
      </c>
      <c r="L133" s="14">
        <f>IFERROR(VLOOKUP($A133,Sheet1!$A:$F,COLUMN(Sheet1!F133),FALSE),0)</f>
        <v>0</v>
      </c>
      <c r="M133">
        <f t="shared" si="4"/>
        <v>0</v>
      </c>
      <c r="N133">
        <f t="shared" si="5"/>
        <v>0</v>
      </c>
    </row>
    <row r="134" spans="1:14" x14ac:dyDescent="0.35">
      <c r="A134">
        <v>133</v>
      </c>
      <c r="B134" t="s">
        <v>398</v>
      </c>
      <c r="C134" t="s">
        <v>399</v>
      </c>
      <c r="D134" t="s">
        <v>400</v>
      </c>
      <c r="E134">
        <v>33</v>
      </c>
      <c r="F134" t="s">
        <v>24</v>
      </c>
      <c r="G134" t="s">
        <v>54</v>
      </c>
      <c r="H134" s="1">
        <f>IFERROR(VLOOKUP($A134,Sheet1!$A:$F,COLUMN(Sheet1!B134),FALSE),0)</f>
        <v>44991</v>
      </c>
      <c r="I134" s="1">
        <f>IFERROR(VLOOKUP($A134,Sheet1!$A:$F,COLUMN(Sheet1!C134),FALSE),0)</f>
        <v>44449</v>
      </c>
      <c r="J134" s="14">
        <f>IFERROR(VLOOKUP($A134,Sheet1!$A:$F,COLUMN(Sheet1!D134),FALSE),0)</f>
        <v>3</v>
      </c>
      <c r="K134" s="14">
        <f>IFERROR(VLOOKUP($A134,Sheet1!$A:$F,COLUMN(Sheet1!E134),FALSE),0)</f>
        <v>2387.6800000000003</v>
      </c>
      <c r="L134" s="14">
        <f>IFERROR(VLOOKUP($A134,Sheet1!$A:$F,COLUMN(Sheet1!F134),FALSE),0)</f>
        <v>2</v>
      </c>
      <c r="M134">
        <f t="shared" si="4"/>
        <v>0.66666666666666663</v>
      </c>
      <c r="N134">
        <f t="shared" si="5"/>
        <v>0</v>
      </c>
    </row>
    <row r="135" spans="1:14" x14ac:dyDescent="0.35">
      <c r="A135">
        <v>134</v>
      </c>
      <c r="B135" t="s">
        <v>401</v>
      </c>
      <c r="C135" t="s">
        <v>402</v>
      </c>
      <c r="D135">
        <v>642569087</v>
      </c>
      <c r="E135">
        <v>31</v>
      </c>
      <c r="F135" t="s">
        <v>9</v>
      </c>
      <c r="G135" t="s">
        <v>83</v>
      </c>
      <c r="H135" s="1">
        <f>IFERROR(VLOOKUP($A135,Sheet1!$A:$F,COLUMN(Sheet1!B135),FALSE),0)</f>
        <v>44810</v>
      </c>
      <c r="I135" s="1">
        <f>IFERROR(VLOOKUP($A135,Sheet1!$A:$F,COLUMN(Sheet1!C135),FALSE),0)</f>
        <v>44802</v>
      </c>
      <c r="J135" s="14">
        <f>IFERROR(VLOOKUP($A135,Sheet1!$A:$F,COLUMN(Sheet1!D135),FALSE),0)</f>
        <v>2</v>
      </c>
      <c r="K135" s="14">
        <f>IFERROR(VLOOKUP($A135,Sheet1!$A:$F,COLUMN(Sheet1!E135),FALSE),0)</f>
        <v>1526.9299999999998</v>
      </c>
      <c r="L135" s="14">
        <f>IFERROR(VLOOKUP($A135,Sheet1!$A:$F,COLUMN(Sheet1!F135),FALSE),0)</f>
        <v>2</v>
      </c>
      <c r="M135">
        <f t="shared" si="4"/>
        <v>1</v>
      </c>
      <c r="N135">
        <f t="shared" si="5"/>
        <v>1</v>
      </c>
    </row>
    <row r="136" spans="1:14" x14ac:dyDescent="0.35">
      <c r="A136">
        <v>135</v>
      </c>
      <c r="B136" t="s">
        <v>403</v>
      </c>
      <c r="C136" t="s">
        <v>404</v>
      </c>
      <c r="D136" t="s">
        <v>405</v>
      </c>
      <c r="E136">
        <v>32</v>
      </c>
      <c r="F136" t="s">
        <v>9</v>
      </c>
      <c r="G136" t="s">
        <v>83</v>
      </c>
      <c r="H136" s="1">
        <f>IFERROR(VLOOKUP($A136,Sheet1!$A:$F,COLUMN(Sheet1!B136),FALSE),0)</f>
        <v>44864</v>
      </c>
      <c r="I136" s="1">
        <f>IFERROR(VLOOKUP($A136,Sheet1!$A:$F,COLUMN(Sheet1!C136),FALSE),0)</f>
        <v>44669</v>
      </c>
      <c r="J136" s="14">
        <f>IFERROR(VLOOKUP($A136,Sheet1!$A:$F,COLUMN(Sheet1!D136),FALSE),0)</f>
        <v>2</v>
      </c>
      <c r="K136" s="14">
        <f>IFERROR(VLOOKUP($A136,Sheet1!$A:$F,COLUMN(Sheet1!E136),FALSE),0)</f>
        <v>2011.7</v>
      </c>
      <c r="L136" s="14">
        <f>IFERROR(VLOOKUP($A136,Sheet1!$A:$F,COLUMN(Sheet1!F136),FALSE),0)</f>
        <v>2</v>
      </c>
      <c r="M136">
        <f t="shared" si="4"/>
        <v>1</v>
      </c>
      <c r="N136">
        <f t="shared" si="5"/>
        <v>1</v>
      </c>
    </row>
    <row r="137" spans="1:14" x14ac:dyDescent="0.35">
      <c r="A137">
        <v>136</v>
      </c>
      <c r="B137" t="s">
        <v>406</v>
      </c>
      <c r="C137" t="s">
        <v>407</v>
      </c>
      <c r="D137" t="s">
        <v>408</v>
      </c>
      <c r="E137">
        <v>49</v>
      </c>
      <c r="F137" t="s">
        <v>14</v>
      </c>
      <c r="G137" t="s">
        <v>83</v>
      </c>
      <c r="H137" s="1">
        <f>IFERROR(VLOOKUP($A137,Sheet1!$A:$F,COLUMN(Sheet1!B137),FALSE),0)</f>
        <v>44910</v>
      </c>
      <c r="I137" s="1">
        <f>IFERROR(VLOOKUP($A137,Sheet1!$A:$F,COLUMN(Sheet1!C137),FALSE),0)</f>
        <v>44538</v>
      </c>
      <c r="J137" s="14">
        <f>IFERROR(VLOOKUP($A137,Sheet1!$A:$F,COLUMN(Sheet1!D137),FALSE),0)</f>
        <v>2</v>
      </c>
      <c r="K137" s="14">
        <f>IFERROR(VLOOKUP($A137,Sheet1!$A:$F,COLUMN(Sheet1!E137),FALSE),0)</f>
        <v>685.17</v>
      </c>
      <c r="L137" s="14">
        <f>IFERROR(VLOOKUP($A137,Sheet1!$A:$F,COLUMN(Sheet1!F137),FALSE),0)</f>
        <v>1</v>
      </c>
      <c r="M137">
        <f t="shared" si="4"/>
        <v>0.5</v>
      </c>
      <c r="N137">
        <f t="shared" si="5"/>
        <v>0</v>
      </c>
    </row>
    <row r="138" spans="1:14" x14ac:dyDescent="0.35">
      <c r="A138">
        <v>137</v>
      </c>
      <c r="B138" t="s">
        <v>409</v>
      </c>
      <c r="C138" t="s">
        <v>410</v>
      </c>
      <c r="D138" t="s">
        <v>411</v>
      </c>
      <c r="E138">
        <v>21</v>
      </c>
      <c r="F138" t="s">
        <v>14</v>
      </c>
      <c r="G138" t="s">
        <v>10</v>
      </c>
      <c r="H138" s="1">
        <f>IFERROR(VLOOKUP($A138,Sheet1!$A:$F,COLUMN(Sheet1!B138),FALSE),0)</f>
        <v>44900</v>
      </c>
      <c r="I138" s="1">
        <f>IFERROR(VLOOKUP($A138,Sheet1!$A:$F,COLUMN(Sheet1!C138),FALSE),0)</f>
        <v>44307</v>
      </c>
      <c r="J138" s="14">
        <f>IFERROR(VLOOKUP($A138,Sheet1!$A:$F,COLUMN(Sheet1!D138),FALSE),0)</f>
        <v>3</v>
      </c>
      <c r="K138" s="14">
        <f>IFERROR(VLOOKUP($A138,Sheet1!$A:$F,COLUMN(Sheet1!E138),FALSE),0)</f>
        <v>744.83</v>
      </c>
      <c r="L138" s="14">
        <f>IFERROR(VLOOKUP($A138,Sheet1!$A:$F,COLUMN(Sheet1!F138),FALSE),0)</f>
        <v>3</v>
      </c>
      <c r="M138">
        <f t="shared" si="4"/>
        <v>1</v>
      </c>
      <c r="N138">
        <f t="shared" si="5"/>
        <v>1</v>
      </c>
    </row>
    <row r="139" spans="1:14" x14ac:dyDescent="0.35">
      <c r="A139">
        <v>138</v>
      </c>
      <c r="B139" t="s">
        <v>412</v>
      </c>
      <c r="C139" t="s">
        <v>413</v>
      </c>
      <c r="D139" t="s">
        <v>414</v>
      </c>
      <c r="E139">
        <v>59</v>
      </c>
      <c r="F139" t="s">
        <v>14</v>
      </c>
      <c r="G139" t="s">
        <v>60</v>
      </c>
      <c r="H139" s="1">
        <f>IFERROR(VLOOKUP($A139,Sheet1!$A:$F,COLUMN(Sheet1!B139),FALSE),0)</f>
        <v>44799</v>
      </c>
      <c r="I139" s="1">
        <f>IFERROR(VLOOKUP($A139,Sheet1!$A:$F,COLUMN(Sheet1!C139),FALSE),0)</f>
        <v>44291</v>
      </c>
      <c r="J139" s="14">
        <f>IFERROR(VLOOKUP($A139,Sheet1!$A:$F,COLUMN(Sheet1!D139),FALSE),0)</f>
        <v>3</v>
      </c>
      <c r="K139" s="14">
        <f>IFERROR(VLOOKUP($A139,Sheet1!$A:$F,COLUMN(Sheet1!E139),FALSE),0)</f>
        <v>1603.17</v>
      </c>
      <c r="L139" s="14">
        <f>IFERROR(VLOOKUP($A139,Sheet1!$A:$F,COLUMN(Sheet1!F139),FALSE),0)</f>
        <v>1</v>
      </c>
      <c r="M139">
        <f t="shared" si="4"/>
        <v>0.33333333333333331</v>
      </c>
      <c r="N139">
        <f t="shared" si="5"/>
        <v>0</v>
      </c>
    </row>
    <row r="140" spans="1:14" x14ac:dyDescent="0.35">
      <c r="A140">
        <v>139</v>
      </c>
      <c r="B140" t="s">
        <v>415</v>
      </c>
      <c r="C140" t="s">
        <v>416</v>
      </c>
      <c r="D140">
        <f>1-253-92-5114</f>
        <v>-5458</v>
      </c>
      <c r="E140">
        <v>63</v>
      </c>
      <c r="F140" t="s">
        <v>24</v>
      </c>
      <c r="G140" t="s">
        <v>76</v>
      </c>
      <c r="H140" s="1">
        <f>IFERROR(VLOOKUP($A140,Sheet1!$A:$F,COLUMN(Sheet1!B140),FALSE),0)</f>
        <v>44978</v>
      </c>
      <c r="I140" s="1">
        <f>IFERROR(VLOOKUP($A140,Sheet1!$A:$F,COLUMN(Sheet1!C140),FALSE),0)</f>
        <v>44305</v>
      </c>
      <c r="J140" s="14">
        <f>IFERROR(VLOOKUP($A140,Sheet1!$A:$F,COLUMN(Sheet1!D140),FALSE),0)</f>
        <v>8</v>
      </c>
      <c r="K140" s="14">
        <f>IFERROR(VLOOKUP($A140,Sheet1!$A:$F,COLUMN(Sheet1!E140),FALSE),0)</f>
        <v>8115.9100000000008</v>
      </c>
      <c r="L140" s="14">
        <f>IFERROR(VLOOKUP($A140,Sheet1!$A:$F,COLUMN(Sheet1!F140),FALSE),0)</f>
        <v>4</v>
      </c>
      <c r="M140">
        <f t="shared" si="4"/>
        <v>0.5</v>
      </c>
      <c r="N140">
        <f t="shared" si="5"/>
        <v>0</v>
      </c>
    </row>
    <row r="141" spans="1:14" x14ac:dyDescent="0.35">
      <c r="A141">
        <v>140</v>
      </c>
      <c r="B141" t="s">
        <v>417</v>
      </c>
      <c r="C141" t="s">
        <v>418</v>
      </c>
      <c r="D141" t="s">
        <v>419</v>
      </c>
      <c r="E141">
        <v>45</v>
      </c>
      <c r="F141" t="s">
        <v>14</v>
      </c>
      <c r="G141" t="s">
        <v>25</v>
      </c>
      <c r="H141" s="1">
        <f>IFERROR(VLOOKUP($A141,Sheet1!$A:$F,COLUMN(Sheet1!B141),FALSE),0)</f>
        <v>44966</v>
      </c>
      <c r="I141" s="1">
        <f>IFERROR(VLOOKUP($A141,Sheet1!$A:$F,COLUMN(Sheet1!C141),FALSE),0)</f>
        <v>44444</v>
      </c>
      <c r="J141" s="14">
        <f>IFERROR(VLOOKUP($A141,Sheet1!$A:$F,COLUMN(Sheet1!D141),FALSE),0)</f>
        <v>5</v>
      </c>
      <c r="K141" s="14">
        <f>IFERROR(VLOOKUP($A141,Sheet1!$A:$F,COLUMN(Sheet1!E141),FALSE),0)</f>
        <v>4999.79</v>
      </c>
      <c r="L141" s="14">
        <f>IFERROR(VLOOKUP($A141,Sheet1!$A:$F,COLUMN(Sheet1!F141),FALSE),0)</f>
        <v>2</v>
      </c>
      <c r="M141">
        <f t="shared" si="4"/>
        <v>0.4</v>
      </c>
      <c r="N141">
        <f t="shared" si="5"/>
        <v>0</v>
      </c>
    </row>
    <row r="142" spans="1:14" x14ac:dyDescent="0.35">
      <c r="A142">
        <v>141</v>
      </c>
      <c r="B142" t="s">
        <v>420</v>
      </c>
      <c r="C142" t="s">
        <v>421</v>
      </c>
      <c r="D142" t="s">
        <v>422</v>
      </c>
      <c r="E142">
        <v>27</v>
      </c>
      <c r="F142" t="s">
        <v>14</v>
      </c>
      <c r="G142" t="s">
        <v>76</v>
      </c>
      <c r="H142" s="1">
        <f>IFERROR(VLOOKUP($A142,Sheet1!$A:$F,COLUMN(Sheet1!B142),FALSE),0)</f>
        <v>44629</v>
      </c>
      <c r="I142" s="1">
        <f>IFERROR(VLOOKUP($A142,Sheet1!$A:$F,COLUMN(Sheet1!C142),FALSE),0)</f>
        <v>44512</v>
      </c>
      <c r="J142" s="14">
        <f>IFERROR(VLOOKUP($A142,Sheet1!$A:$F,COLUMN(Sheet1!D142),FALSE),0)</f>
        <v>4</v>
      </c>
      <c r="K142" s="14">
        <f>IFERROR(VLOOKUP($A142,Sheet1!$A:$F,COLUMN(Sheet1!E142),FALSE),0)</f>
        <v>3455.3599999999997</v>
      </c>
      <c r="L142" s="14">
        <f>IFERROR(VLOOKUP($A142,Sheet1!$A:$F,COLUMN(Sheet1!F142),FALSE),0)</f>
        <v>1</v>
      </c>
      <c r="M142">
        <f t="shared" si="4"/>
        <v>0.25</v>
      </c>
      <c r="N142">
        <f t="shared" si="5"/>
        <v>0</v>
      </c>
    </row>
    <row r="143" spans="1:14" x14ac:dyDescent="0.35">
      <c r="A143">
        <v>142</v>
      </c>
      <c r="B143" t="s">
        <v>423</v>
      </c>
      <c r="C143" t="s">
        <v>424</v>
      </c>
      <c r="D143" t="s">
        <v>425</v>
      </c>
      <c r="E143">
        <v>42</v>
      </c>
      <c r="F143" t="s">
        <v>24</v>
      </c>
      <c r="G143" t="s">
        <v>17</v>
      </c>
      <c r="H143" s="1">
        <f>IFERROR(VLOOKUP($A143,Sheet1!$A:$F,COLUMN(Sheet1!B143),FALSE),0)</f>
        <v>44925</v>
      </c>
      <c r="I143" s="1">
        <f>IFERROR(VLOOKUP($A143,Sheet1!$A:$F,COLUMN(Sheet1!C143),FALSE),0)</f>
        <v>44856</v>
      </c>
      <c r="J143" s="14">
        <f>IFERROR(VLOOKUP($A143,Sheet1!$A:$F,COLUMN(Sheet1!D143),FALSE),0)</f>
        <v>2</v>
      </c>
      <c r="K143" s="14">
        <f>IFERROR(VLOOKUP($A143,Sheet1!$A:$F,COLUMN(Sheet1!E143),FALSE),0)</f>
        <v>2209.63</v>
      </c>
      <c r="L143" s="14">
        <f>IFERROR(VLOOKUP($A143,Sheet1!$A:$F,COLUMN(Sheet1!F143),FALSE),0)</f>
        <v>1</v>
      </c>
      <c r="M143">
        <f t="shared" si="4"/>
        <v>0.5</v>
      </c>
      <c r="N143">
        <f t="shared" si="5"/>
        <v>0</v>
      </c>
    </row>
    <row r="144" spans="1:14" x14ac:dyDescent="0.35">
      <c r="A144">
        <v>143</v>
      </c>
      <c r="B144" t="s">
        <v>426</v>
      </c>
      <c r="C144" t="s">
        <v>427</v>
      </c>
      <c r="D144">
        <v>543645970</v>
      </c>
      <c r="E144">
        <v>62</v>
      </c>
      <c r="F144" t="s">
        <v>9</v>
      </c>
      <c r="G144" t="s">
        <v>44</v>
      </c>
      <c r="H144" s="1">
        <f>IFERROR(VLOOKUP($A144,Sheet1!$A:$F,COLUMN(Sheet1!B144),FALSE),0)</f>
        <v>44969</v>
      </c>
      <c r="I144" s="1">
        <f>IFERROR(VLOOKUP($A144,Sheet1!$A:$F,COLUMN(Sheet1!C144),FALSE),0)</f>
        <v>44308</v>
      </c>
      <c r="J144" s="14">
        <f>IFERROR(VLOOKUP($A144,Sheet1!$A:$F,COLUMN(Sheet1!D144),FALSE),0)</f>
        <v>6</v>
      </c>
      <c r="K144" s="14">
        <f>IFERROR(VLOOKUP($A144,Sheet1!$A:$F,COLUMN(Sheet1!E144),FALSE),0)</f>
        <v>3702.25</v>
      </c>
      <c r="L144" s="14">
        <f>IFERROR(VLOOKUP($A144,Sheet1!$A:$F,COLUMN(Sheet1!F144),FALSE),0)</f>
        <v>3</v>
      </c>
      <c r="M144">
        <f t="shared" si="4"/>
        <v>0.5</v>
      </c>
      <c r="N144">
        <f t="shared" si="5"/>
        <v>0</v>
      </c>
    </row>
    <row r="145" spans="1:14" x14ac:dyDescent="0.35">
      <c r="A145">
        <v>144</v>
      </c>
      <c r="B145" t="s">
        <v>428</v>
      </c>
      <c r="C145" t="s">
        <v>429</v>
      </c>
      <c r="D145" t="s">
        <v>430</v>
      </c>
      <c r="E145">
        <v>50</v>
      </c>
      <c r="F145" t="s">
        <v>24</v>
      </c>
      <c r="G145" t="s">
        <v>76</v>
      </c>
      <c r="H145" s="1">
        <f>IFERROR(VLOOKUP($A145,Sheet1!$A:$F,COLUMN(Sheet1!B145),FALSE),0)</f>
        <v>45004</v>
      </c>
      <c r="I145" s="1">
        <f>IFERROR(VLOOKUP($A145,Sheet1!$A:$F,COLUMN(Sheet1!C145),FALSE),0)</f>
        <v>44370</v>
      </c>
      <c r="J145" s="14">
        <f>IFERROR(VLOOKUP($A145,Sheet1!$A:$F,COLUMN(Sheet1!D145),FALSE),0)</f>
        <v>5</v>
      </c>
      <c r="K145" s="14">
        <f>IFERROR(VLOOKUP($A145,Sheet1!$A:$F,COLUMN(Sheet1!E145),FALSE),0)</f>
        <v>1920.9699999999998</v>
      </c>
      <c r="L145" s="14">
        <f>IFERROR(VLOOKUP($A145,Sheet1!$A:$F,COLUMN(Sheet1!F145),FALSE),0)</f>
        <v>4</v>
      </c>
      <c r="M145">
        <f t="shared" si="4"/>
        <v>0.8</v>
      </c>
      <c r="N145">
        <f t="shared" si="5"/>
        <v>0</v>
      </c>
    </row>
    <row r="146" spans="1:14" x14ac:dyDescent="0.35">
      <c r="A146">
        <v>145</v>
      </c>
      <c r="B146" t="s">
        <v>431</v>
      </c>
      <c r="C146" t="s">
        <v>432</v>
      </c>
      <c r="D146" t="s">
        <v>433</v>
      </c>
      <c r="E146">
        <v>40</v>
      </c>
      <c r="F146" t="s">
        <v>24</v>
      </c>
      <c r="G146" t="s">
        <v>17</v>
      </c>
      <c r="H146" s="1">
        <f>IFERROR(VLOOKUP($A146,Sheet1!$A:$F,COLUMN(Sheet1!B146),FALSE),0)</f>
        <v>44966</v>
      </c>
      <c r="I146" s="1">
        <f>IFERROR(VLOOKUP($A146,Sheet1!$A:$F,COLUMN(Sheet1!C146),FALSE),0)</f>
        <v>44450</v>
      </c>
      <c r="J146" s="14">
        <f>IFERROR(VLOOKUP($A146,Sheet1!$A:$F,COLUMN(Sheet1!D146),FALSE),0)</f>
        <v>4</v>
      </c>
      <c r="K146" s="14">
        <f>IFERROR(VLOOKUP($A146,Sheet1!$A:$F,COLUMN(Sheet1!E146),FALSE),0)</f>
        <v>979.36</v>
      </c>
      <c r="L146" s="14">
        <f>IFERROR(VLOOKUP($A146,Sheet1!$A:$F,COLUMN(Sheet1!F146),FALSE),0)</f>
        <v>2</v>
      </c>
      <c r="M146">
        <f t="shared" si="4"/>
        <v>0.5</v>
      </c>
      <c r="N146">
        <f t="shared" si="5"/>
        <v>0</v>
      </c>
    </row>
    <row r="147" spans="1:14" x14ac:dyDescent="0.35">
      <c r="A147">
        <v>146</v>
      </c>
      <c r="B147" t="s">
        <v>434</v>
      </c>
      <c r="C147" t="s">
        <v>435</v>
      </c>
      <c r="D147" t="s">
        <v>436</v>
      </c>
      <c r="E147">
        <v>18</v>
      </c>
      <c r="F147" t="s">
        <v>24</v>
      </c>
      <c r="G147" t="s">
        <v>32</v>
      </c>
      <c r="H147" s="1">
        <f>IFERROR(VLOOKUP($A147,Sheet1!$A:$F,COLUMN(Sheet1!B147),FALSE),0)</f>
        <v>44789</v>
      </c>
      <c r="I147" s="1">
        <f>IFERROR(VLOOKUP($A147,Sheet1!$A:$F,COLUMN(Sheet1!C147),FALSE),0)</f>
        <v>44761</v>
      </c>
      <c r="J147" s="14">
        <f>IFERROR(VLOOKUP($A147,Sheet1!$A:$F,COLUMN(Sheet1!D147),FALSE),0)</f>
        <v>2</v>
      </c>
      <c r="K147" s="14">
        <f>IFERROR(VLOOKUP($A147,Sheet1!$A:$F,COLUMN(Sheet1!E147),FALSE),0)</f>
        <v>939.81</v>
      </c>
      <c r="L147" s="14">
        <f>IFERROR(VLOOKUP($A147,Sheet1!$A:$F,COLUMN(Sheet1!F147),FALSE),0)</f>
        <v>0</v>
      </c>
      <c r="M147">
        <f t="shared" si="4"/>
        <v>0</v>
      </c>
      <c r="N147">
        <f t="shared" si="5"/>
        <v>0</v>
      </c>
    </row>
    <row r="148" spans="1:14" x14ac:dyDescent="0.35">
      <c r="A148">
        <v>147</v>
      </c>
      <c r="B148" t="s">
        <v>437</v>
      </c>
      <c r="C148" t="s">
        <v>438</v>
      </c>
      <c r="D148" t="s">
        <v>439</v>
      </c>
      <c r="E148">
        <v>55</v>
      </c>
      <c r="F148" t="s">
        <v>24</v>
      </c>
      <c r="G148" t="s">
        <v>60</v>
      </c>
      <c r="H148" s="1">
        <f>IFERROR(VLOOKUP($A148,Sheet1!$A:$F,COLUMN(Sheet1!B148),FALSE),0)</f>
        <v>44964</v>
      </c>
      <c r="I148" s="1">
        <f>IFERROR(VLOOKUP($A148,Sheet1!$A:$F,COLUMN(Sheet1!C148),FALSE),0)</f>
        <v>44811</v>
      </c>
      <c r="J148" s="14">
        <f>IFERROR(VLOOKUP($A148,Sheet1!$A:$F,COLUMN(Sheet1!D148),FALSE),0)</f>
        <v>2</v>
      </c>
      <c r="K148" s="14">
        <f>IFERROR(VLOOKUP($A148,Sheet1!$A:$F,COLUMN(Sheet1!E148),FALSE),0)</f>
        <v>687</v>
      </c>
      <c r="L148" s="14">
        <f>IFERROR(VLOOKUP($A148,Sheet1!$A:$F,COLUMN(Sheet1!F148),FALSE),0)</f>
        <v>0</v>
      </c>
      <c r="M148">
        <f t="shared" si="4"/>
        <v>0</v>
      </c>
      <c r="N148">
        <f t="shared" si="5"/>
        <v>0</v>
      </c>
    </row>
    <row r="149" spans="1:14" x14ac:dyDescent="0.35">
      <c r="A149">
        <v>148</v>
      </c>
      <c r="B149" t="s">
        <v>440</v>
      </c>
      <c r="C149" t="s">
        <v>441</v>
      </c>
      <c r="D149" t="s">
        <v>442</v>
      </c>
      <c r="E149">
        <v>32</v>
      </c>
      <c r="F149" t="s">
        <v>14</v>
      </c>
      <c r="G149" t="s">
        <v>17</v>
      </c>
      <c r="H149" s="1">
        <f>IFERROR(VLOOKUP($A149,Sheet1!$A:$F,COLUMN(Sheet1!B149),FALSE),0)</f>
        <v>44976</v>
      </c>
      <c r="I149" s="1">
        <f>IFERROR(VLOOKUP($A149,Sheet1!$A:$F,COLUMN(Sheet1!C149),FALSE),0)</f>
        <v>44507</v>
      </c>
      <c r="J149" s="14">
        <f>IFERROR(VLOOKUP($A149,Sheet1!$A:$F,COLUMN(Sheet1!D149),FALSE),0)</f>
        <v>6</v>
      </c>
      <c r="K149" s="14">
        <f>IFERROR(VLOOKUP($A149,Sheet1!$A:$F,COLUMN(Sheet1!E149),FALSE),0)</f>
        <v>4285.83</v>
      </c>
      <c r="L149" s="14">
        <f>IFERROR(VLOOKUP($A149,Sheet1!$A:$F,COLUMN(Sheet1!F149),FALSE),0)</f>
        <v>4</v>
      </c>
      <c r="M149">
        <f t="shared" si="4"/>
        <v>0.66666666666666663</v>
      </c>
      <c r="N149">
        <f t="shared" si="5"/>
        <v>0</v>
      </c>
    </row>
    <row r="150" spans="1:14" x14ac:dyDescent="0.35">
      <c r="A150">
        <v>149</v>
      </c>
      <c r="B150" t="s">
        <v>443</v>
      </c>
      <c r="C150" t="s">
        <v>444</v>
      </c>
      <c r="D150" t="s">
        <v>445</v>
      </c>
      <c r="E150">
        <v>40</v>
      </c>
      <c r="F150" t="s">
        <v>24</v>
      </c>
      <c r="G150" t="s">
        <v>54</v>
      </c>
      <c r="H150" s="1">
        <f>IFERROR(VLOOKUP($A150,Sheet1!$A:$F,COLUMN(Sheet1!B150),FALSE),0)</f>
        <v>44462</v>
      </c>
      <c r="I150" s="1">
        <f>IFERROR(VLOOKUP($A150,Sheet1!$A:$F,COLUMN(Sheet1!C150),FALSE),0)</f>
        <v>44462</v>
      </c>
      <c r="J150" s="14">
        <f>IFERROR(VLOOKUP($A150,Sheet1!$A:$F,COLUMN(Sheet1!D150),FALSE),0)</f>
        <v>1</v>
      </c>
      <c r="K150" s="14">
        <f>IFERROR(VLOOKUP($A150,Sheet1!$A:$F,COLUMN(Sheet1!E150),FALSE),0)</f>
        <v>2475.1499999999996</v>
      </c>
      <c r="L150" s="14">
        <f>IFERROR(VLOOKUP($A150,Sheet1!$A:$F,COLUMN(Sheet1!F150),FALSE),0)</f>
        <v>1</v>
      </c>
      <c r="M150">
        <f t="shared" si="4"/>
        <v>1</v>
      </c>
      <c r="N150">
        <f t="shared" si="5"/>
        <v>1</v>
      </c>
    </row>
    <row r="151" spans="1:14" x14ac:dyDescent="0.35">
      <c r="A151">
        <v>150</v>
      </c>
      <c r="B151" t="s">
        <v>446</v>
      </c>
      <c r="C151" t="s">
        <v>447</v>
      </c>
      <c r="D151" t="s">
        <v>448</v>
      </c>
      <c r="E151">
        <v>26</v>
      </c>
      <c r="F151" t="s">
        <v>24</v>
      </c>
      <c r="G151" t="s">
        <v>54</v>
      </c>
      <c r="H151" s="1">
        <f>IFERROR(VLOOKUP($A151,Sheet1!$A:$F,COLUMN(Sheet1!B151),FALSE),0)</f>
        <v>0</v>
      </c>
      <c r="I151" s="1">
        <f>IFERROR(VLOOKUP($A151,Sheet1!$A:$F,COLUMN(Sheet1!C151),FALSE),0)</f>
        <v>0</v>
      </c>
      <c r="J151" s="14">
        <f>IFERROR(VLOOKUP($A151,Sheet1!$A:$F,COLUMN(Sheet1!D151),FALSE),0)</f>
        <v>0</v>
      </c>
      <c r="K151" s="14">
        <f>IFERROR(VLOOKUP($A151,Sheet1!$A:$F,COLUMN(Sheet1!E151),FALSE),0)</f>
        <v>0</v>
      </c>
      <c r="L151" s="14">
        <f>IFERROR(VLOOKUP($A151,Sheet1!$A:$F,COLUMN(Sheet1!F151),FALSE),0)</f>
        <v>0</v>
      </c>
      <c r="M151">
        <f t="shared" si="4"/>
        <v>0</v>
      </c>
      <c r="N151">
        <f t="shared" si="5"/>
        <v>0</v>
      </c>
    </row>
    <row r="152" spans="1:14" x14ac:dyDescent="0.35">
      <c r="A152">
        <v>151</v>
      </c>
      <c r="B152" t="s">
        <v>449</v>
      </c>
      <c r="C152" t="s">
        <v>450</v>
      </c>
      <c r="D152">
        <v>1657905528</v>
      </c>
      <c r="E152">
        <v>23</v>
      </c>
      <c r="F152" t="s">
        <v>9</v>
      </c>
      <c r="G152" t="s">
        <v>32</v>
      </c>
      <c r="H152" s="1">
        <f>IFERROR(VLOOKUP($A152,Sheet1!$A:$F,COLUMN(Sheet1!B152),FALSE),0)</f>
        <v>44805</v>
      </c>
      <c r="I152" s="1">
        <f>IFERROR(VLOOKUP($A152,Sheet1!$A:$F,COLUMN(Sheet1!C152),FALSE),0)</f>
        <v>44525</v>
      </c>
      <c r="J152" s="14">
        <f>IFERROR(VLOOKUP($A152,Sheet1!$A:$F,COLUMN(Sheet1!D152),FALSE),0)</f>
        <v>3</v>
      </c>
      <c r="K152" s="14">
        <f>IFERROR(VLOOKUP($A152,Sheet1!$A:$F,COLUMN(Sheet1!E152),FALSE),0)</f>
        <v>3489.8</v>
      </c>
      <c r="L152" s="14">
        <f>IFERROR(VLOOKUP($A152,Sheet1!$A:$F,COLUMN(Sheet1!F152),FALSE),0)</f>
        <v>2</v>
      </c>
      <c r="M152">
        <f t="shared" si="4"/>
        <v>0.66666666666666663</v>
      </c>
      <c r="N152">
        <f t="shared" si="5"/>
        <v>0</v>
      </c>
    </row>
    <row r="153" spans="1:14" x14ac:dyDescent="0.35">
      <c r="A153">
        <v>152</v>
      </c>
      <c r="B153" t="s">
        <v>451</v>
      </c>
      <c r="C153" t="s">
        <v>452</v>
      </c>
      <c r="D153" t="s">
        <v>453</v>
      </c>
      <c r="E153">
        <v>47</v>
      </c>
      <c r="F153" t="s">
        <v>24</v>
      </c>
      <c r="G153" t="s">
        <v>44</v>
      </c>
      <c r="H153" s="1">
        <f>IFERROR(VLOOKUP($A153,Sheet1!$A:$F,COLUMN(Sheet1!B153),FALSE),0)</f>
        <v>45010</v>
      </c>
      <c r="I153" s="1">
        <f>IFERROR(VLOOKUP($A153,Sheet1!$A:$F,COLUMN(Sheet1!C153),FALSE),0)</f>
        <v>44434</v>
      </c>
      <c r="J153" s="14">
        <f>IFERROR(VLOOKUP($A153,Sheet1!$A:$F,COLUMN(Sheet1!D153),FALSE),0)</f>
        <v>2</v>
      </c>
      <c r="K153" s="14">
        <f>IFERROR(VLOOKUP($A153,Sheet1!$A:$F,COLUMN(Sheet1!E153),FALSE),0)</f>
        <v>2724.55</v>
      </c>
      <c r="L153" s="14">
        <f>IFERROR(VLOOKUP($A153,Sheet1!$A:$F,COLUMN(Sheet1!F153),FALSE),0)</f>
        <v>2</v>
      </c>
      <c r="M153">
        <f t="shared" si="4"/>
        <v>1</v>
      </c>
      <c r="N153">
        <f t="shared" si="5"/>
        <v>1</v>
      </c>
    </row>
    <row r="154" spans="1:14" x14ac:dyDescent="0.35">
      <c r="A154">
        <v>153</v>
      </c>
      <c r="B154" t="s">
        <v>454</v>
      </c>
      <c r="C154" t="s">
        <v>455</v>
      </c>
      <c r="D154" t="s">
        <v>456</v>
      </c>
      <c r="E154">
        <v>36</v>
      </c>
      <c r="F154" t="s">
        <v>9</v>
      </c>
      <c r="G154" t="s">
        <v>25</v>
      </c>
      <c r="H154" s="1">
        <f>IFERROR(VLOOKUP($A154,Sheet1!$A:$F,COLUMN(Sheet1!B154),FALSE),0)</f>
        <v>44515</v>
      </c>
      <c r="I154" s="1">
        <f>IFERROR(VLOOKUP($A154,Sheet1!$A:$F,COLUMN(Sheet1!C154),FALSE),0)</f>
        <v>44419</v>
      </c>
      <c r="J154" s="14">
        <f>IFERROR(VLOOKUP($A154,Sheet1!$A:$F,COLUMN(Sheet1!D154),FALSE),0)</f>
        <v>2</v>
      </c>
      <c r="K154" s="14">
        <f>IFERROR(VLOOKUP($A154,Sheet1!$A:$F,COLUMN(Sheet1!E154),FALSE),0)</f>
        <v>287.61</v>
      </c>
      <c r="L154" s="14">
        <f>IFERROR(VLOOKUP($A154,Sheet1!$A:$F,COLUMN(Sheet1!F154),FALSE),0)</f>
        <v>2</v>
      </c>
      <c r="M154">
        <f t="shared" si="4"/>
        <v>1</v>
      </c>
      <c r="N154">
        <f t="shared" si="5"/>
        <v>1</v>
      </c>
    </row>
    <row r="155" spans="1:14" x14ac:dyDescent="0.35">
      <c r="A155">
        <v>154</v>
      </c>
      <c r="B155" t="s">
        <v>457</v>
      </c>
      <c r="C155" t="s">
        <v>458</v>
      </c>
      <c r="D155" t="s">
        <v>459</v>
      </c>
      <c r="E155">
        <v>36</v>
      </c>
      <c r="F155" t="s">
        <v>9</v>
      </c>
      <c r="G155" t="s">
        <v>17</v>
      </c>
      <c r="H155" s="1">
        <f>IFERROR(VLOOKUP($A155,Sheet1!$A:$F,COLUMN(Sheet1!B155),FALSE),0)</f>
        <v>44898</v>
      </c>
      <c r="I155" s="1">
        <f>IFERROR(VLOOKUP($A155,Sheet1!$A:$F,COLUMN(Sheet1!C155),FALSE),0)</f>
        <v>44351</v>
      </c>
      <c r="J155" s="14">
        <f>IFERROR(VLOOKUP($A155,Sheet1!$A:$F,COLUMN(Sheet1!D155),FALSE),0)</f>
        <v>5</v>
      </c>
      <c r="K155" s="14">
        <f>IFERROR(VLOOKUP($A155,Sheet1!$A:$F,COLUMN(Sheet1!E155),FALSE),0)</f>
        <v>5272.02</v>
      </c>
      <c r="L155" s="14">
        <f>IFERROR(VLOOKUP($A155,Sheet1!$A:$F,COLUMN(Sheet1!F155),FALSE),0)</f>
        <v>1</v>
      </c>
      <c r="M155">
        <f t="shared" si="4"/>
        <v>0.2</v>
      </c>
      <c r="N155">
        <f t="shared" si="5"/>
        <v>0</v>
      </c>
    </row>
    <row r="156" spans="1:14" x14ac:dyDescent="0.35">
      <c r="A156">
        <v>155</v>
      </c>
      <c r="B156" t="s">
        <v>460</v>
      </c>
      <c r="C156" t="s">
        <v>461</v>
      </c>
      <c r="D156">
        <f>1-774-924-2437</f>
        <v>-4134</v>
      </c>
      <c r="E156">
        <v>33</v>
      </c>
      <c r="F156" t="s">
        <v>9</v>
      </c>
      <c r="G156" t="s">
        <v>10</v>
      </c>
      <c r="H156" s="1">
        <f>IFERROR(VLOOKUP($A156,Sheet1!$A:$F,COLUMN(Sheet1!B156),FALSE),0)</f>
        <v>44951</v>
      </c>
      <c r="I156" s="1">
        <f>IFERROR(VLOOKUP($A156,Sheet1!$A:$F,COLUMN(Sheet1!C156),FALSE),0)</f>
        <v>44390</v>
      </c>
      <c r="J156" s="14">
        <f>IFERROR(VLOOKUP($A156,Sheet1!$A:$F,COLUMN(Sheet1!D156),FALSE),0)</f>
        <v>4</v>
      </c>
      <c r="K156" s="14">
        <f>IFERROR(VLOOKUP($A156,Sheet1!$A:$F,COLUMN(Sheet1!E156),FALSE),0)</f>
        <v>4673.5199999999995</v>
      </c>
      <c r="L156" s="14">
        <f>IFERROR(VLOOKUP($A156,Sheet1!$A:$F,COLUMN(Sheet1!F156),FALSE),0)</f>
        <v>1</v>
      </c>
      <c r="M156">
        <f t="shared" si="4"/>
        <v>0.25</v>
      </c>
      <c r="N156">
        <f t="shared" si="5"/>
        <v>0</v>
      </c>
    </row>
    <row r="157" spans="1:14" x14ac:dyDescent="0.35">
      <c r="A157">
        <v>156</v>
      </c>
      <c r="B157" t="s">
        <v>462</v>
      </c>
      <c r="C157" t="s">
        <v>463</v>
      </c>
      <c r="D157" t="s">
        <v>464</v>
      </c>
      <c r="E157">
        <v>65</v>
      </c>
      <c r="F157" t="s">
        <v>14</v>
      </c>
      <c r="G157" t="s">
        <v>83</v>
      </c>
      <c r="H157" s="1">
        <f>IFERROR(VLOOKUP($A157,Sheet1!$A:$F,COLUMN(Sheet1!B157),FALSE),0)</f>
        <v>44751</v>
      </c>
      <c r="I157" s="1">
        <f>IFERROR(VLOOKUP($A157,Sheet1!$A:$F,COLUMN(Sheet1!C157),FALSE),0)</f>
        <v>44473</v>
      </c>
      <c r="J157" s="14">
        <f>IFERROR(VLOOKUP($A157,Sheet1!$A:$F,COLUMN(Sheet1!D157),FALSE),0)</f>
        <v>2</v>
      </c>
      <c r="K157" s="14">
        <f>IFERROR(VLOOKUP($A157,Sheet1!$A:$F,COLUMN(Sheet1!E157),FALSE),0)</f>
        <v>1141.92</v>
      </c>
      <c r="L157" s="14">
        <f>IFERROR(VLOOKUP($A157,Sheet1!$A:$F,COLUMN(Sheet1!F157),FALSE),0)</f>
        <v>0</v>
      </c>
      <c r="M157">
        <f t="shared" si="4"/>
        <v>0</v>
      </c>
      <c r="N157">
        <f t="shared" si="5"/>
        <v>0</v>
      </c>
    </row>
    <row r="158" spans="1:14" x14ac:dyDescent="0.35">
      <c r="A158">
        <v>157</v>
      </c>
      <c r="B158" t="s">
        <v>465</v>
      </c>
      <c r="C158" t="s">
        <v>466</v>
      </c>
      <c r="D158" t="s">
        <v>467</v>
      </c>
      <c r="E158">
        <v>36</v>
      </c>
      <c r="F158" t="s">
        <v>9</v>
      </c>
      <c r="G158" t="s">
        <v>54</v>
      </c>
      <c r="H158" s="1">
        <f>IFERROR(VLOOKUP($A158,Sheet1!$A:$F,COLUMN(Sheet1!B158),FALSE),0)</f>
        <v>44812</v>
      </c>
      <c r="I158" s="1">
        <f>IFERROR(VLOOKUP($A158,Sheet1!$A:$F,COLUMN(Sheet1!C158),FALSE),0)</f>
        <v>44373</v>
      </c>
      <c r="J158" s="14">
        <f>IFERROR(VLOOKUP($A158,Sheet1!$A:$F,COLUMN(Sheet1!D158),FALSE),0)</f>
        <v>3</v>
      </c>
      <c r="K158" s="14">
        <f>IFERROR(VLOOKUP($A158,Sheet1!$A:$F,COLUMN(Sheet1!E158),FALSE),0)</f>
        <v>2572.98</v>
      </c>
      <c r="L158" s="14">
        <f>IFERROR(VLOOKUP($A158,Sheet1!$A:$F,COLUMN(Sheet1!F158),FALSE),0)</f>
        <v>1</v>
      </c>
      <c r="M158">
        <f t="shared" si="4"/>
        <v>0.33333333333333331</v>
      </c>
      <c r="N158">
        <f t="shared" si="5"/>
        <v>0</v>
      </c>
    </row>
    <row r="159" spans="1:14" x14ac:dyDescent="0.35">
      <c r="A159">
        <v>158</v>
      </c>
      <c r="B159" t="s">
        <v>468</v>
      </c>
      <c r="C159" t="s">
        <v>469</v>
      </c>
      <c r="D159" t="s">
        <v>470</v>
      </c>
      <c r="E159">
        <v>61</v>
      </c>
      <c r="F159" t="s">
        <v>24</v>
      </c>
      <c r="G159" t="s">
        <v>44</v>
      </c>
      <c r="H159" s="1">
        <f>IFERROR(VLOOKUP($A159,Sheet1!$A:$F,COLUMN(Sheet1!B159),FALSE),0)</f>
        <v>44828</v>
      </c>
      <c r="I159" s="1">
        <f>IFERROR(VLOOKUP($A159,Sheet1!$A:$F,COLUMN(Sheet1!C159),FALSE),0)</f>
        <v>44319</v>
      </c>
      <c r="J159" s="14">
        <f>IFERROR(VLOOKUP($A159,Sheet1!$A:$F,COLUMN(Sheet1!D159),FALSE),0)</f>
        <v>6</v>
      </c>
      <c r="K159" s="14">
        <f>IFERROR(VLOOKUP($A159,Sheet1!$A:$F,COLUMN(Sheet1!E159),FALSE),0)</f>
        <v>3377.41</v>
      </c>
      <c r="L159" s="14">
        <f>IFERROR(VLOOKUP($A159,Sheet1!$A:$F,COLUMN(Sheet1!F159),FALSE),0)</f>
        <v>2</v>
      </c>
      <c r="M159">
        <f t="shared" si="4"/>
        <v>0.33333333333333331</v>
      </c>
      <c r="N159">
        <f t="shared" si="5"/>
        <v>0</v>
      </c>
    </row>
    <row r="160" spans="1:14" x14ac:dyDescent="0.35">
      <c r="A160">
        <v>159</v>
      </c>
      <c r="B160" t="s">
        <v>471</v>
      </c>
      <c r="C160" t="s">
        <v>472</v>
      </c>
      <c r="D160" t="s">
        <v>473</v>
      </c>
      <c r="E160">
        <v>23</v>
      </c>
      <c r="F160" t="s">
        <v>24</v>
      </c>
      <c r="G160" t="s">
        <v>32</v>
      </c>
      <c r="H160" s="1">
        <f>IFERROR(VLOOKUP($A160,Sheet1!$A:$F,COLUMN(Sheet1!B160),FALSE),0)</f>
        <v>44989</v>
      </c>
      <c r="I160" s="1">
        <f>IFERROR(VLOOKUP($A160,Sheet1!$A:$F,COLUMN(Sheet1!C160),FALSE),0)</f>
        <v>44379</v>
      </c>
      <c r="J160" s="14">
        <f>IFERROR(VLOOKUP($A160,Sheet1!$A:$F,COLUMN(Sheet1!D160),FALSE),0)</f>
        <v>2</v>
      </c>
      <c r="K160" s="14">
        <f>IFERROR(VLOOKUP($A160,Sheet1!$A:$F,COLUMN(Sheet1!E160),FALSE),0)</f>
        <v>1134.93</v>
      </c>
      <c r="L160" s="14">
        <f>IFERROR(VLOOKUP($A160,Sheet1!$A:$F,COLUMN(Sheet1!F160),FALSE),0)</f>
        <v>0</v>
      </c>
      <c r="M160">
        <f t="shared" si="4"/>
        <v>0</v>
      </c>
      <c r="N160">
        <f t="shared" si="5"/>
        <v>0</v>
      </c>
    </row>
    <row r="161" spans="1:14" x14ac:dyDescent="0.35">
      <c r="A161">
        <v>160</v>
      </c>
      <c r="B161" t="s">
        <v>474</v>
      </c>
      <c r="C161" t="s">
        <v>475</v>
      </c>
      <c r="D161" t="s">
        <v>476</v>
      </c>
      <c r="E161">
        <v>49</v>
      </c>
      <c r="F161" t="s">
        <v>9</v>
      </c>
      <c r="G161" t="s">
        <v>25</v>
      </c>
      <c r="H161" s="1">
        <f>IFERROR(VLOOKUP($A161,Sheet1!$A:$F,COLUMN(Sheet1!B161),FALSE),0)</f>
        <v>44660</v>
      </c>
      <c r="I161" s="1">
        <f>IFERROR(VLOOKUP($A161,Sheet1!$A:$F,COLUMN(Sheet1!C161),FALSE),0)</f>
        <v>44509</v>
      </c>
      <c r="J161" s="14">
        <f>IFERROR(VLOOKUP($A161,Sheet1!$A:$F,COLUMN(Sheet1!D161),FALSE),0)</f>
        <v>2</v>
      </c>
      <c r="K161" s="14">
        <f>IFERROR(VLOOKUP($A161,Sheet1!$A:$F,COLUMN(Sheet1!E161),FALSE),0)</f>
        <v>1974.96</v>
      </c>
      <c r="L161" s="14">
        <f>IFERROR(VLOOKUP($A161,Sheet1!$A:$F,COLUMN(Sheet1!F161),FALSE),0)</f>
        <v>1</v>
      </c>
      <c r="M161">
        <f t="shared" si="4"/>
        <v>0.5</v>
      </c>
      <c r="N161">
        <f t="shared" si="5"/>
        <v>0</v>
      </c>
    </row>
    <row r="162" spans="1:14" x14ac:dyDescent="0.35">
      <c r="A162">
        <v>161</v>
      </c>
      <c r="B162" t="s">
        <v>477</v>
      </c>
      <c r="C162" t="s">
        <v>478</v>
      </c>
      <c r="D162" t="s">
        <v>479</v>
      </c>
      <c r="E162">
        <v>63</v>
      </c>
      <c r="F162" t="s">
        <v>9</v>
      </c>
      <c r="G162" t="s">
        <v>76</v>
      </c>
      <c r="H162" s="1">
        <f>IFERROR(VLOOKUP($A162,Sheet1!$A:$F,COLUMN(Sheet1!B162),FALSE),0)</f>
        <v>44645</v>
      </c>
      <c r="I162" s="1">
        <f>IFERROR(VLOOKUP($A162,Sheet1!$A:$F,COLUMN(Sheet1!C162),FALSE),0)</f>
        <v>44645</v>
      </c>
      <c r="J162" s="14">
        <f>IFERROR(VLOOKUP($A162,Sheet1!$A:$F,COLUMN(Sheet1!D162),FALSE),0)</f>
        <v>1</v>
      </c>
      <c r="K162" s="14">
        <f>IFERROR(VLOOKUP($A162,Sheet1!$A:$F,COLUMN(Sheet1!E162),FALSE),0)</f>
        <v>855.32</v>
      </c>
      <c r="L162" s="14">
        <f>IFERROR(VLOOKUP($A162,Sheet1!$A:$F,COLUMN(Sheet1!F162),FALSE),0)</f>
        <v>1</v>
      </c>
      <c r="M162">
        <f t="shared" si="4"/>
        <v>1</v>
      </c>
      <c r="N162">
        <f t="shared" si="5"/>
        <v>1</v>
      </c>
    </row>
    <row r="163" spans="1:14" x14ac:dyDescent="0.35">
      <c r="A163">
        <v>162</v>
      </c>
      <c r="B163" t="s">
        <v>480</v>
      </c>
      <c r="C163" t="s">
        <v>481</v>
      </c>
      <c r="D163" t="s">
        <v>482</v>
      </c>
      <c r="E163">
        <v>21</v>
      </c>
      <c r="F163" t="s">
        <v>9</v>
      </c>
      <c r="G163" t="s">
        <v>60</v>
      </c>
      <c r="H163" s="1">
        <f>IFERROR(VLOOKUP($A163,Sheet1!$A:$F,COLUMN(Sheet1!B163),FALSE),0)</f>
        <v>44703</v>
      </c>
      <c r="I163" s="1">
        <f>IFERROR(VLOOKUP($A163,Sheet1!$A:$F,COLUMN(Sheet1!C163),FALSE),0)</f>
        <v>44622</v>
      </c>
      <c r="J163" s="14">
        <f>IFERROR(VLOOKUP($A163,Sheet1!$A:$F,COLUMN(Sheet1!D163),FALSE),0)</f>
        <v>2</v>
      </c>
      <c r="K163" s="14">
        <f>IFERROR(VLOOKUP($A163,Sheet1!$A:$F,COLUMN(Sheet1!E163),FALSE),0)</f>
        <v>1944.39</v>
      </c>
      <c r="L163" s="14">
        <f>IFERROR(VLOOKUP($A163,Sheet1!$A:$F,COLUMN(Sheet1!F163),FALSE),0)</f>
        <v>1</v>
      </c>
      <c r="M163">
        <f t="shared" si="4"/>
        <v>0.5</v>
      </c>
      <c r="N163">
        <f t="shared" si="5"/>
        <v>0</v>
      </c>
    </row>
    <row r="164" spans="1:14" x14ac:dyDescent="0.35">
      <c r="A164">
        <v>163</v>
      </c>
      <c r="B164" t="s">
        <v>483</v>
      </c>
      <c r="C164" t="s">
        <v>484</v>
      </c>
      <c r="D164" t="s">
        <v>485</v>
      </c>
      <c r="E164">
        <v>60</v>
      </c>
      <c r="F164" t="s">
        <v>9</v>
      </c>
      <c r="G164" t="s">
        <v>25</v>
      </c>
      <c r="H164" s="1">
        <f>IFERROR(VLOOKUP($A164,Sheet1!$A:$F,COLUMN(Sheet1!B164),FALSE),0)</f>
        <v>0</v>
      </c>
      <c r="I164" s="1">
        <f>IFERROR(VLOOKUP($A164,Sheet1!$A:$F,COLUMN(Sheet1!C164),FALSE),0)</f>
        <v>0</v>
      </c>
      <c r="J164" s="14">
        <f>IFERROR(VLOOKUP($A164,Sheet1!$A:$F,COLUMN(Sheet1!D164),FALSE),0)</f>
        <v>0</v>
      </c>
      <c r="K164" s="14">
        <f>IFERROR(VLOOKUP($A164,Sheet1!$A:$F,COLUMN(Sheet1!E164),FALSE),0)</f>
        <v>0</v>
      </c>
      <c r="L164" s="14">
        <f>IFERROR(VLOOKUP($A164,Sheet1!$A:$F,COLUMN(Sheet1!F164),FALSE),0)</f>
        <v>0</v>
      </c>
      <c r="M164">
        <f t="shared" si="4"/>
        <v>0</v>
      </c>
      <c r="N164">
        <f t="shared" si="5"/>
        <v>0</v>
      </c>
    </row>
    <row r="165" spans="1:14" x14ac:dyDescent="0.35">
      <c r="A165">
        <v>164</v>
      </c>
      <c r="B165" t="s">
        <v>486</v>
      </c>
      <c r="C165" t="s">
        <v>487</v>
      </c>
      <c r="D165" t="s">
        <v>488</v>
      </c>
      <c r="E165">
        <v>22</v>
      </c>
      <c r="F165" t="s">
        <v>14</v>
      </c>
      <c r="G165" t="s">
        <v>10</v>
      </c>
      <c r="H165" s="1">
        <f>IFERROR(VLOOKUP($A165,Sheet1!$A:$F,COLUMN(Sheet1!B165),FALSE),0)</f>
        <v>44816</v>
      </c>
      <c r="I165" s="1">
        <f>IFERROR(VLOOKUP($A165,Sheet1!$A:$F,COLUMN(Sheet1!C165),FALSE),0)</f>
        <v>44348</v>
      </c>
      <c r="J165" s="14">
        <f>IFERROR(VLOOKUP($A165,Sheet1!$A:$F,COLUMN(Sheet1!D165),FALSE),0)</f>
        <v>5</v>
      </c>
      <c r="K165" s="14">
        <f>IFERROR(VLOOKUP($A165,Sheet1!$A:$F,COLUMN(Sheet1!E165),FALSE),0)</f>
        <v>7136.6399999999994</v>
      </c>
      <c r="L165" s="14">
        <f>IFERROR(VLOOKUP($A165,Sheet1!$A:$F,COLUMN(Sheet1!F165),FALSE),0)</f>
        <v>3</v>
      </c>
      <c r="M165">
        <f t="shared" si="4"/>
        <v>0.6</v>
      </c>
      <c r="N165">
        <f t="shared" si="5"/>
        <v>0</v>
      </c>
    </row>
    <row r="166" spans="1:14" x14ac:dyDescent="0.35">
      <c r="A166">
        <v>165</v>
      </c>
      <c r="B166" t="s">
        <v>489</v>
      </c>
      <c r="C166" t="s">
        <v>490</v>
      </c>
      <c r="D166" t="s">
        <v>491</v>
      </c>
      <c r="E166">
        <v>54</v>
      </c>
      <c r="F166" t="s">
        <v>14</v>
      </c>
      <c r="G166" t="s">
        <v>48</v>
      </c>
      <c r="H166" s="1">
        <f>IFERROR(VLOOKUP($A166,Sheet1!$A:$F,COLUMN(Sheet1!B166),FALSE),0)</f>
        <v>44794</v>
      </c>
      <c r="I166" s="1">
        <f>IFERROR(VLOOKUP($A166,Sheet1!$A:$F,COLUMN(Sheet1!C166),FALSE),0)</f>
        <v>44378</v>
      </c>
      <c r="J166" s="14">
        <f>IFERROR(VLOOKUP($A166,Sheet1!$A:$F,COLUMN(Sheet1!D166),FALSE),0)</f>
        <v>4</v>
      </c>
      <c r="K166" s="14">
        <f>IFERROR(VLOOKUP($A166,Sheet1!$A:$F,COLUMN(Sheet1!E166),FALSE),0)</f>
        <v>5050.5399999999991</v>
      </c>
      <c r="L166" s="14">
        <f>IFERROR(VLOOKUP($A166,Sheet1!$A:$F,COLUMN(Sheet1!F166),FALSE),0)</f>
        <v>1</v>
      </c>
      <c r="M166">
        <f t="shared" si="4"/>
        <v>0.25</v>
      </c>
      <c r="N166">
        <f t="shared" si="5"/>
        <v>0</v>
      </c>
    </row>
    <row r="167" spans="1:14" x14ac:dyDescent="0.35">
      <c r="A167">
        <v>166</v>
      </c>
      <c r="B167" t="s">
        <v>492</v>
      </c>
      <c r="C167" t="s">
        <v>493</v>
      </c>
      <c r="D167" t="s">
        <v>494</v>
      </c>
      <c r="E167">
        <v>23</v>
      </c>
      <c r="F167" t="s">
        <v>24</v>
      </c>
      <c r="G167" t="s">
        <v>76</v>
      </c>
      <c r="H167" s="1">
        <f>IFERROR(VLOOKUP($A167,Sheet1!$A:$F,COLUMN(Sheet1!B167),FALSE),0)</f>
        <v>44837</v>
      </c>
      <c r="I167" s="1">
        <f>IFERROR(VLOOKUP($A167,Sheet1!$A:$F,COLUMN(Sheet1!C167),FALSE),0)</f>
        <v>44370</v>
      </c>
      <c r="J167" s="14">
        <f>IFERROR(VLOOKUP($A167,Sheet1!$A:$F,COLUMN(Sheet1!D167),FALSE),0)</f>
        <v>3</v>
      </c>
      <c r="K167" s="14">
        <f>IFERROR(VLOOKUP($A167,Sheet1!$A:$F,COLUMN(Sheet1!E167),FALSE),0)</f>
        <v>563.06999999999994</v>
      </c>
      <c r="L167" s="14">
        <f>IFERROR(VLOOKUP($A167,Sheet1!$A:$F,COLUMN(Sheet1!F167),FALSE),0)</f>
        <v>2</v>
      </c>
      <c r="M167">
        <f t="shared" si="4"/>
        <v>0.66666666666666663</v>
      </c>
      <c r="N167">
        <f t="shared" si="5"/>
        <v>0</v>
      </c>
    </row>
    <row r="168" spans="1:14" x14ac:dyDescent="0.35">
      <c r="A168">
        <v>167</v>
      </c>
      <c r="B168" t="s">
        <v>495</v>
      </c>
      <c r="C168" t="s">
        <v>496</v>
      </c>
      <c r="D168" t="s">
        <v>497</v>
      </c>
      <c r="E168">
        <v>48</v>
      </c>
      <c r="F168" t="s">
        <v>24</v>
      </c>
      <c r="G168" t="s">
        <v>10</v>
      </c>
      <c r="H168" s="1">
        <f>IFERROR(VLOOKUP($A168,Sheet1!$A:$F,COLUMN(Sheet1!B168),FALSE),0)</f>
        <v>45010</v>
      </c>
      <c r="I168" s="1">
        <f>IFERROR(VLOOKUP($A168,Sheet1!$A:$F,COLUMN(Sheet1!C168),FALSE),0)</f>
        <v>44297</v>
      </c>
      <c r="J168" s="14">
        <f>IFERROR(VLOOKUP($A168,Sheet1!$A:$F,COLUMN(Sheet1!D168),FALSE),0)</f>
        <v>6</v>
      </c>
      <c r="K168" s="14">
        <f>IFERROR(VLOOKUP($A168,Sheet1!$A:$F,COLUMN(Sheet1!E168),FALSE),0)</f>
        <v>4421.16</v>
      </c>
      <c r="L168" s="14">
        <f>IFERROR(VLOOKUP($A168,Sheet1!$A:$F,COLUMN(Sheet1!F168),FALSE),0)</f>
        <v>4</v>
      </c>
      <c r="M168">
        <f t="shared" si="4"/>
        <v>0.66666666666666663</v>
      </c>
      <c r="N168">
        <f t="shared" si="5"/>
        <v>0</v>
      </c>
    </row>
    <row r="169" spans="1:14" x14ac:dyDescent="0.35">
      <c r="A169">
        <v>168</v>
      </c>
      <c r="B169" t="s">
        <v>498</v>
      </c>
      <c r="C169" t="s">
        <v>499</v>
      </c>
      <c r="D169" t="s">
        <v>500</v>
      </c>
      <c r="E169">
        <v>44</v>
      </c>
      <c r="F169" t="s">
        <v>24</v>
      </c>
      <c r="G169" t="s">
        <v>44</v>
      </c>
      <c r="H169" s="1">
        <f>IFERROR(VLOOKUP($A169,Sheet1!$A:$F,COLUMN(Sheet1!B169),FALSE),0)</f>
        <v>44927</v>
      </c>
      <c r="I169" s="1">
        <f>IFERROR(VLOOKUP($A169,Sheet1!$A:$F,COLUMN(Sheet1!C169),FALSE),0)</f>
        <v>44601</v>
      </c>
      <c r="J169" s="14">
        <f>IFERROR(VLOOKUP($A169,Sheet1!$A:$F,COLUMN(Sheet1!D169),FALSE),0)</f>
        <v>6</v>
      </c>
      <c r="K169" s="14">
        <f>IFERROR(VLOOKUP($A169,Sheet1!$A:$F,COLUMN(Sheet1!E169),FALSE),0)</f>
        <v>4143.54</v>
      </c>
      <c r="L169" s="14">
        <f>IFERROR(VLOOKUP($A169,Sheet1!$A:$F,COLUMN(Sheet1!F169),FALSE),0)</f>
        <v>4</v>
      </c>
      <c r="M169">
        <f t="shared" si="4"/>
        <v>0.66666666666666663</v>
      </c>
      <c r="N169">
        <f t="shared" si="5"/>
        <v>0</v>
      </c>
    </row>
    <row r="170" spans="1:14" x14ac:dyDescent="0.35">
      <c r="A170">
        <v>169</v>
      </c>
      <c r="B170" t="s">
        <v>501</v>
      </c>
      <c r="C170" t="s">
        <v>502</v>
      </c>
      <c r="D170" t="s">
        <v>503</v>
      </c>
      <c r="E170">
        <v>64</v>
      </c>
      <c r="F170" t="s">
        <v>24</v>
      </c>
      <c r="G170" t="s">
        <v>10</v>
      </c>
      <c r="H170" s="1">
        <f>IFERROR(VLOOKUP($A170,Sheet1!$A:$F,COLUMN(Sheet1!B170),FALSE),0)</f>
        <v>0</v>
      </c>
      <c r="I170" s="1">
        <f>IFERROR(VLOOKUP($A170,Sheet1!$A:$F,COLUMN(Sheet1!C170),FALSE),0)</f>
        <v>0</v>
      </c>
      <c r="J170" s="14">
        <f>IFERROR(VLOOKUP($A170,Sheet1!$A:$F,COLUMN(Sheet1!D170),FALSE),0)</f>
        <v>0</v>
      </c>
      <c r="K170" s="14">
        <f>IFERROR(VLOOKUP($A170,Sheet1!$A:$F,COLUMN(Sheet1!E170),FALSE),0)</f>
        <v>0</v>
      </c>
      <c r="L170" s="14">
        <f>IFERROR(VLOOKUP($A170,Sheet1!$A:$F,COLUMN(Sheet1!F170),FALSE),0)</f>
        <v>0</v>
      </c>
      <c r="M170">
        <f t="shared" si="4"/>
        <v>0</v>
      </c>
      <c r="N170">
        <f t="shared" si="5"/>
        <v>0</v>
      </c>
    </row>
    <row r="171" spans="1:14" x14ac:dyDescent="0.35">
      <c r="A171">
        <v>170</v>
      </c>
      <c r="B171" t="s">
        <v>504</v>
      </c>
      <c r="C171" t="s">
        <v>505</v>
      </c>
      <c r="D171" t="s">
        <v>506</v>
      </c>
      <c r="E171">
        <v>27</v>
      </c>
      <c r="F171" t="s">
        <v>14</v>
      </c>
      <c r="G171" t="s">
        <v>54</v>
      </c>
      <c r="H171" s="1">
        <f>IFERROR(VLOOKUP($A171,Sheet1!$A:$F,COLUMN(Sheet1!B171),FALSE),0)</f>
        <v>44794</v>
      </c>
      <c r="I171" s="1">
        <f>IFERROR(VLOOKUP($A171,Sheet1!$A:$F,COLUMN(Sheet1!C171),FALSE),0)</f>
        <v>44402</v>
      </c>
      <c r="J171" s="14">
        <f>IFERROR(VLOOKUP($A171,Sheet1!$A:$F,COLUMN(Sheet1!D171),FALSE),0)</f>
        <v>4</v>
      </c>
      <c r="K171" s="14">
        <f>IFERROR(VLOOKUP($A171,Sheet1!$A:$F,COLUMN(Sheet1!E171),FALSE),0)</f>
        <v>4102.04</v>
      </c>
      <c r="L171" s="14">
        <f>IFERROR(VLOOKUP($A171,Sheet1!$A:$F,COLUMN(Sheet1!F171),FALSE),0)</f>
        <v>2</v>
      </c>
      <c r="M171">
        <f t="shared" si="4"/>
        <v>0.5</v>
      </c>
      <c r="N171">
        <f t="shared" si="5"/>
        <v>0</v>
      </c>
    </row>
    <row r="172" spans="1:14" x14ac:dyDescent="0.35">
      <c r="A172">
        <v>171</v>
      </c>
      <c r="B172" t="s">
        <v>507</v>
      </c>
      <c r="C172" t="s">
        <v>508</v>
      </c>
      <c r="D172" t="s">
        <v>509</v>
      </c>
      <c r="E172">
        <v>22</v>
      </c>
      <c r="F172" t="s">
        <v>24</v>
      </c>
      <c r="G172" t="s">
        <v>44</v>
      </c>
      <c r="H172" s="1">
        <f>IFERROR(VLOOKUP($A172,Sheet1!$A:$F,COLUMN(Sheet1!B172),FALSE),0)</f>
        <v>44779</v>
      </c>
      <c r="I172" s="1">
        <f>IFERROR(VLOOKUP($A172,Sheet1!$A:$F,COLUMN(Sheet1!C172),FALSE),0)</f>
        <v>44508</v>
      </c>
      <c r="J172" s="14">
        <f>IFERROR(VLOOKUP($A172,Sheet1!$A:$F,COLUMN(Sheet1!D172),FALSE),0)</f>
        <v>2</v>
      </c>
      <c r="K172" s="14">
        <f>IFERROR(VLOOKUP($A172,Sheet1!$A:$F,COLUMN(Sheet1!E172),FALSE),0)</f>
        <v>1186.9000000000001</v>
      </c>
      <c r="L172" s="14">
        <f>IFERROR(VLOOKUP($A172,Sheet1!$A:$F,COLUMN(Sheet1!F172),FALSE),0)</f>
        <v>0</v>
      </c>
      <c r="M172">
        <f t="shared" si="4"/>
        <v>0</v>
      </c>
      <c r="N172">
        <f t="shared" si="5"/>
        <v>0</v>
      </c>
    </row>
    <row r="173" spans="1:14" x14ac:dyDescent="0.35">
      <c r="A173">
        <v>172</v>
      </c>
      <c r="B173" t="s">
        <v>510</v>
      </c>
      <c r="C173" t="s">
        <v>511</v>
      </c>
      <c r="D173" t="s">
        <v>512</v>
      </c>
      <c r="E173">
        <v>43</v>
      </c>
      <c r="F173" t="s">
        <v>9</v>
      </c>
      <c r="G173" t="s">
        <v>48</v>
      </c>
      <c r="H173" s="1">
        <f>IFERROR(VLOOKUP($A173,Sheet1!$A:$F,COLUMN(Sheet1!B173),FALSE),0)</f>
        <v>44969</v>
      </c>
      <c r="I173" s="1">
        <f>IFERROR(VLOOKUP($A173,Sheet1!$A:$F,COLUMN(Sheet1!C173),FALSE),0)</f>
        <v>44602</v>
      </c>
      <c r="J173" s="14">
        <f>IFERROR(VLOOKUP($A173,Sheet1!$A:$F,COLUMN(Sheet1!D173),FALSE),0)</f>
        <v>3</v>
      </c>
      <c r="K173" s="14">
        <f>IFERROR(VLOOKUP($A173,Sheet1!$A:$F,COLUMN(Sheet1!E173),FALSE),0)</f>
        <v>3891.5899999999997</v>
      </c>
      <c r="L173" s="14">
        <f>IFERROR(VLOOKUP($A173,Sheet1!$A:$F,COLUMN(Sheet1!F173),FALSE),0)</f>
        <v>3</v>
      </c>
      <c r="M173">
        <f t="shared" si="4"/>
        <v>1</v>
      </c>
      <c r="N173">
        <f t="shared" si="5"/>
        <v>1</v>
      </c>
    </row>
    <row r="174" spans="1:14" x14ac:dyDescent="0.35">
      <c r="A174">
        <v>173</v>
      </c>
      <c r="B174" t="s">
        <v>513</v>
      </c>
      <c r="C174" t="s">
        <v>514</v>
      </c>
      <c r="D174" t="s">
        <v>515</v>
      </c>
      <c r="E174">
        <v>61</v>
      </c>
      <c r="F174" t="s">
        <v>9</v>
      </c>
      <c r="G174" t="s">
        <v>10</v>
      </c>
      <c r="H174" s="1">
        <f>IFERROR(VLOOKUP($A174,Sheet1!$A:$F,COLUMN(Sheet1!B174),FALSE),0)</f>
        <v>0</v>
      </c>
      <c r="I174" s="1">
        <f>IFERROR(VLOOKUP($A174,Sheet1!$A:$F,COLUMN(Sheet1!C174),FALSE),0)</f>
        <v>0</v>
      </c>
      <c r="J174" s="14">
        <f>IFERROR(VLOOKUP($A174,Sheet1!$A:$F,COLUMN(Sheet1!D174),FALSE),0)</f>
        <v>0</v>
      </c>
      <c r="K174" s="14">
        <f>IFERROR(VLOOKUP($A174,Sheet1!$A:$F,COLUMN(Sheet1!E174),FALSE),0)</f>
        <v>0</v>
      </c>
      <c r="L174" s="14">
        <f>IFERROR(VLOOKUP($A174,Sheet1!$A:$F,COLUMN(Sheet1!F174),FALSE),0)</f>
        <v>0</v>
      </c>
      <c r="M174">
        <f t="shared" si="4"/>
        <v>0</v>
      </c>
      <c r="N174">
        <f t="shared" si="5"/>
        <v>0</v>
      </c>
    </row>
    <row r="175" spans="1:14" x14ac:dyDescent="0.35">
      <c r="A175">
        <v>174</v>
      </c>
      <c r="B175" t="s">
        <v>516</v>
      </c>
      <c r="C175" t="s">
        <v>517</v>
      </c>
      <c r="D175" t="s">
        <v>518</v>
      </c>
      <c r="E175">
        <v>42</v>
      </c>
      <c r="F175" t="s">
        <v>24</v>
      </c>
      <c r="G175" t="s">
        <v>32</v>
      </c>
      <c r="H175" s="1">
        <f>IFERROR(VLOOKUP($A175,Sheet1!$A:$F,COLUMN(Sheet1!B175),FALSE),0)</f>
        <v>44936</v>
      </c>
      <c r="I175" s="1">
        <f>IFERROR(VLOOKUP($A175,Sheet1!$A:$F,COLUMN(Sheet1!C175),FALSE),0)</f>
        <v>44806</v>
      </c>
      <c r="J175" s="14">
        <f>IFERROR(VLOOKUP($A175,Sheet1!$A:$F,COLUMN(Sheet1!D175),FALSE),0)</f>
        <v>2</v>
      </c>
      <c r="K175" s="14">
        <f>IFERROR(VLOOKUP($A175,Sheet1!$A:$F,COLUMN(Sheet1!E175),FALSE),0)</f>
        <v>1041.22</v>
      </c>
      <c r="L175" s="14">
        <f>IFERROR(VLOOKUP($A175,Sheet1!$A:$F,COLUMN(Sheet1!F175),FALSE),0)</f>
        <v>2</v>
      </c>
      <c r="M175">
        <f t="shared" si="4"/>
        <v>1</v>
      </c>
      <c r="N175">
        <f t="shared" si="5"/>
        <v>1</v>
      </c>
    </row>
    <row r="176" spans="1:14" x14ac:dyDescent="0.35">
      <c r="A176">
        <v>175</v>
      </c>
      <c r="B176" t="s">
        <v>519</v>
      </c>
      <c r="C176" t="s">
        <v>520</v>
      </c>
      <c r="D176" t="s">
        <v>521</v>
      </c>
      <c r="E176">
        <v>58</v>
      </c>
      <c r="F176" t="s">
        <v>9</v>
      </c>
      <c r="G176" t="s">
        <v>54</v>
      </c>
      <c r="H176" s="1">
        <f>IFERROR(VLOOKUP($A176,Sheet1!$A:$F,COLUMN(Sheet1!B176),FALSE),0)</f>
        <v>44865</v>
      </c>
      <c r="I176" s="1">
        <f>IFERROR(VLOOKUP($A176,Sheet1!$A:$F,COLUMN(Sheet1!C176),FALSE),0)</f>
        <v>44499</v>
      </c>
      <c r="J176" s="14">
        <f>IFERROR(VLOOKUP($A176,Sheet1!$A:$F,COLUMN(Sheet1!D176),FALSE),0)</f>
        <v>4</v>
      </c>
      <c r="K176" s="14">
        <f>IFERROR(VLOOKUP($A176,Sheet1!$A:$F,COLUMN(Sheet1!E176),FALSE),0)</f>
        <v>3397.36</v>
      </c>
      <c r="L176" s="14">
        <f>IFERROR(VLOOKUP($A176,Sheet1!$A:$F,COLUMN(Sheet1!F176),FALSE),0)</f>
        <v>3</v>
      </c>
      <c r="M176">
        <f t="shared" si="4"/>
        <v>0.75</v>
      </c>
      <c r="N176">
        <f t="shared" si="5"/>
        <v>0</v>
      </c>
    </row>
    <row r="177" spans="1:14" x14ac:dyDescent="0.35">
      <c r="A177">
        <v>176</v>
      </c>
      <c r="B177" t="s">
        <v>522</v>
      </c>
      <c r="C177" t="s">
        <v>523</v>
      </c>
      <c r="D177" t="s">
        <v>524</v>
      </c>
      <c r="E177">
        <v>39</v>
      </c>
      <c r="F177" t="s">
        <v>14</v>
      </c>
      <c r="G177" t="s">
        <v>60</v>
      </c>
      <c r="H177" s="1">
        <f>IFERROR(VLOOKUP($A177,Sheet1!$A:$F,COLUMN(Sheet1!B177),FALSE),0)</f>
        <v>44760</v>
      </c>
      <c r="I177" s="1">
        <f>IFERROR(VLOOKUP($A177,Sheet1!$A:$F,COLUMN(Sheet1!C177),FALSE),0)</f>
        <v>44614</v>
      </c>
      <c r="J177" s="14">
        <f>IFERROR(VLOOKUP($A177,Sheet1!$A:$F,COLUMN(Sheet1!D177),FALSE),0)</f>
        <v>2</v>
      </c>
      <c r="K177" s="14">
        <f>IFERROR(VLOOKUP($A177,Sheet1!$A:$F,COLUMN(Sheet1!E177),FALSE),0)</f>
        <v>1575.55</v>
      </c>
      <c r="L177" s="14">
        <f>IFERROR(VLOOKUP($A177,Sheet1!$A:$F,COLUMN(Sheet1!F177),FALSE),0)</f>
        <v>2</v>
      </c>
      <c r="M177">
        <f t="shared" si="4"/>
        <v>1</v>
      </c>
      <c r="N177">
        <f t="shared" si="5"/>
        <v>1</v>
      </c>
    </row>
    <row r="178" spans="1:14" x14ac:dyDescent="0.35">
      <c r="A178">
        <v>177</v>
      </c>
      <c r="B178" t="s">
        <v>525</v>
      </c>
      <c r="C178" t="s">
        <v>526</v>
      </c>
      <c r="D178" t="s">
        <v>527</v>
      </c>
      <c r="E178">
        <v>27</v>
      </c>
      <c r="F178" t="s">
        <v>14</v>
      </c>
      <c r="G178" t="s">
        <v>32</v>
      </c>
      <c r="H178" s="1">
        <f>IFERROR(VLOOKUP($A178,Sheet1!$A:$F,COLUMN(Sheet1!B178),FALSE),0)</f>
        <v>45008</v>
      </c>
      <c r="I178" s="1">
        <f>IFERROR(VLOOKUP($A178,Sheet1!$A:$F,COLUMN(Sheet1!C178),FALSE),0)</f>
        <v>44301</v>
      </c>
      <c r="J178" s="14">
        <f>IFERROR(VLOOKUP($A178,Sheet1!$A:$F,COLUMN(Sheet1!D178),FALSE),0)</f>
        <v>3</v>
      </c>
      <c r="K178" s="14">
        <f>IFERROR(VLOOKUP($A178,Sheet1!$A:$F,COLUMN(Sheet1!E178),FALSE),0)</f>
        <v>3726.56</v>
      </c>
      <c r="L178" s="14">
        <f>IFERROR(VLOOKUP($A178,Sheet1!$A:$F,COLUMN(Sheet1!F178),FALSE),0)</f>
        <v>3</v>
      </c>
      <c r="M178">
        <f t="shared" si="4"/>
        <v>1</v>
      </c>
      <c r="N178">
        <f t="shared" si="5"/>
        <v>1</v>
      </c>
    </row>
    <row r="179" spans="1:14" x14ac:dyDescent="0.35">
      <c r="A179">
        <v>178</v>
      </c>
      <c r="B179" t="s">
        <v>528</v>
      </c>
      <c r="C179" t="s">
        <v>529</v>
      </c>
      <c r="D179">
        <v>9025590561</v>
      </c>
      <c r="E179">
        <v>25</v>
      </c>
      <c r="F179" t="s">
        <v>24</v>
      </c>
      <c r="G179" t="s">
        <v>76</v>
      </c>
      <c r="H179" s="1">
        <f>IFERROR(VLOOKUP($A179,Sheet1!$A:$F,COLUMN(Sheet1!B179),FALSE),0)</f>
        <v>44815</v>
      </c>
      <c r="I179" s="1">
        <f>IFERROR(VLOOKUP($A179,Sheet1!$A:$F,COLUMN(Sheet1!C179),FALSE),0)</f>
        <v>44402</v>
      </c>
      <c r="J179" s="14">
        <f>IFERROR(VLOOKUP($A179,Sheet1!$A:$F,COLUMN(Sheet1!D179),FALSE),0)</f>
        <v>2</v>
      </c>
      <c r="K179" s="14">
        <f>IFERROR(VLOOKUP($A179,Sheet1!$A:$F,COLUMN(Sheet1!E179),FALSE),0)</f>
        <v>103.63</v>
      </c>
      <c r="L179" s="14">
        <f>IFERROR(VLOOKUP($A179,Sheet1!$A:$F,COLUMN(Sheet1!F179),FALSE),0)</f>
        <v>2</v>
      </c>
      <c r="M179">
        <f t="shared" si="4"/>
        <v>1</v>
      </c>
      <c r="N179">
        <f t="shared" si="5"/>
        <v>1</v>
      </c>
    </row>
    <row r="180" spans="1:14" x14ac:dyDescent="0.35">
      <c r="A180">
        <v>179</v>
      </c>
      <c r="B180" t="s">
        <v>530</v>
      </c>
      <c r="C180" t="s">
        <v>531</v>
      </c>
      <c r="D180" t="s">
        <v>532</v>
      </c>
      <c r="E180">
        <v>55</v>
      </c>
      <c r="F180" t="s">
        <v>14</v>
      </c>
      <c r="G180" t="s">
        <v>44</v>
      </c>
      <c r="H180" s="1">
        <f>IFERROR(VLOOKUP($A180,Sheet1!$A:$F,COLUMN(Sheet1!B180),FALSE),0)</f>
        <v>44531</v>
      </c>
      <c r="I180" s="1">
        <f>IFERROR(VLOOKUP($A180,Sheet1!$A:$F,COLUMN(Sheet1!C180),FALSE),0)</f>
        <v>44291</v>
      </c>
      <c r="J180" s="14">
        <f>IFERROR(VLOOKUP($A180,Sheet1!$A:$F,COLUMN(Sheet1!D180),FALSE),0)</f>
        <v>2</v>
      </c>
      <c r="K180" s="14">
        <f>IFERROR(VLOOKUP($A180,Sheet1!$A:$F,COLUMN(Sheet1!E180),FALSE),0)</f>
        <v>1112.04</v>
      </c>
      <c r="L180" s="14">
        <f>IFERROR(VLOOKUP($A180,Sheet1!$A:$F,COLUMN(Sheet1!F180),FALSE),0)</f>
        <v>1</v>
      </c>
      <c r="M180">
        <f t="shared" si="4"/>
        <v>0.5</v>
      </c>
      <c r="N180">
        <f t="shared" si="5"/>
        <v>0</v>
      </c>
    </row>
    <row r="181" spans="1:14" x14ac:dyDescent="0.35">
      <c r="A181">
        <v>180</v>
      </c>
      <c r="B181" t="s">
        <v>533</v>
      </c>
      <c r="C181" t="s">
        <v>534</v>
      </c>
      <c r="D181" t="s">
        <v>535</v>
      </c>
      <c r="E181">
        <v>26</v>
      </c>
      <c r="F181" t="s">
        <v>9</v>
      </c>
      <c r="G181" t="s">
        <v>48</v>
      </c>
      <c r="H181" s="1">
        <f>IFERROR(VLOOKUP($A181,Sheet1!$A:$F,COLUMN(Sheet1!B181),FALSE),0)</f>
        <v>44983</v>
      </c>
      <c r="I181" s="1">
        <f>IFERROR(VLOOKUP($A181,Sheet1!$A:$F,COLUMN(Sheet1!C181),FALSE),0)</f>
        <v>44416</v>
      </c>
      <c r="J181" s="14">
        <f>IFERROR(VLOOKUP($A181,Sheet1!$A:$F,COLUMN(Sheet1!D181),FALSE),0)</f>
        <v>5</v>
      </c>
      <c r="K181" s="14">
        <f>IFERROR(VLOOKUP($A181,Sheet1!$A:$F,COLUMN(Sheet1!E181),FALSE),0)</f>
        <v>5099.6100000000006</v>
      </c>
      <c r="L181" s="14">
        <f>IFERROR(VLOOKUP($A181,Sheet1!$A:$F,COLUMN(Sheet1!F181),FALSE),0)</f>
        <v>3</v>
      </c>
      <c r="M181">
        <f t="shared" si="4"/>
        <v>0.6</v>
      </c>
      <c r="N181">
        <f t="shared" si="5"/>
        <v>0</v>
      </c>
    </row>
    <row r="182" spans="1:14" x14ac:dyDescent="0.35">
      <c r="A182">
        <v>181</v>
      </c>
      <c r="B182" t="s">
        <v>536</v>
      </c>
      <c r="C182" t="s">
        <v>537</v>
      </c>
      <c r="D182" t="s">
        <v>538</v>
      </c>
      <c r="E182">
        <v>64</v>
      </c>
      <c r="F182" t="s">
        <v>9</v>
      </c>
      <c r="G182" t="s">
        <v>48</v>
      </c>
      <c r="H182" s="1">
        <f>IFERROR(VLOOKUP($A182,Sheet1!$A:$F,COLUMN(Sheet1!B182),FALSE),0)</f>
        <v>44807</v>
      </c>
      <c r="I182" s="1">
        <f>IFERROR(VLOOKUP($A182,Sheet1!$A:$F,COLUMN(Sheet1!C182),FALSE),0)</f>
        <v>44300</v>
      </c>
      <c r="J182" s="14">
        <f>IFERROR(VLOOKUP($A182,Sheet1!$A:$F,COLUMN(Sheet1!D182),FALSE),0)</f>
        <v>5</v>
      </c>
      <c r="K182" s="14">
        <f>IFERROR(VLOOKUP($A182,Sheet1!$A:$F,COLUMN(Sheet1!E182),FALSE),0)</f>
        <v>2934.05</v>
      </c>
      <c r="L182" s="14">
        <f>IFERROR(VLOOKUP($A182,Sheet1!$A:$F,COLUMN(Sheet1!F182),FALSE),0)</f>
        <v>2</v>
      </c>
      <c r="M182">
        <f t="shared" si="4"/>
        <v>0.4</v>
      </c>
      <c r="N182">
        <f t="shared" si="5"/>
        <v>0</v>
      </c>
    </row>
    <row r="183" spans="1:14" x14ac:dyDescent="0.35">
      <c r="A183">
        <v>182</v>
      </c>
      <c r="B183" t="s">
        <v>539</v>
      </c>
      <c r="C183" t="s">
        <v>540</v>
      </c>
      <c r="D183" t="s">
        <v>541</v>
      </c>
      <c r="E183">
        <v>41</v>
      </c>
      <c r="F183" t="s">
        <v>9</v>
      </c>
      <c r="G183" t="s">
        <v>54</v>
      </c>
      <c r="H183" s="1">
        <f>IFERROR(VLOOKUP($A183,Sheet1!$A:$F,COLUMN(Sheet1!B183),FALSE),0)</f>
        <v>44978</v>
      </c>
      <c r="I183" s="1">
        <f>IFERROR(VLOOKUP($A183,Sheet1!$A:$F,COLUMN(Sheet1!C183),FALSE),0)</f>
        <v>44296</v>
      </c>
      <c r="J183" s="14">
        <f>IFERROR(VLOOKUP($A183,Sheet1!$A:$F,COLUMN(Sheet1!D183),FALSE),0)</f>
        <v>6</v>
      </c>
      <c r="K183" s="14">
        <f>IFERROR(VLOOKUP($A183,Sheet1!$A:$F,COLUMN(Sheet1!E183),FALSE),0)</f>
        <v>5357.86</v>
      </c>
      <c r="L183" s="14">
        <f>IFERROR(VLOOKUP($A183,Sheet1!$A:$F,COLUMN(Sheet1!F183),FALSE),0)</f>
        <v>3</v>
      </c>
      <c r="M183">
        <f t="shared" si="4"/>
        <v>0.5</v>
      </c>
      <c r="N183">
        <f t="shared" si="5"/>
        <v>0</v>
      </c>
    </row>
    <row r="184" spans="1:14" x14ac:dyDescent="0.35">
      <c r="A184">
        <v>183</v>
      </c>
      <c r="B184" t="s">
        <v>542</v>
      </c>
      <c r="C184" t="s">
        <v>543</v>
      </c>
      <c r="D184" t="s">
        <v>544</v>
      </c>
      <c r="E184">
        <v>49</v>
      </c>
      <c r="F184" t="s">
        <v>14</v>
      </c>
      <c r="G184" t="s">
        <v>44</v>
      </c>
      <c r="H184" s="1">
        <f>IFERROR(VLOOKUP($A184,Sheet1!$A:$F,COLUMN(Sheet1!B184),FALSE),0)</f>
        <v>44923</v>
      </c>
      <c r="I184" s="1">
        <f>IFERROR(VLOOKUP($A184,Sheet1!$A:$F,COLUMN(Sheet1!C184),FALSE),0)</f>
        <v>44401</v>
      </c>
      <c r="J184" s="14">
        <f>IFERROR(VLOOKUP($A184,Sheet1!$A:$F,COLUMN(Sheet1!D184),FALSE),0)</f>
        <v>3</v>
      </c>
      <c r="K184" s="14">
        <f>IFERROR(VLOOKUP($A184,Sheet1!$A:$F,COLUMN(Sheet1!E184),FALSE),0)</f>
        <v>2636.49</v>
      </c>
      <c r="L184" s="14">
        <f>IFERROR(VLOOKUP($A184,Sheet1!$A:$F,COLUMN(Sheet1!F184),FALSE),0)</f>
        <v>0</v>
      </c>
      <c r="M184">
        <f t="shared" si="4"/>
        <v>0</v>
      </c>
      <c r="N184">
        <f t="shared" si="5"/>
        <v>0</v>
      </c>
    </row>
    <row r="185" spans="1:14" x14ac:dyDescent="0.35">
      <c r="A185">
        <v>184</v>
      </c>
      <c r="B185" t="s">
        <v>545</v>
      </c>
      <c r="C185" t="s">
        <v>546</v>
      </c>
      <c r="D185" t="s">
        <v>547</v>
      </c>
      <c r="E185">
        <v>36</v>
      </c>
      <c r="F185" t="s">
        <v>14</v>
      </c>
      <c r="G185" t="s">
        <v>83</v>
      </c>
      <c r="H185" s="1">
        <f>IFERROR(VLOOKUP($A185,Sheet1!$A:$F,COLUMN(Sheet1!B185),FALSE),0)</f>
        <v>44765</v>
      </c>
      <c r="I185" s="1">
        <f>IFERROR(VLOOKUP($A185,Sheet1!$A:$F,COLUMN(Sheet1!C185),FALSE),0)</f>
        <v>44334</v>
      </c>
      <c r="J185" s="14">
        <f>IFERROR(VLOOKUP($A185,Sheet1!$A:$F,COLUMN(Sheet1!D185),FALSE),0)</f>
        <v>4</v>
      </c>
      <c r="K185" s="14">
        <f>IFERROR(VLOOKUP($A185,Sheet1!$A:$F,COLUMN(Sheet1!E185),FALSE),0)</f>
        <v>1014.49</v>
      </c>
      <c r="L185" s="14">
        <f>IFERROR(VLOOKUP($A185,Sheet1!$A:$F,COLUMN(Sheet1!F185),FALSE),0)</f>
        <v>3</v>
      </c>
      <c r="M185">
        <f t="shared" si="4"/>
        <v>0.75</v>
      </c>
      <c r="N185">
        <f t="shared" si="5"/>
        <v>0</v>
      </c>
    </row>
    <row r="186" spans="1:14" x14ac:dyDescent="0.35">
      <c r="A186">
        <v>185</v>
      </c>
      <c r="B186" t="s">
        <v>548</v>
      </c>
      <c r="C186" t="s">
        <v>549</v>
      </c>
      <c r="D186" t="s">
        <v>550</v>
      </c>
      <c r="E186">
        <v>37</v>
      </c>
      <c r="F186" t="s">
        <v>14</v>
      </c>
      <c r="G186" t="s">
        <v>10</v>
      </c>
      <c r="H186" s="1">
        <f>IFERROR(VLOOKUP($A186,Sheet1!$A:$F,COLUMN(Sheet1!B186),FALSE),0)</f>
        <v>44963</v>
      </c>
      <c r="I186" s="1">
        <f>IFERROR(VLOOKUP($A186,Sheet1!$A:$F,COLUMN(Sheet1!C186),FALSE),0)</f>
        <v>44309</v>
      </c>
      <c r="J186" s="14">
        <f>IFERROR(VLOOKUP($A186,Sheet1!$A:$F,COLUMN(Sheet1!D186),FALSE),0)</f>
        <v>5</v>
      </c>
      <c r="K186" s="14">
        <f>IFERROR(VLOOKUP($A186,Sheet1!$A:$F,COLUMN(Sheet1!E186),FALSE),0)</f>
        <v>5334.13</v>
      </c>
      <c r="L186" s="14">
        <f>IFERROR(VLOOKUP($A186,Sheet1!$A:$F,COLUMN(Sheet1!F186),FALSE),0)</f>
        <v>1</v>
      </c>
      <c r="M186">
        <f t="shared" si="4"/>
        <v>0.2</v>
      </c>
      <c r="N186">
        <f t="shared" si="5"/>
        <v>0</v>
      </c>
    </row>
    <row r="187" spans="1:14" x14ac:dyDescent="0.35">
      <c r="A187">
        <v>186</v>
      </c>
      <c r="B187" t="s">
        <v>551</v>
      </c>
      <c r="C187" t="s">
        <v>552</v>
      </c>
      <c r="D187" t="s">
        <v>553</v>
      </c>
      <c r="E187">
        <v>20</v>
      </c>
      <c r="F187" t="s">
        <v>14</v>
      </c>
      <c r="G187" t="s">
        <v>54</v>
      </c>
      <c r="H187" s="1">
        <f>IFERROR(VLOOKUP($A187,Sheet1!$A:$F,COLUMN(Sheet1!B187),FALSE),0)</f>
        <v>44725</v>
      </c>
      <c r="I187" s="1">
        <f>IFERROR(VLOOKUP($A187,Sheet1!$A:$F,COLUMN(Sheet1!C187),FALSE),0)</f>
        <v>44345</v>
      </c>
      <c r="J187" s="14">
        <f>IFERROR(VLOOKUP($A187,Sheet1!$A:$F,COLUMN(Sheet1!D187),FALSE),0)</f>
        <v>4</v>
      </c>
      <c r="K187" s="14">
        <f>IFERROR(VLOOKUP($A187,Sheet1!$A:$F,COLUMN(Sheet1!E187),FALSE),0)</f>
        <v>1709.67</v>
      </c>
      <c r="L187" s="14">
        <f>IFERROR(VLOOKUP($A187,Sheet1!$A:$F,COLUMN(Sheet1!F187),FALSE),0)</f>
        <v>3</v>
      </c>
      <c r="M187">
        <f t="shared" si="4"/>
        <v>0.75</v>
      </c>
      <c r="N187">
        <f t="shared" si="5"/>
        <v>0</v>
      </c>
    </row>
    <row r="188" spans="1:14" x14ac:dyDescent="0.35">
      <c r="A188">
        <v>187</v>
      </c>
      <c r="B188" t="s">
        <v>554</v>
      </c>
      <c r="C188" t="s">
        <v>555</v>
      </c>
      <c r="D188" t="s">
        <v>556</v>
      </c>
      <c r="E188">
        <v>47</v>
      </c>
      <c r="F188" t="s">
        <v>9</v>
      </c>
      <c r="G188" t="s">
        <v>54</v>
      </c>
      <c r="H188" s="1">
        <f>IFERROR(VLOOKUP($A188,Sheet1!$A:$F,COLUMN(Sheet1!B188),FALSE),0)</f>
        <v>44632</v>
      </c>
      <c r="I188" s="1">
        <f>IFERROR(VLOOKUP($A188,Sheet1!$A:$F,COLUMN(Sheet1!C188),FALSE),0)</f>
        <v>44313</v>
      </c>
      <c r="J188" s="14">
        <f>IFERROR(VLOOKUP($A188,Sheet1!$A:$F,COLUMN(Sheet1!D188),FALSE),0)</f>
        <v>3</v>
      </c>
      <c r="K188" s="14">
        <f>IFERROR(VLOOKUP($A188,Sheet1!$A:$F,COLUMN(Sheet1!E188),FALSE),0)</f>
        <v>1894.62</v>
      </c>
      <c r="L188" s="14">
        <f>IFERROR(VLOOKUP($A188,Sheet1!$A:$F,COLUMN(Sheet1!F188),FALSE),0)</f>
        <v>1</v>
      </c>
      <c r="M188">
        <f t="shared" si="4"/>
        <v>0.33333333333333331</v>
      </c>
      <c r="N188">
        <f t="shared" si="5"/>
        <v>0</v>
      </c>
    </row>
    <row r="189" spans="1:14" x14ac:dyDescent="0.35">
      <c r="A189">
        <v>188</v>
      </c>
      <c r="B189" t="s">
        <v>557</v>
      </c>
      <c r="C189" t="s">
        <v>558</v>
      </c>
      <c r="D189" t="s">
        <v>559</v>
      </c>
      <c r="E189">
        <v>54</v>
      </c>
      <c r="F189" t="s">
        <v>24</v>
      </c>
      <c r="G189" t="s">
        <v>83</v>
      </c>
      <c r="H189" s="1">
        <f>IFERROR(VLOOKUP($A189,Sheet1!$A:$F,COLUMN(Sheet1!B189),FALSE),0)</f>
        <v>44838</v>
      </c>
      <c r="I189" s="1">
        <f>IFERROR(VLOOKUP($A189,Sheet1!$A:$F,COLUMN(Sheet1!C189),FALSE),0)</f>
        <v>44510</v>
      </c>
      <c r="J189" s="14">
        <f>IFERROR(VLOOKUP($A189,Sheet1!$A:$F,COLUMN(Sheet1!D189),FALSE),0)</f>
        <v>3</v>
      </c>
      <c r="K189" s="14">
        <f>IFERROR(VLOOKUP($A189,Sheet1!$A:$F,COLUMN(Sheet1!E189),FALSE),0)</f>
        <v>4318.9799999999996</v>
      </c>
      <c r="L189" s="14">
        <f>IFERROR(VLOOKUP($A189,Sheet1!$A:$F,COLUMN(Sheet1!F189),FALSE),0)</f>
        <v>0</v>
      </c>
      <c r="M189">
        <f t="shared" si="4"/>
        <v>0</v>
      </c>
      <c r="N189">
        <f t="shared" si="5"/>
        <v>0</v>
      </c>
    </row>
    <row r="190" spans="1:14" x14ac:dyDescent="0.35">
      <c r="A190">
        <v>189</v>
      </c>
      <c r="B190" t="s">
        <v>560</v>
      </c>
      <c r="C190" t="s">
        <v>561</v>
      </c>
      <c r="D190" t="s">
        <v>562</v>
      </c>
      <c r="E190">
        <v>62</v>
      </c>
      <c r="F190" t="s">
        <v>14</v>
      </c>
      <c r="G190" t="s">
        <v>54</v>
      </c>
      <c r="H190" s="1">
        <f>IFERROR(VLOOKUP($A190,Sheet1!$A:$F,COLUMN(Sheet1!B190),FALSE),0)</f>
        <v>44996</v>
      </c>
      <c r="I190" s="1">
        <f>IFERROR(VLOOKUP($A190,Sheet1!$A:$F,COLUMN(Sheet1!C190),FALSE),0)</f>
        <v>44543</v>
      </c>
      <c r="J190" s="14">
        <f>IFERROR(VLOOKUP($A190,Sheet1!$A:$F,COLUMN(Sheet1!D190),FALSE),0)</f>
        <v>7</v>
      </c>
      <c r="K190" s="14">
        <f>IFERROR(VLOOKUP($A190,Sheet1!$A:$F,COLUMN(Sheet1!E190),FALSE),0)</f>
        <v>3207.8299999999995</v>
      </c>
      <c r="L190" s="14">
        <f>IFERROR(VLOOKUP($A190,Sheet1!$A:$F,COLUMN(Sheet1!F190),FALSE),0)</f>
        <v>2</v>
      </c>
      <c r="M190">
        <f t="shared" si="4"/>
        <v>0.2857142857142857</v>
      </c>
      <c r="N190">
        <f t="shared" si="5"/>
        <v>0</v>
      </c>
    </row>
    <row r="191" spans="1:14" x14ac:dyDescent="0.35">
      <c r="A191">
        <v>190</v>
      </c>
      <c r="B191" t="s">
        <v>563</v>
      </c>
      <c r="C191" t="s">
        <v>564</v>
      </c>
      <c r="D191" t="s">
        <v>565</v>
      </c>
      <c r="E191">
        <v>62</v>
      </c>
      <c r="F191" t="s">
        <v>24</v>
      </c>
      <c r="G191" t="s">
        <v>44</v>
      </c>
      <c r="H191" s="1">
        <f>IFERROR(VLOOKUP($A191,Sheet1!$A:$F,COLUMN(Sheet1!B191),FALSE),0)</f>
        <v>44793</v>
      </c>
      <c r="I191" s="1">
        <f>IFERROR(VLOOKUP($A191,Sheet1!$A:$F,COLUMN(Sheet1!C191),FALSE),0)</f>
        <v>44485</v>
      </c>
      <c r="J191" s="14">
        <f>IFERROR(VLOOKUP($A191,Sheet1!$A:$F,COLUMN(Sheet1!D191),FALSE),0)</f>
        <v>3</v>
      </c>
      <c r="K191" s="14">
        <f>IFERROR(VLOOKUP($A191,Sheet1!$A:$F,COLUMN(Sheet1!E191),FALSE),0)</f>
        <v>1316.5700000000002</v>
      </c>
      <c r="L191" s="14">
        <f>IFERROR(VLOOKUP($A191,Sheet1!$A:$F,COLUMN(Sheet1!F191),FALSE),0)</f>
        <v>2</v>
      </c>
      <c r="M191">
        <f t="shared" si="4"/>
        <v>0.66666666666666663</v>
      </c>
      <c r="N191">
        <f t="shared" si="5"/>
        <v>0</v>
      </c>
    </row>
    <row r="192" spans="1:14" x14ac:dyDescent="0.35">
      <c r="A192">
        <v>191</v>
      </c>
      <c r="B192" t="s">
        <v>566</v>
      </c>
      <c r="C192" t="s">
        <v>567</v>
      </c>
      <c r="D192" t="s">
        <v>568</v>
      </c>
      <c r="E192">
        <v>31</v>
      </c>
      <c r="F192" t="s">
        <v>14</v>
      </c>
      <c r="G192" t="s">
        <v>17</v>
      </c>
      <c r="H192" s="1">
        <f>IFERROR(VLOOKUP($A192,Sheet1!$A:$F,COLUMN(Sheet1!B192),FALSE),0)</f>
        <v>44580</v>
      </c>
      <c r="I192" s="1">
        <f>IFERROR(VLOOKUP($A192,Sheet1!$A:$F,COLUMN(Sheet1!C192),FALSE),0)</f>
        <v>44345</v>
      </c>
      <c r="J192" s="14">
        <f>IFERROR(VLOOKUP($A192,Sheet1!$A:$F,COLUMN(Sheet1!D192),FALSE),0)</f>
        <v>3</v>
      </c>
      <c r="K192" s="14">
        <f>IFERROR(VLOOKUP($A192,Sheet1!$A:$F,COLUMN(Sheet1!E192),FALSE),0)</f>
        <v>1883.08</v>
      </c>
      <c r="L192" s="14">
        <f>IFERROR(VLOOKUP($A192,Sheet1!$A:$F,COLUMN(Sheet1!F192),FALSE),0)</f>
        <v>2</v>
      </c>
      <c r="M192">
        <f t="shared" si="4"/>
        <v>0.66666666666666663</v>
      </c>
      <c r="N192">
        <f t="shared" si="5"/>
        <v>0</v>
      </c>
    </row>
    <row r="193" spans="1:14" x14ac:dyDescent="0.35">
      <c r="A193">
        <v>192</v>
      </c>
      <c r="B193" t="s">
        <v>569</v>
      </c>
      <c r="C193" t="s">
        <v>570</v>
      </c>
      <c r="D193" t="s">
        <v>571</v>
      </c>
      <c r="E193">
        <v>45</v>
      </c>
      <c r="F193" t="s">
        <v>9</v>
      </c>
      <c r="G193" t="s">
        <v>83</v>
      </c>
      <c r="H193" s="1">
        <f>IFERROR(VLOOKUP($A193,Sheet1!$A:$F,COLUMN(Sheet1!B193),FALSE),0)</f>
        <v>44978</v>
      </c>
      <c r="I193" s="1">
        <f>IFERROR(VLOOKUP($A193,Sheet1!$A:$F,COLUMN(Sheet1!C193),FALSE),0)</f>
        <v>44804</v>
      </c>
      <c r="J193" s="14">
        <f>IFERROR(VLOOKUP($A193,Sheet1!$A:$F,COLUMN(Sheet1!D193),FALSE),0)</f>
        <v>3</v>
      </c>
      <c r="K193" s="14">
        <f>IFERROR(VLOOKUP($A193,Sheet1!$A:$F,COLUMN(Sheet1!E193),FALSE),0)</f>
        <v>1070.01</v>
      </c>
      <c r="L193" s="14">
        <f>IFERROR(VLOOKUP($A193,Sheet1!$A:$F,COLUMN(Sheet1!F193),FALSE),0)</f>
        <v>0</v>
      </c>
      <c r="M193">
        <f t="shared" si="4"/>
        <v>0</v>
      </c>
      <c r="N193">
        <f t="shared" si="5"/>
        <v>0</v>
      </c>
    </row>
    <row r="194" spans="1:14" x14ac:dyDescent="0.35">
      <c r="A194">
        <v>193</v>
      </c>
      <c r="B194" t="s">
        <v>572</v>
      </c>
      <c r="C194" t="s">
        <v>573</v>
      </c>
      <c r="D194" t="s">
        <v>574</v>
      </c>
      <c r="E194">
        <v>60</v>
      </c>
      <c r="F194" t="s">
        <v>24</v>
      </c>
      <c r="G194" t="s">
        <v>48</v>
      </c>
      <c r="H194" s="1">
        <f>IFERROR(VLOOKUP($A194,Sheet1!$A:$F,COLUMN(Sheet1!B194),FALSE),0)</f>
        <v>44998</v>
      </c>
      <c r="I194" s="1">
        <f>IFERROR(VLOOKUP($A194,Sheet1!$A:$F,COLUMN(Sheet1!C194),FALSE),0)</f>
        <v>44400</v>
      </c>
      <c r="J194" s="14">
        <f>IFERROR(VLOOKUP($A194,Sheet1!$A:$F,COLUMN(Sheet1!D194),FALSE),0)</f>
        <v>4</v>
      </c>
      <c r="K194" s="14">
        <f>IFERROR(VLOOKUP($A194,Sheet1!$A:$F,COLUMN(Sheet1!E194),FALSE),0)</f>
        <v>1993.31</v>
      </c>
      <c r="L194" s="14">
        <f>IFERROR(VLOOKUP($A194,Sheet1!$A:$F,COLUMN(Sheet1!F194),FALSE),0)</f>
        <v>2</v>
      </c>
      <c r="M194">
        <f t="shared" si="4"/>
        <v>0.5</v>
      </c>
      <c r="N194">
        <f t="shared" si="5"/>
        <v>0</v>
      </c>
    </row>
    <row r="195" spans="1:14" x14ac:dyDescent="0.35">
      <c r="A195">
        <v>194</v>
      </c>
      <c r="B195" t="s">
        <v>575</v>
      </c>
      <c r="C195" t="s">
        <v>576</v>
      </c>
      <c r="D195" t="s">
        <v>577</v>
      </c>
      <c r="E195">
        <v>42</v>
      </c>
      <c r="F195" t="s">
        <v>9</v>
      </c>
      <c r="G195" t="s">
        <v>83</v>
      </c>
      <c r="H195" s="1">
        <f>IFERROR(VLOOKUP($A195,Sheet1!$A:$F,COLUMN(Sheet1!B195),FALSE),0)</f>
        <v>44661</v>
      </c>
      <c r="I195" s="1">
        <f>IFERROR(VLOOKUP($A195,Sheet1!$A:$F,COLUMN(Sheet1!C195),FALSE),0)</f>
        <v>44649</v>
      </c>
      <c r="J195" s="14">
        <f>IFERROR(VLOOKUP($A195,Sheet1!$A:$F,COLUMN(Sheet1!D195),FALSE),0)</f>
        <v>2</v>
      </c>
      <c r="K195" s="14">
        <f>IFERROR(VLOOKUP($A195,Sheet1!$A:$F,COLUMN(Sheet1!E195),FALSE),0)</f>
        <v>925.48</v>
      </c>
      <c r="L195" s="14">
        <f>IFERROR(VLOOKUP($A195,Sheet1!$A:$F,COLUMN(Sheet1!F195),FALSE),0)</f>
        <v>1</v>
      </c>
      <c r="M195">
        <f t="shared" ref="M195:M258" si="6">IFERROR(L195/J195, 0)</f>
        <v>0.5</v>
      </c>
      <c r="N195">
        <f t="shared" ref="N195:N258" si="7">IF(M195=1, 1, 0)</f>
        <v>0</v>
      </c>
    </row>
    <row r="196" spans="1:14" x14ac:dyDescent="0.35">
      <c r="A196">
        <v>195</v>
      </c>
      <c r="B196" t="s">
        <v>578</v>
      </c>
      <c r="C196" t="s">
        <v>579</v>
      </c>
      <c r="D196" t="s">
        <v>580</v>
      </c>
      <c r="E196">
        <v>31</v>
      </c>
      <c r="F196" t="s">
        <v>14</v>
      </c>
      <c r="G196" t="s">
        <v>32</v>
      </c>
      <c r="H196" s="1">
        <f>IFERROR(VLOOKUP($A196,Sheet1!$A:$F,COLUMN(Sheet1!B196),FALSE),0)</f>
        <v>44894</v>
      </c>
      <c r="I196" s="1">
        <f>IFERROR(VLOOKUP($A196,Sheet1!$A:$F,COLUMN(Sheet1!C196),FALSE),0)</f>
        <v>44724</v>
      </c>
      <c r="J196" s="14">
        <f>IFERROR(VLOOKUP($A196,Sheet1!$A:$F,COLUMN(Sheet1!D196),FALSE),0)</f>
        <v>3</v>
      </c>
      <c r="K196" s="14">
        <f>IFERROR(VLOOKUP($A196,Sheet1!$A:$F,COLUMN(Sheet1!E196),FALSE),0)</f>
        <v>1437.26</v>
      </c>
      <c r="L196" s="14">
        <f>IFERROR(VLOOKUP($A196,Sheet1!$A:$F,COLUMN(Sheet1!F196),FALSE),0)</f>
        <v>2</v>
      </c>
      <c r="M196">
        <f t="shared" si="6"/>
        <v>0.66666666666666663</v>
      </c>
      <c r="N196">
        <f t="shared" si="7"/>
        <v>0</v>
      </c>
    </row>
    <row r="197" spans="1:14" x14ac:dyDescent="0.35">
      <c r="A197">
        <v>196</v>
      </c>
      <c r="B197" t="s">
        <v>581</v>
      </c>
      <c r="C197" t="s">
        <v>582</v>
      </c>
      <c r="D197">
        <v>9242875721</v>
      </c>
      <c r="E197">
        <v>52</v>
      </c>
      <c r="F197" t="s">
        <v>24</v>
      </c>
      <c r="G197" t="s">
        <v>17</v>
      </c>
      <c r="H197" s="1">
        <f>IFERROR(VLOOKUP($A197,Sheet1!$A:$F,COLUMN(Sheet1!B197),FALSE),0)</f>
        <v>44877</v>
      </c>
      <c r="I197" s="1">
        <f>IFERROR(VLOOKUP($A197,Sheet1!$A:$F,COLUMN(Sheet1!C197),FALSE),0)</f>
        <v>44346</v>
      </c>
      <c r="J197" s="14">
        <f>IFERROR(VLOOKUP($A197,Sheet1!$A:$F,COLUMN(Sheet1!D197),FALSE),0)</f>
        <v>2</v>
      </c>
      <c r="K197" s="14">
        <f>IFERROR(VLOOKUP($A197,Sheet1!$A:$F,COLUMN(Sheet1!E197),FALSE),0)</f>
        <v>3472.89</v>
      </c>
      <c r="L197" s="14">
        <f>IFERROR(VLOOKUP($A197,Sheet1!$A:$F,COLUMN(Sheet1!F197),FALSE),0)</f>
        <v>1</v>
      </c>
      <c r="M197">
        <f t="shared" si="6"/>
        <v>0.5</v>
      </c>
      <c r="N197">
        <f t="shared" si="7"/>
        <v>0</v>
      </c>
    </row>
    <row r="198" spans="1:14" x14ac:dyDescent="0.35">
      <c r="A198">
        <v>197</v>
      </c>
      <c r="B198" t="s">
        <v>583</v>
      </c>
      <c r="C198" t="s">
        <v>584</v>
      </c>
      <c r="D198" t="s">
        <v>585</v>
      </c>
      <c r="E198">
        <v>24</v>
      </c>
      <c r="F198" t="s">
        <v>9</v>
      </c>
      <c r="G198" t="s">
        <v>48</v>
      </c>
      <c r="H198" s="1">
        <f>IFERROR(VLOOKUP($A198,Sheet1!$A:$F,COLUMN(Sheet1!B198),FALSE),0)</f>
        <v>44935</v>
      </c>
      <c r="I198" s="1">
        <f>IFERROR(VLOOKUP($A198,Sheet1!$A:$F,COLUMN(Sheet1!C198),FALSE),0)</f>
        <v>44319</v>
      </c>
      <c r="J198" s="14">
        <f>IFERROR(VLOOKUP($A198,Sheet1!$A:$F,COLUMN(Sheet1!D198),FALSE),0)</f>
        <v>6</v>
      </c>
      <c r="K198" s="14">
        <f>IFERROR(VLOOKUP($A198,Sheet1!$A:$F,COLUMN(Sheet1!E198),FALSE),0)</f>
        <v>4569.0199999999995</v>
      </c>
      <c r="L198" s="14">
        <f>IFERROR(VLOOKUP($A198,Sheet1!$A:$F,COLUMN(Sheet1!F198),FALSE),0)</f>
        <v>2</v>
      </c>
      <c r="M198">
        <f t="shared" si="6"/>
        <v>0.33333333333333331</v>
      </c>
      <c r="N198">
        <f t="shared" si="7"/>
        <v>0</v>
      </c>
    </row>
    <row r="199" spans="1:14" x14ac:dyDescent="0.35">
      <c r="A199">
        <v>198</v>
      </c>
      <c r="B199" t="s">
        <v>586</v>
      </c>
      <c r="C199" t="s">
        <v>587</v>
      </c>
      <c r="D199" t="s">
        <v>588</v>
      </c>
      <c r="E199">
        <v>30</v>
      </c>
      <c r="F199" t="s">
        <v>24</v>
      </c>
      <c r="G199" t="s">
        <v>32</v>
      </c>
      <c r="H199" s="1">
        <f>IFERROR(VLOOKUP($A199,Sheet1!$A:$F,COLUMN(Sheet1!B199),FALSE),0)</f>
        <v>44933</v>
      </c>
      <c r="I199" s="1">
        <f>IFERROR(VLOOKUP($A199,Sheet1!$A:$F,COLUMN(Sheet1!C199),FALSE),0)</f>
        <v>44699</v>
      </c>
      <c r="J199" s="14">
        <f>IFERROR(VLOOKUP($A199,Sheet1!$A:$F,COLUMN(Sheet1!D199),FALSE),0)</f>
        <v>3</v>
      </c>
      <c r="K199" s="14">
        <f>IFERROR(VLOOKUP($A199,Sheet1!$A:$F,COLUMN(Sheet1!E199),FALSE),0)</f>
        <v>2620.19</v>
      </c>
      <c r="L199" s="14">
        <f>IFERROR(VLOOKUP($A199,Sheet1!$A:$F,COLUMN(Sheet1!F199),FALSE),0)</f>
        <v>2</v>
      </c>
      <c r="M199">
        <f t="shared" si="6"/>
        <v>0.66666666666666663</v>
      </c>
      <c r="N199">
        <f t="shared" si="7"/>
        <v>0</v>
      </c>
    </row>
    <row r="200" spans="1:14" x14ac:dyDescent="0.35">
      <c r="A200">
        <v>199</v>
      </c>
      <c r="B200" t="s">
        <v>589</v>
      </c>
      <c r="C200" t="s">
        <v>590</v>
      </c>
      <c r="D200" t="s">
        <v>591</v>
      </c>
      <c r="E200">
        <v>44</v>
      </c>
      <c r="F200" t="s">
        <v>9</v>
      </c>
      <c r="G200" t="s">
        <v>83</v>
      </c>
      <c r="H200" s="1">
        <f>IFERROR(VLOOKUP($A200,Sheet1!$A:$F,COLUMN(Sheet1!B200),FALSE),0)</f>
        <v>44581</v>
      </c>
      <c r="I200" s="1">
        <f>IFERROR(VLOOKUP($A200,Sheet1!$A:$F,COLUMN(Sheet1!C200),FALSE),0)</f>
        <v>44541</v>
      </c>
      <c r="J200" s="14">
        <f>IFERROR(VLOOKUP($A200,Sheet1!$A:$F,COLUMN(Sheet1!D200),FALSE),0)</f>
        <v>2</v>
      </c>
      <c r="K200" s="14">
        <f>IFERROR(VLOOKUP($A200,Sheet1!$A:$F,COLUMN(Sheet1!E200),FALSE),0)</f>
        <v>1990.06</v>
      </c>
      <c r="L200" s="14">
        <f>IFERROR(VLOOKUP($A200,Sheet1!$A:$F,COLUMN(Sheet1!F200),FALSE),0)</f>
        <v>1</v>
      </c>
      <c r="M200">
        <f t="shared" si="6"/>
        <v>0.5</v>
      </c>
      <c r="N200">
        <f t="shared" si="7"/>
        <v>0</v>
      </c>
    </row>
    <row r="201" spans="1:14" x14ac:dyDescent="0.35">
      <c r="A201">
        <v>200</v>
      </c>
      <c r="B201" t="s">
        <v>592</v>
      </c>
      <c r="C201" t="s">
        <v>593</v>
      </c>
      <c r="D201" t="s">
        <v>594</v>
      </c>
      <c r="E201">
        <v>22</v>
      </c>
      <c r="F201" t="s">
        <v>9</v>
      </c>
      <c r="G201" t="s">
        <v>54</v>
      </c>
      <c r="H201" s="1">
        <f>IFERROR(VLOOKUP($A201,Sheet1!$A:$F,COLUMN(Sheet1!B201),FALSE),0)</f>
        <v>44686</v>
      </c>
      <c r="I201" s="1">
        <f>IFERROR(VLOOKUP($A201,Sheet1!$A:$F,COLUMN(Sheet1!C201),FALSE),0)</f>
        <v>44359</v>
      </c>
      <c r="J201" s="14">
        <f>IFERROR(VLOOKUP($A201,Sheet1!$A:$F,COLUMN(Sheet1!D201),FALSE),0)</f>
        <v>3</v>
      </c>
      <c r="K201" s="14">
        <f>IFERROR(VLOOKUP($A201,Sheet1!$A:$F,COLUMN(Sheet1!E201),FALSE),0)</f>
        <v>1293.45</v>
      </c>
      <c r="L201" s="14">
        <f>IFERROR(VLOOKUP($A201,Sheet1!$A:$F,COLUMN(Sheet1!F201),FALSE),0)</f>
        <v>3</v>
      </c>
      <c r="M201">
        <f t="shared" si="6"/>
        <v>1</v>
      </c>
      <c r="N201">
        <f t="shared" si="7"/>
        <v>1</v>
      </c>
    </row>
    <row r="202" spans="1:14" x14ac:dyDescent="0.35">
      <c r="A202">
        <v>201</v>
      </c>
      <c r="B202" t="s">
        <v>595</v>
      </c>
      <c r="C202" t="s">
        <v>596</v>
      </c>
      <c r="D202" t="s">
        <v>597</v>
      </c>
      <c r="E202">
        <v>51</v>
      </c>
      <c r="F202" t="s">
        <v>14</v>
      </c>
      <c r="G202" t="s">
        <v>10</v>
      </c>
      <c r="H202" s="1">
        <f>IFERROR(VLOOKUP($A202,Sheet1!$A:$F,COLUMN(Sheet1!B202),FALSE),0)</f>
        <v>44690</v>
      </c>
      <c r="I202" s="1">
        <f>IFERROR(VLOOKUP($A202,Sheet1!$A:$F,COLUMN(Sheet1!C202),FALSE),0)</f>
        <v>44348</v>
      </c>
      <c r="J202" s="14">
        <f>IFERROR(VLOOKUP($A202,Sheet1!$A:$F,COLUMN(Sheet1!D202),FALSE),0)</f>
        <v>4</v>
      </c>
      <c r="K202" s="14">
        <f>IFERROR(VLOOKUP($A202,Sheet1!$A:$F,COLUMN(Sheet1!E202),FALSE),0)</f>
        <v>3900.36</v>
      </c>
      <c r="L202" s="14">
        <f>IFERROR(VLOOKUP($A202,Sheet1!$A:$F,COLUMN(Sheet1!F202),FALSE),0)</f>
        <v>1</v>
      </c>
      <c r="M202">
        <f t="shared" si="6"/>
        <v>0.25</v>
      </c>
      <c r="N202">
        <f t="shared" si="7"/>
        <v>0</v>
      </c>
    </row>
    <row r="203" spans="1:14" x14ac:dyDescent="0.35">
      <c r="A203">
        <v>202</v>
      </c>
      <c r="B203" t="s">
        <v>598</v>
      </c>
      <c r="C203" t="s">
        <v>599</v>
      </c>
      <c r="D203" t="s">
        <v>600</v>
      </c>
      <c r="E203">
        <v>24</v>
      </c>
      <c r="F203" t="s">
        <v>14</v>
      </c>
      <c r="G203" t="s">
        <v>17</v>
      </c>
      <c r="H203" s="1">
        <f>IFERROR(VLOOKUP($A203,Sheet1!$A:$F,COLUMN(Sheet1!B203),FALSE),0)</f>
        <v>44800</v>
      </c>
      <c r="I203" s="1">
        <f>IFERROR(VLOOKUP($A203,Sheet1!$A:$F,COLUMN(Sheet1!C203),FALSE),0)</f>
        <v>44374</v>
      </c>
      <c r="J203" s="14">
        <f>IFERROR(VLOOKUP($A203,Sheet1!$A:$F,COLUMN(Sheet1!D203),FALSE),0)</f>
        <v>3</v>
      </c>
      <c r="K203" s="14">
        <f>IFERROR(VLOOKUP($A203,Sheet1!$A:$F,COLUMN(Sheet1!E203),FALSE),0)</f>
        <v>3436.84</v>
      </c>
      <c r="L203" s="14">
        <f>IFERROR(VLOOKUP($A203,Sheet1!$A:$F,COLUMN(Sheet1!F203),FALSE),0)</f>
        <v>1</v>
      </c>
      <c r="M203">
        <f t="shared" si="6"/>
        <v>0.33333333333333331</v>
      </c>
      <c r="N203">
        <f t="shared" si="7"/>
        <v>0</v>
      </c>
    </row>
    <row r="204" spans="1:14" x14ac:dyDescent="0.35">
      <c r="A204">
        <v>203</v>
      </c>
      <c r="B204" t="s">
        <v>601</v>
      </c>
      <c r="C204" t="s">
        <v>602</v>
      </c>
      <c r="D204" t="s">
        <v>603</v>
      </c>
      <c r="E204">
        <v>60</v>
      </c>
      <c r="F204" t="s">
        <v>14</v>
      </c>
      <c r="G204" t="s">
        <v>25</v>
      </c>
      <c r="H204" s="1">
        <f>IFERROR(VLOOKUP($A204,Sheet1!$A:$F,COLUMN(Sheet1!B204),FALSE),0)</f>
        <v>44958</v>
      </c>
      <c r="I204" s="1">
        <f>IFERROR(VLOOKUP($A204,Sheet1!$A:$F,COLUMN(Sheet1!C204),FALSE),0)</f>
        <v>44958</v>
      </c>
      <c r="J204" s="14">
        <f>IFERROR(VLOOKUP($A204,Sheet1!$A:$F,COLUMN(Sheet1!D204),FALSE),0)</f>
        <v>1</v>
      </c>
      <c r="K204" s="14">
        <f>IFERROR(VLOOKUP($A204,Sheet1!$A:$F,COLUMN(Sheet1!E204),FALSE),0)</f>
        <v>645.64</v>
      </c>
      <c r="L204" s="14">
        <f>IFERROR(VLOOKUP($A204,Sheet1!$A:$F,COLUMN(Sheet1!F204),FALSE),0)</f>
        <v>1</v>
      </c>
      <c r="M204">
        <f t="shared" si="6"/>
        <v>1</v>
      </c>
      <c r="N204">
        <f t="shared" si="7"/>
        <v>1</v>
      </c>
    </row>
    <row r="205" spans="1:14" x14ac:dyDescent="0.35">
      <c r="A205">
        <v>204</v>
      </c>
      <c r="B205" t="s">
        <v>604</v>
      </c>
      <c r="C205" t="s">
        <v>605</v>
      </c>
      <c r="D205" t="s">
        <v>606</v>
      </c>
      <c r="E205">
        <v>40</v>
      </c>
      <c r="F205" t="s">
        <v>14</v>
      </c>
      <c r="G205" t="s">
        <v>25</v>
      </c>
      <c r="H205" s="1">
        <f>IFERROR(VLOOKUP($A205,Sheet1!$A:$F,COLUMN(Sheet1!B205),FALSE),0)</f>
        <v>44752</v>
      </c>
      <c r="I205" s="1">
        <f>IFERROR(VLOOKUP($A205,Sheet1!$A:$F,COLUMN(Sheet1!C205),FALSE),0)</f>
        <v>44280</v>
      </c>
      <c r="J205" s="14">
        <f>IFERROR(VLOOKUP($A205,Sheet1!$A:$F,COLUMN(Sheet1!D205),FALSE),0)</f>
        <v>2</v>
      </c>
      <c r="K205" s="14">
        <f>IFERROR(VLOOKUP($A205,Sheet1!$A:$F,COLUMN(Sheet1!E205),FALSE),0)</f>
        <v>3199.5</v>
      </c>
      <c r="L205" s="14">
        <f>IFERROR(VLOOKUP($A205,Sheet1!$A:$F,COLUMN(Sheet1!F205),FALSE),0)</f>
        <v>2</v>
      </c>
      <c r="M205">
        <f t="shared" si="6"/>
        <v>1</v>
      </c>
      <c r="N205">
        <f t="shared" si="7"/>
        <v>1</v>
      </c>
    </row>
    <row r="206" spans="1:14" x14ac:dyDescent="0.35">
      <c r="A206">
        <v>205</v>
      </c>
      <c r="B206" t="s">
        <v>607</v>
      </c>
      <c r="C206" t="s">
        <v>608</v>
      </c>
      <c r="D206">
        <v>1722601645</v>
      </c>
      <c r="E206">
        <v>43</v>
      </c>
      <c r="F206" t="s">
        <v>9</v>
      </c>
      <c r="G206" t="s">
        <v>60</v>
      </c>
      <c r="H206" s="1">
        <f>IFERROR(VLOOKUP($A206,Sheet1!$A:$F,COLUMN(Sheet1!B206),FALSE),0)</f>
        <v>44576</v>
      </c>
      <c r="I206" s="1">
        <f>IFERROR(VLOOKUP($A206,Sheet1!$A:$F,COLUMN(Sheet1!C206),FALSE),0)</f>
        <v>44403</v>
      </c>
      <c r="J206" s="14">
        <f>IFERROR(VLOOKUP($A206,Sheet1!$A:$F,COLUMN(Sheet1!D206),FALSE),0)</f>
        <v>3</v>
      </c>
      <c r="K206" s="14">
        <f>IFERROR(VLOOKUP($A206,Sheet1!$A:$F,COLUMN(Sheet1!E206),FALSE),0)</f>
        <v>2610.8399999999997</v>
      </c>
      <c r="L206" s="14">
        <f>IFERROR(VLOOKUP($A206,Sheet1!$A:$F,COLUMN(Sheet1!F206),FALSE),0)</f>
        <v>0</v>
      </c>
      <c r="M206">
        <f t="shared" si="6"/>
        <v>0</v>
      </c>
      <c r="N206">
        <f t="shared" si="7"/>
        <v>0</v>
      </c>
    </row>
    <row r="207" spans="1:14" x14ac:dyDescent="0.35">
      <c r="A207">
        <v>206</v>
      </c>
      <c r="B207" t="s">
        <v>609</v>
      </c>
      <c r="C207" t="s">
        <v>610</v>
      </c>
      <c r="D207" t="s">
        <v>611</v>
      </c>
      <c r="E207">
        <v>45</v>
      </c>
      <c r="F207" t="s">
        <v>9</v>
      </c>
      <c r="G207" t="s">
        <v>54</v>
      </c>
      <c r="H207" s="1">
        <f>IFERROR(VLOOKUP($A207,Sheet1!$A:$F,COLUMN(Sheet1!B207),FALSE),0)</f>
        <v>44846</v>
      </c>
      <c r="I207" s="1">
        <f>IFERROR(VLOOKUP($A207,Sheet1!$A:$F,COLUMN(Sheet1!C207),FALSE),0)</f>
        <v>44779</v>
      </c>
      <c r="J207" s="14">
        <f>IFERROR(VLOOKUP($A207,Sheet1!$A:$F,COLUMN(Sheet1!D207),FALSE),0)</f>
        <v>2</v>
      </c>
      <c r="K207" s="14">
        <f>IFERROR(VLOOKUP($A207,Sheet1!$A:$F,COLUMN(Sheet1!E207),FALSE),0)</f>
        <v>1084.52</v>
      </c>
      <c r="L207" s="14">
        <f>IFERROR(VLOOKUP($A207,Sheet1!$A:$F,COLUMN(Sheet1!F207),FALSE),0)</f>
        <v>1</v>
      </c>
      <c r="M207">
        <f t="shared" si="6"/>
        <v>0.5</v>
      </c>
      <c r="N207">
        <f t="shared" si="7"/>
        <v>0</v>
      </c>
    </row>
    <row r="208" spans="1:14" x14ac:dyDescent="0.35">
      <c r="A208">
        <v>207</v>
      </c>
      <c r="B208" t="s">
        <v>612</v>
      </c>
      <c r="C208" t="s">
        <v>613</v>
      </c>
      <c r="D208" t="s">
        <v>614</v>
      </c>
      <c r="E208">
        <v>41</v>
      </c>
      <c r="F208" t="s">
        <v>14</v>
      </c>
      <c r="G208" t="s">
        <v>60</v>
      </c>
      <c r="H208" s="1">
        <f>IFERROR(VLOOKUP($A208,Sheet1!$A:$F,COLUMN(Sheet1!B208),FALSE),0)</f>
        <v>44865</v>
      </c>
      <c r="I208" s="1">
        <f>IFERROR(VLOOKUP($A208,Sheet1!$A:$F,COLUMN(Sheet1!C208),FALSE),0)</f>
        <v>44365</v>
      </c>
      <c r="J208" s="14">
        <f>IFERROR(VLOOKUP($A208,Sheet1!$A:$F,COLUMN(Sheet1!D208),FALSE),0)</f>
        <v>3</v>
      </c>
      <c r="K208" s="14">
        <f>IFERROR(VLOOKUP($A208,Sheet1!$A:$F,COLUMN(Sheet1!E208),FALSE),0)</f>
        <v>1359.44</v>
      </c>
      <c r="L208" s="14">
        <f>IFERROR(VLOOKUP($A208,Sheet1!$A:$F,COLUMN(Sheet1!F208),FALSE),0)</f>
        <v>2</v>
      </c>
      <c r="M208">
        <f t="shared" si="6"/>
        <v>0.66666666666666663</v>
      </c>
      <c r="N208">
        <f t="shared" si="7"/>
        <v>0</v>
      </c>
    </row>
    <row r="209" spans="1:14" x14ac:dyDescent="0.35">
      <c r="A209">
        <v>208</v>
      </c>
      <c r="B209" t="s">
        <v>615</v>
      </c>
      <c r="C209" t="s">
        <v>616</v>
      </c>
      <c r="D209" t="s">
        <v>617</v>
      </c>
      <c r="E209">
        <v>49</v>
      </c>
      <c r="F209" t="s">
        <v>14</v>
      </c>
      <c r="G209" t="s">
        <v>17</v>
      </c>
      <c r="H209" s="1">
        <f>IFERROR(VLOOKUP($A209,Sheet1!$A:$F,COLUMN(Sheet1!B209),FALSE),0)</f>
        <v>44877</v>
      </c>
      <c r="I209" s="1">
        <f>IFERROR(VLOOKUP($A209,Sheet1!$A:$F,COLUMN(Sheet1!C209),FALSE),0)</f>
        <v>44374</v>
      </c>
      <c r="J209" s="14">
        <f>IFERROR(VLOOKUP($A209,Sheet1!$A:$F,COLUMN(Sheet1!D209),FALSE),0)</f>
        <v>5</v>
      </c>
      <c r="K209" s="14">
        <f>IFERROR(VLOOKUP($A209,Sheet1!$A:$F,COLUMN(Sheet1!E209),FALSE),0)</f>
        <v>3589.22</v>
      </c>
      <c r="L209" s="14">
        <f>IFERROR(VLOOKUP($A209,Sheet1!$A:$F,COLUMN(Sheet1!F209),FALSE),0)</f>
        <v>1</v>
      </c>
      <c r="M209">
        <f t="shared" si="6"/>
        <v>0.2</v>
      </c>
      <c r="N209">
        <f t="shared" si="7"/>
        <v>0</v>
      </c>
    </row>
    <row r="210" spans="1:14" x14ac:dyDescent="0.35">
      <c r="A210">
        <v>209</v>
      </c>
      <c r="B210" t="s">
        <v>618</v>
      </c>
      <c r="C210" t="s">
        <v>619</v>
      </c>
      <c r="D210" t="s">
        <v>620</v>
      </c>
      <c r="E210">
        <v>38</v>
      </c>
      <c r="F210" t="s">
        <v>9</v>
      </c>
      <c r="G210" t="s">
        <v>54</v>
      </c>
      <c r="H210" s="1">
        <f>IFERROR(VLOOKUP($A210,Sheet1!$A:$F,COLUMN(Sheet1!B210),FALSE),0)</f>
        <v>44798</v>
      </c>
      <c r="I210" s="1">
        <f>IFERROR(VLOOKUP($A210,Sheet1!$A:$F,COLUMN(Sheet1!C210),FALSE),0)</f>
        <v>44680</v>
      </c>
      <c r="J210" s="14">
        <f>IFERROR(VLOOKUP($A210,Sheet1!$A:$F,COLUMN(Sheet1!D210),FALSE),0)</f>
        <v>2</v>
      </c>
      <c r="K210" s="14">
        <f>IFERROR(VLOOKUP($A210,Sheet1!$A:$F,COLUMN(Sheet1!E210),FALSE),0)</f>
        <v>828.42000000000007</v>
      </c>
      <c r="L210" s="14">
        <f>IFERROR(VLOOKUP($A210,Sheet1!$A:$F,COLUMN(Sheet1!F210),FALSE),0)</f>
        <v>2</v>
      </c>
      <c r="M210">
        <f t="shared" si="6"/>
        <v>1</v>
      </c>
      <c r="N210">
        <f t="shared" si="7"/>
        <v>1</v>
      </c>
    </row>
    <row r="211" spans="1:14" x14ac:dyDescent="0.35">
      <c r="A211">
        <v>210</v>
      </c>
      <c r="B211" t="s">
        <v>621</v>
      </c>
      <c r="C211" t="s">
        <v>622</v>
      </c>
      <c r="D211" t="s">
        <v>623</v>
      </c>
      <c r="E211">
        <v>33</v>
      </c>
      <c r="F211" t="s">
        <v>9</v>
      </c>
      <c r="G211" t="s">
        <v>76</v>
      </c>
      <c r="H211" s="1">
        <f>IFERROR(VLOOKUP($A211,Sheet1!$A:$F,COLUMN(Sheet1!B211),FALSE),0)</f>
        <v>44819</v>
      </c>
      <c r="I211" s="1">
        <f>IFERROR(VLOOKUP($A211,Sheet1!$A:$F,COLUMN(Sheet1!C211),FALSE),0)</f>
        <v>44819</v>
      </c>
      <c r="J211" s="14">
        <f>IFERROR(VLOOKUP($A211,Sheet1!$A:$F,COLUMN(Sheet1!D211),FALSE),0)</f>
        <v>1</v>
      </c>
      <c r="K211" s="14">
        <f>IFERROR(VLOOKUP($A211,Sheet1!$A:$F,COLUMN(Sheet1!E211),FALSE),0)</f>
        <v>14.83</v>
      </c>
      <c r="L211" s="14">
        <f>IFERROR(VLOOKUP($A211,Sheet1!$A:$F,COLUMN(Sheet1!F211),FALSE),0)</f>
        <v>0</v>
      </c>
      <c r="M211">
        <f t="shared" si="6"/>
        <v>0</v>
      </c>
      <c r="N211">
        <f t="shared" si="7"/>
        <v>0</v>
      </c>
    </row>
    <row r="212" spans="1:14" x14ac:dyDescent="0.35">
      <c r="A212">
        <v>211</v>
      </c>
      <c r="B212" t="s">
        <v>624</v>
      </c>
      <c r="C212" t="s">
        <v>625</v>
      </c>
      <c r="D212" t="s">
        <v>626</v>
      </c>
      <c r="E212">
        <v>61</v>
      </c>
      <c r="F212" t="s">
        <v>9</v>
      </c>
      <c r="G212" t="s">
        <v>76</v>
      </c>
      <c r="H212" s="1">
        <f>IFERROR(VLOOKUP($A212,Sheet1!$A:$F,COLUMN(Sheet1!B212),FALSE),0)</f>
        <v>44353</v>
      </c>
      <c r="I212" s="1">
        <f>IFERROR(VLOOKUP($A212,Sheet1!$A:$F,COLUMN(Sheet1!C212),FALSE),0)</f>
        <v>44353</v>
      </c>
      <c r="J212" s="14">
        <f>IFERROR(VLOOKUP($A212,Sheet1!$A:$F,COLUMN(Sheet1!D212),FALSE),0)</f>
        <v>1</v>
      </c>
      <c r="K212" s="14">
        <f>IFERROR(VLOOKUP($A212,Sheet1!$A:$F,COLUMN(Sheet1!E212),FALSE),0)</f>
        <v>946.44</v>
      </c>
      <c r="L212" s="14">
        <f>IFERROR(VLOOKUP($A212,Sheet1!$A:$F,COLUMN(Sheet1!F212),FALSE),0)</f>
        <v>0</v>
      </c>
      <c r="M212">
        <f t="shared" si="6"/>
        <v>0</v>
      </c>
      <c r="N212">
        <f t="shared" si="7"/>
        <v>0</v>
      </c>
    </row>
    <row r="213" spans="1:14" x14ac:dyDescent="0.35">
      <c r="A213">
        <v>212</v>
      </c>
      <c r="B213" t="s">
        <v>627</v>
      </c>
      <c r="C213" t="s">
        <v>628</v>
      </c>
      <c r="D213">
        <v>545228015</v>
      </c>
      <c r="E213">
        <v>42</v>
      </c>
      <c r="F213" t="s">
        <v>24</v>
      </c>
      <c r="G213" t="s">
        <v>32</v>
      </c>
      <c r="H213" s="1">
        <f>IFERROR(VLOOKUP($A213,Sheet1!$A:$F,COLUMN(Sheet1!B213),FALSE),0)</f>
        <v>44486</v>
      </c>
      <c r="I213" s="1">
        <f>IFERROR(VLOOKUP($A213,Sheet1!$A:$F,COLUMN(Sheet1!C213),FALSE),0)</f>
        <v>44321</v>
      </c>
      <c r="J213" s="14">
        <f>IFERROR(VLOOKUP($A213,Sheet1!$A:$F,COLUMN(Sheet1!D213),FALSE),0)</f>
        <v>2</v>
      </c>
      <c r="K213" s="14">
        <f>IFERROR(VLOOKUP($A213,Sheet1!$A:$F,COLUMN(Sheet1!E213),FALSE),0)</f>
        <v>1200.3499999999999</v>
      </c>
      <c r="L213" s="14">
        <f>IFERROR(VLOOKUP($A213,Sheet1!$A:$F,COLUMN(Sheet1!F213),FALSE),0)</f>
        <v>2</v>
      </c>
      <c r="M213">
        <f t="shared" si="6"/>
        <v>1</v>
      </c>
      <c r="N213">
        <f t="shared" si="7"/>
        <v>1</v>
      </c>
    </row>
    <row r="214" spans="1:14" x14ac:dyDescent="0.35">
      <c r="A214">
        <v>213</v>
      </c>
      <c r="B214" t="s">
        <v>629</v>
      </c>
      <c r="C214" t="s">
        <v>630</v>
      </c>
      <c r="D214" t="s">
        <v>631</v>
      </c>
      <c r="E214">
        <v>44</v>
      </c>
      <c r="F214" t="s">
        <v>9</v>
      </c>
      <c r="G214" t="s">
        <v>48</v>
      </c>
      <c r="H214" s="1">
        <f>IFERROR(VLOOKUP($A214,Sheet1!$A:$F,COLUMN(Sheet1!B214),FALSE),0)</f>
        <v>44838</v>
      </c>
      <c r="I214" s="1">
        <f>IFERROR(VLOOKUP($A214,Sheet1!$A:$F,COLUMN(Sheet1!C214),FALSE),0)</f>
        <v>44376</v>
      </c>
      <c r="J214" s="14">
        <f>IFERROR(VLOOKUP($A214,Sheet1!$A:$F,COLUMN(Sheet1!D214),FALSE),0)</f>
        <v>2</v>
      </c>
      <c r="K214" s="14">
        <f>IFERROR(VLOOKUP($A214,Sheet1!$A:$F,COLUMN(Sheet1!E214),FALSE),0)</f>
        <v>1546.8600000000001</v>
      </c>
      <c r="L214" s="14">
        <f>IFERROR(VLOOKUP($A214,Sheet1!$A:$F,COLUMN(Sheet1!F214),FALSE),0)</f>
        <v>1</v>
      </c>
      <c r="M214">
        <f t="shared" si="6"/>
        <v>0.5</v>
      </c>
      <c r="N214">
        <f t="shared" si="7"/>
        <v>0</v>
      </c>
    </row>
    <row r="215" spans="1:14" x14ac:dyDescent="0.35">
      <c r="A215">
        <v>214</v>
      </c>
      <c r="B215" t="s">
        <v>632</v>
      </c>
      <c r="C215" t="s">
        <v>633</v>
      </c>
      <c r="D215" t="s">
        <v>634</v>
      </c>
      <c r="E215">
        <v>46</v>
      </c>
      <c r="F215" t="s">
        <v>24</v>
      </c>
      <c r="G215" t="s">
        <v>17</v>
      </c>
      <c r="H215" s="1">
        <f>IFERROR(VLOOKUP($A215,Sheet1!$A:$F,COLUMN(Sheet1!B215),FALSE),0)</f>
        <v>44941</v>
      </c>
      <c r="I215" s="1">
        <f>IFERROR(VLOOKUP($A215,Sheet1!$A:$F,COLUMN(Sheet1!C215),FALSE),0)</f>
        <v>44849</v>
      </c>
      <c r="J215" s="14">
        <f>IFERROR(VLOOKUP($A215,Sheet1!$A:$F,COLUMN(Sheet1!D215),FALSE),0)</f>
        <v>2</v>
      </c>
      <c r="K215" s="14">
        <f>IFERROR(VLOOKUP($A215,Sheet1!$A:$F,COLUMN(Sheet1!E215),FALSE),0)</f>
        <v>1974.18</v>
      </c>
      <c r="L215" s="14">
        <f>IFERROR(VLOOKUP($A215,Sheet1!$A:$F,COLUMN(Sheet1!F215),FALSE),0)</f>
        <v>1</v>
      </c>
      <c r="M215">
        <f t="shared" si="6"/>
        <v>0.5</v>
      </c>
      <c r="N215">
        <f t="shared" si="7"/>
        <v>0</v>
      </c>
    </row>
    <row r="216" spans="1:14" x14ac:dyDescent="0.35">
      <c r="A216">
        <v>215</v>
      </c>
      <c r="B216" t="s">
        <v>635</v>
      </c>
      <c r="C216" t="s">
        <v>636</v>
      </c>
      <c r="D216" t="s">
        <v>637</v>
      </c>
      <c r="E216">
        <v>55</v>
      </c>
      <c r="F216" t="s">
        <v>9</v>
      </c>
      <c r="G216" t="s">
        <v>60</v>
      </c>
      <c r="H216" s="1">
        <f>IFERROR(VLOOKUP($A216,Sheet1!$A:$F,COLUMN(Sheet1!B216),FALSE),0)</f>
        <v>44435</v>
      </c>
      <c r="I216" s="1">
        <f>IFERROR(VLOOKUP($A216,Sheet1!$A:$F,COLUMN(Sheet1!C216),FALSE),0)</f>
        <v>44401</v>
      </c>
      <c r="J216" s="14">
        <f>IFERROR(VLOOKUP($A216,Sheet1!$A:$F,COLUMN(Sheet1!D216),FALSE),0)</f>
        <v>3</v>
      </c>
      <c r="K216" s="14">
        <f>IFERROR(VLOOKUP($A216,Sheet1!$A:$F,COLUMN(Sheet1!E216),FALSE),0)</f>
        <v>1253.3499999999999</v>
      </c>
      <c r="L216" s="14">
        <f>IFERROR(VLOOKUP($A216,Sheet1!$A:$F,COLUMN(Sheet1!F216),FALSE),0)</f>
        <v>2</v>
      </c>
      <c r="M216">
        <f t="shared" si="6"/>
        <v>0.66666666666666663</v>
      </c>
      <c r="N216">
        <f t="shared" si="7"/>
        <v>0</v>
      </c>
    </row>
    <row r="217" spans="1:14" x14ac:dyDescent="0.35">
      <c r="A217">
        <v>216</v>
      </c>
      <c r="B217" t="s">
        <v>638</v>
      </c>
      <c r="C217" t="s">
        <v>639</v>
      </c>
      <c r="D217" t="s">
        <v>640</v>
      </c>
      <c r="E217">
        <v>28</v>
      </c>
      <c r="F217" t="s">
        <v>9</v>
      </c>
      <c r="G217" t="s">
        <v>83</v>
      </c>
      <c r="H217" s="1">
        <f>IFERROR(VLOOKUP($A217,Sheet1!$A:$F,COLUMN(Sheet1!B217),FALSE),0)</f>
        <v>44932</v>
      </c>
      <c r="I217" s="1">
        <f>IFERROR(VLOOKUP($A217,Sheet1!$A:$F,COLUMN(Sheet1!C217),FALSE),0)</f>
        <v>44621</v>
      </c>
      <c r="J217" s="14">
        <f>IFERROR(VLOOKUP($A217,Sheet1!$A:$F,COLUMN(Sheet1!D217),FALSE),0)</f>
        <v>7</v>
      </c>
      <c r="K217" s="14">
        <f>IFERROR(VLOOKUP($A217,Sheet1!$A:$F,COLUMN(Sheet1!E217),FALSE),0)</f>
        <v>6168.74</v>
      </c>
      <c r="L217" s="14">
        <f>IFERROR(VLOOKUP($A217,Sheet1!$A:$F,COLUMN(Sheet1!F217),FALSE),0)</f>
        <v>4</v>
      </c>
      <c r="M217">
        <f t="shared" si="6"/>
        <v>0.5714285714285714</v>
      </c>
      <c r="N217">
        <f t="shared" si="7"/>
        <v>0</v>
      </c>
    </row>
    <row r="218" spans="1:14" x14ac:dyDescent="0.35">
      <c r="A218">
        <v>217</v>
      </c>
      <c r="B218" t="s">
        <v>641</v>
      </c>
      <c r="C218" t="s">
        <v>642</v>
      </c>
      <c r="D218">
        <f>1-997-563-4108</f>
        <v>-5667</v>
      </c>
      <c r="E218">
        <v>36</v>
      </c>
      <c r="F218" t="s">
        <v>24</v>
      </c>
      <c r="G218" t="s">
        <v>76</v>
      </c>
      <c r="H218" s="1">
        <f>IFERROR(VLOOKUP($A218,Sheet1!$A:$F,COLUMN(Sheet1!B218),FALSE),0)</f>
        <v>44953</v>
      </c>
      <c r="I218" s="1">
        <f>IFERROR(VLOOKUP($A218,Sheet1!$A:$F,COLUMN(Sheet1!C218),FALSE),0)</f>
        <v>44341</v>
      </c>
      <c r="J218" s="14">
        <f>IFERROR(VLOOKUP($A218,Sheet1!$A:$F,COLUMN(Sheet1!D218),FALSE),0)</f>
        <v>5</v>
      </c>
      <c r="K218" s="14">
        <f>IFERROR(VLOOKUP($A218,Sheet1!$A:$F,COLUMN(Sheet1!E218),FALSE),0)</f>
        <v>3271.64</v>
      </c>
      <c r="L218" s="14">
        <f>IFERROR(VLOOKUP($A218,Sheet1!$A:$F,COLUMN(Sheet1!F218),FALSE),0)</f>
        <v>2</v>
      </c>
      <c r="M218">
        <f t="shared" si="6"/>
        <v>0.4</v>
      </c>
      <c r="N218">
        <f t="shared" si="7"/>
        <v>0</v>
      </c>
    </row>
    <row r="219" spans="1:14" x14ac:dyDescent="0.35">
      <c r="A219">
        <v>218</v>
      </c>
      <c r="B219" t="s">
        <v>643</v>
      </c>
      <c r="C219" t="s">
        <v>644</v>
      </c>
      <c r="D219" t="s">
        <v>645</v>
      </c>
      <c r="E219">
        <v>25</v>
      </c>
      <c r="F219" t="s">
        <v>14</v>
      </c>
      <c r="G219" t="s">
        <v>17</v>
      </c>
      <c r="H219" s="1">
        <f>IFERROR(VLOOKUP($A219,Sheet1!$A:$F,COLUMN(Sheet1!B219),FALSE),0)</f>
        <v>44924</v>
      </c>
      <c r="I219" s="1">
        <f>IFERROR(VLOOKUP($A219,Sheet1!$A:$F,COLUMN(Sheet1!C219),FALSE),0)</f>
        <v>44335</v>
      </c>
      <c r="J219" s="14">
        <f>IFERROR(VLOOKUP($A219,Sheet1!$A:$F,COLUMN(Sheet1!D219),FALSE),0)</f>
        <v>5</v>
      </c>
      <c r="K219" s="14">
        <f>IFERROR(VLOOKUP($A219,Sheet1!$A:$F,COLUMN(Sheet1!E219),FALSE),0)</f>
        <v>4497.0300000000007</v>
      </c>
      <c r="L219" s="14">
        <f>IFERROR(VLOOKUP($A219,Sheet1!$A:$F,COLUMN(Sheet1!F219),FALSE),0)</f>
        <v>1</v>
      </c>
      <c r="M219">
        <f t="shared" si="6"/>
        <v>0.2</v>
      </c>
      <c r="N219">
        <f t="shared" si="7"/>
        <v>0</v>
      </c>
    </row>
    <row r="220" spans="1:14" x14ac:dyDescent="0.35">
      <c r="A220">
        <v>219</v>
      </c>
      <c r="B220" t="s">
        <v>646</v>
      </c>
      <c r="C220" t="s">
        <v>647</v>
      </c>
      <c r="D220">
        <v>5485101749</v>
      </c>
      <c r="E220">
        <v>44</v>
      </c>
      <c r="F220" t="s">
        <v>24</v>
      </c>
      <c r="G220" t="s">
        <v>60</v>
      </c>
      <c r="H220" s="1">
        <f>IFERROR(VLOOKUP($A220,Sheet1!$A:$F,COLUMN(Sheet1!B220),FALSE),0)</f>
        <v>44839</v>
      </c>
      <c r="I220" s="1">
        <f>IFERROR(VLOOKUP($A220,Sheet1!$A:$F,COLUMN(Sheet1!C220),FALSE),0)</f>
        <v>44300</v>
      </c>
      <c r="J220" s="14">
        <f>IFERROR(VLOOKUP($A220,Sheet1!$A:$F,COLUMN(Sheet1!D220),FALSE),0)</f>
        <v>2</v>
      </c>
      <c r="K220" s="14">
        <f>IFERROR(VLOOKUP($A220,Sheet1!$A:$F,COLUMN(Sheet1!E220),FALSE),0)</f>
        <v>933.24</v>
      </c>
      <c r="L220" s="14">
        <f>IFERROR(VLOOKUP($A220,Sheet1!$A:$F,COLUMN(Sheet1!F220),FALSE),0)</f>
        <v>1</v>
      </c>
      <c r="M220">
        <f t="shared" si="6"/>
        <v>0.5</v>
      </c>
      <c r="N220">
        <f t="shared" si="7"/>
        <v>0</v>
      </c>
    </row>
    <row r="221" spans="1:14" x14ac:dyDescent="0.35">
      <c r="A221">
        <v>220</v>
      </c>
      <c r="B221" t="s">
        <v>648</v>
      </c>
      <c r="C221" t="s">
        <v>649</v>
      </c>
      <c r="D221" t="s">
        <v>650</v>
      </c>
      <c r="E221">
        <v>38</v>
      </c>
      <c r="F221" t="s">
        <v>14</v>
      </c>
      <c r="G221" t="s">
        <v>25</v>
      </c>
      <c r="H221" s="1">
        <f>IFERROR(VLOOKUP($A221,Sheet1!$A:$F,COLUMN(Sheet1!B221),FALSE),0)</f>
        <v>44892</v>
      </c>
      <c r="I221" s="1">
        <f>IFERROR(VLOOKUP($A221,Sheet1!$A:$F,COLUMN(Sheet1!C221),FALSE),0)</f>
        <v>44873</v>
      </c>
      <c r="J221" s="14">
        <f>IFERROR(VLOOKUP($A221,Sheet1!$A:$F,COLUMN(Sheet1!D221),FALSE),0)</f>
        <v>3</v>
      </c>
      <c r="K221" s="14">
        <f>IFERROR(VLOOKUP($A221,Sheet1!$A:$F,COLUMN(Sheet1!E221),FALSE),0)</f>
        <v>1460.81</v>
      </c>
      <c r="L221" s="14">
        <f>IFERROR(VLOOKUP($A221,Sheet1!$A:$F,COLUMN(Sheet1!F221),FALSE),0)</f>
        <v>1</v>
      </c>
      <c r="M221">
        <f t="shared" si="6"/>
        <v>0.33333333333333331</v>
      </c>
      <c r="N221">
        <f t="shared" si="7"/>
        <v>0</v>
      </c>
    </row>
    <row r="222" spans="1:14" x14ac:dyDescent="0.35">
      <c r="A222">
        <v>221</v>
      </c>
      <c r="B222" t="s">
        <v>651</v>
      </c>
      <c r="C222" t="s">
        <v>652</v>
      </c>
      <c r="D222" t="s">
        <v>653</v>
      </c>
      <c r="E222">
        <v>55</v>
      </c>
      <c r="F222" t="s">
        <v>14</v>
      </c>
      <c r="G222" t="s">
        <v>83</v>
      </c>
      <c r="H222" s="1">
        <f>IFERROR(VLOOKUP($A222,Sheet1!$A:$F,COLUMN(Sheet1!B222),FALSE),0)</f>
        <v>44987</v>
      </c>
      <c r="I222" s="1">
        <f>IFERROR(VLOOKUP($A222,Sheet1!$A:$F,COLUMN(Sheet1!C222),FALSE),0)</f>
        <v>44855</v>
      </c>
      <c r="J222" s="14">
        <f>IFERROR(VLOOKUP($A222,Sheet1!$A:$F,COLUMN(Sheet1!D222),FALSE),0)</f>
        <v>2</v>
      </c>
      <c r="K222" s="14">
        <f>IFERROR(VLOOKUP($A222,Sheet1!$A:$F,COLUMN(Sheet1!E222),FALSE),0)</f>
        <v>1690.16</v>
      </c>
      <c r="L222" s="14">
        <f>IFERROR(VLOOKUP($A222,Sheet1!$A:$F,COLUMN(Sheet1!F222),FALSE),0)</f>
        <v>0</v>
      </c>
      <c r="M222">
        <f t="shared" si="6"/>
        <v>0</v>
      </c>
      <c r="N222">
        <f t="shared" si="7"/>
        <v>0</v>
      </c>
    </row>
    <row r="223" spans="1:14" x14ac:dyDescent="0.35">
      <c r="A223">
        <v>222</v>
      </c>
      <c r="B223" t="s">
        <v>654</v>
      </c>
      <c r="C223" t="s">
        <v>655</v>
      </c>
      <c r="D223" t="s">
        <v>656</v>
      </c>
      <c r="E223">
        <v>44</v>
      </c>
      <c r="F223" t="s">
        <v>9</v>
      </c>
      <c r="G223" t="s">
        <v>25</v>
      </c>
      <c r="H223" s="1">
        <f>IFERROR(VLOOKUP($A223,Sheet1!$A:$F,COLUMN(Sheet1!B223),FALSE),0)</f>
        <v>44840</v>
      </c>
      <c r="I223" s="1">
        <f>IFERROR(VLOOKUP($A223,Sheet1!$A:$F,COLUMN(Sheet1!C223),FALSE),0)</f>
        <v>44580</v>
      </c>
      <c r="J223" s="14">
        <f>IFERROR(VLOOKUP($A223,Sheet1!$A:$F,COLUMN(Sheet1!D223),FALSE),0)</f>
        <v>3</v>
      </c>
      <c r="K223" s="14">
        <f>IFERROR(VLOOKUP($A223,Sheet1!$A:$F,COLUMN(Sheet1!E223),FALSE),0)</f>
        <v>2929.05</v>
      </c>
      <c r="L223" s="14">
        <f>IFERROR(VLOOKUP($A223,Sheet1!$A:$F,COLUMN(Sheet1!F223),FALSE),0)</f>
        <v>0</v>
      </c>
      <c r="M223">
        <f t="shared" si="6"/>
        <v>0</v>
      </c>
      <c r="N223">
        <f t="shared" si="7"/>
        <v>0</v>
      </c>
    </row>
    <row r="224" spans="1:14" x14ac:dyDescent="0.35">
      <c r="A224">
        <v>223</v>
      </c>
      <c r="B224" t="s">
        <v>657</v>
      </c>
      <c r="C224" t="s">
        <v>658</v>
      </c>
      <c r="D224" t="s">
        <v>659</v>
      </c>
      <c r="E224">
        <v>52</v>
      </c>
      <c r="F224" t="s">
        <v>9</v>
      </c>
      <c r="G224" t="s">
        <v>44</v>
      </c>
      <c r="H224" s="1">
        <f>IFERROR(VLOOKUP($A224,Sheet1!$A:$F,COLUMN(Sheet1!B224),FALSE),0)</f>
        <v>0</v>
      </c>
      <c r="I224" s="1">
        <f>IFERROR(VLOOKUP($A224,Sheet1!$A:$F,COLUMN(Sheet1!C224),FALSE),0)</f>
        <v>0</v>
      </c>
      <c r="J224" s="14">
        <f>IFERROR(VLOOKUP($A224,Sheet1!$A:$F,COLUMN(Sheet1!D224),FALSE),0)</f>
        <v>0</v>
      </c>
      <c r="K224" s="14">
        <f>IFERROR(VLOOKUP($A224,Sheet1!$A:$F,COLUMN(Sheet1!E224),FALSE),0)</f>
        <v>0</v>
      </c>
      <c r="L224" s="14">
        <f>IFERROR(VLOOKUP($A224,Sheet1!$A:$F,COLUMN(Sheet1!F224),FALSE),0)</f>
        <v>0</v>
      </c>
      <c r="M224">
        <f t="shared" si="6"/>
        <v>0</v>
      </c>
      <c r="N224">
        <f t="shared" si="7"/>
        <v>0</v>
      </c>
    </row>
    <row r="225" spans="1:14" x14ac:dyDescent="0.35">
      <c r="A225">
        <v>224</v>
      </c>
      <c r="B225" t="s">
        <v>660</v>
      </c>
      <c r="C225" t="s">
        <v>661</v>
      </c>
      <c r="D225" t="s">
        <v>662</v>
      </c>
      <c r="E225">
        <v>27</v>
      </c>
      <c r="F225" t="s">
        <v>24</v>
      </c>
      <c r="G225" t="s">
        <v>10</v>
      </c>
      <c r="H225" s="1">
        <f>IFERROR(VLOOKUP($A225,Sheet1!$A:$F,COLUMN(Sheet1!B225),FALSE),0)</f>
        <v>44882</v>
      </c>
      <c r="I225" s="1">
        <f>IFERROR(VLOOKUP($A225,Sheet1!$A:$F,COLUMN(Sheet1!C225),FALSE),0)</f>
        <v>44328</v>
      </c>
      <c r="J225" s="14">
        <f>IFERROR(VLOOKUP($A225,Sheet1!$A:$F,COLUMN(Sheet1!D225),FALSE),0)</f>
        <v>5</v>
      </c>
      <c r="K225" s="14">
        <f>IFERROR(VLOOKUP($A225,Sheet1!$A:$F,COLUMN(Sheet1!E225),FALSE),0)</f>
        <v>4418.3599999999997</v>
      </c>
      <c r="L225" s="14">
        <f>IFERROR(VLOOKUP($A225,Sheet1!$A:$F,COLUMN(Sheet1!F225),FALSE),0)</f>
        <v>1</v>
      </c>
      <c r="M225">
        <f t="shared" si="6"/>
        <v>0.2</v>
      </c>
      <c r="N225">
        <f t="shared" si="7"/>
        <v>0</v>
      </c>
    </row>
    <row r="226" spans="1:14" x14ac:dyDescent="0.35">
      <c r="A226">
        <v>225</v>
      </c>
      <c r="B226" t="s">
        <v>663</v>
      </c>
      <c r="C226" t="s">
        <v>664</v>
      </c>
      <c r="D226" t="s">
        <v>665</v>
      </c>
      <c r="E226">
        <v>44</v>
      </c>
      <c r="F226" t="s">
        <v>14</v>
      </c>
      <c r="G226" t="s">
        <v>32</v>
      </c>
      <c r="H226" s="1">
        <f>IFERROR(VLOOKUP($A226,Sheet1!$A:$F,COLUMN(Sheet1!B226),FALSE),0)</f>
        <v>44486</v>
      </c>
      <c r="I226" s="1">
        <f>IFERROR(VLOOKUP($A226,Sheet1!$A:$F,COLUMN(Sheet1!C226),FALSE),0)</f>
        <v>44378</v>
      </c>
      <c r="J226" s="14">
        <f>IFERROR(VLOOKUP($A226,Sheet1!$A:$F,COLUMN(Sheet1!D226),FALSE),0)</f>
        <v>3</v>
      </c>
      <c r="K226" s="14">
        <f>IFERROR(VLOOKUP($A226,Sheet1!$A:$F,COLUMN(Sheet1!E226),FALSE),0)</f>
        <v>797.65</v>
      </c>
      <c r="L226" s="14">
        <f>IFERROR(VLOOKUP($A226,Sheet1!$A:$F,COLUMN(Sheet1!F226),FALSE),0)</f>
        <v>1</v>
      </c>
      <c r="M226">
        <f t="shared" si="6"/>
        <v>0.33333333333333331</v>
      </c>
      <c r="N226">
        <f t="shared" si="7"/>
        <v>0</v>
      </c>
    </row>
    <row r="227" spans="1:14" x14ac:dyDescent="0.35">
      <c r="A227">
        <v>226</v>
      </c>
      <c r="B227" t="s">
        <v>666</v>
      </c>
      <c r="C227" t="s">
        <v>667</v>
      </c>
      <c r="D227" t="s">
        <v>668</v>
      </c>
      <c r="E227">
        <v>44</v>
      </c>
      <c r="F227" t="s">
        <v>24</v>
      </c>
      <c r="G227" t="s">
        <v>32</v>
      </c>
      <c r="H227" s="1">
        <f>IFERROR(VLOOKUP($A227,Sheet1!$A:$F,COLUMN(Sheet1!B227),FALSE),0)</f>
        <v>44720</v>
      </c>
      <c r="I227" s="1">
        <f>IFERROR(VLOOKUP($A227,Sheet1!$A:$F,COLUMN(Sheet1!C227),FALSE),0)</f>
        <v>44593</v>
      </c>
      <c r="J227" s="14">
        <f>IFERROR(VLOOKUP($A227,Sheet1!$A:$F,COLUMN(Sheet1!D227),FALSE),0)</f>
        <v>2</v>
      </c>
      <c r="K227" s="14">
        <f>IFERROR(VLOOKUP($A227,Sheet1!$A:$F,COLUMN(Sheet1!E227),FALSE),0)</f>
        <v>409.03999999999996</v>
      </c>
      <c r="L227" s="14">
        <f>IFERROR(VLOOKUP($A227,Sheet1!$A:$F,COLUMN(Sheet1!F227),FALSE),0)</f>
        <v>1</v>
      </c>
      <c r="M227">
        <f t="shared" si="6"/>
        <v>0.5</v>
      </c>
      <c r="N227">
        <f t="shared" si="7"/>
        <v>0</v>
      </c>
    </row>
    <row r="228" spans="1:14" x14ac:dyDescent="0.35">
      <c r="A228">
        <v>227</v>
      </c>
      <c r="B228" t="s">
        <v>669</v>
      </c>
      <c r="C228" t="s">
        <v>670</v>
      </c>
      <c r="D228" t="s">
        <v>671</v>
      </c>
      <c r="E228">
        <v>29</v>
      </c>
      <c r="F228" t="s">
        <v>24</v>
      </c>
      <c r="G228" t="s">
        <v>54</v>
      </c>
      <c r="H228" s="1">
        <f>IFERROR(VLOOKUP($A228,Sheet1!$A:$F,COLUMN(Sheet1!B228),FALSE),0)</f>
        <v>44931</v>
      </c>
      <c r="I228" s="1">
        <f>IFERROR(VLOOKUP($A228,Sheet1!$A:$F,COLUMN(Sheet1!C228),FALSE),0)</f>
        <v>44931</v>
      </c>
      <c r="J228" s="14">
        <f>IFERROR(VLOOKUP($A228,Sheet1!$A:$F,COLUMN(Sheet1!D228),FALSE),0)</f>
        <v>1</v>
      </c>
      <c r="K228" s="14">
        <f>IFERROR(VLOOKUP($A228,Sheet1!$A:$F,COLUMN(Sheet1!E228),FALSE),0)</f>
        <v>383.46</v>
      </c>
      <c r="L228" s="14">
        <f>IFERROR(VLOOKUP($A228,Sheet1!$A:$F,COLUMN(Sheet1!F228),FALSE),0)</f>
        <v>1</v>
      </c>
      <c r="M228">
        <f t="shared" si="6"/>
        <v>1</v>
      </c>
      <c r="N228">
        <f t="shared" si="7"/>
        <v>1</v>
      </c>
    </row>
    <row r="229" spans="1:14" x14ac:dyDescent="0.35">
      <c r="A229">
        <v>228</v>
      </c>
      <c r="B229" t="s">
        <v>672</v>
      </c>
      <c r="C229" t="s">
        <v>673</v>
      </c>
      <c r="D229" t="s">
        <v>674</v>
      </c>
      <c r="E229">
        <v>65</v>
      </c>
      <c r="F229" t="s">
        <v>9</v>
      </c>
      <c r="G229" t="s">
        <v>10</v>
      </c>
      <c r="H229" s="1">
        <f>IFERROR(VLOOKUP($A229,Sheet1!$A:$F,COLUMN(Sheet1!B229),FALSE),0)</f>
        <v>44925</v>
      </c>
      <c r="I229" s="1">
        <f>IFERROR(VLOOKUP($A229,Sheet1!$A:$F,COLUMN(Sheet1!C229),FALSE),0)</f>
        <v>44331</v>
      </c>
      <c r="J229" s="14">
        <f>IFERROR(VLOOKUP($A229,Sheet1!$A:$F,COLUMN(Sheet1!D229),FALSE),0)</f>
        <v>3</v>
      </c>
      <c r="K229" s="14">
        <f>IFERROR(VLOOKUP($A229,Sheet1!$A:$F,COLUMN(Sheet1!E229),FALSE),0)</f>
        <v>2445.6999999999998</v>
      </c>
      <c r="L229" s="14">
        <f>IFERROR(VLOOKUP($A229,Sheet1!$A:$F,COLUMN(Sheet1!F229),FALSE),0)</f>
        <v>1</v>
      </c>
      <c r="M229">
        <f t="shared" si="6"/>
        <v>0.33333333333333331</v>
      </c>
      <c r="N229">
        <f t="shared" si="7"/>
        <v>0</v>
      </c>
    </row>
    <row r="230" spans="1:14" x14ac:dyDescent="0.35">
      <c r="A230">
        <v>229</v>
      </c>
      <c r="B230" t="s">
        <v>675</v>
      </c>
      <c r="C230" t="s">
        <v>676</v>
      </c>
      <c r="D230" t="s">
        <v>677</v>
      </c>
      <c r="E230">
        <v>57</v>
      </c>
      <c r="F230" t="s">
        <v>9</v>
      </c>
      <c r="G230" t="s">
        <v>83</v>
      </c>
      <c r="H230" s="1">
        <f>IFERROR(VLOOKUP($A230,Sheet1!$A:$F,COLUMN(Sheet1!B230),FALSE),0)</f>
        <v>44697</v>
      </c>
      <c r="I230" s="1">
        <f>IFERROR(VLOOKUP($A230,Sheet1!$A:$F,COLUMN(Sheet1!C230),FALSE),0)</f>
        <v>44313</v>
      </c>
      <c r="J230" s="14">
        <f>IFERROR(VLOOKUP($A230,Sheet1!$A:$F,COLUMN(Sheet1!D230),FALSE),0)</f>
        <v>5</v>
      </c>
      <c r="K230" s="14">
        <f>IFERROR(VLOOKUP($A230,Sheet1!$A:$F,COLUMN(Sheet1!E230),FALSE),0)</f>
        <v>4269.38</v>
      </c>
      <c r="L230" s="14">
        <f>IFERROR(VLOOKUP($A230,Sheet1!$A:$F,COLUMN(Sheet1!F230),FALSE),0)</f>
        <v>2</v>
      </c>
      <c r="M230">
        <f t="shared" si="6"/>
        <v>0.4</v>
      </c>
      <c r="N230">
        <f t="shared" si="7"/>
        <v>0</v>
      </c>
    </row>
    <row r="231" spans="1:14" x14ac:dyDescent="0.35">
      <c r="A231">
        <v>230</v>
      </c>
      <c r="B231" t="s">
        <v>678</v>
      </c>
      <c r="C231" t="s">
        <v>679</v>
      </c>
      <c r="D231" t="s">
        <v>680</v>
      </c>
      <c r="E231">
        <v>31</v>
      </c>
      <c r="F231" t="s">
        <v>9</v>
      </c>
      <c r="G231" t="s">
        <v>17</v>
      </c>
      <c r="H231" s="1">
        <f>IFERROR(VLOOKUP($A231,Sheet1!$A:$F,COLUMN(Sheet1!B231),FALSE),0)</f>
        <v>44813</v>
      </c>
      <c r="I231" s="1">
        <f>IFERROR(VLOOKUP($A231,Sheet1!$A:$F,COLUMN(Sheet1!C231),FALSE),0)</f>
        <v>44311</v>
      </c>
      <c r="J231" s="14">
        <f>IFERROR(VLOOKUP($A231,Sheet1!$A:$F,COLUMN(Sheet1!D231),FALSE),0)</f>
        <v>5</v>
      </c>
      <c r="K231" s="14">
        <f>IFERROR(VLOOKUP($A231,Sheet1!$A:$F,COLUMN(Sheet1!E231),FALSE),0)</f>
        <v>3433.67</v>
      </c>
      <c r="L231" s="14">
        <f>IFERROR(VLOOKUP($A231,Sheet1!$A:$F,COLUMN(Sheet1!F231),FALSE),0)</f>
        <v>2</v>
      </c>
      <c r="M231">
        <f t="shared" si="6"/>
        <v>0.4</v>
      </c>
      <c r="N231">
        <f t="shared" si="7"/>
        <v>0</v>
      </c>
    </row>
    <row r="232" spans="1:14" x14ac:dyDescent="0.35">
      <c r="A232">
        <v>231</v>
      </c>
      <c r="B232" t="s">
        <v>681</v>
      </c>
      <c r="C232" t="s">
        <v>682</v>
      </c>
      <c r="D232" t="s">
        <v>683</v>
      </c>
      <c r="E232">
        <v>26</v>
      </c>
      <c r="F232" t="s">
        <v>14</v>
      </c>
      <c r="G232" t="s">
        <v>60</v>
      </c>
      <c r="H232" s="1">
        <f>IFERROR(VLOOKUP($A232,Sheet1!$A:$F,COLUMN(Sheet1!B232),FALSE),0)</f>
        <v>44656</v>
      </c>
      <c r="I232" s="1">
        <f>IFERROR(VLOOKUP($A232,Sheet1!$A:$F,COLUMN(Sheet1!C232),FALSE),0)</f>
        <v>44539</v>
      </c>
      <c r="J232" s="14">
        <f>IFERROR(VLOOKUP($A232,Sheet1!$A:$F,COLUMN(Sheet1!D232),FALSE),0)</f>
        <v>3</v>
      </c>
      <c r="K232" s="14">
        <f>IFERROR(VLOOKUP($A232,Sheet1!$A:$F,COLUMN(Sheet1!E232),FALSE),0)</f>
        <v>2333.62</v>
      </c>
      <c r="L232" s="14">
        <f>IFERROR(VLOOKUP($A232,Sheet1!$A:$F,COLUMN(Sheet1!F232),FALSE),0)</f>
        <v>1</v>
      </c>
      <c r="M232">
        <f t="shared" si="6"/>
        <v>0.33333333333333331</v>
      </c>
      <c r="N232">
        <f t="shared" si="7"/>
        <v>0</v>
      </c>
    </row>
    <row r="233" spans="1:14" x14ac:dyDescent="0.35">
      <c r="A233">
        <v>232</v>
      </c>
      <c r="B233" t="s">
        <v>684</v>
      </c>
      <c r="C233" t="s">
        <v>685</v>
      </c>
      <c r="D233" t="s">
        <v>686</v>
      </c>
      <c r="E233">
        <v>54</v>
      </c>
      <c r="F233" t="s">
        <v>14</v>
      </c>
      <c r="G233" t="s">
        <v>17</v>
      </c>
      <c r="H233" s="1">
        <f>IFERROR(VLOOKUP($A233,Sheet1!$A:$F,COLUMN(Sheet1!B233),FALSE),0)</f>
        <v>44988</v>
      </c>
      <c r="I233" s="1">
        <f>IFERROR(VLOOKUP($A233,Sheet1!$A:$F,COLUMN(Sheet1!C233),FALSE),0)</f>
        <v>44563</v>
      </c>
      <c r="J233" s="14">
        <f>IFERROR(VLOOKUP($A233,Sheet1!$A:$F,COLUMN(Sheet1!D233),FALSE),0)</f>
        <v>3</v>
      </c>
      <c r="K233" s="14">
        <f>IFERROR(VLOOKUP($A233,Sheet1!$A:$F,COLUMN(Sheet1!E233),FALSE),0)</f>
        <v>742.1</v>
      </c>
      <c r="L233" s="14">
        <f>IFERROR(VLOOKUP($A233,Sheet1!$A:$F,COLUMN(Sheet1!F233),FALSE),0)</f>
        <v>1</v>
      </c>
      <c r="M233">
        <f t="shared" si="6"/>
        <v>0.33333333333333331</v>
      </c>
      <c r="N233">
        <f t="shared" si="7"/>
        <v>0</v>
      </c>
    </row>
    <row r="234" spans="1:14" x14ac:dyDescent="0.35">
      <c r="A234">
        <v>233</v>
      </c>
      <c r="B234" t="s">
        <v>687</v>
      </c>
      <c r="C234" t="s">
        <v>688</v>
      </c>
      <c r="D234" t="s">
        <v>689</v>
      </c>
      <c r="E234">
        <v>45</v>
      </c>
      <c r="F234" t="s">
        <v>24</v>
      </c>
      <c r="G234" t="s">
        <v>76</v>
      </c>
      <c r="H234" s="1">
        <f>IFERROR(VLOOKUP($A234,Sheet1!$A:$F,COLUMN(Sheet1!B234),FALSE),0)</f>
        <v>44785</v>
      </c>
      <c r="I234" s="1">
        <f>IFERROR(VLOOKUP($A234,Sheet1!$A:$F,COLUMN(Sheet1!C234),FALSE),0)</f>
        <v>44785</v>
      </c>
      <c r="J234" s="14">
        <f>IFERROR(VLOOKUP($A234,Sheet1!$A:$F,COLUMN(Sheet1!D234),FALSE),0)</f>
        <v>1</v>
      </c>
      <c r="K234" s="14">
        <f>IFERROR(VLOOKUP($A234,Sheet1!$A:$F,COLUMN(Sheet1!E234),FALSE),0)</f>
        <v>1328.65</v>
      </c>
      <c r="L234" s="14">
        <f>IFERROR(VLOOKUP($A234,Sheet1!$A:$F,COLUMN(Sheet1!F234),FALSE),0)</f>
        <v>1</v>
      </c>
      <c r="M234">
        <f t="shared" si="6"/>
        <v>1</v>
      </c>
      <c r="N234">
        <f t="shared" si="7"/>
        <v>1</v>
      </c>
    </row>
    <row r="235" spans="1:14" x14ac:dyDescent="0.35">
      <c r="A235">
        <v>234</v>
      </c>
      <c r="B235" t="s">
        <v>690</v>
      </c>
      <c r="C235" t="s">
        <v>691</v>
      </c>
      <c r="D235">
        <v>268768118</v>
      </c>
      <c r="E235">
        <v>18</v>
      </c>
      <c r="F235" t="s">
        <v>14</v>
      </c>
      <c r="G235" t="s">
        <v>60</v>
      </c>
      <c r="H235" s="1">
        <f>IFERROR(VLOOKUP($A235,Sheet1!$A:$F,COLUMN(Sheet1!B235),FALSE),0)</f>
        <v>44890</v>
      </c>
      <c r="I235" s="1">
        <f>IFERROR(VLOOKUP($A235,Sheet1!$A:$F,COLUMN(Sheet1!C235),FALSE),0)</f>
        <v>44820</v>
      </c>
      <c r="J235" s="14">
        <f>IFERROR(VLOOKUP($A235,Sheet1!$A:$F,COLUMN(Sheet1!D235),FALSE),0)</f>
        <v>2</v>
      </c>
      <c r="K235" s="14">
        <f>IFERROR(VLOOKUP($A235,Sheet1!$A:$F,COLUMN(Sheet1!E235),FALSE),0)</f>
        <v>2243.04</v>
      </c>
      <c r="L235" s="14">
        <f>IFERROR(VLOOKUP($A235,Sheet1!$A:$F,COLUMN(Sheet1!F235),FALSE),0)</f>
        <v>1</v>
      </c>
      <c r="M235">
        <f t="shared" si="6"/>
        <v>0.5</v>
      </c>
      <c r="N235">
        <f t="shared" si="7"/>
        <v>0</v>
      </c>
    </row>
    <row r="236" spans="1:14" x14ac:dyDescent="0.35">
      <c r="A236">
        <v>235</v>
      </c>
      <c r="B236" t="s">
        <v>692</v>
      </c>
      <c r="C236" t="s">
        <v>693</v>
      </c>
      <c r="D236" t="s">
        <v>694</v>
      </c>
      <c r="E236">
        <v>30</v>
      </c>
      <c r="F236" t="s">
        <v>9</v>
      </c>
      <c r="G236" t="s">
        <v>32</v>
      </c>
      <c r="H236" s="1">
        <f>IFERROR(VLOOKUP($A236,Sheet1!$A:$F,COLUMN(Sheet1!B236),FALSE),0)</f>
        <v>44924</v>
      </c>
      <c r="I236" s="1">
        <f>IFERROR(VLOOKUP($A236,Sheet1!$A:$F,COLUMN(Sheet1!C236),FALSE),0)</f>
        <v>44352</v>
      </c>
      <c r="J236" s="14">
        <f>IFERROR(VLOOKUP($A236,Sheet1!$A:$F,COLUMN(Sheet1!D236),FALSE),0)</f>
        <v>3</v>
      </c>
      <c r="K236" s="14">
        <f>IFERROR(VLOOKUP($A236,Sheet1!$A:$F,COLUMN(Sheet1!E236),FALSE),0)</f>
        <v>1465.2</v>
      </c>
      <c r="L236" s="14">
        <f>IFERROR(VLOOKUP($A236,Sheet1!$A:$F,COLUMN(Sheet1!F236),FALSE),0)</f>
        <v>1</v>
      </c>
      <c r="M236">
        <f t="shared" si="6"/>
        <v>0.33333333333333331</v>
      </c>
      <c r="N236">
        <f t="shared" si="7"/>
        <v>0</v>
      </c>
    </row>
    <row r="237" spans="1:14" x14ac:dyDescent="0.35">
      <c r="A237">
        <v>236</v>
      </c>
      <c r="B237" t="s">
        <v>695</v>
      </c>
      <c r="C237" t="s">
        <v>696</v>
      </c>
      <c r="D237">
        <v>4793036149</v>
      </c>
      <c r="E237">
        <v>47</v>
      </c>
      <c r="F237" t="s">
        <v>24</v>
      </c>
      <c r="G237" t="s">
        <v>10</v>
      </c>
      <c r="H237" s="1">
        <f>IFERROR(VLOOKUP($A237,Sheet1!$A:$F,COLUMN(Sheet1!B237),FALSE),0)</f>
        <v>44790</v>
      </c>
      <c r="I237" s="1">
        <f>IFERROR(VLOOKUP($A237,Sheet1!$A:$F,COLUMN(Sheet1!C237),FALSE),0)</f>
        <v>44790</v>
      </c>
      <c r="J237" s="14">
        <f>IFERROR(VLOOKUP($A237,Sheet1!$A:$F,COLUMN(Sheet1!D237),FALSE),0)</f>
        <v>1</v>
      </c>
      <c r="K237" s="14">
        <f>IFERROR(VLOOKUP($A237,Sheet1!$A:$F,COLUMN(Sheet1!E237),FALSE),0)</f>
        <v>386.98</v>
      </c>
      <c r="L237" s="14">
        <f>IFERROR(VLOOKUP($A237,Sheet1!$A:$F,COLUMN(Sheet1!F237),FALSE),0)</f>
        <v>1</v>
      </c>
      <c r="M237">
        <f t="shared" si="6"/>
        <v>1</v>
      </c>
      <c r="N237">
        <f t="shared" si="7"/>
        <v>1</v>
      </c>
    </row>
    <row r="238" spans="1:14" x14ac:dyDescent="0.35">
      <c r="A238">
        <v>237</v>
      </c>
      <c r="B238" t="s">
        <v>697</v>
      </c>
      <c r="C238" t="s">
        <v>698</v>
      </c>
      <c r="D238" t="s">
        <v>699</v>
      </c>
      <c r="E238">
        <v>36</v>
      </c>
      <c r="F238" t="s">
        <v>9</v>
      </c>
      <c r="G238" t="s">
        <v>32</v>
      </c>
      <c r="H238" s="1">
        <f>IFERROR(VLOOKUP($A238,Sheet1!$A:$F,COLUMN(Sheet1!B238),FALSE),0)</f>
        <v>44743</v>
      </c>
      <c r="I238" s="1">
        <f>IFERROR(VLOOKUP($A238,Sheet1!$A:$F,COLUMN(Sheet1!C238),FALSE),0)</f>
        <v>44312</v>
      </c>
      <c r="J238" s="14">
        <f>IFERROR(VLOOKUP($A238,Sheet1!$A:$F,COLUMN(Sheet1!D238),FALSE),0)</f>
        <v>5</v>
      </c>
      <c r="K238" s="14">
        <f>IFERROR(VLOOKUP($A238,Sheet1!$A:$F,COLUMN(Sheet1!E238),FALSE),0)</f>
        <v>4796.6100000000006</v>
      </c>
      <c r="L238" s="14">
        <f>IFERROR(VLOOKUP($A238,Sheet1!$A:$F,COLUMN(Sheet1!F238),FALSE),0)</f>
        <v>2</v>
      </c>
      <c r="M238">
        <f t="shared" si="6"/>
        <v>0.4</v>
      </c>
      <c r="N238">
        <f t="shared" si="7"/>
        <v>0</v>
      </c>
    </row>
    <row r="239" spans="1:14" x14ac:dyDescent="0.35">
      <c r="A239">
        <v>238</v>
      </c>
      <c r="B239" t="s">
        <v>700</v>
      </c>
      <c r="C239" t="s">
        <v>701</v>
      </c>
      <c r="D239" t="s">
        <v>702</v>
      </c>
      <c r="E239">
        <v>64</v>
      </c>
      <c r="F239" t="s">
        <v>24</v>
      </c>
      <c r="G239" t="s">
        <v>32</v>
      </c>
      <c r="H239" s="1">
        <f>IFERROR(VLOOKUP($A239,Sheet1!$A:$F,COLUMN(Sheet1!B239),FALSE),0)</f>
        <v>44911</v>
      </c>
      <c r="I239" s="1">
        <f>IFERROR(VLOOKUP($A239,Sheet1!$A:$F,COLUMN(Sheet1!C239),FALSE),0)</f>
        <v>44911</v>
      </c>
      <c r="J239" s="14">
        <f>IFERROR(VLOOKUP($A239,Sheet1!$A:$F,COLUMN(Sheet1!D239),FALSE),0)</f>
        <v>1</v>
      </c>
      <c r="K239" s="14">
        <f>IFERROR(VLOOKUP($A239,Sheet1!$A:$F,COLUMN(Sheet1!E239),FALSE),0)</f>
        <v>486.72</v>
      </c>
      <c r="L239" s="14">
        <f>IFERROR(VLOOKUP($A239,Sheet1!$A:$F,COLUMN(Sheet1!F239),FALSE),0)</f>
        <v>0</v>
      </c>
      <c r="M239">
        <f t="shared" si="6"/>
        <v>0</v>
      </c>
      <c r="N239">
        <f t="shared" si="7"/>
        <v>0</v>
      </c>
    </row>
    <row r="240" spans="1:14" x14ac:dyDescent="0.35">
      <c r="A240">
        <v>239</v>
      </c>
      <c r="B240" t="s">
        <v>703</v>
      </c>
      <c r="C240" t="s">
        <v>704</v>
      </c>
      <c r="D240" t="s">
        <v>705</v>
      </c>
      <c r="E240">
        <v>26</v>
      </c>
      <c r="F240" t="s">
        <v>9</v>
      </c>
      <c r="G240" t="s">
        <v>44</v>
      </c>
      <c r="H240" s="1">
        <f>IFERROR(VLOOKUP($A240,Sheet1!$A:$F,COLUMN(Sheet1!B240),FALSE),0)</f>
        <v>45009</v>
      </c>
      <c r="I240" s="1">
        <f>IFERROR(VLOOKUP($A240,Sheet1!$A:$F,COLUMN(Sheet1!C240),FALSE),0)</f>
        <v>44464</v>
      </c>
      <c r="J240" s="14">
        <f>IFERROR(VLOOKUP($A240,Sheet1!$A:$F,COLUMN(Sheet1!D240),FALSE),0)</f>
        <v>5</v>
      </c>
      <c r="K240" s="14">
        <f>IFERROR(VLOOKUP($A240,Sheet1!$A:$F,COLUMN(Sheet1!E240),FALSE),0)</f>
        <v>5227.4400000000005</v>
      </c>
      <c r="L240" s="14">
        <f>IFERROR(VLOOKUP($A240,Sheet1!$A:$F,COLUMN(Sheet1!F240),FALSE),0)</f>
        <v>3</v>
      </c>
      <c r="M240">
        <f t="shared" si="6"/>
        <v>0.6</v>
      </c>
      <c r="N240">
        <f t="shared" si="7"/>
        <v>0</v>
      </c>
    </row>
    <row r="241" spans="1:14" x14ac:dyDescent="0.35">
      <c r="A241">
        <v>240</v>
      </c>
      <c r="B241" t="s">
        <v>706</v>
      </c>
      <c r="C241" t="s">
        <v>707</v>
      </c>
      <c r="D241" t="s">
        <v>708</v>
      </c>
      <c r="E241">
        <v>51</v>
      </c>
      <c r="F241" t="s">
        <v>9</v>
      </c>
      <c r="G241" t="s">
        <v>10</v>
      </c>
      <c r="H241" s="1">
        <f>IFERROR(VLOOKUP($A241,Sheet1!$A:$F,COLUMN(Sheet1!B241),FALSE),0)</f>
        <v>44782</v>
      </c>
      <c r="I241" s="1">
        <f>IFERROR(VLOOKUP($A241,Sheet1!$A:$F,COLUMN(Sheet1!C241),FALSE),0)</f>
        <v>44782</v>
      </c>
      <c r="J241" s="14">
        <f>IFERROR(VLOOKUP($A241,Sheet1!$A:$F,COLUMN(Sheet1!D241),FALSE),0)</f>
        <v>1</v>
      </c>
      <c r="K241" s="14">
        <f>IFERROR(VLOOKUP($A241,Sheet1!$A:$F,COLUMN(Sheet1!E241),FALSE),0)</f>
        <v>211.94</v>
      </c>
      <c r="L241" s="14">
        <f>IFERROR(VLOOKUP($A241,Sheet1!$A:$F,COLUMN(Sheet1!F241),FALSE),0)</f>
        <v>1</v>
      </c>
      <c r="M241">
        <f t="shared" si="6"/>
        <v>1</v>
      </c>
      <c r="N241">
        <f t="shared" si="7"/>
        <v>1</v>
      </c>
    </row>
    <row r="242" spans="1:14" x14ac:dyDescent="0.35">
      <c r="A242">
        <v>241</v>
      </c>
      <c r="B242" t="s">
        <v>709</v>
      </c>
      <c r="C242" t="s">
        <v>710</v>
      </c>
      <c r="D242" t="s">
        <v>711</v>
      </c>
      <c r="E242">
        <v>47</v>
      </c>
      <c r="F242" t="s">
        <v>14</v>
      </c>
      <c r="G242" t="s">
        <v>54</v>
      </c>
      <c r="H242" s="1">
        <f>IFERROR(VLOOKUP($A242,Sheet1!$A:$F,COLUMN(Sheet1!B242),FALSE),0)</f>
        <v>44725</v>
      </c>
      <c r="I242" s="1">
        <f>IFERROR(VLOOKUP($A242,Sheet1!$A:$F,COLUMN(Sheet1!C242),FALSE),0)</f>
        <v>44363</v>
      </c>
      <c r="J242" s="14">
        <f>IFERROR(VLOOKUP($A242,Sheet1!$A:$F,COLUMN(Sheet1!D242),FALSE),0)</f>
        <v>3</v>
      </c>
      <c r="K242" s="14">
        <f>IFERROR(VLOOKUP($A242,Sheet1!$A:$F,COLUMN(Sheet1!E242),FALSE),0)</f>
        <v>2284.29</v>
      </c>
      <c r="L242" s="14">
        <f>IFERROR(VLOOKUP($A242,Sheet1!$A:$F,COLUMN(Sheet1!F242),FALSE),0)</f>
        <v>1</v>
      </c>
      <c r="M242">
        <f t="shared" si="6"/>
        <v>0.33333333333333331</v>
      </c>
      <c r="N242">
        <f t="shared" si="7"/>
        <v>0</v>
      </c>
    </row>
    <row r="243" spans="1:14" x14ac:dyDescent="0.35">
      <c r="A243">
        <v>242</v>
      </c>
      <c r="B243" t="s">
        <v>712</v>
      </c>
      <c r="C243" t="s">
        <v>713</v>
      </c>
      <c r="D243" t="s">
        <v>714</v>
      </c>
      <c r="E243">
        <v>32</v>
      </c>
      <c r="F243" t="s">
        <v>24</v>
      </c>
      <c r="G243" t="s">
        <v>83</v>
      </c>
      <c r="H243" s="1">
        <f>IFERROR(VLOOKUP($A243,Sheet1!$A:$F,COLUMN(Sheet1!B243),FALSE),0)</f>
        <v>44753</v>
      </c>
      <c r="I243" s="1">
        <f>IFERROR(VLOOKUP($A243,Sheet1!$A:$F,COLUMN(Sheet1!C243),FALSE),0)</f>
        <v>44445</v>
      </c>
      <c r="J243" s="14">
        <f>IFERROR(VLOOKUP($A243,Sheet1!$A:$F,COLUMN(Sheet1!D243),FALSE),0)</f>
        <v>4</v>
      </c>
      <c r="K243" s="14">
        <f>IFERROR(VLOOKUP($A243,Sheet1!$A:$F,COLUMN(Sheet1!E243),FALSE),0)</f>
        <v>1470.11</v>
      </c>
      <c r="L243" s="14">
        <f>IFERROR(VLOOKUP($A243,Sheet1!$A:$F,COLUMN(Sheet1!F243),FALSE),0)</f>
        <v>3</v>
      </c>
      <c r="M243">
        <f t="shared" si="6"/>
        <v>0.75</v>
      </c>
      <c r="N243">
        <f t="shared" si="7"/>
        <v>0</v>
      </c>
    </row>
    <row r="244" spans="1:14" x14ac:dyDescent="0.35">
      <c r="A244">
        <v>243</v>
      </c>
      <c r="B244" t="s">
        <v>715</v>
      </c>
      <c r="C244" t="s">
        <v>716</v>
      </c>
      <c r="D244" t="s">
        <v>717</v>
      </c>
      <c r="E244">
        <v>51</v>
      </c>
      <c r="F244" t="s">
        <v>14</v>
      </c>
      <c r="G244" t="s">
        <v>44</v>
      </c>
      <c r="H244" s="1">
        <f>IFERROR(VLOOKUP($A244,Sheet1!$A:$F,COLUMN(Sheet1!B244),FALSE),0)</f>
        <v>44716</v>
      </c>
      <c r="I244" s="1">
        <f>IFERROR(VLOOKUP($A244,Sheet1!$A:$F,COLUMN(Sheet1!C244),FALSE),0)</f>
        <v>44716</v>
      </c>
      <c r="J244" s="14">
        <f>IFERROR(VLOOKUP($A244,Sheet1!$A:$F,COLUMN(Sheet1!D244),FALSE),0)</f>
        <v>1</v>
      </c>
      <c r="K244" s="14">
        <f>IFERROR(VLOOKUP($A244,Sheet1!$A:$F,COLUMN(Sheet1!E244),FALSE),0)</f>
        <v>1253.04</v>
      </c>
      <c r="L244" s="14">
        <f>IFERROR(VLOOKUP($A244,Sheet1!$A:$F,COLUMN(Sheet1!F244),FALSE),0)</f>
        <v>1</v>
      </c>
      <c r="M244">
        <f t="shared" si="6"/>
        <v>1</v>
      </c>
      <c r="N244">
        <f t="shared" si="7"/>
        <v>1</v>
      </c>
    </row>
    <row r="245" spans="1:14" x14ac:dyDescent="0.35">
      <c r="A245">
        <v>244</v>
      </c>
      <c r="B245" t="s">
        <v>718</v>
      </c>
      <c r="C245" t="s">
        <v>719</v>
      </c>
      <c r="D245" t="s">
        <v>720</v>
      </c>
      <c r="E245">
        <v>36</v>
      </c>
      <c r="F245" t="s">
        <v>9</v>
      </c>
      <c r="G245" t="s">
        <v>48</v>
      </c>
      <c r="H245" s="1">
        <f>IFERROR(VLOOKUP($A245,Sheet1!$A:$F,COLUMN(Sheet1!B245),FALSE),0)</f>
        <v>0</v>
      </c>
      <c r="I245" s="1">
        <f>IFERROR(VLOOKUP($A245,Sheet1!$A:$F,COLUMN(Sheet1!C245),FALSE),0)</f>
        <v>0</v>
      </c>
      <c r="J245" s="14">
        <f>IFERROR(VLOOKUP($A245,Sheet1!$A:$F,COLUMN(Sheet1!D245),FALSE),0)</f>
        <v>0</v>
      </c>
      <c r="K245" s="14">
        <f>IFERROR(VLOOKUP($A245,Sheet1!$A:$F,COLUMN(Sheet1!E245),FALSE),0)</f>
        <v>0</v>
      </c>
      <c r="L245" s="14">
        <f>IFERROR(VLOOKUP($A245,Sheet1!$A:$F,COLUMN(Sheet1!F245),FALSE),0)</f>
        <v>0</v>
      </c>
      <c r="M245">
        <f t="shared" si="6"/>
        <v>0</v>
      </c>
      <c r="N245">
        <f t="shared" si="7"/>
        <v>0</v>
      </c>
    </row>
    <row r="246" spans="1:14" x14ac:dyDescent="0.35">
      <c r="A246">
        <v>245</v>
      </c>
      <c r="B246" t="s">
        <v>721</v>
      </c>
      <c r="C246" t="s">
        <v>722</v>
      </c>
      <c r="D246" t="s">
        <v>723</v>
      </c>
      <c r="E246">
        <v>61</v>
      </c>
      <c r="F246" t="s">
        <v>14</v>
      </c>
      <c r="G246" t="s">
        <v>54</v>
      </c>
      <c r="H246" s="1">
        <f>IFERROR(VLOOKUP($A246,Sheet1!$A:$F,COLUMN(Sheet1!B246),FALSE),0)</f>
        <v>44926</v>
      </c>
      <c r="I246" s="1">
        <f>IFERROR(VLOOKUP($A246,Sheet1!$A:$F,COLUMN(Sheet1!C246),FALSE),0)</f>
        <v>44926</v>
      </c>
      <c r="J246" s="14">
        <f>IFERROR(VLOOKUP($A246,Sheet1!$A:$F,COLUMN(Sheet1!D246),FALSE),0)</f>
        <v>1</v>
      </c>
      <c r="K246" s="14">
        <f>IFERROR(VLOOKUP($A246,Sheet1!$A:$F,COLUMN(Sheet1!E246),FALSE),0)</f>
        <v>2193.9500000000003</v>
      </c>
      <c r="L246" s="14">
        <f>IFERROR(VLOOKUP($A246,Sheet1!$A:$F,COLUMN(Sheet1!F246),FALSE),0)</f>
        <v>1</v>
      </c>
      <c r="M246">
        <f t="shared" si="6"/>
        <v>1</v>
      </c>
      <c r="N246">
        <f t="shared" si="7"/>
        <v>1</v>
      </c>
    </row>
    <row r="247" spans="1:14" x14ac:dyDescent="0.35">
      <c r="A247">
        <v>246</v>
      </c>
      <c r="B247" t="s">
        <v>724</v>
      </c>
      <c r="C247" t="s">
        <v>725</v>
      </c>
      <c r="D247" t="s">
        <v>726</v>
      </c>
      <c r="E247">
        <v>30</v>
      </c>
      <c r="F247" t="s">
        <v>9</v>
      </c>
      <c r="G247" t="s">
        <v>60</v>
      </c>
      <c r="H247" s="1">
        <f>IFERROR(VLOOKUP($A247,Sheet1!$A:$F,COLUMN(Sheet1!B247),FALSE),0)</f>
        <v>44936</v>
      </c>
      <c r="I247" s="1">
        <f>IFERROR(VLOOKUP($A247,Sheet1!$A:$F,COLUMN(Sheet1!C247),FALSE),0)</f>
        <v>44936</v>
      </c>
      <c r="J247" s="14">
        <f>IFERROR(VLOOKUP($A247,Sheet1!$A:$F,COLUMN(Sheet1!D247),FALSE),0)</f>
        <v>1</v>
      </c>
      <c r="K247" s="14">
        <f>IFERROR(VLOOKUP($A247,Sheet1!$A:$F,COLUMN(Sheet1!E247),FALSE),0)</f>
        <v>1915.84</v>
      </c>
      <c r="L247" s="14">
        <f>IFERROR(VLOOKUP($A247,Sheet1!$A:$F,COLUMN(Sheet1!F247),FALSE),0)</f>
        <v>1</v>
      </c>
      <c r="M247">
        <f t="shared" si="6"/>
        <v>1</v>
      </c>
      <c r="N247">
        <f t="shared" si="7"/>
        <v>1</v>
      </c>
    </row>
    <row r="248" spans="1:14" x14ac:dyDescent="0.35">
      <c r="A248">
        <v>247</v>
      </c>
      <c r="B248" t="s">
        <v>727</v>
      </c>
      <c r="C248" t="s">
        <v>728</v>
      </c>
      <c r="D248" t="s">
        <v>729</v>
      </c>
      <c r="E248">
        <v>62</v>
      </c>
      <c r="F248" t="s">
        <v>14</v>
      </c>
      <c r="G248" t="s">
        <v>83</v>
      </c>
      <c r="H248" s="1">
        <f>IFERROR(VLOOKUP($A248,Sheet1!$A:$F,COLUMN(Sheet1!B248),FALSE),0)</f>
        <v>44960</v>
      </c>
      <c r="I248" s="1">
        <f>IFERROR(VLOOKUP($A248,Sheet1!$A:$F,COLUMN(Sheet1!C248),FALSE),0)</f>
        <v>44316</v>
      </c>
      <c r="J248" s="14">
        <f>IFERROR(VLOOKUP($A248,Sheet1!$A:$F,COLUMN(Sheet1!D248),FALSE),0)</f>
        <v>6</v>
      </c>
      <c r="K248" s="14">
        <f>IFERROR(VLOOKUP($A248,Sheet1!$A:$F,COLUMN(Sheet1!E248),FALSE),0)</f>
        <v>6314.04</v>
      </c>
      <c r="L248" s="14">
        <f>IFERROR(VLOOKUP($A248,Sheet1!$A:$F,COLUMN(Sheet1!F248),FALSE),0)</f>
        <v>3</v>
      </c>
      <c r="M248">
        <f t="shared" si="6"/>
        <v>0.5</v>
      </c>
      <c r="N248">
        <f t="shared" si="7"/>
        <v>0</v>
      </c>
    </row>
    <row r="249" spans="1:14" x14ac:dyDescent="0.35">
      <c r="A249">
        <v>248</v>
      </c>
      <c r="B249" t="s">
        <v>730</v>
      </c>
      <c r="C249" t="s">
        <v>731</v>
      </c>
      <c r="D249" t="s">
        <v>732</v>
      </c>
      <c r="E249">
        <v>62</v>
      </c>
      <c r="F249" t="s">
        <v>24</v>
      </c>
      <c r="G249" t="s">
        <v>17</v>
      </c>
      <c r="H249" s="1">
        <f>IFERROR(VLOOKUP($A249,Sheet1!$A:$F,COLUMN(Sheet1!B249),FALSE),0)</f>
        <v>44947</v>
      </c>
      <c r="I249" s="1">
        <f>IFERROR(VLOOKUP($A249,Sheet1!$A:$F,COLUMN(Sheet1!C249),FALSE),0)</f>
        <v>44697</v>
      </c>
      <c r="J249" s="14">
        <f>IFERROR(VLOOKUP($A249,Sheet1!$A:$F,COLUMN(Sheet1!D249),FALSE),0)</f>
        <v>2</v>
      </c>
      <c r="K249" s="14">
        <f>IFERROR(VLOOKUP($A249,Sheet1!$A:$F,COLUMN(Sheet1!E249),FALSE),0)</f>
        <v>859.11000000000013</v>
      </c>
      <c r="L249" s="14">
        <f>IFERROR(VLOOKUP($A249,Sheet1!$A:$F,COLUMN(Sheet1!F249),FALSE),0)</f>
        <v>1</v>
      </c>
      <c r="M249">
        <f t="shared" si="6"/>
        <v>0.5</v>
      </c>
      <c r="N249">
        <f t="shared" si="7"/>
        <v>0</v>
      </c>
    </row>
    <row r="250" spans="1:14" x14ac:dyDescent="0.35">
      <c r="A250">
        <v>249</v>
      </c>
      <c r="B250" t="s">
        <v>733</v>
      </c>
      <c r="C250" t="s">
        <v>734</v>
      </c>
      <c r="D250" t="s">
        <v>735</v>
      </c>
      <c r="E250">
        <v>38</v>
      </c>
      <c r="F250" t="s">
        <v>14</v>
      </c>
      <c r="G250" t="s">
        <v>25</v>
      </c>
      <c r="H250" s="1">
        <f>IFERROR(VLOOKUP($A250,Sheet1!$A:$F,COLUMN(Sheet1!B250),FALSE),0)</f>
        <v>44674</v>
      </c>
      <c r="I250" s="1">
        <f>IFERROR(VLOOKUP($A250,Sheet1!$A:$F,COLUMN(Sheet1!C250),FALSE),0)</f>
        <v>44674</v>
      </c>
      <c r="J250" s="14">
        <f>IFERROR(VLOOKUP($A250,Sheet1!$A:$F,COLUMN(Sheet1!D250),FALSE),0)</f>
        <v>1</v>
      </c>
      <c r="K250" s="14">
        <f>IFERROR(VLOOKUP($A250,Sheet1!$A:$F,COLUMN(Sheet1!E250),FALSE),0)</f>
        <v>209.88</v>
      </c>
      <c r="L250" s="14">
        <f>IFERROR(VLOOKUP($A250,Sheet1!$A:$F,COLUMN(Sheet1!F250),FALSE),0)</f>
        <v>1</v>
      </c>
      <c r="M250">
        <f t="shared" si="6"/>
        <v>1</v>
      </c>
      <c r="N250">
        <f t="shared" si="7"/>
        <v>1</v>
      </c>
    </row>
    <row r="251" spans="1:14" x14ac:dyDescent="0.35">
      <c r="A251">
        <v>250</v>
      </c>
      <c r="B251" t="s">
        <v>736</v>
      </c>
      <c r="C251" t="s">
        <v>737</v>
      </c>
      <c r="D251" t="s">
        <v>738</v>
      </c>
      <c r="E251">
        <v>49</v>
      </c>
      <c r="F251" t="s">
        <v>9</v>
      </c>
      <c r="G251" t="s">
        <v>32</v>
      </c>
      <c r="H251" s="1">
        <f>IFERROR(VLOOKUP($A251,Sheet1!$A:$F,COLUMN(Sheet1!B251),FALSE),0)</f>
        <v>44898</v>
      </c>
      <c r="I251" s="1">
        <f>IFERROR(VLOOKUP($A251,Sheet1!$A:$F,COLUMN(Sheet1!C251),FALSE),0)</f>
        <v>44302</v>
      </c>
      <c r="J251" s="14">
        <f>IFERROR(VLOOKUP($A251,Sheet1!$A:$F,COLUMN(Sheet1!D251),FALSE),0)</f>
        <v>4</v>
      </c>
      <c r="K251" s="14">
        <f>IFERROR(VLOOKUP($A251,Sheet1!$A:$F,COLUMN(Sheet1!E251),FALSE),0)</f>
        <v>3819.6899999999996</v>
      </c>
      <c r="L251" s="14">
        <f>IFERROR(VLOOKUP($A251,Sheet1!$A:$F,COLUMN(Sheet1!F251),FALSE),0)</f>
        <v>2</v>
      </c>
      <c r="M251">
        <f t="shared" si="6"/>
        <v>0.5</v>
      </c>
      <c r="N251">
        <f t="shared" si="7"/>
        <v>0</v>
      </c>
    </row>
    <row r="252" spans="1:14" x14ac:dyDescent="0.35">
      <c r="A252">
        <v>251</v>
      </c>
      <c r="B252" t="s">
        <v>739</v>
      </c>
      <c r="C252" t="s">
        <v>740</v>
      </c>
      <c r="D252" t="s">
        <v>741</v>
      </c>
      <c r="E252">
        <v>18</v>
      </c>
      <c r="F252" t="s">
        <v>9</v>
      </c>
      <c r="G252" t="s">
        <v>54</v>
      </c>
      <c r="H252" s="1">
        <f>IFERROR(VLOOKUP($A252,Sheet1!$A:$F,COLUMN(Sheet1!B252),FALSE),0)</f>
        <v>44879</v>
      </c>
      <c r="I252" s="1">
        <f>IFERROR(VLOOKUP($A252,Sheet1!$A:$F,COLUMN(Sheet1!C252),FALSE),0)</f>
        <v>44342</v>
      </c>
      <c r="J252" s="14">
        <f>IFERROR(VLOOKUP($A252,Sheet1!$A:$F,COLUMN(Sheet1!D252),FALSE),0)</f>
        <v>4</v>
      </c>
      <c r="K252" s="14">
        <f>IFERROR(VLOOKUP($A252,Sheet1!$A:$F,COLUMN(Sheet1!E252),FALSE),0)</f>
        <v>5508.77</v>
      </c>
      <c r="L252" s="14">
        <f>IFERROR(VLOOKUP($A252,Sheet1!$A:$F,COLUMN(Sheet1!F252),FALSE),0)</f>
        <v>2</v>
      </c>
      <c r="M252">
        <f t="shared" si="6"/>
        <v>0.5</v>
      </c>
      <c r="N252">
        <f t="shared" si="7"/>
        <v>0</v>
      </c>
    </row>
    <row r="253" spans="1:14" x14ac:dyDescent="0.35">
      <c r="A253">
        <v>252</v>
      </c>
      <c r="B253" t="s">
        <v>742</v>
      </c>
      <c r="C253" t="s">
        <v>743</v>
      </c>
      <c r="D253" t="s">
        <v>744</v>
      </c>
      <c r="E253">
        <v>44</v>
      </c>
      <c r="F253" t="s">
        <v>24</v>
      </c>
      <c r="G253" t="s">
        <v>54</v>
      </c>
      <c r="H253" s="1">
        <f>IFERROR(VLOOKUP($A253,Sheet1!$A:$F,COLUMN(Sheet1!B253),FALSE),0)</f>
        <v>44826</v>
      </c>
      <c r="I253" s="1">
        <f>IFERROR(VLOOKUP($A253,Sheet1!$A:$F,COLUMN(Sheet1!C253),FALSE),0)</f>
        <v>44515</v>
      </c>
      <c r="J253" s="14">
        <f>IFERROR(VLOOKUP($A253,Sheet1!$A:$F,COLUMN(Sheet1!D253),FALSE),0)</f>
        <v>5</v>
      </c>
      <c r="K253" s="14">
        <f>IFERROR(VLOOKUP($A253,Sheet1!$A:$F,COLUMN(Sheet1!E253),FALSE),0)</f>
        <v>4666.079999999999</v>
      </c>
      <c r="L253" s="14">
        <f>IFERROR(VLOOKUP($A253,Sheet1!$A:$F,COLUMN(Sheet1!F253),FALSE),0)</f>
        <v>2</v>
      </c>
      <c r="M253">
        <f t="shared" si="6"/>
        <v>0.4</v>
      </c>
      <c r="N253">
        <f t="shared" si="7"/>
        <v>0</v>
      </c>
    </row>
    <row r="254" spans="1:14" x14ac:dyDescent="0.35">
      <c r="A254">
        <v>253</v>
      </c>
      <c r="B254" t="s">
        <v>745</v>
      </c>
      <c r="C254" t="s">
        <v>746</v>
      </c>
      <c r="D254" t="s">
        <v>747</v>
      </c>
      <c r="E254">
        <v>60</v>
      </c>
      <c r="F254" t="s">
        <v>14</v>
      </c>
      <c r="G254" t="s">
        <v>48</v>
      </c>
      <c r="H254" s="1">
        <f>IFERROR(VLOOKUP($A254,Sheet1!$A:$F,COLUMN(Sheet1!B254),FALSE),0)</f>
        <v>44930</v>
      </c>
      <c r="I254" s="1">
        <f>IFERROR(VLOOKUP($A254,Sheet1!$A:$F,COLUMN(Sheet1!C254),FALSE),0)</f>
        <v>44930</v>
      </c>
      <c r="J254" s="14">
        <f>IFERROR(VLOOKUP($A254,Sheet1!$A:$F,COLUMN(Sheet1!D254),FALSE),0)</f>
        <v>1</v>
      </c>
      <c r="K254" s="14">
        <f>IFERROR(VLOOKUP($A254,Sheet1!$A:$F,COLUMN(Sheet1!E254),FALSE),0)</f>
        <v>1124.3700000000001</v>
      </c>
      <c r="L254" s="14">
        <f>IFERROR(VLOOKUP($A254,Sheet1!$A:$F,COLUMN(Sheet1!F254),FALSE),0)</f>
        <v>1</v>
      </c>
      <c r="M254">
        <f t="shared" si="6"/>
        <v>1</v>
      </c>
      <c r="N254">
        <f t="shared" si="7"/>
        <v>1</v>
      </c>
    </row>
    <row r="255" spans="1:14" x14ac:dyDescent="0.35">
      <c r="A255">
        <v>254</v>
      </c>
      <c r="B255" t="s">
        <v>748</v>
      </c>
      <c r="C255" t="s">
        <v>749</v>
      </c>
      <c r="D255" t="s">
        <v>750</v>
      </c>
      <c r="E255">
        <v>45</v>
      </c>
      <c r="F255" t="s">
        <v>14</v>
      </c>
      <c r="G255" t="s">
        <v>10</v>
      </c>
      <c r="H255" s="1">
        <f>IFERROR(VLOOKUP($A255,Sheet1!$A:$F,COLUMN(Sheet1!B255),FALSE),0)</f>
        <v>44962</v>
      </c>
      <c r="I255" s="1">
        <f>IFERROR(VLOOKUP($A255,Sheet1!$A:$F,COLUMN(Sheet1!C255),FALSE),0)</f>
        <v>44303</v>
      </c>
      <c r="J255" s="14">
        <f>IFERROR(VLOOKUP($A255,Sheet1!$A:$F,COLUMN(Sheet1!D255),FALSE),0)</f>
        <v>4</v>
      </c>
      <c r="K255" s="14">
        <f>IFERROR(VLOOKUP($A255,Sheet1!$A:$F,COLUMN(Sheet1!E255),FALSE),0)</f>
        <v>2809.7400000000002</v>
      </c>
      <c r="L255" s="14">
        <f>IFERROR(VLOOKUP($A255,Sheet1!$A:$F,COLUMN(Sheet1!F255),FALSE),0)</f>
        <v>2</v>
      </c>
      <c r="M255">
        <f t="shared" si="6"/>
        <v>0.5</v>
      </c>
      <c r="N255">
        <f t="shared" si="7"/>
        <v>0</v>
      </c>
    </row>
    <row r="256" spans="1:14" x14ac:dyDescent="0.35">
      <c r="A256">
        <v>255</v>
      </c>
      <c r="B256" t="s">
        <v>751</v>
      </c>
      <c r="C256" t="s">
        <v>752</v>
      </c>
      <c r="D256" t="s">
        <v>753</v>
      </c>
      <c r="E256">
        <v>25</v>
      </c>
      <c r="F256" t="s">
        <v>14</v>
      </c>
      <c r="G256" t="s">
        <v>60</v>
      </c>
      <c r="H256" s="1">
        <f>IFERROR(VLOOKUP($A256,Sheet1!$A:$F,COLUMN(Sheet1!B256),FALSE),0)</f>
        <v>44863</v>
      </c>
      <c r="I256" s="1">
        <f>IFERROR(VLOOKUP($A256,Sheet1!$A:$F,COLUMN(Sheet1!C256),FALSE),0)</f>
        <v>44341</v>
      </c>
      <c r="J256" s="14">
        <f>IFERROR(VLOOKUP($A256,Sheet1!$A:$F,COLUMN(Sheet1!D256),FALSE),0)</f>
        <v>3</v>
      </c>
      <c r="K256" s="14">
        <f>IFERROR(VLOOKUP($A256,Sheet1!$A:$F,COLUMN(Sheet1!E256),FALSE),0)</f>
        <v>5639.84</v>
      </c>
      <c r="L256" s="14">
        <f>IFERROR(VLOOKUP($A256,Sheet1!$A:$F,COLUMN(Sheet1!F256),FALSE),0)</f>
        <v>2</v>
      </c>
      <c r="M256">
        <f t="shared" si="6"/>
        <v>0.66666666666666663</v>
      </c>
      <c r="N256">
        <f t="shared" si="7"/>
        <v>0</v>
      </c>
    </row>
    <row r="257" spans="1:14" x14ac:dyDescent="0.35">
      <c r="A257">
        <v>256</v>
      </c>
      <c r="B257" t="s">
        <v>754</v>
      </c>
      <c r="C257" t="s">
        <v>755</v>
      </c>
      <c r="D257" t="s">
        <v>756</v>
      </c>
      <c r="E257">
        <v>27</v>
      </c>
      <c r="F257" t="s">
        <v>14</v>
      </c>
      <c r="G257" t="s">
        <v>10</v>
      </c>
      <c r="H257" s="1">
        <f>IFERROR(VLOOKUP($A257,Sheet1!$A:$F,COLUMN(Sheet1!B257),FALSE),0)</f>
        <v>44836</v>
      </c>
      <c r="I257" s="1">
        <f>IFERROR(VLOOKUP($A257,Sheet1!$A:$F,COLUMN(Sheet1!C257),FALSE),0)</f>
        <v>44420</v>
      </c>
      <c r="J257" s="14">
        <f>IFERROR(VLOOKUP($A257,Sheet1!$A:$F,COLUMN(Sheet1!D257),FALSE),0)</f>
        <v>5</v>
      </c>
      <c r="K257" s="14">
        <f>IFERROR(VLOOKUP($A257,Sheet1!$A:$F,COLUMN(Sheet1!E257),FALSE),0)</f>
        <v>3148.0199999999995</v>
      </c>
      <c r="L257" s="14">
        <f>IFERROR(VLOOKUP($A257,Sheet1!$A:$F,COLUMN(Sheet1!F257),FALSE),0)</f>
        <v>2</v>
      </c>
      <c r="M257">
        <f t="shared" si="6"/>
        <v>0.4</v>
      </c>
      <c r="N257">
        <f t="shared" si="7"/>
        <v>0</v>
      </c>
    </row>
    <row r="258" spans="1:14" x14ac:dyDescent="0.35">
      <c r="A258">
        <v>257</v>
      </c>
      <c r="B258" t="s">
        <v>757</v>
      </c>
      <c r="C258" t="s">
        <v>758</v>
      </c>
      <c r="D258" t="s">
        <v>759</v>
      </c>
      <c r="E258">
        <v>64</v>
      </c>
      <c r="F258" t="s">
        <v>24</v>
      </c>
      <c r="G258" t="s">
        <v>48</v>
      </c>
      <c r="H258" s="1">
        <f>IFERROR(VLOOKUP($A258,Sheet1!$A:$F,COLUMN(Sheet1!B258),FALSE),0)</f>
        <v>44899</v>
      </c>
      <c r="I258" s="1">
        <f>IFERROR(VLOOKUP($A258,Sheet1!$A:$F,COLUMN(Sheet1!C258),FALSE),0)</f>
        <v>44620</v>
      </c>
      <c r="J258" s="14">
        <f>IFERROR(VLOOKUP($A258,Sheet1!$A:$F,COLUMN(Sheet1!D258),FALSE),0)</f>
        <v>3</v>
      </c>
      <c r="K258" s="14">
        <f>IFERROR(VLOOKUP($A258,Sheet1!$A:$F,COLUMN(Sheet1!E258),FALSE),0)</f>
        <v>3778.5599999999995</v>
      </c>
      <c r="L258" s="14">
        <f>IFERROR(VLOOKUP($A258,Sheet1!$A:$F,COLUMN(Sheet1!F258),FALSE),0)</f>
        <v>1</v>
      </c>
      <c r="M258">
        <f t="shared" si="6"/>
        <v>0.33333333333333331</v>
      </c>
      <c r="N258">
        <f t="shared" si="7"/>
        <v>0</v>
      </c>
    </row>
    <row r="259" spans="1:14" x14ac:dyDescent="0.35">
      <c r="A259">
        <v>258</v>
      </c>
      <c r="B259" t="s">
        <v>760</v>
      </c>
      <c r="C259" t="s">
        <v>761</v>
      </c>
      <c r="D259" t="s">
        <v>762</v>
      </c>
      <c r="E259">
        <v>36</v>
      </c>
      <c r="F259" t="s">
        <v>24</v>
      </c>
      <c r="G259" t="s">
        <v>17</v>
      </c>
      <c r="H259" s="1">
        <f>IFERROR(VLOOKUP($A259,Sheet1!$A:$F,COLUMN(Sheet1!B259),FALSE),0)</f>
        <v>44949</v>
      </c>
      <c r="I259" s="1">
        <f>IFERROR(VLOOKUP($A259,Sheet1!$A:$F,COLUMN(Sheet1!C259),FALSE),0)</f>
        <v>44802</v>
      </c>
      <c r="J259" s="14">
        <f>IFERROR(VLOOKUP($A259,Sheet1!$A:$F,COLUMN(Sheet1!D259),FALSE),0)</f>
        <v>2</v>
      </c>
      <c r="K259" s="14">
        <f>IFERROR(VLOOKUP($A259,Sheet1!$A:$F,COLUMN(Sheet1!E259),FALSE),0)</f>
        <v>1430.52</v>
      </c>
      <c r="L259" s="14">
        <f>IFERROR(VLOOKUP($A259,Sheet1!$A:$F,COLUMN(Sheet1!F259),FALSE),0)</f>
        <v>1</v>
      </c>
      <c r="M259">
        <f t="shared" ref="M259:M322" si="8">IFERROR(L259/J259, 0)</f>
        <v>0.5</v>
      </c>
      <c r="N259">
        <f t="shared" ref="N259:N322" si="9">IF(M259=1, 1, 0)</f>
        <v>0</v>
      </c>
    </row>
    <row r="260" spans="1:14" x14ac:dyDescent="0.35">
      <c r="A260">
        <v>259</v>
      </c>
      <c r="B260" t="s">
        <v>763</v>
      </c>
      <c r="C260" t="s">
        <v>764</v>
      </c>
      <c r="D260" t="s">
        <v>765</v>
      </c>
      <c r="E260">
        <v>26</v>
      </c>
      <c r="F260" t="s">
        <v>9</v>
      </c>
      <c r="G260" t="s">
        <v>17</v>
      </c>
      <c r="H260" s="1">
        <f>IFERROR(VLOOKUP($A260,Sheet1!$A:$F,COLUMN(Sheet1!B260),FALSE),0)</f>
        <v>44847</v>
      </c>
      <c r="I260" s="1">
        <f>IFERROR(VLOOKUP($A260,Sheet1!$A:$F,COLUMN(Sheet1!C260),FALSE),0)</f>
        <v>44827</v>
      </c>
      <c r="J260" s="14">
        <f>IFERROR(VLOOKUP($A260,Sheet1!$A:$F,COLUMN(Sheet1!D260),FALSE),0)</f>
        <v>3</v>
      </c>
      <c r="K260" s="14">
        <f>IFERROR(VLOOKUP($A260,Sheet1!$A:$F,COLUMN(Sheet1!E260),FALSE),0)</f>
        <v>1284.6499999999999</v>
      </c>
      <c r="L260" s="14">
        <f>IFERROR(VLOOKUP($A260,Sheet1!$A:$F,COLUMN(Sheet1!F260),FALSE),0)</f>
        <v>1</v>
      </c>
      <c r="M260">
        <f t="shared" si="8"/>
        <v>0.33333333333333331</v>
      </c>
      <c r="N260">
        <f t="shared" si="9"/>
        <v>0</v>
      </c>
    </row>
    <row r="261" spans="1:14" x14ac:dyDescent="0.35">
      <c r="A261">
        <v>260</v>
      </c>
      <c r="B261" t="s">
        <v>766</v>
      </c>
      <c r="C261" t="s">
        <v>767</v>
      </c>
      <c r="D261" t="s">
        <v>768</v>
      </c>
      <c r="E261">
        <v>52</v>
      </c>
      <c r="F261" t="s">
        <v>14</v>
      </c>
      <c r="G261" t="s">
        <v>54</v>
      </c>
      <c r="H261" s="1">
        <f>IFERROR(VLOOKUP($A261,Sheet1!$A:$F,COLUMN(Sheet1!B261),FALSE),0)</f>
        <v>44497</v>
      </c>
      <c r="I261" s="1">
        <f>IFERROR(VLOOKUP($A261,Sheet1!$A:$F,COLUMN(Sheet1!C261),FALSE),0)</f>
        <v>44468</v>
      </c>
      <c r="J261" s="14">
        <f>IFERROR(VLOOKUP($A261,Sheet1!$A:$F,COLUMN(Sheet1!D261),FALSE),0)</f>
        <v>2</v>
      </c>
      <c r="K261" s="14">
        <f>IFERROR(VLOOKUP($A261,Sheet1!$A:$F,COLUMN(Sheet1!E261),FALSE),0)</f>
        <v>1333.3</v>
      </c>
      <c r="L261" s="14">
        <f>IFERROR(VLOOKUP($A261,Sheet1!$A:$F,COLUMN(Sheet1!F261),FALSE),0)</f>
        <v>0</v>
      </c>
      <c r="M261">
        <f t="shared" si="8"/>
        <v>0</v>
      </c>
      <c r="N261">
        <f t="shared" si="9"/>
        <v>0</v>
      </c>
    </row>
    <row r="262" spans="1:14" x14ac:dyDescent="0.35">
      <c r="A262">
        <v>261</v>
      </c>
      <c r="B262" t="s">
        <v>769</v>
      </c>
      <c r="C262" t="s">
        <v>770</v>
      </c>
      <c r="D262" t="s">
        <v>771</v>
      </c>
      <c r="E262">
        <v>31</v>
      </c>
      <c r="F262" t="s">
        <v>9</v>
      </c>
      <c r="G262" t="s">
        <v>32</v>
      </c>
      <c r="H262" s="1">
        <f>IFERROR(VLOOKUP($A262,Sheet1!$A:$F,COLUMN(Sheet1!B262),FALSE),0)</f>
        <v>44884</v>
      </c>
      <c r="I262" s="1">
        <f>IFERROR(VLOOKUP($A262,Sheet1!$A:$F,COLUMN(Sheet1!C262),FALSE),0)</f>
        <v>44569</v>
      </c>
      <c r="J262" s="14">
        <f>IFERROR(VLOOKUP($A262,Sheet1!$A:$F,COLUMN(Sheet1!D262),FALSE),0)</f>
        <v>3</v>
      </c>
      <c r="K262" s="14">
        <f>IFERROR(VLOOKUP($A262,Sheet1!$A:$F,COLUMN(Sheet1!E262),FALSE),0)</f>
        <v>941.34</v>
      </c>
      <c r="L262" s="14">
        <f>IFERROR(VLOOKUP($A262,Sheet1!$A:$F,COLUMN(Sheet1!F262),FALSE),0)</f>
        <v>3</v>
      </c>
      <c r="M262">
        <f t="shared" si="8"/>
        <v>1</v>
      </c>
      <c r="N262">
        <f t="shared" si="9"/>
        <v>1</v>
      </c>
    </row>
    <row r="263" spans="1:14" x14ac:dyDescent="0.35">
      <c r="A263">
        <v>262</v>
      </c>
      <c r="B263" t="s">
        <v>772</v>
      </c>
      <c r="C263" t="s">
        <v>773</v>
      </c>
      <c r="D263" t="s">
        <v>774</v>
      </c>
      <c r="E263">
        <v>61</v>
      </c>
      <c r="F263" t="s">
        <v>24</v>
      </c>
      <c r="G263" t="s">
        <v>25</v>
      </c>
      <c r="H263" s="1">
        <f>IFERROR(VLOOKUP($A263,Sheet1!$A:$F,COLUMN(Sheet1!B263),FALSE),0)</f>
        <v>44783</v>
      </c>
      <c r="I263" s="1">
        <f>IFERROR(VLOOKUP($A263,Sheet1!$A:$F,COLUMN(Sheet1!C263),FALSE),0)</f>
        <v>44783</v>
      </c>
      <c r="J263" s="14">
        <f>IFERROR(VLOOKUP($A263,Sheet1!$A:$F,COLUMN(Sheet1!D263),FALSE),0)</f>
        <v>1</v>
      </c>
      <c r="K263" s="14">
        <f>IFERROR(VLOOKUP($A263,Sheet1!$A:$F,COLUMN(Sheet1!E263),FALSE),0)</f>
        <v>1806.36</v>
      </c>
      <c r="L263" s="14">
        <f>IFERROR(VLOOKUP($A263,Sheet1!$A:$F,COLUMN(Sheet1!F263),FALSE),0)</f>
        <v>1</v>
      </c>
      <c r="M263">
        <f t="shared" si="8"/>
        <v>1</v>
      </c>
      <c r="N263">
        <f t="shared" si="9"/>
        <v>1</v>
      </c>
    </row>
    <row r="264" spans="1:14" x14ac:dyDescent="0.35">
      <c r="A264">
        <v>263</v>
      </c>
      <c r="B264" t="s">
        <v>775</v>
      </c>
      <c r="C264" t="s">
        <v>776</v>
      </c>
      <c r="D264" t="s">
        <v>777</v>
      </c>
      <c r="E264">
        <v>19</v>
      </c>
      <c r="F264" t="s">
        <v>24</v>
      </c>
      <c r="G264" t="s">
        <v>60</v>
      </c>
      <c r="H264" s="1">
        <f>IFERROR(VLOOKUP($A264,Sheet1!$A:$F,COLUMN(Sheet1!B264),FALSE),0)</f>
        <v>44955</v>
      </c>
      <c r="I264" s="1">
        <f>IFERROR(VLOOKUP($A264,Sheet1!$A:$F,COLUMN(Sheet1!C264),FALSE),0)</f>
        <v>44342</v>
      </c>
      <c r="J264" s="14">
        <f>IFERROR(VLOOKUP($A264,Sheet1!$A:$F,COLUMN(Sheet1!D264),FALSE),0)</f>
        <v>2</v>
      </c>
      <c r="K264" s="14">
        <f>IFERROR(VLOOKUP($A264,Sheet1!$A:$F,COLUMN(Sheet1!E264),FALSE),0)</f>
        <v>2810.2200000000003</v>
      </c>
      <c r="L264" s="14">
        <f>IFERROR(VLOOKUP($A264,Sheet1!$A:$F,COLUMN(Sheet1!F264),FALSE),0)</f>
        <v>1</v>
      </c>
      <c r="M264">
        <f t="shared" si="8"/>
        <v>0.5</v>
      </c>
      <c r="N264">
        <f t="shared" si="9"/>
        <v>0</v>
      </c>
    </row>
    <row r="265" spans="1:14" x14ac:dyDescent="0.35">
      <c r="A265">
        <v>264</v>
      </c>
      <c r="B265" t="s">
        <v>778</v>
      </c>
      <c r="C265" t="s">
        <v>779</v>
      </c>
      <c r="D265" t="s">
        <v>780</v>
      </c>
      <c r="E265">
        <v>62</v>
      </c>
      <c r="F265" t="s">
        <v>24</v>
      </c>
      <c r="G265" t="s">
        <v>83</v>
      </c>
      <c r="H265" s="1">
        <f>IFERROR(VLOOKUP($A265,Sheet1!$A:$F,COLUMN(Sheet1!B265),FALSE),0)</f>
        <v>44933</v>
      </c>
      <c r="I265" s="1">
        <f>IFERROR(VLOOKUP($A265,Sheet1!$A:$F,COLUMN(Sheet1!C265),FALSE),0)</f>
        <v>44350</v>
      </c>
      <c r="J265" s="14">
        <f>IFERROR(VLOOKUP($A265,Sheet1!$A:$F,COLUMN(Sheet1!D265),FALSE),0)</f>
        <v>4</v>
      </c>
      <c r="K265" s="14">
        <f>IFERROR(VLOOKUP($A265,Sheet1!$A:$F,COLUMN(Sheet1!E265),FALSE),0)</f>
        <v>1195.21</v>
      </c>
      <c r="L265" s="14">
        <f>IFERROR(VLOOKUP($A265,Sheet1!$A:$F,COLUMN(Sheet1!F265),FALSE),0)</f>
        <v>2</v>
      </c>
      <c r="M265">
        <f t="shared" si="8"/>
        <v>0.5</v>
      </c>
      <c r="N265">
        <f t="shared" si="9"/>
        <v>0</v>
      </c>
    </row>
    <row r="266" spans="1:14" x14ac:dyDescent="0.35">
      <c r="A266">
        <v>265</v>
      </c>
      <c r="B266" t="s">
        <v>781</v>
      </c>
      <c r="C266" t="s">
        <v>782</v>
      </c>
      <c r="D266">
        <v>8370816470</v>
      </c>
      <c r="E266">
        <v>43</v>
      </c>
      <c r="F266" t="s">
        <v>9</v>
      </c>
      <c r="G266" t="s">
        <v>44</v>
      </c>
      <c r="H266" s="1">
        <f>IFERROR(VLOOKUP($A266,Sheet1!$A:$F,COLUMN(Sheet1!B266),FALSE),0)</f>
        <v>44707</v>
      </c>
      <c r="I266" s="1">
        <f>IFERROR(VLOOKUP($A266,Sheet1!$A:$F,COLUMN(Sheet1!C266),FALSE),0)</f>
        <v>44337</v>
      </c>
      <c r="J266" s="14">
        <f>IFERROR(VLOOKUP($A266,Sheet1!$A:$F,COLUMN(Sheet1!D266),FALSE),0)</f>
        <v>3</v>
      </c>
      <c r="K266" s="14">
        <f>IFERROR(VLOOKUP($A266,Sheet1!$A:$F,COLUMN(Sheet1!E266),FALSE),0)</f>
        <v>901.6400000000001</v>
      </c>
      <c r="L266" s="14">
        <f>IFERROR(VLOOKUP($A266,Sheet1!$A:$F,COLUMN(Sheet1!F266),FALSE),0)</f>
        <v>0</v>
      </c>
      <c r="M266">
        <f t="shared" si="8"/>
        <v>0</v>
      </c>
      <c r="N266">
        <f t="shared" si="9"/>
        <v>0</v>
      </c>
    </row>
    <row r="267" spans="1:14" x14ac:dyDescent="0.35">
      <c r="A267">
        <v>266</v>
      </c>
      <c r="B267" t="s">
        <v>783</v>
      </c>
      <c r="C267" t="s">
        <v>784</v>
      </c>
      <c r="D267" t="s">
        <v>785</v>
      </c>
      <c r="E267">
        <v>62</v>
      </c>
      <c r="F267" t="s">
        <v>14</v>
      </c>
      <c r="G267" t="s">
        <v>25</v>
      </c>
      <c r="H267" s="1">
        <f>IFERROR(VLOOKUP($A267,Sheet1!$A:$F,COLUMN(Sheet1!B267),FALSE),0)</f>
        <v>44628</v>
      </c>
      <c r="I267" s="1">
        <f>IFERROR(VLOOKUP($A267,Sheet1!$A:$F,COLUMN(Sheet1!C267),FALSE),0)</f>
        <v>44309</v>
      </c>
      <c r="J267" s="14">
        <f>IFERROR(VLOOKUP($A267,Sheet1!$A:$F,COLUMN(Sheet1!D267),FALSE),0)</f>
        <v>3</v>
      </c>
      <c r="K267" s="14">
        <f>IFERROR(VLOOKUP($A267,Sheet1!$A:$F,COLUMN(Sheet1!E267),FALSE),0)</f>
        <v>6196.5</v>
      </c>
      <c r="L267" s="14">
        <f>IFERROR(VLOOKUP($A267,Sheet1!$A:$F,COLUMN(Sheet1!F267),FALSE),0)</f>
        <v>2</v>
      </c>
      <c r="M267">
        <f t="shared" si="8"/>
        <v>0.66666666666666663</v>
      </c>
      <c r="N267">
        <f t="shared" si="9"/>
        <v>0</v>
      </c>
    </row>
    <row r="268" spans="1:14" x14ac:dyDescent="0.35">
      <c r="A268">
        <v>267</v>
      </c>
      <c r="B268" t="s">
        <v>786</v>
      </c>
      <c r="C268" t="s">
        <v>787</v>
      </c>
      <c r="D268" t="s">
        <v>788</v>
      </c>
      <c r="E268">
        <v>18</v>
      </c>
      <c r="F268" t="s">
        <v>9</v>
      </c>
      <c r="G268" t="s">
        <v>17</v>
      </c>
      <c r="H268" s="1">
        <f>IFERROR(VLOOKUP($A268,Sheet1!$A:$F,COLUMN(Sheet1!B268),FALSE),0)</f>
        <v>44968</v>
      </c>
      <c r="I268" s="1">
        <f>IFERROR(VLOOKUP($A268,Sheet1!$A:$F,COLUMN(Sheet1!C268),FALSE),0)</f>
        <v>44462</v>
      </c>
      <c r="J268" s="14">
        <f>IFERROR(VLOOKUP($A268,Sheet1!$A:$F,COLUMN(Sheet1!D268),FALSE),0)</f>
        <v>3</v>
      </c>
      <c r="K268" s="14">
        <f>IFERROR(VLOOKUP($A268,Sheet1!$A:$F,COLUMN(Sheet1!E268),FALSE),0)</f>
        <v>2678.54</v>
      </c>
      <c r="L268" s="14">
        <f>IFERROR(VLOOKUP($A268,Sheet1!$A:$F,COLUMN(Sheet1!F268),FALSE),0)</f>
        <v>1</v>
      </c>
      <c r="M268">
        <f t="shared" si="8"/>
        <v>0.33333333333333331</v>
      </c>
      <c r="N268">
        <f t="shared" si="9"/>
        <v>0</v>
      </c>
    </row>
    <row r="269" spans="1:14" x14ac:dyDescent="0.35">
      <c r="A269">
        <v>268</v>
      </c>
      <c r="B269" t="s">
        <v>789</v>
      </c>
      <c r="C269" t="s">
        <v>790</v>
      </c>
      <c r="D269" t="s">
        <v>791</v>
      </c>
      <c r="E269">
        <v>56</v>
      </c>
      <c r="F269" t="s">
        <v>9</v>
      </c>
      <c r="G269" t="s">
        <v>25</v>
      </c>
      <c r="H269" s="1">
        <f>IFERROR(VLOOKUP($A269,Sheet1!$A:$F,COLUMN(Sheet1!B269),FALSE),0)</f>
        <v>44984</v>
      </c>
      <c r="I269" s="1">
        <f>IFERROR(VLOOKUP($A269,Sheet1!$A:$F,COLUMN(Sheet1!C269),FALSE),0)</f>
        <v>44402</v>
      </c>
      <c r="J269" s="14">
        <f>IFERROR(VLOOKUP($A269,Sheet1!$A:$F,COLUMN(Sheet1!D269),FALSE),0)</f>
        <v>5</v>
      </c>
      <c r="K269" s="14">
        <f>IFERROR(VLOOKUP($A269,Sheet1!$A:$F,COLUMN(Sheet1!E269),FALSE),0)</f>
        <v>1909.68</v>
      </c>
      <c r="L269" s="14">
        <f>IFERROR(VLOOKUP($A269,Sheet1!$A:$F,COLUMN(Sheet1!F269),FALSE),0)</f>
        <v>3</v>
      </c>
      <c r="M269">
        <f t="shared" si="8"/>
        <v>0.6</v>
      </c>
      <c r="N269">
        <f t="shared" si="9"/>
        <v>0</v>
      </c>
    </row>
    <row r="270" spans="1:14" x14ac:dyDescent="0.35">
      <c r="A270">
        <v>269</v>
      </c>
      <c r="B270" t="s">
        <v>792</v>
      </c>
      <c r="C270" t="s">
        <v>793</v>
      </c>
      <c r="D270" t="s">
        <v>794</v>
      </c>
      <c r="E270">
        <v>56</v>
      </c>
      <c r="F270" t="s">
        <v>14</v>
      </c>
      <c r="G270" t="s">
        <v>10</v>
      </c>
      <c r="H270" s="1">
        <f>IFERROR(VLOOKUP($A270,Sheet1!$A:$F,COLUMN(Sheet1!B270),FALSE),0)</f>
        <v>0</v>
      </c>
      <c r="I270" s="1">
        <f>IFERROR(VLOOKUP($A270,Sheet1!$A:$F,COLUMN(Sheet1!C270),FALSE),0)</f>
        <v>0</v>
      </c>
      <c r="J270" s="14">
        <f>IFERROR(VLOOKUP($A270,Sheet1!$A:$F,COLUMN(Sheet1!D270),FALSE),0)</f>
        <v>0</v>
      </c>
      <c r="K270" s="14">
        <f>IFERROR(VLOOKUP($A270,Sheet1!$A:$F,COLUMN(Sheet1!E270),FALSE),0)</f>
        <v>0</v>
      </c>
      <c r="L270" s="14">
        <f>IFERROR(VLOOKUP($A270,Sheet1!$A:$F,COLUMN(Sheet1!F270),FALSE),0)</f>
        <v>0</v>
      </c>
      <c r="M270">
        <f t="shared" si="8"/>
        <v>0</v>
      </c>
      <c r="N270">
        <f t="shared" si="9"/>
        <v>0</v>
      </c>
    </row>
    <row r="271" spans="1:14" x14ac:dyDescent="0.35">
      <c r="A271">
        <v>270</v>
      </c>
      <c r="B271" t="s">
        <v>795</v>
      </c>
      <c r="C271" t="s">
        <v>796</v>
      </c>
      <c r="D271" t="s">
        <v>797</v>
      </c>
      <c r="E271">
        <v>53</v>
      </c>
      <c r="F271" t="s">
        <v>9</v>
      </c>
      <c r="G271" t="s">
        <v>25</v>
      </c>
      <c r="H271" s="1">
        <f>IFERROR(VLOOKUP($A271,Sheet1!$A:$F,COLUMN(Sheet1!B271),FALSE),0)</f>
        <v>44951</v>
      </c>
      <c r="I271" s="1">
        <f>IFERROR(VLOOKUP($A271,Sheet1!$A:$F,COLUMN(Sheet1!C271),FALSE),0)</f>
        <v>44659</v>
      </c>
      <c r="J271" s="14">
        <f>IFERROR(VLOOKUP($A271,Sheet1!$A:$F,COLUMN(Sheet1!D271),FALSE),0)</f>
        <v>3</v>
      </c>
      <c r="K271" s="14">
        <f>IFERROR(VLOOKUP($A271,Sheet1!$A:$F,COLUMN(Sheet1!E271),FALSE),0)</f>
        <v>4380.4800000000005</v>
      </c>
      <c r="L271" s="14">
        <f>IFERROR(VLOOKUP($A271,Sheet1!$A:$F,COLUMN(Sheet1!F271),FALSE),0)</f>
        <v>2</v>
      </c>
      <c r="M271">
        <f t="shared" si="8"/>
        <v>0.66666666666666663</v>
      </c>
      <c r="N271">
        <f t="shared" si="9"/>
        <v>0</v>
      </c>
    </row>
    <row r="272" spans="1:14" x14ac:dyDescent="0.35">
      <c r="A272">
        <v>271</v>
      </c>
      <c r="B272" t="s">
        <v>798</v>
      </c>
      <c r="C272" t="s">
        <v>799</v>
      </c>
      <c r="D272" t="s">
        <v>800</v>
      </c>
      <c r="E272">
        <v>35</v>
      </c>
      <c r="F272" t="s">
        <v>24</v>
      </c>
      <c r="G272" t="s">
        <v>10</v>
      </c>
      <c r="H272" s="1">
        <f>IFERROR(VLOOKUP($A272,Sheet1!$A:$F,COLUMN(Sheet1!B272),FALSE),0)</f>
        <v>44786</v>
      </c>
      <c r="I272" s="1">
        <f>IFERROR(VLOOKUP($A272,Sheet1!$A:$F,COLUMN(Sheet1!C272),FALSE),0)</f>
        <v>44659</v>
      </c>
      <c r="J272" s="14">
        <f>IFERROR(VLOOKUP($A272,Sheet1!$A:$F,COLUMN(Sheet1!D272),FALSE),0)</f>
        <v>2</v>
      </c>
      <c r="K272" s="14">
        <f>IFERROR(VLOOKUP($A272,Sheet1!$A:$F,COLUMN(Sheet1!E272),FALSE),0)</f>
        <v>2392.96</v>
      </c>
      <c r="L272" s="14">
        <f>IFERROR(VLOOKUP($A272,Sheet1!$A:$F,COLUMN(Sheet1!F272),FALSE),0)</f>
        <v>1</v>
      </c>
      <c r="M272">
        <f t="shared" si="8"/>
        <v>0.5</v>
      </c>
      <c r="N272">
        <f t="shared" si="9"/>
        <v>0</v>
      </c>
    </row>
    <row r="273" spans="1:14" x14ac:dyDescent="0.35">
      <c r="A273">
        <v>272</v>
      </c>
      <c r="B273" t="s">
        <v>801</v>
      </c>
      <c r="C273" t="s">
        <v>802</v>
      </c>
      <c r="D273" t="s">
        <v>803</v>
      </c>
      <c r="E273">
        <v>25</v>
      </c>
      <c r="F273" t="s">
        <v>14</v>
      </c>
      <c r="G273" t="s">
        <v>60</v>
      </c>
      <c r="H273" s="1">
        <f>IFERROR(VLOOKUP($A273,Sheet1!$A:$F,COLUMN(Sheet1!B273),FALSE),0)</f>
        <v>44840</v>
      </c>
      <c r="I273" s="1">
        <f>IFERROR(VLOOKUP($A273,Sheet1!$A:$F,COLUMN(Sheet1!C273),FALSE),0)</f>
        <v>44362</v>
      </c>
      <c r="J273" s="14">
        <f>IFERROR(VLOOKUP($A273,Sheet1!$A:$F,COLUMN(Sheet1!D273),FALSE),0)</f>
        <v>5</v>
      </c>
      <c r="K273" s="14">
        <f>IFERROR(VLOOKUP($A273,Sheet1!$A:$F,COLUMN(Sheet1!E273),FALSE),0)</f>
        <v>2015.4300000000003</v>
      </c>
      <c r="L273" s="14">
        <f>IFERROR(VLOOKUP($A273,Sheet1!$A:$F,COLUMN(Sheet1!F273),FALSE),0)</f>
        <v>2</v>
      </c>
      <c r="M273">
        <f t="shared" si="8"/>
        <v>0.4</v>
      </c>
      <c r="N273">
        <f t="shared" si="9"/>
        <v>0</v>
      </c>
    </row>
    <row r="274" spans="1:14" x14ac:dyDescent="0.35">
      <c r="A274">
        <v>273</v>
      </c>
      <c r="B274" t="s">
        <v>804</v>
      </c>
      <c r="C274" t="s">
        <v>805</v>
      </c>
      <c r="D274" t="s">
        <v>806</v>
      </c>
      <c r="E274">
        <v>34</v>
      </c>
      <c r="F274" t="s">
        <v>24</v>
      </c>
      <c r="G274" t="s">
        <v>76</v>
      </c>
      <c r="H274" s="1">
        <f>IFERROR(VLOOKUP($A274,Sheet1!$A:$F,COLUMN(Sheet1!B274),FALSE),0)</f>
        <v>44892</v>
      </c>
      <c r="I274" s="1">
        <f>IFERROR(VLOOKUP($A274,Sheet1!$A:$F,COLUMN(Sheet1!C274),FALSE),0)</f>
        <v>44447</v>
      </c>
      <c r="J274" s="14">
        <f>IFERROR(VLOOKUP($A274,Sheet1!$A:$F,COLUMN(Sheet1!D274),FALSE),0)</f>
        <v>2</v>
      </c>
      <c r="K274" s="14">
        <f>IFERROR(VLOOKUP($A274,Sheet1!$A:$F,COLUMN(Sheet1!E274),FALSE),0)</f>
        <v>500.54</v>
      </c>
      <c r="L274" s="14">
        <f>IFERROR(VLOOKUP($A274,Sheet1!$A:$F,COLUMN(Sheet1!F274),FALSE),0)</f>
        <v>1</v>
      </c>
      <c r="M274">
        <f t="shared" si="8"/>
        <v>0.5</v>
      </c>
      <c r="N274">
        <f t="shared" si="9"/>
        <v>0</v>
      </c>
    </row>
    <row r="275" spans="1:14" x14ac:dyDescent="0.35">
      <c r="A275">
        <v>274</v>
      </c>
      <c r="B275" t="s">
        <v>807</v>
      </c>
      <c r="C275" t="s">
        <v>808</v>
      </c>
      <c r="D275" t="s">
        <v>809</v>
      </c>
      <c r="E275">
        <v>23</v>
      </c>
      <c r="F275" t="s">
        <v>24</v>
      </c>
      <c r="G275" t="s">
        <v>54</v>
      </c>
      <c r="H275" s="1">
        <f>IFERROR(VLOOKUP($A275,Sheet1!$A:$F,COLUMN(Sheet1!B275),FALSE),0)</f>
        <v>44495</v>
      </c>
      <c r="I275" s="1">
        <f>IFERROR(VLOOKUP($A275,Sheet1!$A:$F,COLUMN(Sheet1!C275),FALSE),0)</f>
        <v>44415</v>
      </c>
      <c r="J275" s="14">
        <f>IFERROR(VLOOKUP($A275,Sheet1!$A:$F,COLUMN(Sheet1!D275),FALSE),0)</f>
        <v>2</v>
      </c>
      <c r="K275" s="14">
        <f>IFERROR(VLOOKUP($A275,Sheet1!$A:$F,COLUMN(Sheet1!E275),FALSE),0)</f>
        <v>1041.1799999999998</v>
      </c>
      <c r="L275" s="14">
        <f>IFERROR(VLOOKUP($A275,Sheet1!$A:$F,COLUMN(Sheet1!F275),FALSE),0)</f>
        <v>2</v>
      </c>
      <c r="M275">
        <f t="shared" si="8"/>
        <v>1</v>
      </c>
      <c r="N275">
        <f t="shared" si="9"/>
        <v>1</v>
      </c>
    </row>
    <row r="276" spans="1:14" x14ac:dyDescent="0.35">
      <c r="A276">
        <v>275</v>
      </c>
      <c r="B276" t="s">
        <v>810</v>
      </c>
      <c r="C276" t="s">
        <v>811</v>
      </c>
      <c r="D276" t="s">
        <v>812</v>
      </c>
      <c r="E276">
        <v>41</v>
      </c>
      <c r="F276" t="s">
        <v>14</v>
      </c>
      <c r="G276" t="s">
        <v>10</v>
      </c>
      <c r="H276" s="1">
        <f>IFERROR(VLOOKUP($A276,Sheet1!$A:$F,COLUMN(Sheet1!B276),FALSE),0)</f>
        <v>44905</v>
      </c>
      <c r="I276" s="1">
        <f>IFERROR(VLOOKUP($A276,Sheet1!$A:$F,COLUMN(Sheet1!C276),FALSE),0)</f>
        <v>44575</v>
      </c>
      <c r="J276" s="14">
        <f>IFERROR(VLOOKUP($A276,Sheet1!$A:$F,COLUMN(Sheet1!D276),FALSE),0)</f>
        <v>3</v>
      </c>
      <c r="K276" s="14">
        <f>IFERROR(VLOOKUP($A276,Sheet1!$A:$F,COLUMN(Sheet1!E276),FALSE),0)</f>
        <v>2139.98</v>
      </c>
      <c r="L276" s="14">
        <f>IFERROR(VLOOKUP($A276,Sheet1!$A:$F,COLUMN(Sheet1!F276),FALSE),0)</f>
        <v>2</v>
      </c>
      <c r="M276">
        <f t="shared" si="8"/>
        <v>0.66666666666666663</v>
      </c>
      <c r="N276">
        <f t="shared" si="9"/>
        <v>0</v>
      </c>
    </row>
    <row r="277" spans="1:14" x14ac:dyDescent="0.35">
      <c r="A277">
        <v>276</v>
      </c>
      <c r="B277" t="s">
        <v>813</v>
      </c>
      <c r="C277" t="s">
        <v>814</v>
      </c>
      <c r="D277" t="s">
        <v>815</v>
      </c>
      <c r="E277">
        <v>22</v>
      </c>
      <c r="F277" t="s">
        <v>14</v>
      </c>
      <c r="G277" t="s">
        <v>76</v>
      </c>
      <c r="H277" s="1">
        <f>IFERROR(VLOOKUP($A277,Sheet1!$A:$F,COLUMN(Sheet1!B277),FALSE),0)</f>
        <v>44949</v>
      </c>
      <c r="I277" s="1">
        <f>IFERROR(VLOOKUP($A277,Sheet1!$A:$F,COLUMN(Sheet1!C277),FALSE),0)</f>
        <v>44409</v>
      </c>
      <c r="J277" s="14">
        <f>IFERROR(VLOOKUP($A277,Sheet1!$A:$F,COLUMN(Sheet1!D277),FALSE),0)</f>
        <v>5</v>
      </c>
      <c r="K277" s="14">
        <f>IFERROR(VLOOKUP($A277,Sheet1!$A:$F,COLUMN(Sheet1!E277),FALSE),0)</f>
        <v>1965.17</v>
      </c>
      <c r="L277" s="14">
        <f>IFERROR(VLOOKUP($A277,Sheet1!$A:$F,COLUMN(Sheet1!F277),FALSE),0)</f>
        <v>4</v>
      </c>
      <c r="M277">
        <f t="shared" si="8"/>
        <v>0.8</v>
      </c>
      <c r="N277">
        <f t="shared" si="9"/>
        <v>0</v>
      </c>
    </row>
    <row r="278" spans="1:14" x14ac:dyDescent="0.35">
      <c r="A278">
        <v>277</v>
      </c>
      <c r="B278" t="s">
        <v>816</v>
      </c>
      <c r="C278" t="s">
        <v>817</v>
      </c>
      <c r="D278" t="s">
        <v>818</v>
      </c>
      <c r="E278">
        <v>36</v>
      </c>
      <c r="F278" t="s">
        <v>9</v>
      </c>
      <c r="G278" t="s">
        <v>44</v>
      </c>
      <c r="H278" s="1">
        <f>IFERROR(VLOOKUP($A278,Sheet1!$A:$F,COLUMN(Sheet1!B278),FALSE),0)</f>
        <v>44900</v>
      </c>
      <c r="I278" s="1">
        <f>IFERROR(VLOOKUP($A278,Sheet1!$A:$F,COLUMN(Sheet1!C278),FALSE),0)</f>
        <v>44300</v>
      </c>
      <c r="J278" s="14">
        <f>IFERROR(VLOOKUP($A278,Sheet1!$A:$F,COLUMN(Sheet1!D278),FALSE),0)</f>
        <v>6</v>
      </c>
      <c r="K278" s="14">
        <f>IFERROR(VLOOKUP($A278,Sheet1!$A:$F,COLUMN(Sheet1!E278),FALSE),0)</f>
        <v>5221.7900000000009</v>
      </c>
      <c r="L278" s="14">
        <f>IFERROR(VLOOKUP($A278,Sheet1!$A:$F,COLUMN(Sheet1!F278),FALSE),0)</f>
        <v>2</v>
      </c>
      <c r="M278">
        <f t="shared" si="8"/>
        <v>0.33333333333333331</v>
      </c>
      <c r="N278">
        <f t="shared" si="9"/>
        <v>0</v>
      </c>
    </row>
    <row r="279" spans="1:14" x14ac:dyDescent="0.35">
      <c r="A279">
        <v>278</v>
      </c>
      <c r="B279" t="s">
        <v>819</v>
      </c>
      <c r="C279" t="s">
        <v>820</v>
      </c>
      <c r="D279" t="s">
        <v>821</v>
      </c>
      <c r="E279">
        <v>48</v>
      </c>
      <c r="F279" t="s">
        <v>9</v>
      </c>
      <c r="G279" t="s">
        <v>48</v>
      </c>
      <c r="H279" s="1">
        <f>IFERROR(VLOOKUP($A279,Sheet1!$A:$F,COLUMN(Sheet1!B279),FALSE),0)</f>
        <v>44928</v>
      </c>
      <c r="I279" s="1">
        <f>IFERROR(VLOOKUP($A279,Sheet1!$A:$F,COLUMN(Sheet1!C279),FALSE),0)</f>
        <v>44674</v>
      </c>
      <c r="J279" s="14">
        <f>IFERROR(VLOOKUP($A279,Sheet1!$A:$F,COLUMN(Sheet1!D279),FALSE),0)</f>
        <v>2</v>
      </c>
      <c r="K279" s="14">
        <f>IFERROR(VLOOKUP($A279,Sheet1!$A:$F,COLUMN(Sheet1!E279),FALSE),0)</f>
        <v>1478.44</v>
      </c>
      <c r="L279" s="14">
        <f>IFERROR(VLOOKUP($A279,Sheet1!$A:$F,COLUMN(Sheet1!F279),FALSE),0)</f>
        <v>2</v>
      </c>
      <c r="M279">
        <f t="shared" si="8"/>
        <v>1</v>
      </c>
      <c r="N279">
        <f t="shared" si="9"/>
        <v>1</v>
      </c>
    </row>
    <row r="280" spans="1:14" x14ac:dyDescent="0.35">
      <c r="A280">
        <v>279</v>
      </c>
      <c r="B280" t="s">
        <v>822</v>
      </c>
      <c r="C280" t="s">
        <v>823</v>
      </c>
      <c r="D280" t="s">
        <v>824</v>
      </c>
      <c r="E280">
        <v>63</v>
      </c>
      <c r="F280" t="s">
        <v>24</v>
      </c>
      <c r="G280" t="s">
        <v>10</v>
      </c>
      <c r="H280" s="1">
        <f>IFERROR(VLOOKUP($A280,Sheet1!$A:$F,COLUMN(Sheet1!B280),FALSE),0)</f>
        <v>0</v>
      </c>
      <c r="I280" s="1">
        <f>IFERROR(VLOOKUP($A280,Sheet1!$A:$F,COLUMN(Sheet1!C280),FALSE),0)</f>
        <v>0</v>
      </c>
      <c r="J280" s="14">
        <f>IFERROR(VLOOKUP($A280,Sheet1!$A:$F,COLUMN(Sheet1!D280),FALSE),0)</f>
        <v>0</v>
      </c>
      <c r="K280" s="14">
        <f>IFERROR(VLOOKUP($A280,Sheet1!$A:$F,COLUMN(Sheet1!E280),FALSE),0)</f>
        <v>0</v>
      </c>
      <c r="L280" s="14">
        <f>IFERROR(VLOOKUP($A280,Sheet1!$A:$F,COLUMN(Sheet1!F280),FALSE),0)</f>
        <v>0</v>
      </c>
      <c r="M280">
        <f t="shared" si="8"/>
        <v>0</v>
      </c>
      <c r="N280">
        <f t="shared" si="9"/>
        <v>0</v>
      </c>
    </row>
    <row r="281" spans="1:14" x14ac:dyDescent="0.35">
      <c r="A281">
        <v>280</v>
      </c>
      <c r="B281" t="s">
        <v>825</v>
      </c>
      <c r="C281" t="s">
        <v>826</v>
      </c>
      <c r="D281" t="s">
        <v>827</v>
      </c>
      <c r="E281">
        <v>52</v>
      </c>
      <c r="F281" t="s">
        <v>14</v>
      </c>
      <c r="G281" t="s">
        <v>54</v>
      </c>
      <c r="H281" s="1">
        <f>IFERROR(VLOOKUP($A281,Sheet1!$A:$F,COLUMN(Sheet1!B281),FALSE),0)</f>
        <v>44989</v>
      </c>
      <c r="I281" s="1">
        <f>IFERROR(VLOOKUP($A281,Sheet1!$A:$F,COLUMN(Sheet1!C281),FALSE),0)</f>
        <v>44513</v>
      </c>
      <c r="J281" s="14">
        <f>IFERROR(VLOOKUP($A281,Sheet1!$A:$F,COLUMN(Sheet1!D281),FALSE),0)</f>
        <v>4</v>
      </c>
      <c r="K281" s="14">
        <f>IFERROR(VLOOKUP($A281,Sheet1!$A:$F,COLUMN(Sheet1!E281),FALSE),0)</f>
        <v>3113.6800000000003</v>
      </c>
      <c r="L281" s="14">
        <f>IFERROR(VLOOKUP($A281,Sheet1!$A:$F,COLUMN(Sheet1!F281),FALSE),0)</f>
        <v>3</v>
      </c>
      <c r="M281">
        <f t="shared" si="8"/>
        <v>0.75</v>
      </c>
      <c r="N281">
        <f t="shared" si="9"/>
        <v>0</v>
      </c>
    </row>
    <row r="282" spans="1:14" x14ac:dyDescent="0.35">
      <c r="A282">
        <v>281</v>
      </c>
      <c r="B282" t="s">
        <v>828</v>
      </c>
      <c r="C282" t="s">
        <v>829</v>
      </c>
      <c r="D282" t="s">
        <v>830</v>
      </c>
      <c r="E282">
        <v>51</v>
      </c>
      <c r="F282" t="s">
        <v>24</v>
      </c>
      <c r="G282" t="s">
        <v>48</v>
      </c>
      <c r="H282" s="1">
        <f>IFERROR(VLOOKUP($A282,Sheet1!$A:$F,COLUMN(Sheet1!B282),FALSE),0)</f>
        <v>44731</v>
      </c>
      <c r="I282" s="1">
        <f>IFERROR(VLOOKUP($A282,Sheet1!$A:$F,COLUMN(Sheet1!C282),FALSE),0)</f>
        <v>44459</v>
      </c>
      <c r="J282" s="14">
        <f>IFERROR(VLOOKUP($A282,Sheet1!$A:$F,COLUMN(Sheet1!D282),FALSE),0)</f>
        <v>3</v>
      </c>
      <c r="K282" s="14">
        <f>IFERROR(VLOOKUP($A282,Sheet1!$A:$F,COLUMN(Sheet1!E282),FALSE),0)</f>
        <v>2825.07</v>
      </c>
      <c r="L282" s="14">
        <f>IFERROR(VLOOKUP($A282,Sheet1!$A:$F,COLUMN(Sheet1!F282),FALSE),0)</f>
        <v>3</v>
      </c>
      <c r="M282">
        <f t="shared" si="8"/>
        <v>1</v>
      </c>
      <c r="N282">
        <f t="shared" si="9"/>
        <v>1</v>
      </c>
    </row>
    <row r="283" spans="1:14" x14ac:dyDescent="0.35">
      <c r="A283">
        <v>282</v>
      </c>
      <c r="B283" t="s">
        <v>831</v>
      </c>
      <c r="C283" t="s">
        <v>832</v>
      </c>
      <c r="D283" t="s">
        <v>833</v>
      </c>
      <c r="E283">
        <v>54</v>
      </c>
      <c r="F283" t="s">
        <v>24</v>
      </c>
      <c r="G283" t="s">
        <v>10</v>
      </c>
      <c r="H283" s="1">
        <f>IFERROR(VLOOKUP($A283,Sheet1!$A:$F,COLUMN(Sheet1!B283),FALSE),0)</f>
        <v>44575</v>
      </c>
      <c r="I283" s="1">
        <f>IFERROR(VLOOKUP($A283,Sheet1!$A:$F,COLUMN(Sheet1!C283),FALSE),0)</f>
        <v>44291</v>
      </c>
      <c r="J283" s="14">
        <f>IFERROR(VLOOKUP($A283,Sheet1!$A:$F,COLUMN(Sheet1!D283),FALSE),0)</f>
        <v>5</v>
      </c>
      <c r="K283" s="14">
        <f>IFERROR(VLOOKUP($A283,Sheet1!$A:$F,COLUMN(Sheet1!E283),FALSE),0)</f>
        <v>4148.3900000000003</v>
      </c>
      <c r="L283" s="14">
        <f>IFERROR(VLOOKUP($A283,Sheet1!$A:$F,COLUMN(Sheet1!F283),FALSE),0)</f>
        <v>4</v>
      </c>
      <c r="M283">
        <f t="shared" si="8"/>
        <v>0.8</v>
      </c>
      <c r="N283">
        <f t="shared" si="9"/>
        <v>0</v>
      </c>
    </row>
    <row r="284" spans="1:14" x14ac:dyDescent="0.35">
      <c r="A284">
        <v>283</v>
      </c>
      <c r="B284" t="s">
        <v>834</v>
      </c>
      <c r="C284" t="s">
        <v>835</v>
      </c>
      <c r="D284" t="s">
        <v>836</v>
      </c>
      <c r="E284">
        <v>36</v>
      </c>
      <c r="F284" t="s">
        <v>9</v>
      </c>
      <c r="G284" t="s">
        <v>44</v>
      </c>
      <c r="H284" s="1">
        <f>IFERROR(VLOOKUP($A284,Sheet1!$A:$F,COLUMN(Sheet1!B284),FALSE),0)</f>
        <v>45001</v>
      </c>
      <c r="I284" s="1">
        <f>IFERROR(VLOOKUP($A284,Sheet1!$A:$F,COLUMN(Sheet1!C284),FALSE),0)</f>
        <v>44303</v>
      </c>
      <c r="J284" s="14">
        <f>IFERROR(VLOOKUP($A284,Sheet1!$A:$F,COLUMN(Sheet1!D284),FALSE),0)</f>
        <v>5</v>
      </c>
      <c r="K284" s="14">
        <f>IFERROR(VLOOKUP($A284,Sheet1!$A:$F,COLUMN(Sheet1!E284),FALSE),0)</f>
        <v>2450.19</v>
      </c>
      <c r="L284" s="14">
        <f>IFERROR(VLOOKUP($A284,Sheet1!$A:$F,COLUMN(Sheet1!F284),FALSE),0)</f>
        <v>2</v>
      </c>
      <c r="M284">
        <f t="shared" si="8"/>
        <v>0.4</v>
      </c>
      <c r="N284">
        <f t="shared" si="9"/>
        <v>0</v>
      </c>
    </row>
    <row r="285" spans="1:14" x14ac:dyDescent="0.35">
      <c r="A285">
        <v>284</v>
      </c>
      <c r="B285" t="s">
        <v>837</v>
      </c>
      <c r="C285" t="s">
        <v>838</v>
      </c>
      <c r="D285" t="s">
        <v>839</v>
      </c>
      <c r="E285">
        <v>21</v>
      </c>
      <c r="F285" t="s">
        <v>9</v>
      </c>
      <c r="G285" t="s">
        <v>10</v>
      </c>
      <c r="H285" s="1">
        <f>IFERROR(VLOOKUP($A285,Sheet1!$A:$F,COLUMN(Sheet1!B285),FALSE),0)</f>
        <v>44994</v>
      </c>
      <c r="I285" s="1">
        <f>IFERROR(VLOOKUP($A285,Sheet1!$A:$F,COLUMN(Sheet1!C285),FALSE),0)</f>
        <v>44333</v>
      </c>
      <c r="J285" s="14">
        <f>IFERROR(VLOOKUP($A285,Sheet1!$A:$F,COLUMN(Sheet1!D285),FALSE),0)</f>
        <v>5</v>
      </c>
      <c r="K285" s="14">
        <f>IFERROR(VLOOKUP($A285,Sheet1!$A:$F,COLUMN(Sheet1!E285),FALSE),0)</f>
        <v>3810.1</v>
      </c>
      <c r="L285" s="14">
        <f>IFERROR(VLOOKUP($A285,Sheet1!$A:$F,COLUMN(Sheet1!F285),FALSE),0)</f>
        <v>2</v>
      </c>
      <c r="M285">
        <f t="shared" si="8"/>
        <v>0.4</v>
      </c>
      <c r="N285">
        <f t="shared" si="9"/>
        <v>0</v>
      </c>
    </row>
    <row r="286" spans="1:14" x14ac:dyDescent="0.35">
      <c r="A286">
        <v>285</v>
      </c>
      <c r="B286" t="s">
        <v>840</v>
      </c>
      <c r="C286" t="s">
        <v>841</v>
      </c>
      <c r="D286" t="s">
        <v>842</v>
      </c>
      <c r="E286">
        <v>35</v>
      </c>
      <c r="F286" t="s">
        <v>14</v>
      </c>
      <c r="G286" t="s">
        <v>44</v>
      </c>
      <c r="H286" s="1">
        <f>IFERROR(VLOOKUP($A286,Sheet1!$A:$F,COLUMN(Sheet1!B286),FALSE),0)</f>
        <v>44816</v>
      </c>
      <c r="I286" s="1">
        <f>IFERROR(VLOOKUP($A286,Sheet1!$A:$F,COLUMN(Sheet1!C286),FALSE),0)</f>
        <v>44453</v>
      </c>
      <c r="J286" s="14">
        <f>IFERROR(VLOOKUP($A286,Sheet1!$A:$F,COLUMN(Sheet1!D286),FALSE),0)</f>
        <v>3</v>
      </c>
      <c r="K286" s="14">
        <f>IFERROR(VLOOKUP($A286,Sheet1!$A:$F,COLUMN(Sheet1!E286),FALSE),0)</f>
        <v>2346.9499999999998</v>
      </c>
      <c r="L286" s="14">
        <f>IFERROR(VLOOKUP($A286,Sheet1!$A:$F,COLUMN(Sheet1!F286),FALSE),0)</f>
        <v>1</v>
      </c>
      <c r="M286">
        <f t="shared" si="8"/>
        <v>0.33333333333333331</v>
      </c>
      <c r="N286">
        <f t="shared" si="9"/>
        <v>0</v>
      </c>
    </row>
    <row r="287" spans="1:14" x14ac:dyDescent="0.35">
      <c r="A287">
        <v>286</v>
      </c>
      <c r="B287" t="s">
        <v>843</v>
      </c>
      <c r="C287" t="s">
        <v>844</v>
      </c>
      <c r="D287" t="s">
        <v>845</v>
      </c>
      <c r="E287">
        <v>40</v>
      </c>
      <c r="F287" t="s">
        <v>9</v>
      </c>
      <c r="G287" t="s">
        <v>25</v>
      </c>
      <c r="H287" s="1">
        <f>IFERROR(VLOOKUP($A287,Sheet1!$A:$F,COLUMN(Sheet1!B287),FALSE),0)</f>
        <v>44965</v>
      </c>
      <c r="I287" s="1">
        <f>IFERROR(VLOOKUP($A287,Sheet1!$A:$F,COLUMN(Sheet1!C287),FALSE),0)</f>
        <v>44369</v>
      </c>
      <c r="J287" s="14">
        <f>IFERROR(VLOOKUP($A287,Sheet1!$A:$F,COLUMN(Sheet1!D287),FALSE),0)</f>
        <v>3</v>
      </c>
      <c r="K287" s="14">
        <f>IFERROR(VLOOKUP($A287,Sheet1!$A:$F,COLUMN(Sheet1!E287),FALSE),0)</f>
        <v>2102.4299999999998</v>
      </c>
      <c r="L287" s="14">
        <f>IFERROR(VLOOKUP($A287,Sheet1!$A:$F,COLUMN(Sheet1!F287),FALSE),0)</f>
        <v>2</v>
      </c>
      <c r="M287">
        <f t="shared" si="8"/>
        <v>0.66666666666666663</v>
      </c>
      <c r="N287">
        <f t="shared" si="9"/>
        <v>0</v>
      </c>
    </row>
    <row r="288" spans="1:14" x14ac:dyDescent="0.35">
      <c r="A288">
        <v>287</v>
      </c>
      <c r="B288" t="s">
        <v>846</v>
      </c>
      <c r="C288" t="s">
        <v>847</v>
      </c>
      <c r="D288" t="s">
        <v>848</v>
      </c>
      <c r="E288">
        <v>50</v>
      </c>
      <c r="F288" t="s">
        <v>9</v>
      </c>
      <c r="G288" t="s">
        <v>44</v>
      </c>
      <c r="H288" s="1">
        <f>IFERROR(VLOOKUP($A288,Sheet1!$A:$F,COLUMN(Sheet1!B288),FALSE),0)</f>
        <v>44785</v>
      </c>
      <c r="I288" s="1">
        <f>IFERROR(VLOOKUP($A288,Sheet1!$A:$F,COLUMN(Sheet1!C288),FALSE),0)</f>
        <v>44785</v>
      </c>
      <c r="J288" s="14">
        <f>IFERROR(VLOOKUP($A288,Sheet1!$A:$F,COLUMN(Sheet1!D288),FALSE),0)</f>
        <v>1</v>
      </c>
      <c r="K288" s="14">
        <f>IFERROR(VLOOKUP($A288,Sheet1!$A:$F,COLUMN(Sheet1!E288),FALSE),0)</f>
        <v>161.16</v>
      </c>
      <c r="L288" s="14">
        <f>IFERROR(VLOOKUP($A288,Sheet1!$A:$F,COLUMN(Sheet1!F288),FALSE),0)</f>
        <v>0</v>
      </c>
      <c r="M288">
        <f t="shared" si="8"/>
        <v>0</v>
      </c>
      <c r="N288">
        <f t="shared" si="9"/>
        <v>0</v>
      </c>
    </row>
    <row r="289" spans="1:14" x14ac:dyDescent="0.35">
      <c r="A289">
        <v>288</v>
      </c>
      <c r="B289" t="s">
        <v>849</v>
      </c>
      <c r="C289" t="s">
        <v>850</v>
      </c>
      <c r="D289" t="s">
        <v>851</v>
      </c>
      <c r="E289">
        <v>61</v>
      </c>
      <c r="F289" t="s">
        <v>14</v>
      </c>
      <c r="G289" t="s">
        <v>76</v>
      </c>
      <c r="H289" s="1">
        <f>IFERROR(VLOOKUP($A289,Sheet1!$A:$F,COLUMN(Sheet1!B289),FALSE),0)</f>
        <v>44775</v>
      </c>
      <c r="I289" s="1">
        <f>IFERROR(VLOOKUP($A289,Sheet1!$A:$F,COLUMN(Sheet1!C289),FALSE),0)</f>
        <v>44386</v>
      </c>
      <c r="J289" s="14">
        <f>IFERROR(VLOOKUP($A289,Sheet1!$A:$F,COLUMN(Sheet1!D289),FALSE),0)</f>
        <v>2</v>
      </c>
      <c r="K289" s="14">
        <f>IFERROR(VLOOKUP($A289,Sheet1!$A:$F,COLUMN(Sheet1!E289),FALSE),0)</f>
        <v>2067.77</v>
      </c>
      <c r="L289" s="14">
        <f>IFERROR(VLOOKUP($A289,Sheet1!$A:$F,COLUMN(Sheet1!F289),FALSE),0)</f>
        <v>2</v>
      </c>
      <c r="M289">
        <f t="shared" si="8"/>
        <v>1</v>
      </c>
      <c r="N289">
        <f t="shared" si="9"/>
        <v>1</v>
      </c>
    </row>
    <row r="290" spans="1:14" x14ac:dyDescent="0.35">
      <c r="A290">
        <v>289</v>
      </c>
      <c r="B290" t="s">
        <v>852</v>
      </c>
      <c r="C290" t="s">
        <v>853</v>
      </c>
      <c r="D290" t="s">
        <v>854</v>
      </c>
      <c r="E290">
        <v>30</v>
      </c>
      <c r="F290" t="s">
        <v>24</v>
      </c>
      <c r="G290" t="s">
        <v>44</v>
      </c>
      <c r="H290" s="1">
        <f>IFERROR(VLOOKUP($A290,Sheet1!$A:$F,COLUMN(Sheet1!B290),FALSE),0)</f>
        <v>44922</v>
      </c>
      <c r="I290" s="1">
        <f>IFERROR(VLOOKUP($A290,Sheet1!$A:$F,COLUMN(Sheet1!C290),FALSE),0)</f>
        <v>44397</v>
      </c>
      <c r="J290" s="14">
        <f>IFERROR(VLOOKUP($A290,Sheet1!$A:$F,COLUMN(Sheet1!D290),FALSE),0)</f>
        <v>4</v>
      </c>
      <c r="K290" s="14">
        <f>IFERROR(VLOOKUP($A290,Sheet1!$A:$F,COLUMN(Sheet1!E290),FALSE),0)</f>
        <v>2876.99</v>
      </c>
      <c r="L290" s="14">
        <f>IFERROR(VLOOKUP($A290,Sheet1!$A:$F,COLUMN(Sheet1!F290),FALSE),0)</f>
        <v>3</v>
      </c>
      <c r="M290">
        <f t="shared" si="8"/>
        <v>0.75</v>
      </c>
      <c r="N290">
        <f t="shared" si="9"/>
        <v>0</v>
      </c>
    </row>
    <row r="291" spans="1:14" x14ac:dyDescent="0.35">
      <c r="A291">
        <v>290</v>
      </c>
      <c r="B291" t="s">
        <v>855</v>
      </c>
      <c r="C291" t="s">
        <v>856</v>
      </c>
      <c r="D291" t="s">
        <v>857</v>
      </c>
      <c r="E291">
        <v>35</v>
      </c>
      <c r="F291" t="s">
        <v>24</v>
      </c>
      <c r="G291" t="s">
        <v>54</v>
      </c>
      <c r="H291" s="1">
        <f>IFERROR(VLOOKUP($A291,Sheet1!$A:$F,COLUMN(Sheet1!B291),FALSE),0)</f>
        <v>44524</v>
      </c>
      <c r="I291" s="1">
        <f>IFERROR(VLOOKUP($A291,Sheet1!$A:$F,COLUMN(Sheet1!C291),FALSE),0)</f>
        <v>44524</v>
      </c>
      <c r="J291" s="14">
        <f>IFERROR(VLOOKUP($A291,Sheet1!$A:$F,COLUMN(Sheet1!D291),FALSE),0)</f>
        <v>1</v>
      </c>
      <c r="K291" s="14">
        <f>IFERROR(VLOOKUP($A291,Sheet1!$A:$F,COLUMN(Sheet1!E291),FALSE),0)</f>
        <v>241.7</v>
      </c>
      <c r="L291" s="14">
        <f>IFERROR(VLOOKUP($A291,Sheet1!$A:$F,COLUMN(Sheet1!F291),FALSE),0)</f>
        <v>0</v>
      </c>
      <c r="M291">
        <f t="shared" si="8"/>
        <v>0</v>
      </c>
      <c r="N291">
        <f t="shared" si="9"/>
        <v>0</v>
      </c>
    </row>
    <row r="292" spans="1:14" x14ac:dyDescent="0.35">
      <c r="A292">
        <v>291</v>
      </c>
      <c r="B292" t="s">
        <v>858</v>
      </c>
      <c r="C292" t="s">
        <v>859</v>
      </c>
      <c r="D292">
        <v>4729277423</v>
      </c>
      <c r="E292">
        <v>48</v>
      </c>
      <c r="F292" t="s">
        <v>9</v>
      </c>
      <c r="G292" t="s">
        <v>32</v>
      </c>
      <c r="H292" s="1">
        <f>IFERROR(VLOOKUP($A292,Sheet1!$A:$F,COLUMN(Sheet1!B292),FALSE),0)</f>
        <v>44982</v>
      </c>
      <c r="I292" s="1">
        <f>IFERROR(VLOOKUP($A292,Sheet1!$A:$F,COLUMN(Sheet1!C292),FALSE),0)</f>
        <v>44696</v>
      </c>
      <c r="J292" s="14">
        <f>IFERROR(VLOOKUP($A292,Sheet1!$A:$F,COLUMN(Sheet1!D292),FALSE),0)</f>
        <v>5</v>
      </c>
      <c r="K292" s="14">
        <f>IFERROR(VLOOKUP($A292,Sheet1!$A:$F,COLUMN(Sheet1!E292),FALSE),0)</f>
        <v>2573.0499999999997</v>
      </c>
      <c r="L292" s="14">
        <f>IFERROR(VLOOKUP($A292,Sheet1!$A:$F,COLUMN(Sheet1!F292),FALSE),0)</f>
        <v>5</v>
      </c>
      <c r="M292">
        <f t="shared" si="8"/>
        <v>1</v>
      </c>
      <c r="N292">
        <f t="shared" si="9"/>
        <v>1</v>
      </c>
    </row>
    <row r="293" spans="1:14" x14ac:dyDescent="0.35">
      <c r="A293">
        <v>292</v>
      </c>
      <c r="B293" t="s">
        <v>860</v>
      </c>
      <c r="C293" t="s">
        <v>861</v>
      </c>
      <c r="D293" t="s">
        <v>862</v>
      </c>
      <c r="E293">
        <v>38</v>
      </c>
      <c r="F293" t="s">
        <v>9</v>
      </c>
      <c r="G293" t="s">
        <v>48</v>
      </c>
      <c r="H293" s="1">
        <f>IFERROR(VLOOKUP($A293,Sheet1!$A:$F,COLUMN(Sheet1!B293),FALSE),0)</f>
        <v>44964</v>
      </c>
      <c r="I293" s="1">
        <f>IFERROR(VLOOKUP($A293,Sheet1!$A:$F,COLUMN(Sheet1!C293),FALSE),0)</f>
        <v>44605</v>
      </c>
      <c r="J293" s="14">
        <f>IFERROR(VLOOKUP($A293,Sheet1!$A:$F,COLUMN(Sheet1!D293),FALSE),0)</f>
        <v>5</v>
      </c>
      <c r="K293" s="14">
        <f>IFERROR(VLOOKUP($A293,Sheet1!$A:$F,COLUMN(Sheet1!E293),FALSE),0)</f>
        <v>4163.1200000000008</v>
      </c>
      <c r="L293" s="14">
        <f>IFERROR(VLOOKUP($A293,Sheet1!$A:$F,COLUMN(Sheet1!F293),FALSE),0)</f>
        <v>2</v>
      </c>
      <c r="M293">
        <f t="shared" si="8"/>
        <v>0.4</v>
      </c>
      <c r="N293">
        <f t="shared" si="9"/>
        <v>0</v>
      </c>
    </row>
    <row r="294" spans="1:14" x14ac:dyDescent="0.35">
      <c r="A294">
        <v>293</v>
      </c>
      <c r="B294" t="s">
        <v>863</v>
      </c>
      <c r="C294" t="s">
        <v>864</v>
      </c>
      <c r="D294" t="s">
        <v>865</v>
      </c>
      <c r="E294">
        <v>21</v>
      </c>
      <c r="F294" t="s">
        <v>14</v>
      </c>
      <c r="G294" t="s">
        <v>10</v>
      </c>
      <c r="H294" s="1">
        <f>IFERROR(VLOOKUP($A294,Sheet1!$A:$F,COLUMN(Sheet1!B294),FALSE),0)</f>
        <v>44844</v>
      </c>
      <c r="I294" s="1">
        <f>IFERROR(VLOOKUP($A294,Sheet1!$A:$F,COLUMN(Sheet1!C294),FALSE),0)</f>
        <v>44408</v>
      </c>
      <c r="J294" s="14">
        <f>IFERROR(VLOOKUP($A294,Sheet1!$A:$F,COLUMN(Sheet1!D294),FALSE),0)</f>
        <v>4</v>
      </c>
      <c r="K294" s="14">
        <f>IFERROR(VLOOKUP($A294,Sheet1!$A:$F,COLUMN(Sheet1!E294),FALSE),0)</f>
        <v>3735.99</v>
      </c>
      <c r="L294" s="14">
        <f>IFERROR(VLOOKUP($A294,Sheet1!$A:$F,COLUMN(Sheet1!F294),FALSE),0)</f>
        <v>3</v>
      </c>
      <c r="M294">
        <f t="shared" si="8"/>
        <v>0.75</v>
      </c>
      <c r="N294">
        <f t="shared" si="9"/>
        <v>0</v>
      </c>
    </row>
    <row r="295" spans="1:14" x14ac:dyDescent="0.35">
      <c r="A295">
        <v>294</v>
      </c>
      <c r="B295" t="s">
        <v>866</v>
      </c>
      <c r="C295" t="s">
        <v>867</v>
      </c>
      <c r="D295" t="s">
        <v>868</v>
      </c>
      <c r="E295">
        <v>57</v>
      </c>
      <c r="F295" t="s">
        <v>24</v>
      </c>
      <c r="G295" t="s">
        <v>10</v>
      </c>
      <c r="H295" s="1">
        <f>IFERROR(VLOOKUP($A295,Sheet1!$A:$F,COLUMN(Sheet1!B295),FALSE),0)</f>
        <v>44941</v>
      </c>
      <c r="I295" s="1">
        <f>IFERROR(VLOOKUP($A295,Sheet1!$A:$F,COLUMN(Sheet1!C295),FALSE),0)</f>
        <v>44941</v>
      </c>
      <c r="J295" s="14">
        <f>IFERROR(VLOOKUP($A295,Sheet1!$A:$F,COLUMN(Sheet1!D295),FALSE),0)</f>
        <v>1</v>
      </c>
      <c r="K295" s="14">
        <f>IFERROR(VLOOKUP($A295,Sheet1!$A:$F,COLUMN(Sheet1!E295),FALSE),0)</f>
        <v>842.6</v>
      </c>
      <c r="L295" s="14">
        <f>IFERROR(VLOOKUP($A295,Sheet1!$A:$F,COLUMN(Sheet1!F295),FALSE),0)</f>
        <v>0</v>
      </c>
      <c r="M295">
        <f t="shared" si="8"/>
        <v>0</v>
      </c>
      <c r="N295">
        <f t="shared" si="9"/>
        <v>0</v>
      </c>
    </row>
    <row r="296" spans="1:14" x14ac:dyDescent="0.35">
      <c r="A296">
        <v>295</v>
      </c>
      <c r="B296" t="s">
        <v>869</v>
      </c>
      <c r="C296" t="s">
        <v>870</v>
      </c>
      <c r="D296" t="s">
        <v>871</v>
      </c>
      <c r="E296">
        <v>24</v>
      </c>
      <c r="F296" t="s">
        <v>9</v>
      </c>
      <c r="G296" t="s">
        <v>48</v>
      </c>
      <c r="H296" s="1">
        <f>IFERROR(VLOOKUP($A296,Sheet1!$A:$F,COLUMN(Sheet1!B296),FALSE),0)</f>
        <v>44418</v>
      </c>
      <c r="I296" s="1">
        <f>IFERROR(VLOOKUP($A296,Sheet1!$A:$F,COLUMN(Sheet1!C296),FALSE),0)</f>
        <v>44418</v>
      </c>
      <c r="J296" s="14">
        <f>IFERROR(VLOOKUP($A296,Sheet1!$A:$F,COLUMN(Sheet1!D296),FALSE),0)</f>
        <v>1</v>
      </c>
      <c r="K296" s="14">
        <f>IFERROR(VLOOKUP($A296,Sheet1!$A:$F,COLUMN(Sheet1!E296),FALSE),0)</f>
        <v>1388.28</v>
      </c>
      <c r="L296" s="14">
        <f>IFERROR(VLOOKUP($A296,Sheet1!$A:$F,COLUMN(Sheet1!F296),FALSE),0)</f>
        <v>0</v>
      </c>
      <c r="M296">
        <f t="shared" si="8"/>
        <v>0</v>
      </c>
      <c r="N296">
        <f t="shared" si="9"/>
        <v>0</v>
      </c>
    </row>
    <row r="297" spans="1:14" x14ac:dyDescent="0.35">
      <c r="A297">
        <v>296</v>
      </c>
      <c r="B297" t="s">
        <v>872</v>
      </c>
      <c r="C297" t="s">
        <v>873</v>
      </c>
      <c r="D297" t="s">
        <v>874</v>
      </c>
      <c r="E297">
        <v>38</v>
      </c>
      <c r="F297" t="s">
        <v>9</v>
      </c>
      <c r="G297" t="s">
        <v>17</v>
      </c>
      <c r="H297" s="1">
        <f>IFERROR(VLOOKUP($A297,Sheet1!$A:$F,COLUMN(Sheet1!B297),FALSE),0)</f>
        <v>44474</v>
      </c>
      <c r="I297" s="1">
        <f>IFERROR(VLOOKUP($A297,Sheet1!$A:$F,COLUMN(Sheet1!C297),FALSE),0)</f>
        <v>44474</v>
      </c>
      <c r="J297" s="14">
        <f>IFERROR(VLOOKUP($A297,Sheet1!$A:$F,COLUMN(Sheet1!D297),FALSE),0)</f>
        <v>1</v>
      </c>
      <c r="K297" s="14">
        <f>IFERROR(VLOOKUP($A297,Sheet1!$A:$F,COLUMN(Sheet1!E297),FALSE),0)</f>
        <v>858.39</v>
      </c>
      <c r="L297" s="14">
        <f>IFERROR(VLOOKUP($A297,Sheet1!$A:$F,COLUMN(Sheet1!F297),FALSE),0)</f>
        <v>0</v>
      </c>
      <c r="M297">
        <f t="shared" si="8"/>
        <v>0</v>
      </c>
      <c r="N297">
        <f t="shared" si="9"/>
        <v>0</v>
      </c>
    </row>
    <row r="298" spans="1:14" x14ac:dyDescent="0.35">
      <c r="A298">
        <v>297</v>
      </c>
      <c r="B298" t="s">
        <v>875</v>
      </c>
      <c r="C298" t="s">
        <v>876</v>
      </c>
      <c r="D298" t="s">
        <v>877</v>
      </c>
      <c r="E298">
        <v>46</v>
      </c>
      <c r="F298" t="s">
        <v>14</v>
      </c>
      <c r="G298" t="s">
        <v>32</v>
      </c>
      <c r="H298" s="1">
        <f>IFERROR(VLOOKUP($A298,Sheet1!$A:$F,COLUMN(Sheet1!B298),FALSE),0)</f>
        <v>44795</v>
      </c>
      <c r="I298" s="1">
        <f>IFERROR(VLOOKUP($A298,Sheet1!$A:$F,COLUMN(Sheet1!C298),FALSE),0)</f>
        <v>44339</v>
      </c>
      <c r="J298" s="14">
        <f>IFERROR(VLOOKUP($A298,Sheet1!$A:$F,COLUMN(Sheet1!D298),FALSE),0)</f>
        <v>4</v>
      </c>
      <c r="K298" s="14">
        <f>IFERROR(VLOOKUP($A298,Sheet1!$A:$F,COLUMN(Sheet1!E298),FALSE),0)</f>
        <v>1566.4</v>
      </c>
      <c r="L298" s="14">
        <f>IFERROR(VLOOKUP($A298,Sheet1!$A:$F,COLUMN(Sheet1!F298),FALSE),0)</f>
        <v>1</v>
      </c>
      <c r="M298">
        <f t="shared" si="8"/>
        <v>0.25</v>
      </c>
      <c r="N298">
        <f t="shared" si="9"/>
        <v>0</v>
      </c>
    </row>
    <row r="299" spans="1:14" x14ac:dyDescent="0.35">
      <c r="A299">
        <v>298</v>
      </c>
      <c r="B299" t="s">
        <v>878</v>
      </c>
      <c r="C299" t="s">
        <v>879</v>
      </c>
      <c r="D299" t="s">
        <v>880</v>
      </c>
      <c r="E299">
        <v>46</v>
      </c>
      <c r="F299" t="s">
        <v>24</v>
      </c>
      <c r="G299" t="s">
        <v>17</v>
      </c>
      <c r="H299" s="1">
        <f>IFERROR(VLOOKUP($A299,Sheet1!$A:$F,COLUMN(Sheet1!B299),FALSE),0)</f>
        <v>44963</v>
      </c>
      <c r="I299" s="1">
        <f>IFERROR(VLOOKUP($A299,Sheet1!$A:$F,COLUMN(Sheet1!C299),FALSE),0)</f>
        <v>44963</v>
      </c>
      <c r="J299" s="14">
        <f>IFERROR(VLOOKUP($A299,Sheet1!$A:$F,COLUMN(Sheet1!D299),FALSE),0)</f>
        <v>1</v>
      </c>
      <c r="K299" s="14">
        <f>IFERROR(VLOOKUP($A299,Sheet1!$A:$F,COLUMN(Sheet1!E299),FALSE),0)</f>
        <v>176.72</v>
      </c>
      <c r="L299" s="14">
        <f>IFERROR(VLOOKUP($A299,Sheet1!$A:$F,COLUMN(Sheet1!F299),FALSE),0)</f>
        <v>1</v>
      </c>
      <c r="M299">
        <f t="shared" si="8"/>
        <v>1</v>
      </c>
      <c r="N299">
        <f t="shared" si="9"/>
        <v>1</v>
      </c>
    </row>
    <row r="300" spans="1:14" x14ac:dyDescent="0.35">
      <c r="A300">
        <v>299</v>
      </c>
      <c r="B300" t="s">
        <v>881</v>
      </c>
      <c r="C300" t="s">
        <v>882</v>
      </c>
      <c r="D300" t="s">
        <v>883</v>
      </c>
      <c r="E300">
        <v>20</v>
      </c>
      <c r="F300" t="s">
        <v>14</v>
      </c>
      <c r="G300" t="s">
        <v>83</v>
      </c>
      <c r="H300" s="1">
        <f>IFERROR(VLOOKUP($A300,Sheet1!$A:$F,COLUMN(Sheet1!B300),FALSE),0)</f>
        <v>45001</v>
      </c>
      <c r="I300" s="1">
        <f>IFERROR(VLOOKUP($A300,Sheet1!$A:$F,COLUMN(Sheet1!C300),FALSE),0)</f>
        <v>44320</v>
      </c>
      <c r="J300" s="14">
        <f>IFERROR(VLOOKUP($A300,Sheet1!$A:$F,COLUMN(Sheet1!D300),FALSE),0)</f>
        <v>4</v>
      </c>
      <c r="K300" s="14">
        <f>IFERROR(VLOOKUP($A300,Sheet1!$A:$F,COLUMN(Sheet1!E300),FALSE),0)</f>
        <v>4303.9500000000007</v>
      </c>
      <c r="L300" s="14">
        <f>IFERROR(VLOOKUP($A300,Sheet1!$A:$F,COLUMN(Sheet1!F300),FALSE),0)</f>
        <v>2</v>
      </c>
      <c r="M300">
        <f t="shared" si="8"/>
        <v>0.5</v>
      </c>
      <c r="N300">
        <f t="shared" si="9"/>
        <v>0</v>
      </c>
    </row>
    <row r="301" spans="1:14" x14ac:dyDescent="0.35">
      <c r="A301">
        <v>300</v>
      </c>
      <c r="B301" t="s">
        <v>884</v>
      </c>
      <c r="C301" t="s">
        <v>885</v>
      </c>
      <c r="D301" t="s">
        <v>886</v>
      </c>
      <c r="E301">
        <v>20</v>
      </c>
      <c r="F301" t="s">
        <v>14</v>
      </c>
      <c r="G301" t="s">
        <v>32</v>
      </c>
      <c r="H301" s="1">
        <f>IFERROR(VLOOKUP($A301,Sheet1!$A:$F,COLUMN(Sheet1!B301),FALSE),0)</f>
        <v>44952</v>
      </c>
      <c r="I301" s="1">
        <f>IFERROR(VLOOKUP($A301,Sheet1!$A:$F,COLUMN(Sheet1!C301),FALSE),0)</f>
        <v>44902</v>
      </c>
      <c r="J301" s="14">
        <f>IFERROR(VLOOKUP($A301,Sheet1!$A:$F,COLUMN(Sheet1!D301),FALSE),0)</f>
        <v>2</v>
      </c>
      <c r="K301" s="14">
        <f>IFERROR(VLOOKUP($A301,Sheet1!$A:$F,COLUMN(Sheet1!E301),FALSE),0)</f>
        <v>2530.9699999999998</v>
      </c>
      <c r="L301" s="14">
        <f>IFERROR(VLOOKUP($A301,Sheet1!$A:$F,COLUMN(Sheet1!F301),FALSE),0)</f>
        <v>0</v>
      </c>
      <c r="M301">
        <f t="shared" si="8"/>
        <v>0</v>
      </c>
      <c r="N301">
        <f t="shared" si="9"/>
        <v>0</v>
      </c>
    </row>
    <row r="302" spans="1:14" x14ac:dyDescent="0.35">
      <c r="A302">
        <v>301</v>
      </c>
      <c r="B302" t="s">
        <v>887</v>
      </c>
      <c r="C302" t="s">
        <v>888</v>
      </c>
      <c r="D302" t="s">
        <v>889</v>
      </c>
      <c r="E302">
        <v>60</v>
      </c>
      <c r="F302" t="s">
        <v>14</v>
      </c>
      <c r="G302" t="s">
        <v>25</v>
      </c>
      <c r="H302" s="1">
        <f>IFERROR(VLOOKUP($A302,Sheet1!$A:$F,COLUMN(Sheet1!B302),FALSE),0)</f>
        <v>45007</v>
      </c>
      <c r="I302" s="1">
        <f>IFERROR(VLOOKUP($A302,Sheet1!$A:$F,COLUMN(Sheet1!C302),FALSE),0)</f>
        <v>44566</v>
      </c>
      <c r="J302" s="14">
        <f>IFERROR(VLOOKUP($A302,Sheet1!$A:$F,COLUMN(Sheet1!D302),FALSE),0)</f>
        <v>2</v>
      </c>
      <c r="K302" s="14">
        <f>IFERROR(VLOOKUP($A302,Sheet1!$A:$F,COLUMN(Sheet1!E302),FALSE),0)</f>
        <v>696.95</v>
      </c>
      <c r="L302" s="14">
        <f>IFERROR(VLOOKUP($A302,Sheet1!$A:$F,COLUMN(Sheet1!F302),FALSE),0)</f>
        <v>2</v>
      </c>
      <c r="M302">
        <f t="shared" si="8"/>
        <v>1</v>
      </c>
      <c r="N302">
        <f t="shared" si="9"/>
        <v>1</v>
      </c>
    </row>
    <row r="303" spans="1:14" x14ac:dyDescent="0.35">
      <c r="A303">
        <v>302</v>
      </c>
      <c r="B303" t="s">
        <v>890</v>
      </c>
      <c r="C303" t="s">
        <v>891</v>
      </c>
      <c r="D303" t="s">
        <v>892</v>
      </c>
      <c r="E303">
        <v>56</v>
      </c>
      <c r="F303" t="s">
        <v>24</v>
      </c>
      <c r="G303" t="s">
        <v>48</v>
      </c>
      <c r="H303" s="1">
        <f>IFERROR(VLOOKUP($A303,Sheet1!$A:$F,COLUMN(Sheet1!B303),FALSE),0)</f>
        <v>44991</v>
      </c>
      <c r="I303" s="1">
        <f>IFERROR(VLOOKUP($A303,Sheet1!$A:$F,COLUMN(Sheet1!C303),FALSE),0)</f>
        <v>44789</v>
      </c>
      <c r="J303" s="14">
        <f>IFERROR(VLOOKUP($A303,Sheet1!$A:$F,COLUMN(Sheet1!D303),FALSE),0)</f>
        <v>3</v>
      </c>
      <c r="K303" s="14">
        <f>IFERROR(VLOOKUP($A303,Sheet1!$A:$F,COLUMN(Sheet1!E303),FALSE),0)</f>
        <v>3652.62</v>
      </c>
      <c r="L303" s="14">
        <f>IFERROR(VLOOKUP($A303,Sheet1!$A:$F,COLUMN(Sheet1!F303),FALSE),0)</f>
        <v>2</v>
      </c>
      <c r="M303">
        <f t="shared" si="8"/>
        <v>0.66666666666666663</v>
      </c>
      <c r="N303">
        <f t="shared" si="9"/>
        <v>0</v>
      </c>
    </row>
    <row r="304" spans="1:14" x14ac:dyDescent="0.35">
      <c r="A304">
        <v>303</v>
      </c>
      <c r="B304" t="s">
        <v>893</v>
      </c>
      <c r="C304" t="s">
        <v>894</v>
      </c>
      <c r="D304" t="s">
        <v>895</v>
      </c>
      <c r="E304">
        <v>59</v>
      </c>
      <c r="F304" t="s">
        <v>24</v>
      </c>
      <c r="G304" t="s">
        <v>54</v>
      </c>
      <c r="H304" s="1">
        <f>IFERROR(VLOOKUP($A304,Sheet1!$A:$F,COLUMN(Sheet1!B304),FALSE),0)</f>
        <v>44954</v>
      </c>
      <c r="I304" s="1">
        <f>IFERROR(VLOOKUP($A304,Sheet1!$A:$F,COLUMN(Sheet1!C304),FALSE),0)</f>
        <v>44689</v>
      </c>
      <c r="J304" s="14">
        <f>IFERROR(VLOOKUP($A304,Sheet1!$A:$F,COLUMN(Sheet1!D304),FALSE),0)</f>
        <v>2</v>
      </c>
      <c r="K304" s="14">
        <f>IFERROR(VLOOKUP($A304,Sheet1!$A:$F,COLUMN(Sheet1!E304),FALSE),0)</f>
        <v>153.4</v>
      </c>
      <c r="L304" s="14">
        <f>IFERROR(VLOOKUP($A304,Sheet1!$A:$F,COLUMN(Sheet1!F304),FALSE),0)</f>
        <v>0</v>
      </c>
      <c r="M304">
        <f t="shared" si="8"/>
        <v>0</v>
      </c>
      <c r="N304">
        <f t="shared" si="9"/>
        <v>0</v>
      </c>
    </row>
    <row r="305" spans="1:14" x14ac:dyDescent="0.35">
      <c r="A305">
        <v>304</v>
      </c>
      <c r="B305" t="s">
        <v>896</v>
      </c>
      <c r="C305" t="s">
        <v>897</v>
      </c>
      <c r="D305">
        <v>6853890972</v>
      </c>
      <c r="E305">
        <v>48</v>
      </c>
      <c r="F305" t="s">
        <v>24</v>
      </c>
      <c r="G305" t="s">
        <v>44</v>
      </c>
      <c r="H305" s="1">
        <f>IFERROR(VLOOKUP($A305,Sheet1!$A:$F,COLUMN(Sheet1!B305),FALSE),0)</f>
        <v>44759</v>
      </c>
      <c r="I305" s="1">
        <f>IFERROR(VLOOKUP($A305,Sheet1!$A:$F,COLUMN(Sheet1!C305),FALSE),0)</f>
        <v>44625</v>
      </c>
      <c r="J305" s="14">
        <f>IFERROR(VLOOKUP($A305,Sheet1!$A:$F,COLUMN(Sheet1!D305),FALSE),0)</f>
        <v>2</v>
      </c>
      <c r="K305" s="14">
        <f>IFERROR(VLOOKUP($A305,Sheet1!$A:$F,COLUMN(Sheet1!E305),FALSE),0)</f>
        <v>4458.8</v>
      </c>
      <c r="L305" s="14">
        <f>IFERROR(VLOOKUP($A305,Sheet1!$A:$F,COLUMN(Sheet1!F305),FALSE),0)</f>
        <v>2</v>
      </c>
      <c r="M305">
        <f t="shared" si="8"/>
        <v>1</v>
      </c>
      <c r="N305">
        <f t="shared" si="9"/>
        <v>1</v>
      </c>
    </row>
    <row r="306" spans="1:14" x14ac:dyDescent="0.35">
      <c r="A306">
        <v>305</v>
      </c>
      <c r="B306" t="s">
        <v>898</v>
      </c>
      <c r="C306" t="s">
        <v>899</v>
      </c>
      <c r="D306" t="s">
        <v>900</v>
      </c>
      <c r="E306">
        <v>45</v>
      </c>
      <c r="F306" t="s">
        <v>14</v>
      </c>
      <c r="G306" t="s">
        <v>44</v>
      </c>
      <c r="H306" s="1">
        <f>IFERROR(VLOOKUP($A306,Sheet1!$A:$F,COLUMN(Sheet1!B306),FALSE),0)</f>
        <v>44491</v>
      </c>
      <c r="I306" s="1">
        <f>IFERROR(VLOOKUP($A306,Sheet1!$A:$F,COLUMN(Sheet1!C306),FALSE),0)</f>
        <v>44335</v>
      </c>
      <c r="J306" s="14">
        <f>IFERROR(VLOOKUP($A306,Sheet1!$A:$F,COLUMN(Sheet1!D306),FALSE),0)</f>
        <v>2</v>
      </c>
      <c r="K306" s="14">
        <f>IFERROR(VLOOKUP($A306,Sheet1!$A:$F,COLUMN(Sheet1!E306),FALSE),0)</f>
        <v>1205.46</v>
      </c>
      <c r="L306" s="14">
        <f>IFERROR(VLOOKUP($A306,Sheet1!$A:$F,COLUMN(Sheet1!F306),FALSE),0)</f>
        <v>1</v>
      </c>
      <c r="M306">
        <f t="shared" si="8"/>
        <v>0.5</v>
      </c>
      <c r="N306">
        <f t="shared" si="9"/>
        <v>0</v>
      </c>
    </row>
    <row r="307" spans="1:14" x14ac:dyDescent="0.35">
      <c r="A307">
        <v>306</v>
      </c>
      <c r="B307" t="s">
        <v>901</v>
      </c>
      <c r="C307" t="s">
        <v>902</v>
      </c>
      <c r="D307" t="s">
        <v>903</v>
      </c>
      <c r="E307">
        <v>41</v>
      </c>
      <c r="F307" t="s">
        <v>24</v>
      </c>
      <c r="G307" t="s">
        <v>25</v>
      </c>
      <c r="H307" s="1">
        <f>IFERROR(VLOOKUP($A307,Sheet1!$A:$F,COLUMN(Sheet1!B307),FALSE),0)</f>
        <v>44798</v>
      </c>
      <c r="I307" s="1">
        <f>IFERROR(VLOOKUP($A307,Sheet1!$A:$F,COLUMN(Sheet1!C307),FALSE),0)</f>
        <v>44633</v>
      </c>
      <c r="J307" s="14">
        <f>IFERROR(VLOOKUP($A307,Sheet1!$A:$F,COLUMN(Sheet1!D307),FALSE),0)</f>
        <v>3</v>
      </c>
      <c r="K307" s="14">
        <f>IFERROR(VLOOKUP($A307,Sheet1!$A:$F,COLUMN(Sheet1!E307),FALSE),0)</f>
        <v>3711.3500000000004</v>
      </c>
      <c r="L307" s="14">
        <f>IFERROR(VLOOKUP($A307,Sheet1!$A:$F,COLUMN(Sheet1!F307),FALSE),0)</f>
        <v>3</v>
      </c>
      <c r="M307">
        <f t="shared" si="8"/>
        <v>1</v>
      </c>
      <c r="N307">
        <f t="shared" si="9"/>
        <v>1</v>
      </c>
    </row>
    <row r="308" spans="1:14" x14ac:dyDescent="0.35">
      <c r="A308">
        <v>307</v>
      </c>
      <c r="B308" t="s">
        <v>904</v>
      </c>
      <c r="C308" t="s">
        <v>905</v>
      </c>
      <c r="D308" t="s">
        <v>906</v>
      </c>
      <c r="E308">
        <v>45</v>
      </c>
      <c r="F308" t="s">
        <v>24</v>
      </c>
      <c r="G308" t="s">
        <v>25</v>
      </c>
      <c r="H308" s="1">
        <f>IFERROR(VLOOKUP($A308,Sheet1!$A:$F,COLUMN(Sheet1!B308),FALSE),0)</f>
        <v>44988</v>
      </c>
      <c r="I308" s="1">
        <f>IFERROR(VLOOKUP($A308,Sheet1!$A:$F,COLUMN(Sheet1!C308),FALSE),0)</f>
        <v>44619</v>
      </c>
      <c r="J308" s="14">
        <f>IFERROR(VLOOKUP($A308,Sheet1!$A:$F,COLUMN(Sheet1!D308),FALSE),0)</f>
        <v>4</v>
      </c>
      <c r="K308" s="14">
        <f>IFERROR(VLOOKUP($A308,Sheet1!$A:$F,COLUMN(Sheet1!E308),FALSE),0)</f>
        <v>1545.48</v>
      </c>
      <c r="L308" s="14">
        <f>IFERROR(VLOOKUP($A308,Sheet1!$A:$F,COLUMN(Sheet1!F308),FALSE),0)</f>
        <v>2</v>
      </c>
      <c r="M308">
        <f t="shared" si="8"/>
        <v>0.5</v>
      </c>
      <c r="N308">
        <f t="shared" si="9"/>
        <v>0</v>
      </c>
    </row>
    <row r="309" spans="1:14" x14ac:dyDescent="0.35">
      <c r="A309">
        <v>308</v>
      </c>
      <c r="B309" t="s">
        <v>907</v>
      </c>
      <c r="C309" t="s">
        <v>908</v>
      </c>
      <c r="D309" t="s">
        <v>909</v>
      </c>
      <c r="E309">
        <v>25</v>
      </c>
      <c r="F309" t="s">
        <v>14</v>
      </c>
      <c r="G309" t="s">
        <v>83</v>
      </c>
      <c r="H309" s="1">
        <f>IFERROR(VLOOKUP($A309,Sheet1!$A:$F,COLUMN(Sheet1!B309),FALSE),0)</f>
        <v>44838</v>
      </c>
      <c r="I309" s="1">
        <f>IFERROR(VLOOKUP($A309,Sheet1!$A:$F,COLUMN(Sheet1!C309),FALSE),0)</f>
        <v>44286</v>
      </c>
      <c r="J309" s="14">
        <f>IFERROR(VLOOKUP($A309,Sheet1!$A:$F,COLUMN(Sheet1!D309),FALSE),0)</f>
        <v>3</v>
      </c>
      <c r="K309" s="14">
        <f>IFERROR(VLOOKUP($A309,Sheet1!$A:$F,COLUMN(Sheet1!E309),FALSE),0)</f>
        <v>3190.9600000000005</v>
      </c>
      <c r="L309" s="14">
        <f>IFERROR(VLOOKUP($A309,Sheet1!$A:$F,COLUMN(Sheet1!F309),FALSE),0)</f>
        <v>2</v>
      </c>
      <c r="M309">
        <f t="shared" si="8"/>
        <v>0.66666666666666663</v>
      </c>
      <c r="N309">
        <f t="shared" si="9"/>
        <v>0</v>
      </c>
    </row>
    <row r="310" spans="1:14" x14ac:dyDescent="0.35">
      <c r="A310">
        <v>309</v>
      </c>
      <c r="B310" t="s">
        <v>910</v>
      </c>
      <c r="C310" t="s">
        <v>911</v>
      </c>
      <c r="D310" t="s">
        <v>912</v>
      </c>
      <c r="E310">
        <v>54</v>
      </c>
      <c r="F310" t="s">
        <v>9</v>
      </c>
      <c r="G310" t="s">
        <v>25</v>
      </c>
      <c r="H310" s="1">
        <f>IFERROR(VLOOKUP($A310,Sheet1!$A:$F,COLUMN(Sheet1!B310),FALSE),0)</f>
        <v>44973</v>
      </c>
      <c r="I310" s="1">
        <f>IFERROR(VLOOKUP($A310,Sheet1!$A:$F,COLUMN(Sheet1!C310),FALSE),0)</f>
        <v>44456</v>
      </c>
      <c r="J310" s="14">
        <f>IFERROR(VLOOKUP($A310,Sheet1!$A:$F,COLUMN(Sheet1!D310),FALSE),0)</f>
        <v>6</v>
      </c>
      <c r="K310" s="14">
        <f>IFERROR(VLOOKUP($A310,Sheet1!$A:$F,COLUMN(Sheet1!E310),FALSE),0)</f>
        <v>3861.6099999999997</v>
      </c>
      <c r="L310" s="14">
        <f>IFERROR(VLOOKUP($A310,Sheet1!$A:$F,COLUMN(Sheet1!F310),FALSE),0)</f>
        <v>3</v>
      </c>
      <c r="M310">
        <f t="shared" si="8"/>
        <v>0.5</v>
      </c>
      <c r="N310">
        <f t="shared" si="9"/>
        <v>0</v>
      </c>
    </row>
    <row r="311" spans="1:14" x14ac:dyDescent="0.35">
      <c r="A311">
        <v>310</v>
      </c>
      <c r="B311" t="s">
        <v>913</v>
      </c>
      <c r="C311" t="s">
        <v>914</v>
      </c>
      <c r="D311" t="s">
        <v>915</v>
      </c>
      <c r="E311">
        <v>46</v>
      </c>
      <c r="F311" t="s">
        <v>9</v>
      </c>
      <c r="G311" t="s">
        <v>83</v>
      </c>
      <c r="H311" s="1">
        <f>IFERROR(VLOOKUP($A311,Sheet1!$A:$F,COLUMN(Sheet1!B311),FALSE),0)</f>
        <v>44925</v>
      </c>
      <c r="I311" s="1">
        <f>IFERROR(VLOOKUP($A311,Sheet1!$A:$F,COLUMN(Sheet1!C311),FALSE),0)</f>
        <v>44415</v>
      </c>
      <c r="J311" s="14">
        <f>IFERROR(VLOOKUP($A311,Sheet1!$A:$F,COLUMN(Sheet1!D311),FALSE),0)</f>
        <v>6</v>
      </c>
      <c r="K311" s="14">
        <f>IFERROR(VLOOKUP($A311,Sheet1!$A:$F,COLUMN(Sheet1!E311),FALSE),0)</f>
        <v>2135.31</v>
      </c>
      <c r="L311" s="14">
        <f>IFERROR(VLOOKUP($A311,Sheet1!$A:$F,COLUMN(Sheet1!F311),FALSE),0)</f>
        <v>0</v>
      </c>
      <c r="M311">
        <f t="shared" si="8"/>
        <v>0</v>
      </c>
      <c r="N311">
        <f t="shared" si="9"/>
        <v>0</v>
      </c>
    </row>
    <row r="312" spans="1:14" x14ac:dyDescent="0.35">
      <c r="A312">
        <v>311</v>
      </c>
      <c r="B312" t="s">
        <v>916</v>
      </c>
      <c r="C312" t="s">
        <v>917</v>
      </c>
      <c r="D312" t="s">
        <v>918</v>
      </c>
      <c r="E312">
        <v>65</v>
      </c>
      <c r="F312" t="s">
        <v>24</v>
      </c>
      <c r="G312" t="s">
        <v>48</v>
      </c>
      <c r="H312" s="1">
        <f>IFERROR(VLOOKUP($A312,Sheet1!$A:$F,COLUMN(Sheet1!B312),FALSE),0)</f>
        <v>44874</v>
      </c>
      <c r="I312" s="1">
        <f>IFERROR(VLOOKUP($A312,Sheet1!$A:$F,COLUMN(Sheet1!C312),FALSE),0)</f>
        <v>44378</v>
      </c>
      <c r="J312" s="14">
        <f>IFERROR(VLOOKUP($A312,Sheet1!$A:$F,COLUMN(Sheet1!D312),FALSE),0)</f>
        <v>6</v>
      </c>
      <c r="K312" s="14">
        <f>IFERROR(VLOOKUP($A312,Sheet1!$A:$F,COLUMN(Sheet1!E312),FALSE),0)</f>
        <v>2276.8200000000002</v>
      </c>
      <c r="L312" s="14">
        <f>IFERROR(VLOOKUP($A312,Sheet1!$A:$F,COLUMN(Sheet1!F312),FALSE),0)</f>
        <v>2</v>
      </c>
      <c r="M312">
        <f t="shared" si="8"/>
        <v>0.33333333333333331</v>
      </c>
      <c r="N312">
        <f t="shared" si="9"/>
        <v>0</v>
      </c>
    </row>
    <row r="313" spans="1:14" x14ac:dyDescent="0.35">
      <c r="A313">
        <v>312</v>
      </c>
      <c r="B313" t="s">
        <v>919</v>
      </c>
      <c r="C313" t="s">
        <v>920</v>
      </c>
      <c r="D313" t="s">
        <v>921</v>
      </c>
      <c r="E313">
        <v>30</v>
      </c>
      <c r="F313" t="s">
        <v>24</v>
      </c>
      <c r="G313" t="s">
        <v>54</v>
      </c>
      <c r="H313" s="1">
        <f>IFERROR(VLOOKUP($A313,Sheet1!$A:$F,COLUMN(Sheet1!B313),FALSE),0)</f>
        <v>44936</v>
      </c>
      <c r="I313" s="1">
        <f>IFERROR(VLOOKUP($A313,Sheet1!$A:$F,COLUMN(Sheet1!C313),FALSE),0)</f>
        <v>44386</v>
      </c>
      <c r="J313" s="14">
        <f>IFERROR(VLOOKUP($A313,Sheet1!$A:$F,COLUMN(Sheet1!D313),FALSE),0)</f>
        <v>4</v>
      </c>
      <c r="K313" s="14">
        <f>IFERROR(VLOOKUP($A313,Sheet1!$A:$F,COLUMN(Sheet1!E313),FALSE),0)</f>
        <v>5258.0300000000007</v>
      </c>
      <c r="L313" s="14">
        <f>IFERROR(VLOOKUP($A313,Sheet1!$A:$F,COLUMN(Sheet1!F313),FALSE),0)</f>
        <v>0</v>
      </c>
      <c r="M313">
        <f t="shared" si="8"/>
        <v>0</v>
      </c>
      <c r="N313">
        <f t="shared" si="9"/>
        <v>0</v>
      </c>
    </row>
    <row r="314" spans="1:14" x14ac:dyDescent="0.35">
      <c r="A314">
        <v>313</v>
      </c>
      <c r="B314" t="s">
        <v>922</v>
      </c>
      <c r="C314" t="s">
        <v>923</v>
      </c>
      <c r="D314" t="s">
        <v>924</v>
      </c>
      <c r="E314">
        <v>28</v>
      </c>
      <c r="F314" t="s">
        <v>9</v>
      </c>
      <c r="G314" t="s">
        <v>44</v>
      </c>
      <c r="H314" s="1">
        <f>IFERROR(VLOOKUP($A314,Sheet1!$A:$F,COLUMN(Sheet1!B314),FALSE),0)</f>
        <v>44906</v>
      </c>
      <c r="I314" s="1">
        <f>IFERROR(VLOOKUP($A314,Sheet1!$A:$F,COLUMN(Sheet1!C314),FALSE),0)</f>
        <v>44416</v>
      </c>
      <c r="J314" s="14">
        <f>IFERROR(VLOOKUP($A314,Sheet1!$A:$F,COLUMN(Sheet1!D314),FALSE),0)</f>
        <v>5</v>
      </c>
      <c r="K314" s="14">
        <f>IFERROR(VLOOKUP($A314,Sheet1!$A:$F,COLUMN(Sheet1!E314),FALSE),0)</f>
        <v>3265.5299999999997</v>
      </c>
      <c r="L314" s="14">
        <f>IFERROR(VLOOKUP($A314,Sheet1!$A:$F,COLUMN(Sheet1!F314),FALSE),0)</f>
        <v>2</v>
      </c>
      <c r="M314">
        <f t="shared" si="8"/>
        <v>0.4</v>
      </c>
      <c r="N314">
        <f t="shared" si="9"/>
        <v>0</v>
      </c>
    </row>
    <row r="315" spans="1:14" x14ac:dyDescent="0.35">
      <c r="A315">
        <v>314</v>
      </c>
      <c r="B315" t="s">
        <v>925</v>
      </c>
      <c r="C315" t="s">
        <v>926</v>
      </c>
      <c r="D315" t="s">
        <v>927</v>
      </c>
      <c r="E315">
        <v>48</v>
      </c>
      <c r="F315" t="s">
        <v>14</v>
      </c>
      <c r="G315" t="s">
        <v>76</v>
      </c>
      <c r="H315" s="1">
        <f>IFERROR(VLOOKUP($A315,Sheet1!$A:$F,COLUMN(Sheet1!B315),FALSE),0)</f>
        <v>44994</v>
      </c>
      <c r="I315" s="1">
        <f>IFERROR(VLOOKUP($A315,Sheet1!$A:$F,COLUMN(Sheet1!C315),FALSE),0)</f>
        <v>44417</v>
      </c>
      <c r="J315" s="14">
        <f>IFERROR(VLOOKUP($A315,Sheet1!$A:$F,COLUMN(Sheet1!D315),FALSE),0)</f>
        <v>2</v>
      </c>
      <c r="K315" s="14">
        <f>IFERROR(VLOOKUP($A315,Sheet1!$A:$F,COLUMN(Sheet1!E315),FALSE),0)</f>
        <v>1633.59</v>
      </c>
      <c r="L315" s="14">
        <f>IFERROR(VLOOKUP($A315,Sheet1!$A:$F,COLUMN(Sheet1!F315),FALSE),0)</f>
        <v>1</v>
      </c>
      <c r="M315">
        <f t="shared" si="8"/>
        <v>0.5</v>
      </c>
      <c r="N315">
        <f t="shared" si="9"/>
        <v>0</v>
      </c>
    </row>
    <row r="316" spans="1:14" x14ac:dyDescent="0.35">
      <c r="A316">
        <v>315</v>
      </c>
      <c r="B316" t="s">
        <v>928</v>
      </c>
      <c r="C316" t="s">
        <v>929</v>
      </c>
      <c r="D316" t="s">
        <v>930</v>
      </c>
      <c r="E316">
        <v>19</v>
      </c>
      <c r="F316" t="s">
        <v>9</v>
      </c>
      <c r="G316" t="s">
        <v>48</v>
      </c>
      <c r="H316" s="1">
        <f>IFERROR(VLOOKUP($A316,Sheet1!$A:$F,COLUMN(Sheet1!B316),FALSE),0)</f>
        <v>44864</v>
      </c>
      <c r="I316" s="1">
        <f>IFERROR(VLOOKUP($A316,Sheet1!$A:$F,COLUMN(Sheet1!C316),FALSE),0)</f>
        <v>44697</v>
      </c>
      <c r="J316" s="14">
        <f>IFERROR(VLOOKUP($A316,Sheet1!$A:$F,COLUMN(Sheet1!D316),FALSE),0)</f>
        <v>3</v>
      </c>
      <c r="K316" s="14">
        <f>IFERROR(VLOOKUP($A316,Sheet1!$A:$F,COLUMN(Sheet1!E316),FALSE),0)</f>
        <v>3405.0299999999997</v>
      </c>
      <c r="L316" s="14">
        <f>IFERROR(VLOOKUP($A316,Sheet1!$A:$F,COLUMN(Sheet1!F316),FALSE),0)</f>
        <v>2</v>
      </c>
      <c r="M316">
        <f t="shared" si="8"/>
        <v>0.66666666666666663</v>
      </c>
      <c r="N316">
        <f t="shared" si="9"/>
        <v>0</v>
      </c>
    </row>
    <row r="317" spans="1:14" x14ac:dyDescent="0.35">
      <c r="A317">
        <v>316</v>
      </c>
      <c r="B317" t="s">
        <v>931</v>
      </c>
      <c r="C317" t="s">
        <v>932</v>
      </c>
      <c r="D317" t="s">
        <v>933</v>
      </c>
      <c r="E317">
        <v>31</v>
      </c>
      <c r="F317" t="s">
        <v>9</v>
      </c>
      <c r="G317" t="s">
        <v>54</v>
      </c>
      <c r="H317" s="1">
        <f>IFERROR(VLOOKUP($A317,Sheet1!$A:$F,COLUMN(Sheet1!B317),FALSE),0)</f>
        <v>0</v>
      </c>
      <c r="I317" s="1">
        <f>IFERROR(VLOOKUP($A317,Sheet1!$A:$F,COLUMN(Sheet1!C317),FALSE),0)</f>
        <v>0</v>
      </c>
      <c r="J317" s="14">
        <f>IFERROR(VLOOKUP($A317,Sheet1!$A:$F,COLUMN(Sheet1!D317),FALSE),0)</f>
        <v>0</v>
      </c>
      <c r="K317" s="14">
        <f>IFERROR(VLOOKUP($A317,Sheet1!$A:$F,COLUMN(Sheet1!E317),FALSE),0)</f>
        <v>0</v>
      </c>
      <c r="L317" s="14">
        <f>IFERROR(VLOOKUP($A317,Sheet1!$A:$F,COLUMN(Sheet1!F317),FALSE),0)</f>
        <v>0</v>
      </c>
      <c r="M317">
        <f t="shared" si="8"/>
        <v>0</v>
      </c>
      <c r="N317">
        <f t="shared" si="9"/>
        <v>0</v>
      </c>
    </row>
    <row r="318" spans="1:14" x14ac:dyDescent="0.35">
      <c r="A318">
        <v>317</v>
      </c>
      <c r="B318" t="s">
        <v>934</v>
      </c>
      <c r="C318" t="s">
        <v>935</v>
      </c>
      <c r="D318">
        <f>1-812-786-8669</f>
        <v>-10266</v>
      </c>
      <c r="E318">
        <v>34</v>
      </c>
      <c r="F318" t="s">
        <v>9</v>
      </c>
      <c r="G318" t="s">
        <v>48</v>
      </c>
      <c r="H318" s="1">
        <f>IFERROR(VLOOKUP($A318,Sheet1!$A:$F,COLUMN(Sheet1!B318),FALSE),0)</f>
        <v>44475</v>
      </c>
      <c r="I318" s="1">
        <f>IFERROR(VLOOKUP($A318,Sheet1!$A:$F,COLUMN(Sheet1!C318),FALSE),0)</f>
        <v>44375</v>
      </c>
      <c r="J318" s="14">
        <f>IFERROR(VLOOKUP($A318,Sheet1!$A:$F,COLUMN(Sheet1!D318),FALSE),0)</f>
        <v>2</v>
      </c>
      <c r="K318" s="14">
        <f>IFERROR(VLOOKUP($A318,Sheet1!$A:$F,COLUMN(Sheet1!E318),FALSE),0)</f>
        <v>2592.9499999999998</v>
      </c>
      <c r="L318" s="14">
        <f>IFERROR(VLOOKUP($A318,Sheet1!$A:$F,COLUMN(Sheet1!F318),FALSE),0)</f>
        <v>1</v>
      </c>
      <c r="M318">
        <f t="shared" si="8"/>
        <v>0.5</v>
      </c>
      <c r="N318">
        <f t="shared" si="9"/>
        <v>0</v>
      </c>
    </row>
    <row r="319" spans="1:14" x14ac:dyDescent="0.35">
      <c r="A319">
        <v>318</v>
      </c>
      <c r="B319" t="s">
        <v>936</v>
      </c>
      <c r="C319" t="s">
        <v>937</v>
      </c>
      <c r="D319" t="s">
        <v>938</v>
      </c>
      <c r="E319">
        <v>22</v>
      </c>
      <c r="F319" t="s">
        <v>24</v>
      </c>
      <c r="G319" t="s">
        <v>76</v>
      </c>
      <c r="H319" s="1">
        <f>IFERROR(VLOOKUP($A319,Sheet1!$A:$F,COLUMN(Sheet1!B319),FALSE),0)</f>
        <v>44988</v>
      </c>
      <c r="I319" s="1">
        <f>IFERROR(VLOOKUP($A319,Sheet1!$A:$F,COLUMN(Sheet1!C319),FALSE),0)</f>
        <v>44972</v>
      </c>
      <c r="J319" s="14">
        <f>IFERROR(VLOOKUP($A319,Sheet1!$A:$F,COLUMN(Sheet1!D319),FALSE),0)</f>
        <v>2</v>
      </c>
      <c r="K319" s="14">
        <f>IFERROR(VLOOKUP($A319,Sheet1!$A:$F,COLUMN(Sheet1!E319),FALSE),0)</f>
        <v>1951.95</v>
      </c>
      <c r="L319" s="14">
        <f>IFERROR(VLOOKUP($A319,Sheet1!$A:$F,COLUMN(Sheet1!F319),FALSE),0)</f>
        <v>2</v>
      </c>
      <c r="M319">
        <f t="shared" si="8"/>
        <v>1</v>
      </c>
      <c r="N319">
        <f t="shared" si="9"/>
        <v>1</v>
      </c>
    </row>
    <row r="320" spans="1:14" x14ac:dyDescent="0.35">
      <c r="A320">
        <v>319</v>
      </c>
      <c r="B320" t="s">
        <v>939</v>
      </c>
      <c r="C320" t="s">
        <v>940</v>
      </c>
      <c r="D320" t="s">
        <v>941</v>
      </c>
      <c r="E320">
        <v>45</v>
      </c>
      <c r="F320" t="s">
        <v>9</v>
      </c>
      <c r="G320" t="s">
        <v>32</v>
      </c>
      <c r="H320" s="1">
        <f>IFERROR(VLOOKUP($A320,Sheet1!$A:$F,COLUMN(Sheet1!B320),FALSE),0)</f>
        <v>44707</v>
      </c>
      <c r="I320" s="1">
        <f>IFERROR(VLOOKUP($A320,Sheet1!$A:$F,COLUMN(Sheet1!C320),FALSE),0)</f>
        <v>44600</v>
      </c>
      <c r="J320" s="14">
        <f>IFERROR(VLOOKUP($A320,Sheet1!$A:$F,COLUMN(Sheet1!D320),FALSE),0)</f>
        <v>3</v>
      </c>
      <c r="K320" s="14">
        <f>IFERROR(VLOOKUP($A320,Sheet1!$A:$F,COLUMN(Sheet1!E320),FALSE),0)</f>
        <v>2593.5899999999997</v>
      </c>
      <c r="L320" s="14">
        <f>IFERROR(VLOOKUP($A320,Sheet1!$A:$F,COLUMN(Sheet1!F320),FALSE),0)</f>
        <v>3</v>
      </c>
      <c r="M320">
        <f t="shared" si="8"/>
        <v>1</v>
      </c>
      <c r="N320">
        <f t="shared" si="9"/>
        <v>1</v>
      </c>
    </row>
    <row r="321" spans="1:14" x14ac:dyDescent="0.35">
      <c r="A321">
        <v>320</v>
      </c>
      <c r="B321" t="s">
        <v>942</v>
      </c>
      <c r="C321" t="s">
        <v>943</v>
      </c>
      <c r="D321" t="s">
        <v>944</v>
      </c>
      <c r="E321">
        <v>63</v>
      </c>
      <c r="F321" t="s">
        <v>14</v>
      </c>
      <c r="G321" t="s">
        <v>48</v>
      </c>
      <c r="H321" s="1">
        <f>IFERROR(VLOOKUP($A321,Sheet1!$A:$F,COLUMN(Sheet1!B321),FALSE),0)</f>
        <v>44856</v>
      </c>
      <c r="I321" s="1">
        <f>IFERROR(VLOOKUP($A321,Sheet1!$A:$F,COLUMN(Sheet1!C321),FALSE),0)</f>
        <v>44410</v>
      </c>
      <c r="J321" s="14">
        <f>IFERROR(VLOOKUP($A321,Sheet1!$A:$F,COLUMN(Sheet1!D321),FALSE),0)</f>
        <v>3</v>
      </c>
      <c r="K321" s="14">
        <f>IFERROR(VLOOKUP($A321,Sheet1!$A:$F,COLUMN(Sheet1!E321),FALSE),0)</f>
        <v>1573.21</v>
      </c>
      <c r="L321" s="14">
        <f>IFERROR(VLOOKUP($A321,Sheet1!$A:$F,COLUMN(Sheet1!F321),FALSE),0)</f>
        <v>1</v>
      </c>
      <c r="M321">
        <f t="shared" si="8"/>
        <v>0.33333333333333331</v>
      </c>
      <c r="N321">
        <f t="shared" si="9"/>
        <v>0</v>
      </c>
    </row>
    <row r="322" spans="1:14" x14ac:dyDescent="0.35">
      <c r="A322">
        <v>321</v>
      </c>
      <c r="B322" t="s">
        <v>945</v>
      </c>
      <c r="C322" t="s">
        <v>946</v>
      </c>
      <c r="D322" t="s">
        <v>947</v>
      </c>
      <c r="E322">
        <v>41</v>
      </c>
      <c r="F322" t="s">
        <v>14</v>
      </c>
      <c r="G322" t="s">
        <v>76</v>
      </c>
      <c r="H322" s="1">
        <f>IFERROR(VLOOKUP($A322,Sheet1!$A:$F,COLUMN(Sheet1!B322),FALSE),0)</f>
        <v>44674</v>
      </c>
      <c r="I322" s="1">
        <f>IFERROR(VLOOKUP($A322,Sheet1!$A:$F,COLUMN(Sheet1!C322),FALSE),0)</f>
        <v>44295</v>
      </c>
      <c r="J322" s="14">
        <f>IFERROR(VLOOKUP($A322,Sheet1!$A:$F,COLUMN(Sheet1!D322),FALSE),0)</f>
        <v>5</v>
      </c>
      <c r="K322" s="14">
        <f>IFERROR(VLOOKUP($A322,Sheet1!$A:$F,COLUMN(Sheet1!E322),FALSE),0)</f>
        <v>3971.87</v>
      </c>
      <c r="L322" s="14">
        <f>IFERROR(VLOOKUP($A322,Sheet1!$A:$F,COLUMN(Sheet1!F322),FALSE),0)</f>
        <v>3</v>
      </c>
      <c r="M322">
        <f t="shared" si="8"/>
        <v>0.6</v>
      </c>
      <c r="N322">
        <f t="shared" si="9"/>
        <v>0</v>
      </c>
    </row>
    <row r="323" spans="1:14" x14ac:dyDescent="0.35">
      <c r="A323">
        <v>322</v>
      </c>
      <c r="B323" t="s">
        <v>948</v>
      </c>
      <c r="C323" t="s">
        <v>949</v>
      </c>
      <c r="D323" t="s">
        <v>950</v>
      </c>
      <c r="E323">
        <v>33</v>
      </c>
      <c r="F323" t="s">
        <v>14</v>
      </c>
      <c r="G323" t="s">
        <v>83</v>
      </c>
      <c r="H323" s="1">
        <f>IFERROR(VLOOKUP($A323,Sheet1!$A:$F,COLUMN(Sheet1!B323),FALSE),0)</f>
        <v>44703</v>
      </c>
      <c r="I323" s="1">
        <f>IFERROR(VLOOKUP($A323,Sheet1!$A:$F,COLUMN(Sheet1!C323),FALSE),0)</f>
        <v>44402</v>
      </c>
      <c r="J323" s="14">
        <f>IFERROR(VLOOKUP($A323,Sheet1!$A:$F,COLUMN(Sheet1!D323),FALSE),0)</f>
        <v>5</v>
      </c>
      <c r="K323" s="14">
        <f>IFERROR(VLOOKUP($A323,Sheet1!$A:$F,COLUMN(Sheet1!E323),FALSE),0)</f>
        <v>4918.71</v>
      </c>
      <c r="L323" s="14">
        <f>IFERROR(VLOOKUP($A323,Sheet1!$A:$F,COLUMN(Sheet1!F323),FALSE),0)</f>
        <v>3</v>
      </c>
      <c r="M323">
        <f t="shared" ref="M323:M386" si="10">IFERROR(L323/J323, 0)</f>
        <v>0.6</v>
      </c>
      <c r="N323">
        <f t="shared" ref="N323:N386" si="11">IF(M323=1, 1, 0)</f>
        <v>0</v>
      </c>
    </row>
    <row r="324" spans="1:14" x14ac:dyDescent="0.35">
      <c r="A324">
        <v>323</v>
      </c>
      <c r="B324" t="s">
        <v>951</v>
      </c>
      <c r="C324" t="s">
        <v>952</v>
      </c>
      <c r="D324" t="s">
        <v>953</v>
      </c>
      <c r="E324">
        <v>59</v>
      </c>
      <c r="F324" t="s">
        <v>24</v>
      </c>
      <c r="G324" t="s">
        <v>48</v>
      </c>
      <c r="H324" s="1">
        <f>IFERROR(VLOOKUP($A324,Sheet1!$A:$F,COLUMN(Sheet1!B324),FALSE),0)</f>
        <v>0</v>
      </c>
      <c r="I324" s="1">
        <f>IFERROR(VLOOKUP($A324,Sheet1!$A:$F,COLUMN(Sheet1!C324),FALSE),0)</f>
        <v>0</v>
      </c>
      <c r="J324" s="14">
        <f>IFERROR(VLOOKUP($A324,Sheet1!$A:$F,COLUMN(Sheet1!D324),FALSE),0)</f>
        <v>0</v>
      </c>
      <c r="K324" s="14">
        <f>IFERROR(VLOOKUP($A324,Sheet1!$A:$F,COLUMN(Sheet1!E324),FALSE),0)</f>
        <v>0</v>
      </c>
      <c r="L324" s="14">
        <f>IFERROR(VLOOKUP($A324,Sheet1!$A:$F,COLUMN(Sheet1!F324),FALSE),0)</f>
        <v>0</v>
      </c>
      <c r="M324">
        <f t="shared" si="10"/>
        <v>0</v>
      </c>
      <c r="N324">
        <f t="shared" si="11"/>
        <v>0</v>
      </c>
    </row>
    <row r="325" spans="1:14" x14ac:dyDescent="0.35">
      <c r="A325">
        <v>324</v>
      </c>
      <c r="B325" t="s">
        <v>954</v>
      </c>
      <c r="C325" t="s">
        <v>955</v>
      </c>
      <c r="D325">
        <f>1-481-1-8418</f>
        <v>-8899</v>
      </c>
      <c r="E325">
        <v>28</v>
      </c>
      <c r="F325" t="s">
        <v>9</v>
      </c>
      <c r="G325" t="s">
        <v>60</v>
      </c>
      <c r="H325" s="1">
        <f>IFERROR(VLOOKUP($A325,Sheet1!$A:$F,COLUMN(Sheet1!B325),FALSE),0)</f>
        <v>44937</v>
      </c>
      <c r="I325" s="1">
        <f>IFERROR(VLOOKUP($A325,Sheet1!$A:$F,COLUMN(Sheet1!C325),FALSE),0)</f>
        <v>44629</v>
      </c>
      <c r="J325" s="14">
        <f>IFERROR(VLOOKUP($A325,Sheet1!$A:$F,COLUMN(Sheet1!D325),FALSE),0)</f>
        <v>2</v>
      </c>
      <c r="K325" s="14">
        <f>IFERROR(VLOOKUP($A325,Sheet1!$A:$F,COLUMN(Sheet1!E325),FALSE),0)</f>
        <v>922.94999999999993</v>
      </c>
      <c r="L325" s="14">
        <f>IFERROR(VLOOKUP($A325,Sheet1!$A:$F,COLUMN(Sheet1!F325),FALSE),0)</f>
        <v>0</v>
      </c>
      <c r="M325">
        <f t="shared" si="10"/>
        <v>0</v>
      </c>
      <c r="N325">
        <f t="shared" si="11"/>
        <v>0</v>
      </c>
    </row>
    <row r="326" spans="1:14" x14ac:dyDescent="0.35">
      <c r="A326">
        <v>325</v>
      </c>
      <c r="B326" t="s">
        <v>533</v>
      </c>
      <c r="C326" t="s">
        <v>956</v>
      </c>
      <c r="D326" t="s">
        <v>957</v>
      </c>
      <c r="E326">
        <v>42</v>
      </c>
      <c r="F326" t="s">
        <v>9</v>
      </c>
      <c r="G326" t="s">
        <v>60</v>
      </c>
      <c r="H326" s="1">
        <f>IFERROR(VLOOKUP($A326,Sheet1!$A:$F,COLUMN(Sheet1!B326),FALSE),0)</f>
        <v>44411</v>
      </c>
      <c r="I326" s="1">
        <f>IFERROR(VLOOKUP($A326,Sheet1!$A:$F,COLUMN(Sheet1!C326),FALSE),0)</f>
        <v>44411</v>
      </c>
      <c r="J326" s="14">
        <f>IFERROR(VLOOKUP($A326,Sheet1!$A:$F,COLUMN(Sheet1!D326),FALSE),0)</f>
        <v>1</v>
      </c>
      <c r="K326" s="14">
        <f>IFERROR(VLOOKUP($A326,Sheet1!$A:$F,COLUMN(Sheet1!E326),FALSE),0)</f>
        <v>1378.16</v>
      </c>
      <c r="L326" s="14">
        <f>IFERROR(VLOOKUP($A326,Sheet1!$A:$F,COLUMN(Sheet1!F326),FALSE),0)</f>
        <v>1</v>
      </c>
      <c r="M326">
        <f t="shared" si="10"/>
        <v>1</v>
      </c>
      <c r="N326">
        <f t="shared" si="11"/>
        <v>1</v>
      </c>
    </row>
    <row r="327" spans="1:14" x14ac:dyDescent="0.35">
      <c r="A327">
        <v>326</v>
      </c>
      <c r="B327" t="s">
        <v>958</v>
      </c>
      <c r="C327" t="s">
        <v>959</v>
      </c>
      <c r="D327" t="s">
        <v>960</v>
      </c>
      <c r="E327">
        <v>24</v>
      </c>
      <c r="F327" t="s">
        <v>9</v>
      </c>
      <c r="G327" t="s">
        <v>32</v>
      </c>
      <c r="H327" s="1">
        <f>IFERROR(VLOOKUP($A327,Sheet1!$A:$F,COLUMN(Sheet1!B327),FALSE),0)</f>
        <v>44963</v>
      </c>
      <c r="I327" s="1">
        <f>IFERROR(VLOOKUP($A327,Sheet1!$A:$F,COLUMN(Sheet1!C327),FALSE),0)</f>
        <v>44963</v>
      </c>
      <c r="J327" s="14">
        <f>IFERROR(VLOOKUP($A327,Sheet1!$A:$F,COLUMN(Sheet1!D327),FALSE),0)</f>
        <v>1</v>
      </c>
      <c r="K327" s="14">
        <f>IFERROR(VLOOKUP($A327,Sheet1!$A:$F,COLUMN(Sheet1!E327),FALSE),0)</f>
        <v>68.66</v>
      </c>
      <c r="L327" s="14">
        <f>IFERROR(VLOOKUP($A327,Sheet1!$A:$F,COLUMN(Sheet1!F327),FALSE),0)</f>
        <v>1</v>
      </c>
      <c r="M327">
        <f t="shared" si="10"/>
        <v>1</v>
      </c>
      <c r="N327">
        <f t="shared" si="11"/>
        <v>1</v>
      </c>
    </row>
    <row r="328" spans="1:14" x14ac:dyDescent="0.35">
      <c r="A328">
        <v>327</v>
      </c>
      <c r="B328" t="s">
        <v>961</v>
      </c>
      <c r="C328" t="s">
        <v>962</v>
      </c>
      <c r="D328" t="s">
        <v>963</v>
      </c>
      <c r="E328">
        <v>39</v>
      </c>
      <c r="F328" t="s">
        <v>24</v>
      </c>
      <c r="G328" t="s">
        <v>10</v>
      </c>
      <c r="H328" s="1">
        <f>IFERROR(VLOOKUP($A328,Sheet1!$A:$F,COLUMN(Sheet1!B328),FALSE),0)</f>
        <v>44852</v>
      </c>
      <c r="I328" s="1">
        <f>IFERROR(VLOOKUP($A328,Sheet1!$A:$F,COLUMN(Sheet1!C328),FALSE),0)</f>
        <v>44450</v>
      </c>
      <c r="J328" s="14">
        <f>IFERROR(VLOOKUP($A328,Sheet1!$A:$F,COLUMN(Sheet1!D328),FALSE),0)</f>
        <v>5</v>
      </c>
      <c r="K328" s="14">
        <f>IFERROR(VLOOKUP($A328,Sheet1!$A:$F,COLUMN(Sheet1!E328),FALSE),0)</f>
        <v>2830.0400000000004</v>
      </c>
      <c r="L328" s="14">
        <f>IFERROR(VLOOKUP($A328,Sheet1!$A:$F,COLUMN(Sheet1!F328),FALSE),0)</f>
        <v>2</v>
      </c>
      <c r="M328">
        <f t="shared" si="10"/>
        <v>0.4</v>
      </c>
      <c r="N328">
        <f t="shared" si="11"/>
        <v>0</v>
      </c>
    </row>
    <row r="329" spans="1:14" x14ac:dyDescent="0.35">
      <c r="A329">
        <v>328</v>
      </c>
      <c r="B329" t="s">
        <v>964</v>
      </c>
      <c r="C329" t="s">
        <v>965</v>
      </c>
      <c r="D329" t="s">
        <v>966</v>
      </c>
      <c r="E329">
        <v>22</v>
      </c>
      <c r="F329" t="s">
        <v>24</v>
      </c>
      <c r="G329" t="s">
        <v>76</v>
      </c>
      <c r="H329" s="1">
        <f>IFERROR(VLOOKUP($A329,Sheet1!$A:$F,COLUMN(Sheet1!B329),FALSE),0)</f>
        <v>44958</v>
      </c>
      <c r="I329" s="1">
        <f>IFERROR(VLOOKUP($A329,Sheet1!$A:$F,COLUMN(Sheet1!C329),FALSE),0)</f>
        <v>44535</v>
      </c>
      <c r="J329" s="14">
        <f>IFERROR(VLOOKUP($A329,Sheet1!$A:$F,COLUMN(Sheet1!D329),FALSE),0)</f>
        <v>5</v>
      </c>
      <c r="K329" s="14">
        <f>IFERROR(VLOOKUP($A329,Sheet1!$A:$F,COLUMN(Sheet1!E329),FALSE),0)</f>
        <v>5924.0700000000006</v>
      </c>
      <c r="L329" s="14">
        <f>IFERROR(VLOOKUP($A329,Sheet1!$A:$F,COLUMN(Sheet1!F329),FALSE),0)</f>
        <v>1</v>
      </c>
      <c r="M329">
        <f t="shared" si="10"/>
        <v>0.2</v>
      </c>
      <c r="N329">
        <f t="shared" si="11"/>
        <v>0</v>
      </c>
    </row>
    <row r="330" spans="1:14" x14ac:dyDescent="0.35">
      <c r="A330">
        <v>329</v>
      </c>
      <c r="B330" t="s">
        <v>967</v>
      </c>
      <c r="C330" t="s">
        <v>968</v>
      </c>
      <c r="D330" t="s">
        <v>969</v>
      </c>
      <c r="E330">
        <v>52</v>
      </c>
      <c r="F330" t="s">
        <v>9</v>
      </c>
      <c r="G330" t="s">
        <v>25</v>
      </c>
      <c r="H330" s="1">
        <f>IFERROR(VLOOKUP($A330,Sheet1!$A:$F,COLUMN(Sheet1!B330),FALSE),0)</f>
        <v>44956</v>
      </c>
      <c r="I330" s="1">
        <f>IFERROR(VLOOKUP($A330,Sheet1!$A:$F,COLUMN(Sheet1!C330),FALSE),0)</f>
        <v>44491</v>
      </c>
      <c r="J330" s="14">
        <f>IFERROR(VLOOKUP($A330,Sheet1!$A:$F,COLUMN(Sheet1!D330),FALSE),0)</f>
        <v>3</v>
      </c>
      <c r="K330" s="14">
        <f>IFERROR(VLOOKUP($A330,Sheet1!$A:$F,COLUMN(Sheet1!E330),FALSE),0)</f>
        <v>1072.1500000000001</v>
      </c>
      <c r="L330" s="14">
        <f>IFERROR(VLOOKUP($A330,Sheet1!$A:$F,COLUMN(Sheet1!F330),FALSE),0)</f>
        <v>2</v>
      </c>
      <c r="M330">
        <f t="shared" si="10"/>
        <v>0.66666666666666663</v>
      </c>
      <c r="N330">
        <f t="shared" si="11"/>
        <v>0</v>
      </c>
    </row>
    <row r="331" spans="1:14" x14ac:dyDescent="0.35">
      <c r="A331">
        <v>330</v>
      </c>
      <c r="B331" t="s">
        <v>970</v>
      </c>
      <c r="C331" t="s">
        <v>971</v>
      </c>
      <c r="D331" t="s">
        <v>972</v>
      </c>
      <c r="E331">
        <v>45</v>
      </c>
      <c r="F331" t="s">
        <v>24</v>
      </c>
      <c r="G331" t="s">
        <v>32</v>
      </c>
      <c r="H331" s="1">
        <f>IFERROR(VLOOKUP($A331,Sheet1!$A:$F,COLUMN(Sheet1!B331),FALSE),0)</f>
        <v>44899</v>
      </c>
      <c r="I331" s="1">
        <f>IFERROR(VLOOKUP($A331,Sheet1!$A:$F,COLUMN(Sheet1!C331),FALSE),0)</f>
        <v>44465</v>
      </c>
      <c r="J331" s="14">
        <f>IFERROR(VLOOKUP($A331,Sheet1!$A:$F,COLUMN(Sheet1!D331),FALSE),0)</f>
        <v>3</v>
      </c>
      <c r="K331" s="14">
        <f>IFERROR(VLOOKUP($A331,Sheet1!$A:$F,COLUMN(Sheet1!E331),FALSE),0)</f>
        <v>2029.6</v>
      </c>
      <c r="L331" s="14">
        <f>IFERROR(VLOOKUP($A331,Sheet1!$A:$F,COLUMN(Sheet1!F331),FALSE),0)</f>
        <v>2</v>
      </c>
      <c r="M331">
        <f t="shared" si="10"/>
        <v>0.66666666666666663</v>
      </c>
      <c r="N331">
        <f t="shared" si="11"/>
        <v>0</v>
      </c>
    </row>
    <row r="332" spans="1:14" x14ac:dyDescent="0.35">
      <c r="A332">
        <v>331</v>
      </c>
      <c r="B332" t="s">
        <v>973</v>
      </c>
      <c r="C332" t="s">
        <v>974</v>
      </c>
      <c r="D332">
        <v>9622728476</v>
      </c>
      <c r="E332">
        <v>56</v>
      </c>
      <c r="F332" t="s">
        <v>14</v>
      </c>
      <c r="G332" t="s">
        <v>10</v>
      </c>
      <c r="H332" s="1">
        <f>IFERROR(VLOOKUP($A332,Sheet1!$A:$F,COLUMN(Sheet1!B332),FALSE),0)</f>
        <v>0</v>
      </c>
      <c r="I332" s="1">
        <f>IFERROR(VLOOKUP($A332,Sheet1!$A:$F,COLUMN(Sheet1!C332),FALSE),0)</f>
        <v>0</v>
      </c>
      <c r="J332" s="14">
        <f>IFERROR(VLOOKUP($A332,Sheet1!$A:$F,COLUMN(Sheet1!D332),FALSE),0)</f>
        <v>0</v>
      </c>
      <c r="K332" s="14">
        <f>IFERROR(VLOOKUP($A332,Sheet1!$A:$F,COLUMN(Sheet1!E332),FALSE),0)</f>
        <v>0</v>
      </c>
      <c r="L332" s="14">
        <f>IFERROR(VLOOKUP($A332,Sheet1!$A:$F,COLUMN(Sheet1!F332),FALSE),0)</f>
        <v>0</v>
      </c>
      <c r="M332">
        <f t="shared" si="10"/>
        <v>0</v>
      </c>
      <c r="N332">
        <f t="shared" si="11"/>
        <v>0</v>
      </c>
    </row>
    <row r="333" spans="1:14" x14ac:dyDescent="0.35">
      <c r="A333">
        <v>332</v>
      </c>
      <c r="B333" t="s">
        <v>975</v>
      </c>
      <c r="C333" t="s">
        <v>976</v>
      </c>
      <c r="D333">
        <v>9282066784</v>
      </c>
      <c r="E333">
        <v>30</v>
      </c>
      <c r="F333" t="s">
        <v>14</v>
      </c>
      <c r="G333" t="s">
        <v>60</v>
      </c>
      <c r="H333" s="1">
        <f>IFERROR(VLOOKUP($A333,Sheet1!$A:$F,COLUMN(Sheet1!B333),FALSE),0)</f>
        <v>44351</v>
      </c>
      <c r="I333" s="1">
        <f>IFERROR(VLOOKUP($A333,Sheet1!$A:$F,COLUMN(Sheet1!C333),FALSE),0)</f>
        <v>44351</v>
      </c>
      <c r="J333" s="14">
        <f>IFERROR(VLOOKUP($A333,Sheet1!$A:$F,COLUMN(Sheet1!D333),FALSE),0)</f>
        <v>1</v>
      </c>
      <c r="K333" s="14">
        <f>IFERROR(VLOOKUP($A333,Sheet1!$A:$F,COLUMN(Sheet1!E333),FALSE),0)</f>
        <v>1574.7</v>
      </c>
      <c r="L333" s="14">
        <f>IFERROR(VLOOKUP($A333,Sheet1!$A:$F,COLUMN(Sheet1!F333),FALSE),0)</f>
        <v>1</v>
      </c>
      <c r="M333">
        <f t="shared" si="10"/>
        <v>1</v>
      </c>
      <c r="N333">
        <f t="shared" si="11"/>
        <v>1</v>
      </c>
    </row>
    <row r="334" spans="1:14" x14ac:dyDescent="0.35">
      <c r="A334">
        <v>333</v>
      </c>
      <c r="B334" t="s">
        <v>977</v>
      </c>
      <c r="C334" t="s">
        <v>978</v>
      </c>
      <c r="D334" t="s">
        <v>979</v>
      </c>
      <c r="E334">
        <v>50</v>
      </c>
      <c r="F334" t="s">
        <v>9</v>
      </c>
      <c r="G334" t="s">
        <v>54</v>
      </c>
      <c r="H334" s="1">
        <f>IFERROR(VLOOKUP($A334,Sheet1!$A:$F,COLUMN(Sheet1!B334),FALSE),0)</f>
        <v>44699</v>
      </c>
      <c r="I334" s="1">
        <f>IFERROR(VLOOKUP($A334,Sheet1!$A:$F,COLUMN(Sheet1!C334),FALSE),0)</f>
        <v>44359</v>
      </c>
      <c r="J334" s="14">
        <f>IFERROR(VLOOKUP($A334,Sheet1!$A:$F,COLUMN(Sheet1!D334),FALSE),0)</f>
        <v>3</v>
      </c>
      <c r="K334" s="14">
        <f>IFERROR(VLOOKUP($A334,Sheet1!$A:$F,COLUMN(Sheet1!E334),FALSE),0)</f>
        <v>1275.67</v>
      </c>
      <c r="L334" s="14">
        <f>IFERROR(VLOOKUP($A334,Sheet1!$A:$F,COLUMN(Sheet1!F334),FALSE),0)</f>
        <v>2</v>
      </c>
      <c r="M334">
        <f t="shared" si="10"/>
        <v>0.66666666666666663</v>
      </c>
      <c r="N334">
        <f t="shared" si="11"/>
        <v>0</v>
      </c>
    </row>
    <row r="335" spans="1:14" x14ac:dyDescent="0.35">
      <c r="A335">
        <v>334</v>
      </c>
      <c r="B335" t="s">
        <v>980</v>
      </c>
      <c r="C335" t="s">
        <v>981</v>
      </c>
      <c r="D335" t="s">
        <v>982</v>
      </c>
      <c r="E335">
        <v>28</v>
      </c>
      <c r="F335" t="s">
        <v>9</v>
      </c>
      <c r="G335" t="s">
        <v>60</v>
      </c>
      <c r="H335" s="1">
        <f>IFERROR(VLOOKUP($A335,Sheet1!$A:$F,COLUMN(Sheet1!B335),FALSE),0)</f>
        <v>44784</v>
      </c>
      <c r="I335" s="1">
        <f>IFERROR(VLOOKUP($A335,Sheet1!$A:$F,COLUMN(Sheet1!C335),FALSE),0)</f>
        <v>44379</v>
      </c>
      <c r="J335" s="14">
        <f>IFERROR(VLOOKUP($A335,Sheet1!$A:$F,COLUMN(Sheet1!D335),FALSE),0)</f>
        <v>4</v>
      </c>
      <c r="K335" s="14">
        <f>IFERROR(VLOOKUP($A335,Sheet1!$A:$F,COLUMN(Sheet1!E335),FALSE),0)</f>
        <v>1867.3000000000002</v>
      </c>
      <c r="L335" s="14">
        <f>IFERROR(VLOOKUP($A335,Sheet1!$A:$F,COLUMN(Sheet1!F335),FALSE),0)</f>
        <v>1</v>
      </c>
      <c r="M335">
        <f t="shared" si="10"/>
        <v>0.25</v>
      </c>
      <c r="N335">
        <f t="shared" si="11"/>
        <v>0</v>
      </c>
    </row>
    <row r="336" spans="1:14" x14ac:dyDescent="0.35">
      <c r="A336">
        <v>335</v>
      </c>
      <c r="B336" t="s">
        <v>983</v>
      </c>
      <c r="C336" t="s">
        <v>984</v>
      </c>
      <c r="D336" t="s">
        <v>985</v>
      </c>
      <c r="E336">
        <v>48</v>
      </c>
      <c r="F336" t="s">
        <v>9</v>
      </c>
      <c r="G336" t="s">
        <v>25</v>
      </c>
      <c r="H336" s="1">
        <f>IFERROR(VLOOKUP($A336,Sheet1!$A:$F,COLUMN(Sheet1!B336),FALSE),0)</f>
        <v>44495</v>
      </c>
      <c r="I336" s="1">
        <f>IFERROR(VLOOKUP($A336,Sheet1!$A:$F,COLUMN(Sheet1!C336),FALSE),0)</f>
        <v>44334</v>
      </c>
      <c r="J336" s="14">
        <f>IFERROR(VLOOKUP($A336,Sheet1!$A:$F,COLUMN(Sheet1!D336),FALSE),0)</f>
        <v>3</v>
      </c>
      <c r="K336" s="14">
        <f>IFERROR(VLOOKUP($A336,Sheet1!$A:$F,COLUMN(Sheet1!E336),FALSE),0)</f>
        <v>1266.9000000000001</v>
      </c>
      <c r="L336" s="14">
        <f>IFERROR(VLOOKUP($A336,Sheet1!$A:$F,COLUMN(Sheet1!F336),FALSE),0)</f>
        <v>0</v>
      </c>
      <c r="M336">
        <f t="shared" si="10"/>
        <v>0</v>
      </c>
      <c r="N336">
        <f t="shared" si="11"/>
        <v>0</v>
      </c>
    </row>
    <row r="337" spans="1:14" x14ac:dyDescent="0.35">
      <c r="A337">
        <v>336</v>
      </c>
      <c r="B337" t="s">
        <v>986</v>
      </c>
      <c r="C337" t="s">
        <v>987</v>
      </c>
      <c r="D337" t="s">
        <v>988</v>
      </c>
      <c r="E337">
        <v>55</v>
      </c>
      <c r="F337" t="s">
        <v>24</v>
      </c>
      <c r="G337" t="s">
        <v>54</v>
      </c>
      <c r="H337" s="1">
        <f>IFERROR(VLOOKUP($A337,Sheet1!$A:$F,COLUMN(Sheet1!B337),FALSE),0)</f>
        <v>44960</v>
      </c>
      <c r="I337" s="1">
        <f>IFERROR(VLOOKUP($A337,Sheet1!$A:$F,COLUMN(Sheet1!C337),FALSE),0)</f>
        <v>44281</v>
      </c>
      <c r="J337" s="14">
        <f>IFERROR(VLOOKUP($A337,Sheet1!$A:$F,COLUMN(Sheet1!D337),FALSE),0)</f>
        <v>10</v>
      </c>
      <c r="K337" s="14">
        <f>IFERROR(VLOOKUP($A337,Sheet1!$A:$F,COLUMN(Sheet1!E337),FALSE),0)</f>
        <v>7534.16</v>
      </c>
      <c r="L337" s="14">
        <f>IFERROR(VLOOKUP($A337,Sheet1!$A:$F,COLUMN(Sheet1!F337),FALSE),0)</f>
        <v>3</v>
      </c>
      <c r="M337">
        <f t="shared" si="10"/>
        <v>0.3</v>
      </c>
      <c r="N337">
        <f t="shared" si="11"/>
        <v>0</v>
      </c>
    </row>
    <row r="338" spans="1:14" x14ac:dyDescent="0.35">
      <c r="A338">
        <v>337</v>
      </c>
      <c r="B338" t="s">
        <v>989</v>
      </c>
      <c r="C338" t="s">
        <v>990</v>
      </c>
      <c r="D338" t="s">
        <v>991</v>
      </c>
      <c r="E338">
        <v>34</v>
      </c>
      <c r="F338" t="s">
        <v>9</v>
      </c>
      <c r="G338" t="s">
        <v>44</v>
      </c>
      <c r="H338" s="1">
        <f>IFERROR(VLOOKUP($A338,Sheet1!$A:$F,COLUMN(Sheet1!B338),FALSE),0)</f>
        <v>45006</v>
      </c>
      <c r="I338" s="1">
        <f>IFERROR(VLOOKUP($A338,Sheet1!$A:$F,COLUMN(Sheet1!C338),FALSE),0)</f>
        <v>44543</v>
      </c>
      <c r="J338" s="14">
        <f>IFERROR(VLOOKUP($A338,Sheet1!$A:$F,COLUMN(Sheet1!D338),FALSE),0)</f>
        <v>3</v>
      </c>
      <c r="K338" s="14">
        <f>IFERROR(VLOOKUP($A338,Sheet1!$A:$F,COLUMN(Sheet1!E338),FALSE),0)</f>
        <v>2326.3100000000004</v>
      </c>
      <c r="L338" s="14">
        <f>IFERROR(VLOOKUP($A338,Sheet1!$A:$F,COLUMN(Sheet1!F338),FALSE),0)</f>
        <v>1</v>
      </c>
      <c r="M338">
        <f t="shared" si="10"/>
        <v>0.33333333333333331</v>
      </c>
      <c r="N338">
        <f t="shared" si="11"/>
        <v>0</v>
      </c>
    </row>
    <row r="339" spans="1:14" x14ac:dyDescent="0.35">
      <c r="A339">
        <v>338</v>
      </c>
      <c r="B339" t="s">
        <v>992</v>
      </c>
      <c r="C339" t="s">
        <v>993</v>
      </c>
      <c r="D339" t="s">
        <v>994</v>
      </c>
      <c r="E339">
        <v>58</v>
      </c>
      <c r="F339" t="s">
        <v>9</v>
      </c>
      <c r="G339" t="s">
        <v>10</v>
      </c>
      <c r="H339" s="1">
        <f>IFERROR(VLOOKUP($A339,Sheet1!$A:$F,COLUMN(Sheet1!B339),FALSE),0)</f>
        <v>44688</v>
      </c>
      <c r="I339" s="1">
        <f>IFERROR(VLOOKUP($A339,Sheet1!$A:$F,COLUMN(Sheet1!C339),FALSE),0)</f>
        <v>44374</v>
      </c>
      <c r="J339" s="14">
        <f>IFERROR(VLOOKUP($A339,Sheet1!$A:$F,COLUMN(Sheet1!D339),FALSE),0)</f>
        <v>3</v>
      </c>
      <c r="K339" s="14">
        <f>IFERROR(VLOOKUP($A339,Sheet1!$A:$F,COLUMN(Sheet1!E339),FALSE),0)</f>
        <v>1623.58</v>
      </c>
      <c r="L339" s="14">
        <f>IFERROR(VLOOKUP($A339,Sheet1!$A:$F,COLUMN(Sheet1!F339),FALSE),0)</f>
        <v>2</v>
      </c>
      <c r="M339">
        <f t="shared" si="10"/>
        <v>0.66666666666666663</v>
      </c>
      <c r="N339">
        <f t="shared" si="11"/>
        <v>0</v>
      </c>
    </row>
    <row r="340" spans="1:14" x14ac:dyDescent="0.35">
      <c r="A340">
        <v>339</v>
      </c>
      <c r="B340" t="s">
        <v>995</v>
      </c>
      <c r="C340" t="s">
        <v>996</v>
      </c>
      <c r="D340" t="s">
        <v>997</v>
      </c>
      <c r="E340">
        <v>28</v>
      </c>
      <c r="F340" t="s">
        <v>9</v>
      </c>
      <c r="G340" t="s">
        <v>60</v>
      </c>
      <c r="H340" s="1">
        <f>IFERROR(VLOOKUP($A340,Sheet1!$A:$F,COLUMN(Sheet1!B340),FALSE),0)</f>
        <v>44544</v>
      </c>
      <c r="I340" s="1">
        <f>IFERROR(VLOOKUP($A340,Sheet1!$A:$F,COLUMN(Sheet1!C340),FALSE),0)</f>
        <v>44332</v>
      </c>
      <c r="J340" s="14">
        <f>IFERROR(VLOOKUP($A340,Sheet1!$A:$F,COLUMN(Sheet1!D340),FALSE),0)</f>
        <v>2</v>
      </c>
      <c r="K340" s="14">
        <f>IFERROR(VLOOKUP($A340,Sheet1!$A:$F,COLUMN(Sheet1!E340),FALSE),0)</f>
        <v>2300.3599999999997</v>
      </c>
      <c r="L340" s="14">
        <f>IFERROR(VLOOKUP($A340,Sheet1!$A:$F,COLUMN(Sheet1!F340),FALSE),0)</f>
        <v>1</v>
      </c>
      <c r="M340">
        <f t="shared" si="10"/>
        <v>0.5</v>
      </c>
      <c r="N340">
        <f t="shared" si="11"/>
        <v>0</v>
      </c>
    </row>
    <row r="341" spans="1:14" x14ac:dyDescent="0.35">
      <c r="A341">
        <v>340</v>
      </c>
      <c r="B341" t="s">
        <v>998</v>
      </c>
      <c r="C341" t="s">
        <v>999</v>
      </c>
      <c r="D341" t="s">
        <v>1000</v>
      </c>
      <c r="E341">
        <v>51</v>
      </c>
      <c r="F341" t="s">
        <v>9</v>
      </c>
      <c r="G341" t="s">
        <v>17</v>
      </c>
      <c r="H341" s="1">
        <f>IFERROR(VLOOKUP($A341,Sheet1!$A:$F,COLUMN(Sheet1!B341),FALSE),0)</f>
        <v>44619</v>
      </c>
      <c r="I341" s="1">
        <f>IFERROR(VLOOKUP($A341,Sheet1!$A:$F,COLUMN(Sheet1!C341),FALSE),0)</f>
        <v>44619</v>
      </c>
      <c r="J341" s="14">
        <f>IFERROR(VLOOKUP($A341,Sheet1!$A:$F,COLUMN(Sheet1!D341),FALSE),0)</f>
        <v>1</v>
      </c>
      <c r="K341" s="14">
        <f>IFERROR(VLOOKUP($A341,Sheet1!$A:$F,COLUMN(Sheet1!E341),FALSE),0)</f>
        <v>1268.82</v>
      </c>
      <c r="L341" s="14">
        <f>IFERROR(VLOOKUP($A341,Sheet1!$A:$F,COLUMN(Sheet1!F341),FALSE),0)</f>
        <v>1</v>
      </c>
      <c r="M341">
        <f t="shared" si="10"/>
        <v>1</v>
      </c>
      <c r="N341">
        <f t="shared" si="11"/>
        <v>1</v>
      </c>
    </row>
    <row r="342" spans="1:14" x14ac:dyDescent="0.35">
      <c r="A342">
        <v>341</v>
      </c>
      <c r="B342" t="s">
        <v>1001</v>
      </c>
      <c r="C342" t="s">
        <v>1002</v>
      </c>
      <c r="D342" t="s">
        <v>1003</v>
      </c>
      <c r="E342">
        <v>45</v>
      </c>
      <c r="F342" t="s">
        <v>14</v>
      </c>
      <c r="G342" t="s">
        <v>54</v>
      </c>
      <c r="H342" s="1">
        <f>IFERROR(VLOOKUP($A342,Sheet1!$A:$F,COLUMN(Sheet1!B342),FALSE),0)</f>
        <v>44887</v>
      </c>
      <c r="I342" s="1">
        <f>IFERROR(VLOOKUP($A342,Sheet1!$A:$F,COLUMN(Sheet1!C342),FALSE),0)</f>
        <v>44644</v>
      </c>
      <c r="J342" s="14">
        <f>IFERROR(VLOOKUP($A342,Sheet1!$A:$F,COLUMN(Sheet1!D342),FALSE),0)</f>
        <v>2</v>
      </c>
      <c r="K342" s="14">
        <f>IFERROR(VLOOKUP($A342,Sheet1!$A:$F,COLUMN(Sheet1!E342),FALSE),0)</f>
        <v>2004.3400000000001</v>
      </c>
      <c r="L342" s="14">
        <f>IFERROR(VLOOKUP($A342,Sheet1!$A:$F,COLUMN(Sheet1!F342),FALSE),0)</f>
        <v>1</v>
      </c>
      <c r="M342">
        <f t="shared" si="10"/>
        <v>0.5</v>
      </c>
      <c r="N342">
        <f t="shared" si="11"/>
        <v>0</v>
      </c>
    </row>
    <row r="343" spans="1:14" x14ac:dyDescent="0.35">
      <c r="A343">
        <v>342</v>
      </c>
      <c r="B343" t="s">
        <v>1004</v>
      </c>
      <c r="C343" t="s">
        <v>1005</v>
      </c>
      <c r="D343" t="s">
        <v>1006</v>
      </c>
      <c r="E343">
        <v>18</v>
      </c>
      <c r="F343" t="s">
        <v>24</v>
      </c>
      <c r="G343" t="s">
        <v>32</v>
      </c>
      <c r="H343" s="1">
        <f>IFERROR(VLOOKUP($A343,Sheet1!$A:$F,COLUMN(Sheet1!B343),FALSE),0)</f>
        <v>44832</v>
      </c>
      <c r="I343" s="1">
        <f>IFERROR(VLOOKUP($A343,Sheet1!$A:$F,COLUMN(Sheet1!C343),FALSE),0)</f>
        <v>44786</v>
      </c>
      <c r="J343" s="14">
        <f>IFERROR(VLOOKUP($A343,Sheet1!$A:$F,COLUMN(Sheet1!D343),FALSE),0)</f>
        <v>2</v>
      </c>
      <c r="K343" s="14">
        <f>IFERROR(VLOOKUP($A343,Sheet1!$A:$F,COLUMN(Sheet1!E343),FALSE),0)</f>
        <v>1264.6500000000001</v>
      </c>
      <c r="L343" s="14">
        <f>IFERROR(VLOOKUP($A343,Sheet1!$A:$F,COLUMN(Sheet1!F343),FALSE),0)</f>
        <v>0</v>
      </c>
      <c r="M343">
        <f t="shared" si="10"/>
        <v>0</v>
      </c>
      <c r="N343">
        <f t="shared" si="11"/>
        <v>0</v>
      </c>
    </row>
    <row r="344" spans="1:14" x14ac:dyDescent="0.35">
      <c r="A344">
        <v>343</v>
      </c>
      <c r="B344" t="s">
        <v>1007</v>
      </c>
      <c r="C344" t="s">
        <v>1008</v>
      </c>
      <c r="D344" t="s">
        <v>1009</v>
      </c>
      <c r="E344">
        <v>30</v>
      </c>
      <c r="F344" t="s">
        <v>14</v>
      </c>
      <c r="G344" t="s">
        <v>48</v>
      </c>
      <c r="H344" s="1">
        <f>IFERROR(VLOOKUP($A344,Sheet1!$A:$F,COLUMN(Sheet1!B344),FALSE),0)</f>
        <v>44997</v>
      </c>
      <c r="I344" s="1">
        <f>IFERROR(VLOOKUP($A344,Sheet1!$A:$F,COLUMN(Sheet1!C344),FALSE),0)</f>
        <v>44346</v>
      </c>
      <c r="J344" s="14">
        <f>IFERROR(VLOOKUP($A344,Sheet1!$A:$F,COLUMN(Sheet1!D344),FALSE),0)</f>
        <v>4</v>
      </c>
      <c r="K344" s="14">
        <f>IFERROR(VLOOKUP($A344,Sheet1!$A:$F,COLUMN(Sheet1!E344),FALSE),0)</f>
        <v>2735.99</v>
      </c>
      <c r="L344" s="14">
        <f>IFERROR(VLOOKUP($A344,Sheet1!$A:$F,COLUMN(Sheet1!F344),FALSE),0)</f>
        <v>3</v>
      </c>
      <c r="M344">
        <f t="shared" si="10"/>
        <v>0.75</v>
      </c>
      <c r="N344">
        <f t="shared" si="11"/>
        <v>0</v>
      </c>
    </row>
    <row r="345" spans="1:14" x14ac:dyDescent="0.35">
      <c r="A345">
        <v>344</v>
      </c>
      <c r="B345" t="s">
        <v>1010</v>
      </c>
      <c r="C345" t="s">
        <v>1011</v>
      </c>
      <c r="D345" t="s">
        <v>1012</v>
      </c>
      <c r="E345">
        <v>54</v>
      </c>
      <c r="F345" t="s">
        <v>9</v>
      </c>
      <c r="G345" t="s">
        <v>60</v>
      </c>
      <c r="H345" s="1">
        <f>IFERROR(VLOOKUP($A345,Sheet1!$A:$F,COLUMN(Sheet1!B345),FALSE),0)</f>
        <v>44865</v>
      </c>
      <c r="I345" s="1">
        <f>IFERROR(VLOOKUP($A345,Sheet1!$A:$F,COLUMN(Sheet1!C345),FALSE),0)</f>
        <v>44630</v>
      </c>
      <c r="J345" s="14">
        <f>IFERROR(VLOOKUP($A345,Sheet1!$A:$F,COLUMN(Sheet1!D345),FALSE),0)</f>
        <v>2</v>
      </c>
      <c r="K345" s="14">
        <f>IFERROR(VLOOKUP($A345,Sheet1!$A:$F,COLUMN(Sheet1!E345),FALSE),0)</f>
        <v>686.6099999999999</v>
      </c>
      <c r="L345" s="14">
        <f>IFERROR(VLOOKUP($A345,Sheet1!$A:$F,COLUMN(Sheet1!F345),FALSE),0)</f>
        <v>1</v>
      </c>
      <c r="M345">
        <f t="shared" si="10"/>
        <v>0.5</v>
      </c>
      <c r="N345">
        <f t="shared" si="11"/>
        <v>0</v>
      </c>
    </row>
    <row r="346" spans="1:14" x14ac:dyDescent="0.35">
      <c r="A346">
        <v>345</v>
      </c>
      <c r="B346" t="s">
        <v>1013</v>
      </c>
      <c r="C346" t="s">
        <v>1014</v>
      </c>
      <c r="D346" t="s">
        <v>1015</v>
      </c>
      <c r="E346">
        <v>64</v>
      </c>
      <c r="F346" t="s">
        <v>14</v>
      </c>
      <c r="G346" t="s">
        <v>32</v>
      </c>
      <c r="H346" s="1">
        <f>IFERROR(VLOOKUP($A346,Sheet1!$A:$F,COLUMN(Sheet1!B346),FALSE),0)</f>
        <v>44828</v>
      </c>
      <c r="I346" s="1">
        <f>IFERROR(VLOOKUP($A346,Sheet1!$A:$F,COLUMN(Sheet1!C346),FALSE),0)</f>
        <v>44402</v>
      </c>
      <c r="J346" s="14">
        <f>IFERROR(VLOOKUP($A346,Sheet1!$A:$F,COLUMN(Sheet1!D346),FALSE),0)</f>
        <v>5</v>
      </c>
      <c r="K346" s="14">
        <f>IFERROR(VLOOKUP($A346,Sheet1!$A:$F,COLUMN(Sheet1!E346),FALSE),0)</f>
        <v>7887.4800000000005</v>
      </c>
      <c r="L346" s="14">
        <f>IFERROR(VLOOKUP($A346,Sheet1!$A:$F,COLUMN(Sheet1!F346),FALSE),0)</f>
        <v>1</v>
      </c>
      <c r="M346">
        <f t="shared" si="10"/>
        <v>0.2</v>
      </c>
      <c r="N346">
        <f t="shared" si="11"/>
        <v>0</v>
      </c>
    </row>
    <row r="347" spans="1:14" x14ac:dyDescent="0.35">
      <c r="A347">
        <v>346</v>
      </c>
      <c r="B347" t="s">
        <v>1016</v>
      </c>
      <c r="C347" t="s">
        <v>1017</v>
      </c>
      <c r="D347" t="s">
        <v>1018</v>
      </c>
      <c r="E347">
        <v>32</v>
      </c>
      <c r="F347" t="s">
        <v>24</v>
      </c>
      <c r="G347" t="s">
        <v>60</v>
      </c>
      <c r="H347" s="1">
        <f>IFERROR(VLOOKUP($A347,Sheet1!$A:$F,COLUMN(Sheet1!B347),FALSE),0)</f>
        <v>44904</v>
      </c>
      <c r="I347" s="1">
        <f>IFERROR(VLOOKUP($A347,Sheet1!$A:$F,COLUMN(Sheet1!C347),FALSE),0)</f>
        <v>44430</v>
      </c>
      <c r="J347" s="14">
        <f>IFERROR(VLOOKUP($A347,Sheet1!$A:$F,COLUMN(Sheet1!D347),FALSE),0)</f>
        <v>4</v>
      </c>
      <c r="K347" s="14">
        <f>IFERROR(VLOOKUP($A347,Sheet1!$A:$F,COLUMN(Sheet1!E347),FALSE),0)</f>
        <v>3205.21</v>
      </c>
      <c r="L347" s="14">
        <f>IFERROR(VLOOKUP($A347,Sheet1!$A:$F,COLUMN(Sheet1!F347),FALSE),0)</f>
        <v>1</v>
      </c>
      <c r="M347">
        <f t="shared" si="10"/>
        <v>0.25</v>
      </c>
      <c r="N347">
        <f t="shared" si="11"/>
        <v>0</v>
      </c>
    </row>
    <row r="348" spans="1:14" x14ac:dyDescent="0.35">
      <c r="A348">
        <v>347</v>
      </c>
      <c r="B348" t="s">
        <v>1019</v>
      </c>
      <c r="C348" t="s">
        <v>1020</v>
      </c>
      <c r="D348" t="s">
        <v>1021</v>
      </c>
      <c r="E348">
        <v>48</v>
      </c>
      <c r="F348" t="s">
        <v>9</v>
      </c>
      <c r="G348" t="s">
        <v>32</v>
      </c>
      <c r="H348" s="1">
        <f>IFERROR(VLOOKUP($A348,Sheet1!$A:$F,COLUMN(Sheet1!B348),FALSE),0)</f>
        <v>44953</v>
      </c>
      <c r="I348" s="1">
        <f>IFERROR(VLOOKUP($A348,Sheet1!$A:$F,COLUMN(Sheet1!C348),FALSE),0)</f>
        <v>44800</v>
      </c>
      <c r="J348" s="14">
        <f>IFERROR(VLOOKUP($A348,Sheet1!$A:$F,COLUMN(Sheet1!D348),FALSE),0)</f>
        <v>3</v>
      </c>
      <c r="K348" s="14">
        <f>IFERROR(VLOOKUP($A348,Sheet1!$A:$F,COLUMN(Sheet1!E348),FALSE),0)</f>
        <v>1781.81</v>
      </c>
      <c r="L348" s="14">
        <f>IFERROR(VLOOKUP($A348,Sheet1!$A:$F,COLUMN(Sheet1!F348),FALSE),0)</f>
        <v>2</v>
      </c>
      <c r="M348">
        <f t="shared" si="10"/>
        <v>0.66666666666666663</v>
      </c>
      <c r="N348">
        <f t="shared" si="11"/>
        <v>0</v>
      </c>
    </row>
    <row r="349" spans="1:14" x14ac:dyDescent="0.35">
      <c r="A349">
        <v>348</v>
      </c>
      <c r="B349" t="s">
        <v>1022</v>
      </c>
      <c r="C349" t="s">
        <v>1023</v>
      </c>
      <c r="D349" t="s">
        <v>1024</v>
      </c>
      <c r="E349">
        <v>47</v>
      </c>
      <c r="F349" t="s">
        <v>24</v>
      </c>
      <c r="G349" t="s">
        <v>44</v>
      </c>
      <c r="H349" s="1">
        <f>IFERROR(VLOOKUP($A349,Sheet1!$A:$F,COLUMN(Sheet1!B349),FALSE),0)</f>
        <v>44611</v>
      </c>
      <c r="I349" s="1">
        <f>IFERROR(VLOOKUP($A349,Sheet1!$A:$F,COLUMN(Sheet1!C349),FALSE),0)</f>
        <v>44611</v>
      </c>
      <c r="J349" s="14">
        <f>IFERROR(VLOOKUP($A349,Sheet1!$A:$F,COLUMN(Sheet1!D349),FALSE),0)</f>
        <v>1</v>
      </c>
      <c r="K349" s="14">
        <f>IFERROR(VLOOKUP($A349,Sheet1!$A:$F,COLUMN(Sheet1!E349),FALSE),0)</f>
        <v>1482.4</v>
      </c>
      <c r="L349" s="14">
        <f>IFERROR(VLOOKUP($A349,Sheet1!$A:$F,COLUMN(Sheet1!F349),FALSE),0)</f>
        <v>1</v>
      </c>
      <c r="M349">
        <f t="shared" si="10"/>
        <v>1</v>
      </c>
      <c r="N349">
        <f t="shared" si="11"/>
        <v>1</v>
      </c>
    </row>
    <row r="350" spans="1:14" x14ac:dyDescent="0.35">
      <c r="A350">
        <v>349</v>
      </c>
      <c r="B350" t="s">
        <v>1025</v>
      </c>
      <c r="C350" t="s">
        <v>1026</v>
      </c>
      <c r="D350" t="s">
        <v>1027</v>
      </c>
      <c r="E350">
        <v>25</v>
      </c>
      <c r="F350" t="s">
        <v>24</v>
      </c>
      <c r="G350" t="s">
        <v>17</v>
      </c>
      <c r="H350" s="1">
        <f>IFERROR(VLOOKUP($A350,Sheet1!$A:$F,COLUMN(Sheet1!B350),FALSE),0)</f>
        <v>44997</v>
      </c>
      <c r="I350" s="1">
        <f>IFERROR(VLOOKUP($A350,Sheet1!$A:$F,COLUMN(Sheet1!C350),FALSE),0)</f>
        <v>44563</v>
      </c>
      <c r="J350" s="14">
        <f>IFERROR(VLOOKUP($A350,Sheet1!$A:$F,COLUMN(Sheet1!D350),FALSE),0)</f>
        <v>4</v>
      </c>
      <c r="K350" s="14">
        <f>IFERROR(VLOOKUP($A350,Sheet1!$A:$F,COLUMN(Sheet1!E350),FALSE),0)</f>
        <v>2797.05</v>
      </c>
      <c r="L350" s="14">
        <f>IFERROR(VLOOKUP($A350,Sheet1!$A:$F,COLUMN(Sheet1!F350),FALSE),0)</f>
        <v>0</v>
      </c>
      <c r="M350">
        <f t="shared" si="10"/>
        <v>0</v>
      </c>
      <c r="N350">
        <f t="shared" si="11"/>
        <v>0</v>
      </c>
    </row>
    <row r="351" spans="1:14" x14ac:dyDescent="0.35">
      <c r="A351">
        <v>350</v>
      </c>
      <c r="B351" t="s">
        <v>1028</v>
      </c>
      <c r="C351" t="s">
        <v>1029</v>
      </c>
      <c r="D351" t="s">
        <v>1030</v>
      </c>
      <c r="E351">
        <v>26</v>
      </c>
      <c r="F351" t="s">
        <v>9</v>
      </c>
      <c r="G351" t="s">
        <v>60</v>
      </c>
      <c r="H351" s="1">
        <f>IFERROR(VLOOKUP($A351,Sheet1!$A:$F,COLUMN(Sheet1!B351),FALSE),0)</f>
        <v>45002</v>
      </c>
      <c r="I351" s="1">
        <f>IFERROR(VLOOKUP($A351,Sheet1!$A:$F,COLUMN(Sheet1!C351),FALSE),0)</f>
        <v>44343</v>
      </c>
      <c r="J351" s="14">
        <f>IFERROR(VLOOKUP($A351,Sheet1!$A:$F,COLUMN(Sheet1!D351),FALSE),0)</f>
        <v>5</v>
      </c>
      <c r="K351" s="14">
        <f>IFERROR(VLOOKUP($A351,Sheet1!$A:$F,COLUMN(Sheet1!E351),FALSE),0)</f>
        <v>6268.7499999999991</v>
      </c>
      <c r="L351" s="14">
        <f>IFERROR(VLOOKUP($A351,Sheet1!$A:$F,COLUMN(Sheet1!F351),FALSE),0)</f>
        <v>5</v>
      </c>
      <c r="M351">
        <f t="shared" si="10"/>
        <v>1</v>
      </c>
      <c r="N351">
        <f t="shared" si="11"/>
        <v>1</v>
      </c>
    </row>
    <row r="352" spans="1:14" x14ac:dyDescent="0.35">
      <c r="A352">
        <v>351</v>
      </c>
      <c r="B352" t="s">
        <v>1031</v>
      </c>
      <c r="C352" t="s">
        <v>1032</v>
      </c>
      <c r="D352" t="s">
        <v>1033</v>
      </c>
      <c r="E352">
        <v>62</v>
      </c>
      <c r="F352" t="s">
        <v>24</v>
      </c>
      <c r="G352" t="s">
        <v>32</v>
      </c>
      <c r="H352" s="1">
        <f>IFERROR(VLOOKUP($A352,Sheet1!$A:$F,COLUMN(Sheet1!B352),FALSE),0)</f>
        <v>44867</v>
      </c>
      <c r="I352" s="1">
        <f>IFERROR(VLOOKUP($A352,Sheet1!$A:$F,COLUMN(Sheet1!C352),FALSE),0)</f>
        <v>44807</v>
      </c>
      <c r="J352" s="14">
        <f>IFERROR(VLOOKUP($A352,Sheet1!$A:$F,COLUMN(Sheet1!D352),FALSE),0)</f>
        <v>2</v>
      </c>
      <c r="K352" s="14">
        <f>IFERROR(VLOOKUP($A352,Sheet1!$A:$F,COLUMN(Sheet1!E352),FALSE),0)</f>
        <v>392.22</v>
      </c>
      <c r="L352" s="14">
        <f>IFERROR(VLOOKUP($A352,Sheet1!$A:$F,COLUMN(Sheet1!F352),FALSE),0)</f>
        <v>2</v>
      </c>
      <c r="M352">
        <f t="shared" si="10"/>
        <v>1</v>
      </c>
      <c r="N352">
        <f t="shared" si="11"/>
        <v>1</v>
      </c>
    </row>
    <row r="353" spans="1:14" x14ac:dyDescent="0.35">
      <c r="A353">
        <v>352</v>
      </c>
      <c r="B353" t="s">
        <v>1034</v>
      </c>
      <c r="C353" t="s">
        <v>1035</v>
      </c>
      <c r="D353">
        <f>1-253-110-6092</f>
        <v>-6454</v>
      </c>
      <c r="E353">
        <v>59</v>
      </c>
      <c r="F353" t="s">
        <v>24</v>
      </c>
      <c r="G353" t="s">
        <v>25</v>
      </c>
      <c r="H353" s="1">
        <f>IFERROR(VLOOKUP($A353,Sheet1!$A:$F,COLUMN(Sheet1!B353),FALSE),0)</f>
        <v>45003</v>
      </c>
      <c r="I353" s="1">
        <f>IFERROR(VLOOKUP($A353,Sheet1!$A:$F,COLUMN(Sheet1!C353),FALSE),0)</f>
        <v>45003</v>
      </c>
      <c r="J353" s="14">
        <f>IFERROR(VLOOKUP($A353,Sheet1!$A:$F,COLUMN(Sheet1!D353),FALSE),0)</f>
        <v>1</v>
      </c>
      <c r="K353" s="14">
        <f>IFERROR(VLOOKUP($A353,Sheet1!$A:$F,COLUMN(Sheet1!E353),FALSE),0)</f>
        <v>989.94</v>
      </c>
      <c r="L353" s="14">
        <f>IFERROR(VLOOKUP($A353,Sheet1!$A:$F,COLUMN(Sheet1!F353),FALSE),0)</f>
        <v>0</v>
      </c>
      <c r="M353">
        <f t="shared" si="10"/>
        <v>0</v>
      </c>
      <c r="N353">
        <f t="shared" si="11"/>
        <v>0</v>
      </c>
    </row>
    <row r="354" spans="1:14" x14ac:dyDescent="0.35">
      <c r="A354">
        <v>353</v>
      </c>
      <c r="B354" t="s">
        <v>1036</v>
      </c>
      <c r="C354" t="s">
        <v>1037</v>
      </c>
      <c r="D354" t="s">
        <v>1038</v>
      </c>
      <c r="E354">
        <v>30</v>
      </c>
      <c r="F354" t="s">
        <v>14</v>
      </c>
      <c r="G354" t="s">
        <v>83</v>
      </c>
      <c r="H354" s="1">
        <f>IFERROR(VLOOKUP($A354,Sheet1!$A:$F,COLUMN(Sheet1!B354),FALSE),0)</f>
        <v>44904</v>
      </c>
      <c r="I354" s="1">
        <f>IFERROR(VLOOKUP($A354,Sheet1!$A:$F,COLUMN(Sheet1!C354),FALSE),0)</f>
        <v>44904</v>
      </c>
      <c r="J354" s="14">
        <f>IFERROR(VLOOKUP($A354,Sheet1!$A:$F,COLUMN(Sheet1!D354),FALSE),0)</f>
        <v>1</v>
      </c>
      <c r="K354" s="14">
        <f>IFERROR(VLOOKUP($A354,Sheet1!$A:$F,COLUMN(Sheet1!E354),FALSE),0)</f>
        <v>1732.6499999999999</v>
      </c>
      <c r="L354" s="14">
        <f>IFERROR(VLOOKUP($A354,Sheet1!$A:$F,COLUMN(Sheet1!F354),FALSE),0)</f>
        <v>0</v>
      </c>
      <c r="M354">
        <f t="shared" si="10"/>
        <v>0</v>
      </c>
      <c r="N354">
        <f t="shared" si="11"/>
        <v>0</v>
      </c>
    </row>
    <row r="355" spans="1:14" x14ac:dyDescent="0.35">
      <c r="A355">
        <v>354</v>
      </c>
      <c r="B355" t="s">
        <v>1039</v>
      </c>
      <c r="C355" t="s">
        <v>1040</v>
      </c>
      <c r="D355" t="s">
        <v>1041</v>
      </c>
      <c r="E355">
        <v>21</v>
      </c>
      <c r="F355" t="s">
        <v>14</v>
      </c>
      <c r="G355" t="s">
        <v>32</v>
      </c>
      <c r="H355" s="1">
        <f>IFERROR(VLOOKUP($A355,Sheet1!$A:$F,COLUMN(Sheet1!B355),FALSE),0)</f>
        <v>44461</v>
      </c>
      <c r="I355" s="1">
        <f>IFERROR(VLOOKUP($A355,Sheet1!$A:$F,COLUMN(Sheet1!C355),FALSE),0)</f>
        <v>44378</v>
      </c>
      <c r="J355" s="14">
        <f>IFERROR(VLOOKUP($A355,Sheet1!$A:$F,COLUMN(Sheet1!D355),FALSE),0)</f>
        <v>3</v>
      </c>
      <c r="K355" s="14">
        <f>IFERROR(VLOOKUP($A355,Sheet1!$A:$F,COLUMN(Sheet1!E355),FALSE),0)</f>
        <v>2727.38</v>
      </c>
      <c r="L355" s="14">
        <f>IFERROR(VLOOKUP($A355,Sheet1!$A:$F,COLUMN(Sheet1!F355),FALSE),0)</f>
        <v>2</v>
      </c>
      <c r="M355">
        <f t="shared" si="10"/>
        <v>0.66666666666666663</v>
      </c>
      <c r="N355">
        <f t="shared" si="11"/>
        <v>0</v>
      </c>
    </row>
    <row r="356" spans="1:14" x14ac:dyDescent="0.35">
      <c r="A356">
        <v>355</v>
      </c>
      <c r="B356" t="s">
        <v>1042</v>
      </c>
      <c r="C356" t="s">
        <v>1043</v>
      </c>
      <c r="D356" t="s">
        <v>1044</v>
      </c>
      <c r="E356">
        <v>23</v>
      </c>
      <c r="F356" t="s">
        <v>14</v>
      </c>
      <c r="G356" t="s">
        <v>44</v>
      </c>
      <c r="H356" s="1">
        <f>IFERROR(VLOOKUP($A356,Sheet1!$A:$F,COLUMN(Sheet1!B356),FALSE),0)</f>
        <v>44844</v>
      </c>
      <c r="I356" s="1">
        <f>IFERROR(VLOOKUP($A356,Sheet1!$A:$F,COLUMN(Sheet1!C356),FALSE),0)</f>
        <v>44323</v>
      </c>
      <c r="J356" s="14">
        <f>IFERROR(VLOOKUP($A356,Sheet1!$A:$F,COLUMN(Sheet1!D356),FALSE),0)</f>
        <v>2</v>
      </c>
      <c r="K356" s="14">
        <f>IFERROR(VLOOKUP($A356,Sheet1!$A:$F,COLUMN(Sheet1!E356),FALSE),0)</f>
        <v>2746.52</v>
      </c>
      <c r="L356" s="14">
        <f>IFERROR(VLOOKUP($A356,Sheet1!$A:$F,COLUMN(Sheet1!F356),FALSE),0)</f>
        <v>1</v>
      </c>
      <c r="M356">
        <f t="shared" si="10"/>
        <v>0.5</v>
      </c>
      <c r="N356">
        <f t="shared" si="11"/>
        <v>0</v>
      </c>
    </row>
    <row r="357" spans="1:14" x14ac:dyDescent="0.35">
      <c r="A357">
        <v>356</v>
      </c>
      <c r="B357" t="s">
        <v>1045</v>
      </c>
      <c r="C357" t="s">
        <v>1046</v>
      </c>
      <c r="D357">
        <v>2841390808</v>
      </c>
      <c r="E357">
        <v>21</v>
      </c>
      <c r="F357" t="s">
        <v>14</v>
      </c>
      <c r="G357" t="s">
        <v>17</v>
      </c>
      <c r="H357" s="1">
        <f>IFERROR(VLOOKUP($A357,Sheet1!$A:$F,COLUMN(Sheet1!B357),FALSE),0)</f>
        <v>44673</v>
      </c>
      <c r="I357" s="1">
        <f>IFERROR(VLOOKUP($A357,Sheet1!$A:$F,COLUMN(Sheet1!C357),FALSE),0)</f>
        <v>44555</v>
      </c>
      <c r="J357" s="14">
        <f>IFERROR(VLOOKUP($A357,Sheet1!$A:$F,COLUMN(Sheet1!D357),FALSE),0)</f>
        <v>3</v>
      </c>
      <c r="K357" s="14">
        <f>IFERROR(VLOOKUP($A357,Sheet1!$A:$F,COLUMN(Sheet1!E357),FALSE),0)</f>
        <v>2433.64</v>
      </c>
      <c r="L357" s="14">
        <f>IFERROR(VLOOKUP($A357,Sheet1!$A:$F,COLUMN(Sheet1!F357),FALSE),0)</f>
        <v>1</v>
      </c>
      <c r="M357">
        <f t="shared" si="10"/>
        <v>0.33333333333333331</v>
      </c>
      <c r="N357">
        <f t="shared" si="11"/>
        <v>0</v>
      </c>
    </row>
    <row r="358" spans="1:14" x14ac:dyDescent="0.35">
      <c r="A358">
        <v>357</v>
      </c>
      <c r="B358" t="s">
        <v>1047</v>
      </c>
      <c r="C358" t="s">
        <v>1048</v>
      </c>
      <c r="D358" t="s">
        <v>1049</v>
      </c>
      <c r="E358">
        <v>27</v>
      </c>
      <c r="F358" t="s">
        <v>14</v>
      </c>
      <c r="G358" t="s">
        <v>17</v>
      </c>
      <c r="H358" s="1">
        <f>IFERROR(VLOOKUP($A358,Sheet1!$A:$F,COLUMN(Sheet1!B358),FALSE),0)</f>
        <v>44693</v>
      </c>
      <c r="I358" s="1">
        <f>IFERROR(VLOOKUP($A358,Sheet1!$A:$F,COLUMN(Sheet1!C358),FALSE),0)</f>
        <v>44693</v>
      </c>
      <c r="J358" s="14">
        <f>IFERROR(VLOOKUP($A358,Sheet1!$A:$F,COLUMN(Sheet1!D358),FALSE),0)</f>
        <v>1</v>
      </c>
      <c r="K358" s="14">
        <f>IFERROR(VLOOKUP($A358,Sheet1!$A:$F,COLUMN(Sheet1!E358),FALSE),0)</f>
        <v>1337</v>
      </c>
      <c r="L358" s="14">
        <f>IFERROR(VLOOKUP($A358,Sheet1!$A:$F,COLUMN(Sheet1!F358),FALSE),0)</f>
        <v>1</v>
      </c>
      <c r="M358">
        <f t="shared" si="10"/>
        <v>1</v>
      </c>
      <c r="N358">
        <f t="shared" si="11"/>
        <v>1</v>
      </c>
    </row>
    <row r="359" spans="1:14" x14ac:dyDescent="0.35">
      <c r="A359">
        <v>358</v>
      </c>
      <c r="B359" t="s">
        <v>1050</v>
      </c>
      <c r="C359" t="s">
        <v>1051</v>
      </c>
      <c r="D359" t="s">
        <v>1052</v>
      </c>
      <c r="E359">
        <v>61</v>
      </c>
      <c r="F359" t="s">
        <v>9</v>
      </c>
      <c r="G359" t="s">
        <v>32</v>
      </c>
      <c r="H359" s="1">
        <f>IFERROR(VLOOKUP($A359,Sheet1!$A:$F,COLUMN(Sheet1!B359),FALSE),0)</f>
        <v>44304</v>
      </c>
      <c r="I359" s="1">
        <f>IFERROR(VLOOKUP($A359,Sheet1!$A:$F,COLUMN(Sheet1!C359),FALSE),0)</f>
        <v>44304</v>
      </c>
      <c r="J359" s="14">
        <f>IFERROR(VLOOKUP($A359,Sheet1!$A:$F,COLUMN(Sheet1!D359),FALSE),0)</f>
        <v>1</v>
      </c>
      <c r="K359" s="14">
        <f>IFERROR(VLOOKUP($A359,Sheet1!$A:$F,COLUMN(Sheet1!E359),FALSE),0)</f>
        <v>1971.48</v>
      </c>
      <c r="L359" s="14">
        <f>IFERROR(VLOOKUP($A359,Sheet1!$A:$F,COLUMN(Sheet1!F359),FALSE),0)</f>
        <v>0</v>
      </c>
      <c r="M359">
        <f t="shared" si="10"/>
        <v>0</v>
      </c>
      <c r="N359">
        <f t="shared" si="11"/>
        <v>0</v>
      </c>
    </row>
    <row r="360" spans="1:14" x14ac:dyDescent="0.35">
      <c r="A360">
        <v>359</v>
      </c>
      <c r="B360" t="s">
        <v>1053</v>
      </c>
      <c r="C360" t="s">
        <v>1054</v>
      </c>
      <c r="D360" t="s">
        <v>1055</v>
      </c>
      <c r="E360">
        <v>31</v>
      </c>
      <c r="F360" t="s">
        <v>24</v>
      </c>
      <c r="G360" t="s">
        <v>10</v>
      </c>
      <c r="H360" s="1">
        <f>IFERROR(VLOOKUP($A360,Sheet1!$A:$F,COLUMN(Sheet1!B360),FALSE),0)</f>
        <v>44467</v>
      </c>
      <c r="I360" s="1">
        <f>IFERROR(VLOOKUP($A360,Sheet1!$A:$F,COLUMN(Sheet1!C360),FALSE),0)</f>
        <v>44428</v>
      </c>
      <c r="J360" s="14">
        <f>IFERROR(VLOOKUP($A360,Sheet1!$A:$F,COLUMN(Sheet1!D360),FALSE),0)</f>
        <v>2</v>
      </c>
      <c r="K360" s="14">
        <f>IFERROR(VLOOKUP($A360,Sheet1!$A:$F,COLUMN(Sheet1!E360),FALSE),0)</f>
        <v>394.86</v>
      </c>
      <c r="L360" s="14">
        <f>IFERROR(VLOOKUP($A360,Sheet1!$A:$F,COLUMN(Sheet1!F360),FALSE),0)</f>
        <v>0</v>
      </c>
      <c r="M360">
        <f t="shared" si="10"/>
        <v>0</v>
      </c>
      <c r="N360">
        <f t="shared" si="11"/>
        <v>0</v>
      </c>
    </row>
    <row r="361" spans="1:14" x14ac:dyDescent="0.35">
      <c r="A361">
        <v>360</v>
      </c>
      <c r="B361" t="s">
        <v>1056</v>
      </c>
      <c r="C361" t="s">
        <v>1057</v>
      </c>
      <c r="D361" t="s">
        <v>1058</v>
      </c>
      <c r="E361">
        <v>40</v>
      </c>
      <c r="F361" t="s">
        <v>24</v>
      </c>
      <c r="G361" t="s">
        <v>32</v>
      </c>
      <c r="H361" s="1">
        <f>IFERROR(VLOOKUP($A361,Sheet1!$A:$F,COLUMN(Sheet1!B361),FALSE),0)</f>
        <v>44388</v>
      </c>
      <c r="I361" s="1">
        <f>IFERROR(VLOOKUP($A361,Sheet1!$A:$F,COLUMN(Sheet1!C361),FALSE),0)</f>
        <v>44388</v>
      </c>
      <c r="J361" s="14">
        <f>IFERROR(VLOOKUP($A361,Sheet1!$A:$F,COLUMN(Sheet1!D361),FALSE),0)</f>
        <v>1</v>
      </c>
      <c r="K361" s="14">
        <f>IFERROR(VLOOKUP($A361,Sheet1!$A:$F,COLUMN(Sheet1!E361),FALSE),0)</f>
        <v>416.12</v>
      </c>
      <c r="L361" s="14">
        <f>IFERROR(VLOOKUP($A361,Sheet1!$A:$F,COLUMN(Sheet1!F361),FALSE),0)</f>
        <v>1</v>
      </c>
      <c r="M361">
        <f t="shared" si="10"/>
        <v>1</v>
      </c>
      <c r="N361">
        <f t="shared" si="11"/>
        <v>1</v>
      </c>
    </row>
    <row r="362" spans="1:14" x14ac:dyDescent="0.35">
      <c r="A362">
        <v>361</v>
      </c>
      <c r="B362" t="s">
        <v>1059</v>
      </c>
      <c r="C362" t="s">
        <v>1060</v>
      </c>
      <c r="D362" t="s">
        <v>1061</v>
      </c>
      <c r="E362">
        <v>62</v>
      </c>
      <c r="F362" t="s">
        <v>24</v>
      </c>
      <c r="G362" t="s">
        <v>32</v>
      </c>
      <c r="H362" s="1">
        <f>IFERROR(VLOOKUP($A362,Sheet1!$A:$F,COLUMN(Sheet1!B362),FALSE),0)</f>
        <v>45005</v>
      </c>
      <c r="I362" s="1">
        <f>IFERROR(VLOOKUP($A362,Sheet1!$A:$F,COLUMN(Sheet1!C362),FALSE),0)</f>
        <v>44547</v>
      </c>
      <c r="J362" s="14">
        <f>IFERROR(VLOOKUP($A362,Sheet1!$A:$F,COLUMN(Sheet1!D362),FALSE),0)</f>
        <v>3</v>
      </c>
      <c r="K362" s="14">
        <f>IFERROR(VLOOKUP($A362,Sheet1!$A:$F,COLUMN(Sheet1!E362),FALSE),0)</f>
        <v>3954.96</v>
      </c>
      <c r="L362" s="14">
        <f>IFERROR(VLOOKUP($A362,Sheet1!$A:$F,COLUMN(Sheet1!F362),FALSE),0)</f>
        <v>2</v>
      </c>
      <c r="M362">
        <f t="shared" si="10"/>
        <v>0.66666666666666663</v>
      </c>
      <c r="N362">
        <f t="shared" si="11"/>
        <v>0</v>
      </c>
    </row>
    <row r="363" spans="1:14" x14ac:dyDescent="0.35">
      <c r="A363">
        <v>362</v>
      </c>
      <c r="B363" t="s">
        <v>1062</v>
      </c>
      <c r="C363" t="s">
        <v>1063</v>
      </c>
      <c r="D363" t="s">
        <v>1064</v>
      </c>
      <c r="E363">
        <v>48</v>
      </c>
      <c r="F363" t="s">
        <v>14</v>
      </c>
      <c r="G363" t="s">
        <v>83</v>
      </c>
      <c r="H363" s="1">
        <f>IFERROR(VLOOKUP($A363,Sheet1!$A:$F,COLUMN(Sheet1!B363),FALSE),0)</f>
        <v>44993</v>
      </c>
      <c r="I363" s="1">
        <f>IFERROR(VLOOKUP($A363,Sheet1!$A:$F,COLUMN(Sheet1!C363),FALSE),0)</f>
        <v>44509</v>
      </c>
      <c r="J363" s="14">
        <f>IFERROR(VLOOKUP($A363,Sheet1!$A:$F,COLUMN(Sheet1!D363),FALSE),0)</f>
        <v>5</v>
      </c>
      <c r="K363" s="14">
        <f>IFERROR(VLOOKUP($A363,Sheet1!$A:$F,COLUMN(Sheet1!E363),FALSE),0)</f>
        <v>3219.42</v>
      </c>
      <c r="L363" s="14">
        <f>IFERROR(VLOOKUP($A363,Sheet1!$A:$F,COLUMN(Sheet1!F363),FALSE),0)</f>
        <v>2</v>
      </c>
      <c r="M363">
        <f t="shared" si="10"/>
        <v>0.4</v>
      </c>
      <c r="N363">
        <f t="shared" si="11"/>
        <v>0</v>
      </c>
    </row>
    <row r="364" spans="1:14" x14ac:dyDescent="0.35">
      <c r="A364">
        <v>363</v>
      </c>
      <c r="B364" t="s">
        <v>1065</v>
      </c>
      <c r="C364" t="s">
        <v>1066</v>
      </c>
      <c r="D364" t="s">
        <v>1067</v>
      </c>
      <c r="E364">
        <v>63</v>
      </c>
      <c r="F364" t="s">
        <v>9</v>
      </c>
      <c r="G364" t="s">
        <v>44</v>
      </c>
      <c r="H364" s="1">
        <f>IFERROR(VLOOKUP($A364,Sheet1!$A:$F,COLUMN(Sheet1!B364),FALSE),0)</f>
        <v>44869</v>
      </c>
      <c r="I364" s="1">
        <f>IFERROR(VLOOKUP($A364,Sheet1!$A:$F,COLUMN(Sheet1!C364),FALSE),0)</f>
        <v>44322</v>
      </c>
      <c r="J364" s="14">
        <f>IFERROR(VLOOKUP($A364,Sheet1!$A:$F,COLUMN(Sheet1!D364),FALSE),0)</f>
        <v>4</v>
      </c>
      <c r="K364" s="14">
        <f>IFERROR(VLOOKUP($A364,Sheet1!$A:$F,COLUMN(Sheet1!E364),FALSE),0)</f>
        <v>3538.32</v>
      </c>
      <c r="L364" s="14">
        <f>IFERROR(VLOOKUP($A364,Sheet1!$A:$F,COLUMN(Sheet1!F364),FALSE),0)</f>
        <v>2</v>
      </c>
      <c r="M364">
        <f t="shared" si="10"/>
        <v>0.5</v>
      </c>
      <c r="N364">
        <f t="shared" si="11"/>
        <v>0</v>
      </c>
    </row>
    <row r="365" spans="1:14" x14ac:dyDescent="0.35">
      <c r="A365">
        <v>364</v>
      </c>
      <c r="B365" t="s">
        <v>1068</v>
      </c>
      <c r="C365" t="s">
        <v>1069</v>
      </c>
      <c r="D365" t="s">
        <v>1070</v>
      </c>
      <c r="E365">
        <v>61</v>
      </c>
      <c r="F365" t="s">
        <v>24</v>
      </c>
      <c r="G365" t="s">
        <v>83</v>
      </c>
      <c r="H365" s="1">
        <f>IFERROR(VLOOKUP($A365,Sheet1!$A:$F,COLUMN(Sheet1!B365),FALSE),0)</f>
        <v>44930</v>
      </c>
      <c r="I365" s="1">
        <f>IFERROR(VLOOKUP($A365,Sheet1!$A:$F,COLUMN(Sheet1!C365),FALSE),0)</f>
        <v>44365</v>
      </c>
      <c r="J365" s="14">
        <f>IFERROR(VLOOKUP($A365,Sheet1!$A:$F,COLUMN(Sheet1!D365),FALSE),0)</f>
        <v>4</v>
      </c>
      <c r="K365" s="14">
        <f>IFERROR(VLOOKUP($A365,Sheet1!$A:$F,COLUMN(Sheet1!E365),FALSE),0)</f>
        <v>3777.82</v>
      </c>
      <c r="L365" s="14">
        <f>IFERROR(VLOOKUP($A365,Sheet1!$A:$F,COLUMN(Sheet1!F365),FALSE),0)</f>
        <v>3</v>
      </c>
      <c r="M365">
        <f t="shared" si="10"/>
        <v>0.75</v>
      </c>
      <c r="N365">
        <f t="shared" si="11"/>
        <v>0</v>
      </c>
    </row>
    <row r="366" spans="1:14" x14ac:dyDescent="0.35">
      <c r="A366">
        <v>365</v>
      </c>
      <c r="B366" t="s">
        <v>1071</v>
      </c>
      <c r="C366" t="s">
        <v>1072</v>
      </c>
      <c r="D366">
        <v>1041459642</v>
      </c>
      <c r="E366">
        <v>58</v>
      </c>
      <c r="F366" t="s">
        <v>9</v>
      </c>
      <c r="G366" t="s">
        <v>44</v>
      </c>
      <c r="H366" s="1">
        <f>IFERROR(VLOOKUP($A366,Sheet1!$A:$F,COLUMN(Sheet1!B366),FALSE),0)</f>
        <v>0</v>
      </c>
      <c r="I366" s="1">
        <f>IFERROR(VLOOKUP($A366,Sheet1!$A:$F,COLUMN(Sheet1!C366),FALSE),0)</f>
        <v>0</v>
      </c>
      <c r="J366" s="14">
        <f>IFERROR(VLOOKUP($A366,Sheet1!$A:$F,COLUMN(Sheet1!D366),FALSE),0)</f>
        <v>0</v>
      </c>
      <c r="K366" s="14">
        <f>IFERROR(VLOOKUP($A366,Sheet1!$A:$F,COLUMN(Sheet1!E366),FALSE),0)</f>
        <v>0</v>
      </c>
      <c r="L366" s="14">
        <f>IFERROR(VLOOKUP($A366,Sheet1!$A:$F,COLUMN(Sheet1!F366),FALSE),0)</f>
        <v>0</v>
      </c>
      <c r="M366">
        <f t="shared" si="10"/>
        <v>0</v>
      </c>
      <c r="N366">
        <f t="shared" si="11"/>
        <v>0</v>
      </c>
    </row>
    <row r="367" spans="1:14" x14ac:dyDescent="0.35">
      <c r="A367">
        <v>366</v>
      </c>
      <c r="B367" t="s">
        <v>1073</v>
      </c>
      <c r="C367" t="s">
        <v>1074</v>
      </c>
      <c r="D367" t="s">
        <v>1075</v>
      </c>
      <c r="E367">
        <v>42</v>
      </c>
      <c r="F367" t="s">
        <v>9</v>
      </c>
      <c r="G367" t="s">
        <v>83</v>
      </c>
      <c r="H367" s="1">
        <f>IFERROR(VLOOKUP($A367,Sheet1!$A:$F,COLUMN(Sheet1!B367),FALSE),0)</f>
        <v>0</v>
      </c>
      <c r="I367" s="1">
        <f>IFERROR(VLOOKUP($A367,Sheet1!$A:$F,COLUMN(Sheet1!C367),FALSE),0)</f>
        <v>0</v>
      </c>
      <c r="J367" s="14">
        <f>IFERROR(VLOOKUP($A367,Sheet1!$A:$F,COLUMN(Sheet1!D367),FALSE),0)</f>
        <v>0</v>
      </c>
      <c r="K367" s="14">
        <f>IFERROR(VLOOKUP($A367,Sheet1!$A:$F,COLUMN(Sheet1!E367),FALSE),0)</f>
        <v>0</v>
      </c>
      <c r="L367" s="14">
        <f>IFERROR(VLOOKUP($A367,Sheet1!$A:$F,COLUMN(Sheet1!F367),FALSE),0)</f>
        <v>0</v>
      </c>
      <c r="M367">
        <f t="shared" si="10"/>
        <v>0</v>
      </c>
      <c r="N367">
        <f t="shared" si="11"/>
        <v>0</v>
      </c>
    </row>
    <row r="368" spans="1:14" x14ac:dyDescent="0.35">
      <c r="A368">
        <v>367</v>
      </c>
      <c r="B368" t="s">
        <v>1076</v>
      </c>
      <c r="C368" t="s">
        <v>1077</v>
      </c>
      <c r="D368" t="s">
        <v>1078</v>
      </c>
      <c r="E368">
        <v>45</v>
      </c>
      <c r="F368" t="s">
        <v>9</v>
      </c>
      <c r="G368" t="s">
        <v>25</v>
      </c>
      <c r="H368" s="1">
        <f>IFERROR(VLOOKUP($A368,Sheet1!$A:$F,COLUMN(Sheet1!B368),FALSE),0)</f>
        <v>44687</v>
      </c>
      <c r="I368" s="1">
        <f>IFERROR(VLOOKUP($A368,Sheet1!$A:$F,COLUMN(Sheet1!C368),FALSE),0)</f>
        <v>44399</v>
      </c>
      <c r="J368" s="14">
        <f>IFERROR(VLOOKUP($A368,Sheet1!$A:$F,COLUMN(Sheet1!D368),FALSE),0)</f>
        <v>2</v>
      </c>
      <c r="K368" s="14">
        <f>IFERROR(VLOOKUP($A368,Sheet1!$A:$F,COLUMN(Sheet1!E368),FALSE),0)</f>
        <v>1187.26</v>
      </c>
      <c r="L368" s="14">
        <f>IFERROR(VLOOKUP($A368,Sheet1!$A:$F,COLUMN(Sheet1!F368),FALSE),0)</f>
        <v>0</v>
      </c>
      <c r="M368">
        <f t="shared" si="10"/>
        <v>0</v>
      </c>
      <c r="N368">
        <f t="shared" si="11"/>
        <v>0</v>
      </c>
    </row>
    <row r="369" spans="1:14" x14ac:dyDescent="0.35">
      <c r="A369">
        <v>368</v>
      </c>
      <c r="B369" t="s">
        <v>1079</v>
      </c>
      <c r="C369" t="s">
        <v>1080</v>
      </c>
      <c r="D369" t="s">
        <v>1081</v>
      </c>
      <c r="E369">
        <v>43</v>
      </c>
      <c r="F369" t="s">
        <v>9</v>
      </c>
      <c r="G369" t="s">
        <v>25</v>
      </c>
      <c r="H369" s="1">
        <f>IFERROR(VLOOKUP($A369,Sheet1!$A:$F,COLUMN(Sheet1!B369),FALSE),0)</f>
        <v>44727</v>
      </c>
      <c r="I369" s="1">
        <f>IFERROR(VLOOKUP($A369,Sheet1!$A:$F,COLUMN(Sheet1!C369),FALSE),0)</f>
        <v>44438</v>
      </c>
      <c r="J369" s="14">
        <f>IFERROR(VLOOKUP($A369,Sheet1!$A:$F,COLUMN(Sheet1!D369),FALSE),0)</f>
        <v>2</v>
      </c>
      <c r="K369" s="14">
        <f>IFERROR(VLOOKUP($A369,Sheet1!$A:$F,COLUMN(Sheet1!E369),FALSE),0)</f>
        <v>334.46</v>
      </c>
      <c r="L369" s="14">
        <f>IFERROR(VLOOKUP($A369,Sheet1!$A:$F,COLUMN(Sheet1!F369),FALSE),0)</f>
        <v>2</v>
      </c>
      <c r="M369">
        <f t="shared" si="10"/>
        <v>1</v>
      </c>
      <c r="N369">
        <f t="shared" si="11"/>
        <v>1</v>
      </c>
    </row>
    <row r="370" spans="1:14" x14ac:dyDescent="0.35">
      <c r="A370">
        <v>369</v>
      </c>
      <c r="B370" t="s">
        <v>1082</v>
      </c>
      <c r="C370" t="s">
        <v>1083</v>
      </c>
      <c r="D370" t="s">
        <v>1084</v>
      </c>
      <c r="E370">
        <v>36</v>
      </c>
      <c r="F370" t="s">
        <v>14</v>
      </c>
      <c r="G370" t="s">
        <v>83</v>
      </c>
      <c r="H370" s="1">
        <f>IFERROR(VLOOKUP($A370,Sheet1!$A:$F,COLUMN(Sheet1!B370),FALSE),0)</f>
        <v>0</v>
      </c>
      <c r="I370" s="1">
        <f>IFERROR(VLOOKUP($A370,Sheet1!$A:$F,COLUMN(Sheet1!C370),FALSE),0)</f>
        <v>0</v>
      </c>
      <c r="J370" s="14">
        <f>IFERROR(VLOOKUP($A370,Sheet1!$A:$F,COLUMN(Sheet1!D370),FALSE),0)</f>
        <v>0</v>
      </c>
      <c r="K370" s="14">
        <f>IFERROR(VLOOKUP($A370,Sheet1!$A:$F,COLUMN(Sheet1!E370),FALSE),0)</f>
        <v>0</v>
      </c>
      <c r="L370" s="14">
        <f>IFERROR(VLOOKUP($A370,Sheet1!$A:$F,COLUMN(Sheet1!F370),FALSE),0)</f>
        <v>0</v>
      </c>
      <c r="M370">
        <f t="shared" si="10"/>
        <v>0</v>
      </c>
      <c r="N370">
        <f t="shared" si="11"/>
        <v>0</v>
      </c>
    </row>
    <row r="371" spans="1:14" x14ac:dyDescent="0.35">
      <c r="A371">
        <v>370</v>
      </c>
      <c r="B371" t="s">
        <v>1085</v>
      </c>
      <c r="C371" t="s">
        <v>1086</v>
      </c>
      <c r="D371" t="s">
        <v>1087</v>
      </c>
      <c r="E371">
        <v>57</v>
      </c>
      <c r="F371" t="s">
        <v>24</v>
      </c>
      <c r="G371" t="s">
        <v>25</v>
      </c>
      <c r="H371" s="1">
        <f>IFERROR(VLOOKUP($A371,Sheet1!$A:$F,COLUMN(Sheet1!B371),FALSE),0)</f>
        <v>44772</v>
      </c>
      <c r="I371" s="1">
        <f>IFERROR(VLOOKUP($A371,Sheet1!$A:$F,COLUMN(Sheet1!C371),FALSE),0)</f>
        <v>44690</v>
      </c>
      <c r="J371" s="14">
        <f>IFERROR(VLOOKUP($A371,Sheet1!$A:$F,COLUMN(Sheet1!D371),FALSE),0)</f>
        <v>3</v>
      </c>
      <c r="K371" s="14">
        <f>IFERROR(VLOOKUP($A371,Sheet1!$A:$F,COLUMN(Sheet1!E371),FALSE),0)</f>
        <v>3118.51</v>
      </c>
      <c r="L371" s="14">
        <f>IFERROR(VLOOKUP($A371,Sheet1!$A:$F,COLUMN(Sheet1!F371),FALSE),0)</f>
        <v>2</v>
      </c>
      <c r="M371">
        <f t="shared" si="10"/>
        <v>0.66666666666666663</v>
      </c>
      <c r="N371">
        <f t="shared" si="11"/>
        <v>0</v>
      </c>
    </row>
    <row r="372" spans="1:14" x14ac:dyDescent="0.35">
      <c r="A372">
        <v>371</v>
      </c>
      <c r="B372" t="s">
        <v>1088</v>
      </c>
      <c r="C372" t="s">
        <v>1089</v>
      </c>
      <c r="D372" t="s">
        <v>1090</v>
      </c>
      <c r="E372">
        <v>51</v>
      </c>
      <c r="F372" t="s">
        <v>14</v>
      </c>
      <c r="G372" t="s">
        <v>54</v>
      </c>
      <c r="H372" s="1">
        <f>IFERROR(VLOOKUP($A372,Sheet1!$A:$F,COLUMN(Sheet1!B372),FALSE),0)</f>
        <v>44985</v>
      </c>
      <c r="I372" s="1">
        <f>IFERROR(VLOOKUP($A372,Sheet1!$A:$F,COLUMN(Sheet1!C372),FALSE),0)</f>
        <v>44357</v>
      </c>
      <c r="J372" s="14">
        <f>IFERROR(VLOOKUP($A372,Sheet1!$A:$F,COLUMN(Sheet1!D372),FALSE),0)</f>
        <v>4</v>
      </c>
      <c r="K372" s="14">
        <f>IFERROR(VLOOKUP($A372,Sheet1!$A:$F,COLUMN(Sheet1!E372),FALSE),0)</f>
        <v>3929.83</v>
      </c>
      <c r="L372" s="14">
        <f>IFERROR(VLOOKUP($A372,Sheet1!$A:$F,COLUMN(Sheet1!F372),FALSE),0)</f>
        <v>0</v>
      </c>
      <c r="M372">
        <f t="shared" si="10"/>
        <v>0</v>
      </c>
      <c r="N372">
        <f t="shared" si="11"/>
        <v>0</v>
      </c>
    </row>
    <row r="373" spans="1:14" x14ac:dyDescent="0.35">
      <c r="A373">
        <v>372</v>
      </c>
      <c r="B373" t="s">
        <v>1091</v>
      </c>
      <c r="C373" t="s">
        <v>1092</v>
      </c>
      <c r="D373" t="s">
        <v>1093</v>
      </c>
      <c r="E373">
        <v>36</v>
      </c>
      <c r="F373" t="s">
        <v>9</v>
      </c>
      <c r="G373" t="s">
        <v>10</v>
      </c>
      <c r="H373" s="1">
        <f>IFERROR(VLOOKUP($A373,Sheet1!$A:$F,COLUMN(Sheet1!B373),FALSE),0)</f>
        <v>44936</v>
      </c>
      <c r="I373" s="1">
        <f>IFERROR(VLOOKUP($A373,Sheet1!$A:$F,COLUMN(Sheet1!C373),FALSE),0)</f>
        <v>44698</v>
      </c>
      <c r="J373" s="14">
        <f>IFERROR(VLOOKUP($A373,Sheet1!$A:$F,COLUMN(Sheet1!D373),FALSE),0)</f>
        <v>3</v>
      </c>
      <c r="K373" s="14">
        <f>IFERROR(VLOOKUP($A373,Sheet1!$A:$F,COLUMN(Sheet1!E373),FALSE),0)</f>
        <v>1670.6599999999999</v>
      </c>
      <c r="L373" s="14">
        <f>IFERROR(VLOOKUP($A373,Sheet1!$A:$F,COLUMN(Sheet1!F373),FALSE),0)</f>
        <v>2</v>
      </c>
      <c r="M373">
        <f t="shared" si="10"/>
        <v>0.66666666666666663</v>
      </c>
      <c r="N373">
        <f t="shared" si="11"/>
        <v>0</v>
      </c>
    </row>
    <row r="374" spans="1:14" x14ac:dyDescent="0.35">
      <c r="A374">
        <v>373</v>
      </c>
      <c r="B374" t="s">
        <v>1094</v>
      </c>
      <c r="C374" t="s">
        <v>1095</v>
      </c>
      <c r="D374" t="s">
        <v>1096</v>
      </c>
      <c r="E374">
        <v>19</v>
      </c>
      <c r="F374" t="s">
        <v>24</v>
      </c>
      <c r="G374" t="s">
        <v>76</v>
      </c>
      <c r="H374" s="1">
        <f>IFERROR(VLOOKUP($A374,Sheet1!$A:$F,COLUMN(Sheet1!B374),FALSE),0)</f>
        <v>44947</v>
      </c>
      <c r="I374" s="1">
        <f>IFERROR(VLOOKUP($A374,Sheet1!$A:$F,COLUMN(Sheet1!C374),FALSE),0)</f>
        <v>44435</v>
      </c>
      <c r="J374" s="14">
        <f>IFERROR(VLOOKUP($A374,Sheet1!$A:$F,COLUMN(Sheet1!D374),FALSE),0)</f>
        <v>7</v>
      </c>
      <c r="K374" s="14">
        <f>IFERROR(VLOOKUP($A374,Sheet1!$A:$F,COLUMN(Sheet1!E374),FALSE),0)</f>
        <v>6940.3099999999995</v>
      </c>
      <c r="L374" s="14">
        <f>IFERROR(VLOOKUP($A374,Sheet1!$A:$F,COLUMN(Sheet1!F374),FALSE),0)</f>
        <v>5</v>
      </c>
      <c r="M374">
        <f t="shared" si="10"/>
        <v>0.7142857142857143</v>
      </c>
      <c r="N374">
        <f t="shared" si="11"/>
        <v>0</v>
      </c>
    </row>
    <row r="375" spans="1:14" x14ac:dyDescent="0.35">
      <c r="A375">
        <v>374</v>
      </c>
      <c r="B375" t="s">
        <v>1097</v>
      </c>
      <c r="C375" t="s">
        <v>1098</v>
      </c>
      <c r="D375">
        <v>7371009438</v>
      </c>
      <c r="E375">
        <v>27</v>
      </c>
      <c r="F375" t="s">
        <v>14</v>
      </c>
      <c r="G375" t="s">
        <v>17</v>
      </c>
      <c r="H375" s="1">
        <f>IFERROR(VLOOKUP($A375,Sheet1!$A:$F,COLUMN(Sheet1!B375),FALSE),0)</f>
        <v>44752</v>
      </c>
      <c r="I375" s="1">
        <f>IFERROR(VLOOKUP($A375,Sheet1!$A:$F,COLUMN(Sheet1!C375),FALSE),0)</f>
        <v>44734</v>
      </c>
      <c r="J375" s="14">
        <f>IFERROR(VLOOKUP($A375,Sheet1!$A:$F,COLUMN(Sheet1!D375),FALSE),0)</f>
        <v>2</v>
      </c>
      <c r="K375" s="14">
        <f>IFERROR(VLOOKUP($A375,Sheet1!$A:$F,COLUMN(Sheet1!E375),FALSE),0)</f>
        <v>2161.61</v>
      </c>
      <c r="L375" s="14">
        <f>IFERROR(VLOOKUP($A375,Sheet1!$A:$F,COLUMN(Sheet1!F375),FALSE),0)</f>
        <v>1</v>
      </c>
      <c r="M375">
        <f t="shared" si="10"/>
        <v>0.5</v>
      </c>
      <c r="N375">
        <f t="shared" si="11"/>
        <v>0</v>
      </c>
    </row>
    <row r="376" spans="1:14" x14ac:dyDescent="0.35">
      <c r="A376">
        <v>375</v>
      </c>
      <c r="B376" t="s">
        <v>1099</v>
      </c>
      <c r="C376" t="s">
        <v>1100</v>
      </c>
      <c r="D376" t="s">
        <v>1101</v>
      </c>
      <c r="E376">
        <v>26</v>
      </c>
      <c r="F376" t="s">
        <v>24</v>
      </c>
      <c r="G376" t="s">
        <v>25</v>
      </c>
      <c r="H376" s="1">
        <f>IFERROR(VLOOKUP($A376,Sheet1!$A:$F,COLUMN(Sheet1!B376),FALSE),0)</f>
        <v>0</v>
      </c>
      <c r="I376" s="1">
        <f>IFERROR(VLOOKUP($A376,Sheet1!$A:$F,COLUMN(Sheet1!C376),FALSE),0)</f>
        <v>0</v>
      </c>
      <c r="J376" s="14">
        <f>IFERROR(VLOOKUP($A376,Sheet1!$A:$F,COLUMN(Sheet1!D376),FALSE),0)</f>
        <v>0</v>
      </c>
      <c r="K376" s="14">
        <f>IFERROR(VLOOKUP($A376,Sheet1!$A:$F,COLUMN(Sheet1!E376),FALSE),0)</f>
        <v>0</v>
      </c>
      <c r="L376" s="14">
        <f>IFERROR(VLOOKUP($A376,Sheet1!$A:$F,COLUMN(Sheet1!F376),FALSE),0)</f>
        <v>0</v>
      </c>
      <c r="M376">
        <f t="shared" si="10"/>
        <v>0</v>
      </c>
      <c r="N376">
        <f t="shared" si="11"/>
        <v>0</v>
      </c>
    </row>
    <row r="377" spans="1:14" x14ac:dyDescent="0.35">
      <c r="A377">
        <v>376</v>
      </c>
      <c r="B377" t="s">
        <v>1102</v>
      </c>
      <c r="C377" t="s">
        <v>1103</v>
      </c>
      <c r="D377" t="s">
        <v>1104</v>
      </c>
      <c r="E377">
        <v>61</v>
      </c>
      <c r="F377" t="s">
        <v>24</v>
      </c>
      <c r="G377" t="s">
        <v>76</v>
      </c>
      <c r="H377" s="1">
        <f>IFERROR(VLOOKUP($A377,Sheet1!$A:$F,COLUMN(Sheet1!B377),FALSE),0)</f>
        <v>44850</v>
      </c>
      <c r="I377" s="1">
        <f>IFERROR(VLOOKUP($A377,Sheet1!$A:$F,COLUMN(Sheet1!C377),FALSE),0)</f>
        <v>44320</v>
      </c>
      <c r="J377" s="14">
        <f>IFERROR(VLOOKUP($A377,Sheet1!$A:$F,COLUMN(Sheet1!D377),FALSE),0)</f>
        <v>5</v>
      </c>
      <c r="K377" s="14">
        <f>IFERROR(VLOOKUP($A377,Sheet1!$A:$F,COLUMN(Sheet1!E377),FALSE),0)</f>
        <v>3070.7299999999996</v>
      </c>
      <c r="L377" s="14">
        <f>IFERROR(VLOOKUP($A377,Sheet1!$A:$F,COLUMN(Sheet1!F377),FALSE),0)</f>
        <v>2</v>
      </c>
      <c r="M377">
        <f t="shared" si="10"/>
        <v>0.4</v>
      </c>
      <c r="N377">
        <f t="shared" si="11"/>
        <v>0</v>
      </c>
    </row>
    <row r="378" spans="1:14" x14ac:dyDescent="0.35">
      <c r="A378">
        <v>377</v>
      </c>
      <c r="B378" t="s">
        <v>1105</v>
      </c>
      <c r="C378" t="s">
        <v>1106</v>
      </c>
      <c r="D378" t="s">
        <v>1107</v>
      </c>
      <c r="E378">
        <v>30</v>
      </c>
      <c r="F378" t="s">
        <v>9</v>
      </c>
      <c r="G378" t="s">
        <v>83</v>
      </c>
      <c r="H378" s="1">
        <f>IFERROR(VLOOKUP($A378,Sheet1!$A:$F,COLUMN(Sheet1!B378),FALSE),0)</f>
        <v>44947</v>
      </c>
      <c r="I378" s="1">
        <f>IFERROR(VLOOKUP($A378,Sheet1!$A:$F,COLUMN(Sheet1!C378),FALSE),0)</f>
        <v>44465</v>
      </c>
      <c r="J378" s="14">
        <f>IFERROR(VLOOKUP($A378,Sheet1!$A:$F,COLUMN(Sheet1!D378),FALSE),0)</f>
        <v>3</v>
      </c>
      <c r="K378" s="14">
        <f>IFERROR(VLOOKUP($A378,Sheet1!$A:$F,COLUMN(Sheet1!E378),FALSE),0)</f>
        <v>1818.77</v>
      </c>
      <c r="L378" s="14">
        <f>IFERROR(VLOOKUP($A378,Sheet1!$A:$F,COLUMN(Sheet1!F378),FALSE),0)</f>
        <v>2</v>
      </c>
      <c r="M378">
        <f t="shared" si="10"/>
        <v>0.66666666666666663</v>
      </c>
      <c r="N378">
        <f t="shared" si="11"/>
        <v>0</v>
      </c>
    </row>
    <row r="379" spans="1:14" x14ac:dyDescent="0.35">
      <c r="A379">
        <v>378</v>
      </c>
      <c r="B379" t="s">
        <v>1108</v>
      </c>
      <c r="C379" t="s">
        <v>1109</v>
      </c>
      <c r="D379" t="s">
        <v>1110</v>
      </c>
      <c r="E379">
        <v>30</v>
      </c>
      <c r="F379" t="s">
        <v>24</v>
      </c>
      <c r="G379" t="s">
        <v>60</v>
      </c>
      <c r="H379" s="1">
        <f>IFERROR(VLOOKUP($A379,Sheet1!$A:$F,COLUMN(Sheet1!B379),FALSE),0)</f>
        <v>44888</v>
      </c>
      <c r="I379" s="1">
        <f>IFERROR(VLOOKUP($A379,Sheet1!$A:$F,COLUMN(Sheet1!C379),FALSE),0)</f>
        <v>44551</v>
      </c>
      <c r="J379" s="14">
        <f>IFERROR(VLOOKUP($A379,Sheet1!$A:$F,COLUMN(Sheet1!D379),FALSE),0)</f>
        <v>5</v>
      </c>
      <c r="K379" s="14">
        <f>IFERROR(VLOOKUP($A379,Sheet1!$A:$F,COLUMN(Sheet1!E379),FALSE),0)</f>
        <v>4263.05</v>
      </c>
      <c r="L379" s="14">
        <f>IFERROR(VLOOKUP($A379,Sheet1!$A:$F,COLUMN(Sheet1!F379),FALSE),0)</f>
        <v>3</v>
      </c>
      <c r="M379">
        <f t="shared" si="10"/>
        <v>0.6</v>
      </c>
      <c r="N379">
        <f t="shared" si="11"/>
        <v>0</v>
      </c>
    </row>
    <row r="380" spans="1:14" x14ac:dyDescent="0.35">
      <c r="A380">
        <v>379</v>
      </c>
      <c r="B380" t="s">
        <v>1111</v>
      </c>
      <c r="C380" t="s">
        <v>1112</v>
      </c>
      <c r="D380" t="s">
        <v>1113</v>
      </c>
      <c r="E380">
        <v>26</v>
      </c>
      <c r="F380" t="s">
        <v>14</v>
      </c>
      <c r="G380" t="s">
        <v>83</v>
      </c>
      <c r="H380" s="1">
        <f>IFERROR(VLOOKUP($A380,Sheet1!$A:$F,COLUMN(Sheet1!B380),FALSE),0)</f>
        <v>44824</v>
      </c>
      <c r="I380" s="1">
        <f>IFERROR(VLOOKUP($A380,Sheet1!$A:$F,COLUMN(Sheet1!C380),FALSE),0)</f>
        <v>44324</v>
      </c>
      <c r="J380" s="14">
        <f>IFERROR(VLOOKUP($A380,Sheet1!$A:$F,COLUMN(Sheet1!D380),FALSE),0)</f>
        <v>3</v>
      </c>
      <c r="K380" s="14">
        <f>IFERROR(VLOOKUP($A380,Sheet1!$A:$F,COLUMN(Sheet1!E380),FALSE),0)</f>
        <v>2437.23</v>
      </c>
      <c r="L380" s="14">
        <f>IFERROR(VLOOKUP($A380,Sheet1!$A:$F,COLUMN(Sheet1!F380),FALSE),0)</f>
        <v>2</v>
      </c>
      <c r="M380">
        <f t="shared" si="10"/>
        <v>0.66666666666666663</v>
      </c>
      <c r="N380">
        <f t="shared" si="11"/>
        <v>0</v>
      </c>
    </row>
    <row r="381" spans="1:14" x14ac:dyDescent="0.35">
      <c r="A381">
        <v>380</v>
      </c>
      <c r="B381" t="s">
        <v>1114</v>
      </c>
      <c r="C381" t="s">
        <v>1115</v>
      </c>
      <c r="D381" t="s">
        <v>1116</v>
      </c>
      <c r="E381">
        <v>22</v>
      </c>
      <c r="F381" t="s">
        <v>9</v>
      </c>
      <c r="G381" t="s">
        <v>54</v>
      </c>
      <c r="H381" s="1">
        <f>IFERROR(VLOOKUP($A381,Sheet1!$A:$F,COLUMN(Sheet1!B381),FALSE),0)</f>
        <v>44779</v>
      </c>
      <c r="I381" s="1">
        <f>IFERROR(VLOOKUP($A381,Sheet1!$A:$F,COLUMN(Sheet1!C381),FALSE),0)</f>
        <v>44779</v>
      </c>
      <c r="J381" s="14">
        <f>IFERROR(VLOOKUP($A381,Sheet1!$A:$F,COLUMN(Sheet1!D381),FALSE),0)</f>
        <v>1</v>
      </c>
      <c r="K381" s="14">
        <f>IFERROR(VLOOKUP($A381,Sheet1!$A:$F,COLUMN(Sheet1!E381),FALSE),0)</f>
        <v>485.20000000000005</v>
      </c>
      <c r="L381" s="14">
        <f>IFERROR(VLOOKUP($A381,Sheet1!$A:$F,COLUMN(Sheet1!F381),FALSE),0)</f>
        <v>0</v>
      </c>
      <c r="M381">
        <f t="shared" si="10"/>
        <v>0</v>
      </c>
      <c r="N381">
        <f t="shared" si="11"/>
        <v>0</v>
      </c>
    </row>
    <row r="382" spans="1:14" x14ac:dyDescent="0.35">
      <c r="A382">
        <v>381</v>
      </c>
      <c r="B382" t="s">
        <v>1117</v>
      </c>
      <c r="C382" t="s">
        <v>1118</v>
      </c>
      <c r="D382" t="s">
        <v>1119</v>
      </c>
      <c r="E382">
        <v>57</v>
      </c>
      <c r="F382" t="s">
        <v>24</v>
      </c>
      <c r="G382" t="s">
        <v>10</v>
      </c>
      <c r="H382" s="1">
        <f>IFERROR(VLOOKUP($A382,Sheet1!$A:$F,COLUMN(Sheet1!B382),FALSE),0)</f>
        <v>44332</v>
      </c>
      <c r="I382" s="1">
        <f>IFERROR(VLOOKUP($A382,Sheet1!$A:$F,COLUMN(Sheet1!C382),FALSE),0)</f>
        <v>44332</v>
      </c>
      <c r="J382" s="14">
        <f>IFERROR(VLOOKUP($A382,Sheet1!$A:$F,COLUMN(Sheet1!D382),FALSE),0)</f>
        <v>1</v>
      </c>
      <c r="K382" s="14">
        <f>IFERROR(VLOOKUP($A382,Sheet1!$A:$F,COLUMN(Sheet1!E382),FALSE),0)</f>
        <v>204.21</v>
      </c>
      <c r="L382" s="14">
        <f>IFERROR(VLOOKUP($A382,Sheet1!$A:$F,COLUMN(Sheet1!F382),FALSE),0)</f>
        <v>1</v>
      </c>
      <c r="M382">
        <f t="shared" si="10"/>
        <v>1</v>
      </c>
      <c r="N382">
        <f t="shared" si="11"/>
        <v>1</v>
      </c>
    </row>
    <row r="383" spans="1:14" x14ac:dyDescent="0.35">
      <c r="A383">
        <v>382</v>
      </c>
      <c r="B383" t="s">
        <v>1120</v>
      </c>
      <c r="C383" t="s">
        <v>1121</v>
      </c>
      <c r="D383" t="s">
        <v>1122</v>
      </c>
      <c r="E383">
        <v>47</v>
      </c>
      <c r="F383" t="s">
        <v>14</v>
      </c>
      <c r="G383" t="s">
        <v>76</v>
      </c>
      <c r="H383" s="1">
        <f>IFERROR(VLOOKUP($A383,Sheet1!$A:$F,COLUMN(Sheet1!B383),FALSE),0)</f>
        <v>44939</v>
      </c>
      <c r="I383" s="1">
        <f>IFERROR(VLOOKUP($A383,Sheet1!$A:$F,COLUMN(Sheet1!C383),FALSE),0)</f>
        <v>44859</v>
      </c>
      <c r="J383" s="14">
        <f>IFERROR(VLOOKUP($A383,Sheet1!$A:$F,COLUMN(Sheet1!D383),FALSE),0)</f>
        <v>2</v>
      </c>
      <c r="K383" s="14">
        <f>IFERROR(VLOOKUP($A383,Sheet1!$A:$F,COLUMN(Sheet1!E383),FALSE),0)</f>
        <v>1379.68</v>
      </c>
      <c r="L383" s="14">
        <f>IFERROR(VLOOKUP($A383,Sheet1!$A:$F,COLUMN(Sheet1!F383),FALSE),0)</f>
        <v>0</v>
      </c>
      <c r="M383">
        <f t="shared" si="10"/>
        <v>0</v>
      </c>
      <c r="N383">
        <f t="shared" si="11"/>
        <v>0</v>
      </c>
    </row>
    <row r="384" spans="1:14" x14ac:dyDescent="0.35">
      <c r="A384">
        <v>383</v>
      </c>
      <c r="B384" t="s">
        <v>1123</v>
      </c>
      <c r="C384" t="s">
        <v>1124</v>
      </c>
      <c r="D384" t="s">
        <v>1125</v>
      </c>
      <c r="E384">
        <v>62</v>
      </c>
      <c r="F384" t="s">
        <v>9</v>
      </c>
      <c r="G384" t="s">
        <v>32</v>
      </c>
      <c r="H384" s="1">
        <f>IFERROR(VLOOKUP($A384,Sheet1!$A:$F,COLUMN(Sheet1!B384),FALSE),0)</f>
        <v>44799</v>
      </c>
      <c r="I384" s="1">
        <f>IFERROR(VLOOKUP($A384,Sheet1!$A:$F,COLUMN(Sheet1!C384),FALSE),0)</f>
        <v>44347</v>
      </c>
      <c r="J384" s="14">
        <f>IFERROR(VLOOKUP($A384,Sheet1!$A:$F,COLUMN(Sheet1!D384),FALSE),0)</f>
        <v>6</v>
      </c>
      <c r="K384" s="14">
        <f>IFERROR(VLOOKUP($A384,Sheet1!$A:$F,COLUMN(Sheet1!E384),FALSE),0)</f>
        <v>8446.119999999999</v>
      </c>
      <c r="L384" s="14">
        <f>IFERROR(VLOOKUP($A384,Sheet1!$A:$F,COLUMN(Sheet1!F384),FALSE),0)</f>
        <v>1</v>
      </c>
      <c r="M384">
        <f t="shared" si="10"/>
        <v>0.16666666666666666</v>
      </c>
      <c r="N384">
        <f t="shared" si="11"/>
        <v>0</v>
      </c>
    </row>
    <row r="385" spans="1:14" x14ac:dyDescent="0.35">
      <c r="A385">
        <v>384</v>
      </c>
      <c r="B385" t="s">
        <v>1126</v>
      </c>
      <c r="C385" t="s">
        <v>1127</v>
      </c>
      <c r="D385" t="s">
        <v>1128</v>
      </c>
      <c r="E385">
        <v>60</v>
      </c>
      <c r="F385" t="s">
        <v>14</v>
      </c>
      <c r="G385" t="s">
        <v>25</v>
      </c>
      <c r="H385" s="1">
        <f>IFERROR(VLOOKUP($A385,Sheet1!$A:$F,COLUMN(Sheet1!B385),FALSE),0)</f>
        <v>44860</v>
      </c>
      <c r="I385" s="1">
        <f>IFERROR(VLOOKUP($A385,Sheet1!$A:$F,COLUMN(Sheet1!C385),FALSE),0)</f>
        <v>44282</v>
      </c>
      <c r="J385" s="14">
        <f>IFERROR(VLOOKUP($A385,Sheet1!$A:$F,COLUMN(Sheet1!D385),FALSE),0)</f>
        <v>2</v>
      </c>
      <c r="K385" s="14">
        <f>IFERROR(VLOOKUP($A385,Sheet1!$A:$F,COLUMN(Sheet1!E385),FALSE),0)</f>
        <v>2241.92</v>
      </c>
      <c r="L385" s="14">
        <f>IFERROR(VLOOKUP($A385,Sheet1!$A:$F,COLUMN(Sheet1!F385),FALSE),0)</f>
        <v>1</v>
      </c>
      <c r="M385">
        <f t="shared" si="10"/>
        <v>0.5</v>
      </c>
      <c r="N385">
        <f t="shared" si="11"/>
        <v>0</v>
      </c>
    </row>
    <row r="386" spans="1:14" x14ac:dyDescent="0.35">
      <c r="A386">
        <v>385</v>
      </c>
      <c r="B386" t="s">
        <v>1129</v>
      </c>
      <c r="C386" t="s">
        <v>1130</v>
      </c>
      <c r="D386" t="s">
        <v>1131</v>
      </c>
      <c r="E386">
        <v>21</v>
      </c>
      <c r="F386" t="s">
        <v>14</v>
      </c>
      <c r="G386" t="s">
        <v>76</v>
      </c>
      <c r="H386" s="1">
        <f>IFERROR(VLOOKUP($A386,Sheet1!$A:$F,COLUMN(Sheet1!B386),FALSE),0)</f>
        <v>44814</v>
      </c>
      <c r="I386" s="1">
        <f>IFERROR(VLOOKUP($A386,Sheet1!$A:$F,COLUMN(Sheet1!C386),FALSE),0)</f>
        <v>44753</v>
      </c>
      <c r="J386" s="14">
        <f>IFERROR(VLOOKUP($A386,Sheet1!$A:$F,COLUMN(Sheet1!D386),FALSE),0)</f>
        <v>2</v>
      </c>
      <c r="K386" s="14">
        <f>IFERROR(VLOOKUP($A386,Sheet1!$A:$F,COLUMN(Sheet1!E386),FALSE),0)</f>
        <v>1759.5</v>
      </c>
      <c r="L386" s="14">
        <f>IFERROR(VLOOKUP($A386,Sheet1!$A:$F,COLUMN(Sheet1!F386),FALSE),0)</f>
        <v>2</v>
      </c>
      <c r="M386">
        <f t="shared" si="10"/>
        <v>1</v>
      </c>
      <c r="N386">
        <f t="shared" si="11"/>
        <v>1</v>
      </c>
    </row>
    <row r="387" spans="1:14" x14ac:dyDescent="0.35">
      <c r="A387">
        <v>386</v>
      </c>
      <c r="B387" t="s">
        <v>1132</v>
      </c>
      <c r="C387" t="s">
        <v>1133</v>
      </c>
      <c r="D387" t="s">
        <v>1134</v>
      </c>
      <c r="E387">
        <v>49</v>
      </c>
      <c r="F387" t="s">
        <v>24</v>
      </c>
      <c r="G387" t="s">
        <v>83</v>
      </c>
      <c r="H387" s="1">
        <f>IFERROR(VLOOKUP($A387,Sheet1!$A:$F,COLUMN(Sheet1!B387),FALSE),0)</f>
        <v>44860</v>
      </c>
      <c r="I387" s="1">
        <f>IFERROR(VLOOKUP($A387,Sheet1!$A:$F,COLUMN(Sheet1!C387),FALSE),0)</f>
        <v>44390</v>
      </c>
      <c r="J387" s="14">
        <f>IFERROR(VLOOKUP($A387,Sheet1!$A:$F,COLUMN(Sheet1!D387),FALSE),0)</f>
        <v>2</v>
      </c>
      <c r="K387" s="14">
        <f>IFERROR(VLOOKUP($A387,Sheet1!$A:$F,COLUMN(Sheet1!E387),FALSE),0)</f>
        <v>1560.44</v>
      </c>
      <c r="L387" s="14">
        <f>IFERROR(VLOOKUP($A387,Sheet1!$A:$F,COLUMN(Sheet1!F387),FALSE),0)</f>
        <v>1</v>
      </c>
      <c r="M387">
        <f t="shared" ref="M387:M450" si="12">IFERROR(L387/J387, 0)</f>
        <v>0.5</v>
      </c>
      <c r="N387">
        <f t="shared" ref="N387:N450" si="13">IF(M387=1, 1, 0)</f>
        <v>0</v>
      </c>
    </row>
    <row r="388" spans="1:14" x14ac:dyDescent="0.35">
      <c r="A388">
        <v>387</v>
      </c>
      <c r="B388" t="s">
        <v>1135</v>
      </c>
      <c r="C388" t="s">
        <v>1136</v>
      </c>
      <c r="D388" t="s">
        <v>1137</v>
      </c>
      <c r="E388">
        <v>25</v>
      </c>
      <c r="F388" t="s">
        <v>14</v>
      </c>
      <c r="G388" t="s">
        <v>76</v>
      </c>
      <c r="H388" s="1">
        <f>IFERROR(VLOOKUP($A388,Sheet1!$A:$F,COLUMN(Sheet1!B388),FALSE),0)</f>
        <v>45004</v>
      </c>
      <c r="I388" s="1">
        <f>IFERROR(VLOOKUP($A388,Sheet1!$A:$F,COLUMN(Sheet1!C388),FALSE),0)</f>
        <v>44294</v>
      </c>
      <c r="J388" s="14">
        <f>IFERROR(VLOOKUP($A388,Sheet1!$A:$F,COLUMN(Sheet1!D388),FALSE),0)</f>
        <v>9</v>
      </c>
      <c r="K388" s="14">
        <f>IFERROR(VLOOKUP($A388,Sheet1!$A:$F,COLUMN(Sheet1!E388),FALSE),0)</f>
        <v>7543.7999999999993</v>
      </c>
      <c r="L388" s="14">
        <f>IFERROR(VLOOKUP($A388,Sheet1!$A:$F,COLUMN(Sheet1!F388),FALSE),0)</f>
        <v>4</v>
      </c>
      <c r="M388">
        <f t="shared" si="12"/>
        <v>0.44444444444444442</v>
      </c>
      <c r="N388">
        <f t="shared" si="13"/>
        <v>0</v>
      </c>
    </row>
    <row r="389" spans="1:14" x14ac:dyDescent="0.35">
      <c r="A389">
        <v>388</v>
      </c>
      <c r="B389" t="s">
        <v>1138</v>
      </c>
      <c r="C389" t="s">
        <v>1139</v>
      </c>
      <c r="D389" t="s">
        <v>1140</v>
      </c>
      <c r="E389">
        <v>20</v>
      </c>
      <c r="F389" t="s">
        <v>24</v>
      </c>
      <c r="G389" t="s">
        <v>44</v>
      </c>
      <c r="H389" s="1">
        <f>IFERROR(VLOOKUP($A389,Sheet1!$A:$F,COLUMN(Sheet1!B389),FALSE),0)</f>
        <v>44751</v>
      </c>
      <c r="I389" s="1">
        <f>IFERROR(VLOOKUP($A389,Sheet1!$A:$F,COLUMN(Sheet1!C389),FALSE),0)</f>
        <v>44398</v>
      </c>
      <c r="J389" s="14">
        <f>IFERROR(VLOOKUP($A389,Sheet1!$A:$F,COLUMN(Sheet1!D389),FALSE),0)</f>
        <v>4</v>
      </c>
      <c r="K389" s="14">
        <f>IFERROR(VLOOKUP($A389,Sheet1!$A:$F,COLUMN(Sheet1!E389),FALSE),0)</f>
        <v>2924.64</v>
      </c>
      <c r="L389" s="14">
        <f>IFERROR(VLOOKUP($A389,Sheet1!$A:$F,COLUMN(Sheet1!F389),FALSE),0)</f>
        <v>3</v>
      </c>
      <c r="M389">
        <f t="shared" si="12"/>
        <v>0.75</v>
      </c>
      <c r="N389">
        <f t="shared" si="13"/>
        <v>0</v>
      </c>
    </row>
    <row r="390" spans="1:14" x14ac:dyDescent="0.35">
      <c r="A390">
        <v>389</v>
      </c>
      <c r="B390" t="s">
        <v>1141</v>
      </c>
      <c r="C390" t="s">
        <v>1142</v>
      </c>
      <c r="D390" t="s">
        <v>1143</v>
      </c>
      <c r="E390">
        <v>20</v>
      </c>
      <c r="F390" t="s">
        <v>14</v>
      </c>
      <c r="G390" t="s">
        <v>25</v>
      </c>
      <c r="H390" s="1">
        <f>IFERROR(VLOOKUP($A390,Sheet1!$A:$F,COLUMN(Sheet1!B390),FALSE),0)</f>
        <v>44961</v>
      </c>
      <c r="I390" s="1">
        <f>IFERROR(VLOOKUP($A390,Sheet1!$A:$F,COLUMN(Sheet1!C390),FALSE),0)</f>
        <v>44961</v>
      </c>
      <c r="J390" s="14">
        <f>IFERROR(VLOOKUP($A390,Sheet1!$A:$F,COLUMN(Sheet1!D390),FALSE),0)</f>
        <v>1</v>
      </c>
      <c r="K390" s="14">
        <f>IFERROR(VLOOKUP($A390,Sheet1!$A:$F,COLUMN(Sheet1!E390),FALSE),0)</f>
        <v>1119.24</v>
      </c>
      <c r="L390" s="14">
        <f>IFERROR(VLOOKUP($A390,Sheet1!$A:$F,COLUMN(Sheet1!F390),FALSE),0)</f>
        <v>0</v>
      </c>
      <c r="M390">
        <f t="shared" si="12"/>
        <v>0</v>
      </c>
      <c r="N390">
        <f t="shared" si="13"/>
        <v>0</v>
      </c>
    </row>
    <row r="391" spans="1:14" x14ac:dyDescent="0.35">
      <c r="A391">
        <v>390</v>
      </c>
      <c r="B391" t="s">
        <v>1144</v>
      </c>
      <c r="C391" t="s">
        <v>1145</v>
      </c>
      <c r="D391" t="s">
        <v>1146</v>
      </c>
      <c r="E391">
        <v>63</v>
      </c>
      <c r="F391" t="s">
        <v>14</v>
      </c>
      <c r="G391" t="s">
        <v>25</v>
      </c>
      <c r="H391" s="1">
        <f>IFERROR(VLOOKUP($A391,Sheet1!$A:$F,COLUMN(Sheet1!B391),FALSE),0)</f>
        <v>44876</v>
      </c>
      <c r="I391" s="1">
        <f>IFERROR(VLOOKUP($A391,Sheet1!$A:$F,COLUMN(Sheet1!C391),FALSE),0)</f>
        <v>44707</v>
      </c>
      <c r="J391" s="14">
        <f>IFERROR(VLOOKUP($A391,Sheet1!$A:$F,COLUMN(Sheet1!D391),FALSE),0)</f>
        <v>2</v>
      </c>
      <c r="K391" s="14">
        <f>IFERROR(VLOOKUP($A391,Sheet1!$A:$F,COLUMN(Sheet1!E391),FALSE),0)</f>
        <v>1553.1399999999999</v>
      </c>
      <c r="L391" s="14">
        <f>IFERROR(VLOOKUP($A391,Sheet1!$A:$F,COLUMN(Sheet1!F391),FALSE),0)</f>
        <v>1</v>
      </c>
      <c r="M391">
        <f t="shared" si="12"/>
        <v>0.5</v>
      </c>
      <c r="N391">
        <f t="shared" si="13"/>
        <v>0</v>
      </c>
    </row>
    <row r="392" spans="1:14" x14ac:dyDescent="0.35">
      <c r="A392">
        <v>391</v>
      </c>
      <c r="B392" t="s">
        <v>1147</v>
      </c>
      <c r="C392" t="s">
        <v>1148</v>
      </c>
      <c r="D392" t="s">
        <v>1149</v>
      </c>
      <c r="E392">
        <v>18</v>
      </c>
      <c r="F392" t="s">
        <v>14</v>
      </c>
      <c r="G392" t="s">
        <v>48</v>
      </c>
      <c r="H392" s="1">
        <f>IFERROR(VLOOKUP($A392,Sheet1!$A:$F,COLUMN(Sheet1!B392),FALSE),0)</f>
        <v>44753</v>
      </c>
      <c r="I392" s="1">
        <f>IFERROR(VLOOKUP($A392,Sheet1!$A:$F,COLUMN(Sheet1!C392),FALSE),0)</f>
        <v>44606</v>
      </c>
      <c r="J392" s="14">
        <f>IFERROR(VLOOKUP($A392,Sheet1!$A:$F,COLUMN(Sheet1!D392),FALSE),0)</f>
        <v>3</v>
      </c>
      <c r="K392" s="14">
        <f>IFERROR(VLOOKUP($A392,Sheet1!$A:$F,COLUMN(Sheet1!E392),FALSE),0)</f>
        <v>2831.75</v>
      </c>
      <c r="L392" s="14">
        <f>IFERROR(VLOOKUP($A392,Sheet1!$A:$F,COLUMN(Sheet1!F392),FALSE),0)</f>
        <v>3</v>
      </c>
      <c r="M392">
        <f t="shared" si="12"/>
        <v>1</v>
      </c>
      <c r="N392">
        <f t="shared" si="13"/>
        <v>1</v>
      </c>
    </row>
    <row r="393" spans="1:14" x14ac:dyDescent="0.35">
      <c r="A393">
        <v>392</v>
      </c>
      <c r="B393" t="s">
        <v>1150</v>
      </c>
      <c r="C393" t="s">
        <v>1151</v>
      </c>
      <c r="D393" t="s">
        <v>1152</v>
      </c>
      <c r="E393">
        <v>20</v>
      </c>
      <c r="F393" t="s">
        <v>14</v>
      </c>
      <c r="G393" t="s">
        <v>25</v>
      </c>
      <c r="H393" s="1">
        <f>IFERROR(VLOOKUP($A393,Sheet1!$A:$F,COLUMN(Sheet1!B393),FALSE),0)</f>
        <v>44614</v>
      </c>
      <c r="I393" s="1">
        <f>IFERROR(VLOOKUP($A393,Sheet1!$A:$F,COLUMN(Sheet1!C393),FALSE),0)</f>
        <v>44433</v>
      </c>
      <c r="J393" s="14">
        <f>IFERROR(VLOOKUP($A393,Sheet1!$A:$F,COLUMN(Sheet1!D393),FALSE),0)</f>
        <v>4</v>
      </c>
      <c r="K393" s="14">
        <f>IFERROR(VLOOKUP($A393,Sheet1!$A:$F,COLUMN(Sheet1!E393),FALSE),0)</f>
        <v>3780.56</v>
      </c>
      <c r="L393" s="14">
        <f>IFERROR(VLOOKUP($A393,Sheet1!$A:$F,COLUMN(Sheet1!F393),FALSE),0)</f>
        <v>2</v>
      </c>
      <c r="M393">
        <f t="shared" si="12"/>
        <v>0.5</v>
      </c>
      <c r="N393">
        <f t="shared" si="13"/>
        <v>0</v>
      </c>
    </row>
    <row r="394" spans="1:14" x14ac:dyDescent="0.35">
      <c r="A394">
        <v>393</v>
      </c>
      <c r="B394" t="s">
        <v>1153</v>
      </c>
      <c r="C394" t="s">
        <v>1154</v>
      </c>
      <c r="D394" t="s">
        <v>1155</v>
      </c>
      <c r="E394">
        <v>40</v>
      </c>
      <c r="F394" t="s">
        <v>24</v>
      </c>
      <c r="G394" t="s">
        <v>83</v>
      </c>
      <c r="H394" s="1">
        <f>IFERROR(VLOOKUP($A394,Sheet1!$A:$F,COLUMN(Sheet1!B394),FALSE),0)</f>
        <v>44938</v>
      </c>
      <c r="I394" s="1">
        <f>IFERROR(VLOOKUP($A394,Sheet1!$A:$F,COLUMN(Sheet1!C394),FALSE),0)</f>
        <v>44359</v>
      </c>
      <c r="J394" s="14">
        <f>IFERROR(VLOOKUP($A394,Sheet1!$A:$F,COLUMN(Sheet1!D394),FALSE),0)</f>
        <v>6</v>
      </c>
      <c r="K394" s="14">
        <f>IFERROR(VLOOKUP($A394,Sheet1!$A:$F,COLUMN(Sheet1!E394),FALSE),0)</f>
        <v>1505.26</v>
      </c>
      <c r="L394" s="14">
        <f>IFERROR(VLOOKUP($A394,Sheet1!$A:$F,COLUMN(Sheet1!F394),FALSE),0)</f>
        <v>2</v>
      </c>
      <c r="M394">
        <f t="shared" si="12"/>
        <v>0.33333333333333331</v>
      </c>
      <c r="N394">
        <f t="shared" si="13"/>
        <v>0</v>
      </c>
    </row>
    <row r="395" spans="1:14" x14ac:dyDescent="0.35">
      <c r="A395">
        <v>394</v>
      </c>
      <c r="B395" t="s">
        <v>1156</v>
      </c>
      <c r="C395" t="s">
        <v>1157</v>
      </c>
      <c r="D395" t="s">
        <v>1158</v>
      </c>
      <c r="E395">
        <v>63</v>
      </c>
      <c r="F395" t="s">
        <v>14</v>
      </c>
      <c r="G395" t="s">
        <v>17</v>
      </c>
      <c r="H395" s="1">
        <f>IFERROR(VLOOKUP($A395,Sheet1!$A:$F,COLUMN(Sheet1!B395),FALSE),0)</f>
        <v>44675</v>
      </c>
      <c r="I395" s="1">
        <f>IFERROR(VLOOKUP($A395,Sheet1!$A:$F,COLUMN(Sheet1!C395),FALSE),0)</f>
        <v>44322</v>
      </c>
      <c r="J395" s="14">
        <f>IFERROR(VLOOKUP($A395,Sheet1!$A:$F,COLUMN(Sheet1!D395),FALSE),0)</f>
        <v>4</v>
      </c>
      <c r="K395" s="14">
        <f>IFERROR(VLOOKUP($A395,Sheet1!$A:$F,COLUMN(Sheet1!E395),FALSE),0)</f>
        <v>1190.3999999999999</v>
      </c>
      <c r="L395" s="14">
        <f>IFERROR(VLOOKUP($A395,Sheet1!$A:$F,COLUMN(Sheet1!F395),FALSE),0)</f>
        <v>0</v>
      </c>
      <c r="M395">
        <f t="shared" si="12"/>
        <v>0</v>
      </c>
      <c r="N395">
        <f t="shared" si="13"/>
        <v>0</v>
      </c>
    </row>
    <row r="396" spans="1:14" x14ac:dyDescent="0.35">
      <c r="A396">
        <v>395</v>
      </c>
      <c r="B396" t="s">
        <v>1159</v>
      </c>
      <c r="C396" t="s">
        <v>1160</v>
      </c>
      <c r="D396" t="s">
        <v>1161</v>
      </c>
      <c r="E396">
        <v>47</v>
      </c>
      <c r="F396" t="s">
        <v>9</v>
      </c>
      <c r="G396" t="s">
        <v>83</v>
      </c>
      <c r="H396" s="1">
        <f>IFERROR(VLOOKUP($A396,Sheet1!$A:$F,COLUMN(Sheet1!B396),FALSE),0)</f>
        <v>44834</v>
      </c>
      <c r="I396" s="1">
        <f>IFERROR(VLOOKUP($A396,Sheet1!$A:$F,COLUMN(Sheet1!C396),FALSE),0)</f>
        <v>44694</v>
      </c>
      <c r="J396" s="14">
        <f>IFERROR(VLOOKUP($A396,Sheet1!$A:$F,COLUMN(Sheet1!D396),FALSE),0)</f>
        <v>2</v>
      </c>
      <c r="K396" s="14">
        <f>IFERROR(VLOOKUP($A396,Sheet1!$A:$F,COLUMN(Sheet1!E396),FALSE),0)</f>
        <v>1104.92</v>
      </c>
      <c r="L396" s="14">
        <f>IFERROR(VLOOKUP($A396,Sheet1!$A:$F,COLUMN(Sheet1!F396),FALSE),0)</f>
        <v>0</v>
      </c>
      <c r="M396">
        <f t="shared" si="12"/>
        <v>0</v>
      </c>
      <c r="N396">
        <f t="shared" si="13"/>
        <v>0</v>
      </c>
    </row>
    <row r="397" spans="1:14" x14ac:dyDescent="0.35">
      <c r="A397">
        <v>396</v>
      </c>
      <c r="B397" t="s">
        <v>423</v>
      </c>
      <c r="C397" t="s">
        <v>1162</v>
      </c>
      <c r="D397">
        <v>1078356743</v>
      </c>
      <c r="E397">
        <v>47</v>
      </c>
      <c r="F397" t="s">
        <v>24</v>
      </c>
      <c r="G397" t="s">
        <v>54</v>
      </c>
      <c r="H397" s="1">
        <f>IFERROR(VLOOKUP($A397,Sheet1!$A:$F,COLUMN(Sheet1!B397),FALSE),0)</f>
        <v>44779</v>
      </c>
      <c r="I397" s="1">
        <f>IFERROR(VLOOKUP($A397,Sheet1!$A:$F,COLUMN(Sheet1!C397),FALSE),0)</f>
        <v>44779</v>
      </c>
      <c r="J397" s="14">
        <f>IFERROR(VLOOKUP($A397,Sheet1!$A:$F,COLUMN(Sheet1!D397),FALSE),0)</f>
        <v>1</v>
      </c>
      <c r="K397" s="14">
        <f>IFERROR(VLOOKUP($A397,Sheet1!$A:$F,COLUMN(Sheet1!E397),FALSE),0)</f>
        <v>1087.1999999999998</v>
      </c>
      <c r="L397" s="14">
        <f>IFERROR(VLOOKUP($A397,Sheet1!$A:$F,COLUMN(Sheet1!F397),FALSE),0)</f>
        <v>1</v>
      </c>
      <c r="M397">
        <f t="shared" si="12"/>
        <v>1</v>
      </c>
      <c r="N397">
        <f t="shared" si="13"/>
        <v>1</v>
      </c>
    </row>
    <row r="398" spans="1:14" x14ac:dyDescent="0.35">
      <c r="A398">
        <v>397</v>
      </c>
      <c r="B398" t="s">
        <v>1163</v>
      </c>
      <c r="C398" t="s">
        <v>1164</v>
      </c>
      <c r="D398" t="s">
        <v>1165</v>
      </c>
      <c r="E398">
        <v>32</v>
      </c>
      <c r="F398" t="s">
        <v>9</v>
      </c>
      <c r="G398" t="s">
        <v>17</v>
      </c>
      <c r="H398" s="1">
        <f>IFERROR(VLOOKUP($A398,Sheet1!$A:$F,COLUMN(Sheet1!B398),FALSE),0)</f>
        <v>44799</v>
      </c>
      <c r="I398" s="1">
        <f>IFERROR(VLOOKUP($A398,Sheet1!$A:$F,COLUMN(Sheet1!C398),FALSE),0)</f>
        <v>44588</v>
      </c>
      <c r="J398" s="14">
        <f>IFERROR(VLOOKUP($A398,Sheet1!$A:$F,COLUMN(Sheet1!D398),FALSE),0)</f>
        <v>2</v>
      </c>
      <c r="K398" s="14">
        <f>IFERROR(VLOOKUP($A398,Sheet1!$A:$F,COLUMN(Sheet1!E398),FALSE),0)</f>
        <v>1522.7299999999998</v>
      </c>
      <c r="L398" s="14">
        <f>IFERROR(VLOOKUP($A398,Sheet1!$A:$F,COLUMN(Sheet1!F398),FALSE),0)</f>
        <v>0</v>
      </c>
      <c r="M398">
        <f t="shared" si="12"/>
        <v>0</v>
      </c>
      <c r="N398">
        <f t="shared" si="13"/>
        <v>0</v>
      </c>
    </row>
    <row r="399" spans="1:14" x14ac:dyDescent="0.35">
      <c r="A399">
        <v>398</v>
      </c>
      <c r="B399" t="s">
        <v>1166</v>
      </c>
      <c r="C399" t="s">
        <v>1167</v>
      </c>
      <c r="D399" t="s">
        <v>1168</v>
      </c>
      <c r="E399">
        <v>50</v>
      </c>
      <c r="F399" t="s">
        <v>24</v>
      </c>
      <c r="G399" t="s">
        <v>54</v>
      </c>
      <c r="H399" s="1">
        <f>IFERROR(VLOOKUP($A399,Sheet1!$A:$F,COLUMN(Sheet1!B399),FALSE),0)</f>
        <v>44724</v>
      </c>
      <c r="I399" s="1">
        <f>IFERROR(VLOOKUP($A399,Sheet1!$A:$F,COLUMN(Sheet1!C399),FALSE),0)</f>
        <v>44360</v>
      </c>
      <c r="J399" s="14">
        <f>IFERROR(VLOOKUP($A399,Sheet1!$A:$F,COLUMN(Sheet1!D399),FALSE),0)</f>
        <v>6</v>
      </c>
      <c r="K399" s="14">
        <f>IFERROR(VLOOKUP($A399,Sheet1!$A:$F,COLUMN(Sheet1!E399),FALSE),0)</f>
        <v>7347.44</v>
      </c>
      <c r="L399" s="14">
        <f>IFERROR(VLOOKUP($A399,Sheet1!$A:$F,COLUMN(Sheet1!F399),FALSE),0)</f>
        <v>0</v>
      </c>
      <c r="M399">
        <f t="shared" si="12"/>
        <v>0</v>
      </c>
      <c r="N399">
        <f t="shared" si="13"/>
        <v>0</v>
      </c>
    </row>
    <row r="400" spans="1:14" x14ac:dyDescent="0.35">
      <c r="A400">
        <v>399</v>
      </c>
      <c r="B400" t="s">
        <v>1169</v>
      </c>
      <c r="C400" t="s">
        <v>1170</v>
      </c>
      <c r="D400" t="s">
        <v>1171</v>
      </c>
      <c r="E400">
        <v>40</v>
      </c>
      <c r="F400" t="s">
        <v>9</v>
      </c>
      <c r="G400" t="s">
        <v>44</v>
      </c>
      <c r="H400" s="1">
        <f>IFERROR(VLOOKUP($A400,Sheet1!$A:$F,COLUMN(Sheet1!B400),FALSE),0)</f>
        <v>44956</v>
      </c>
      <c r="I400" s="1">
        <f>IFERROR(VLOOKUP($A400,Sheet1!$A:$F,COLUMN(Sheet1!C400),FALSE),0)</f>
        <v>44646</v>
      </c>
      <c r="J400" s="14">
        <f>IFERROR(VLOOKUP($A400,Sheet1!$A:$F,COLUMN(Sheet1!D400),FALSE),0)</f>
        <v>3</v>
      </c>
      <c r="K400" s="14">
        <f>IFERROR(VLOOKUP($A400,Sheet1!$A:$F,COLUMN(Sheet1!E400),FALSE),0)</f>
        <v>4080.3500000000004</v>
      </c>
      <c r="L400" s="14">
        <f>IFERROR(VLOOKUP($A400,Sheet1!$A:$F,COLUMN(Sheet1!F400),FALSE),0)</f>
        <v>3</v>
      </c>
      <c r="M400">
        <f t="shared" si="12"/>
        <v>1</v>
      </c>
      <c r="N400">
        <f t="shared" si="13"/>
        <v>1</v>
      </c>
    </row>
    <row r="401" spans="1:14" x14ac:dyDescent="0.35">
      <c r="A401">
        <v>400</v>
      </c>
      <c r="B401" t="s">
        <v>1172</v>
      </c>
      <c r="C401" t="s">
        <v>1173</v>
      </c>
      <c r="D401" t="s">
        <v>1174</v>
      </c>
      <c r="E401">
        <v>56</v>
      </c>
      <c r="F401" t="s">
        <v>14</v>
      </c>
      <c r="G401" t="s">
        <v>44</v>
      </c>
      <c r="H401" s="1">
        <f>IFERROR(VLOOKUP($A401,Sheet1!$A:$F,COLUMN(Sheet1!B401),FALSE),0)</f>
        <v>0</v>
      </c>
      <c r="I401" s="1">
        <f>IFERROR(VLOOKUP($A401,Sheet1!$A:$F,COLUMN(Sheet1!C401),FALSE),0)</f>
        <v>0</v>
      </c>
      <c r="J401" s="14">
        <f>IFERROR(VLOOKUP($A401,Sheet1!$A:$F,COLUMN(Sheet1!D401),FALSE),0)</f>
        <v>0</v>
      </c>
      <c r="K401" s="14">
        <f>IFERROR(VLOOKUP($A401,Sheet1!$A:$F,COLUMN(Sheet1!E401),FALSE),0)</f>
        <v>0</v>
      </c>
      <c r="L401" s="14">
        <f>IFERROR(VLOOKUP($A401,Sheet1!$A:$F,COLUMN(Sheet1!F401),FALSE),0)</f>
        <v>0</v>
      </c>
      <c r="M401">
        <f t="shared" si="12"/>
        <v>0</v>
      </c>
      <c r="N401">
        <f t="shared" si="13"/>
        <v>0</v>
      </c>
    </row>
    <row r="402" spans="1:14" x14ac:dyDescent="0.35">
      <c r="A402">
        <v>401</v>
      </c>
      <c r="B402" t="s">
        <v>1175</v>
      </c>
      <c r="C402" t="s">
        <v>1176</v>
      </c>
      <c r="D402" t="s">
        <v>1177</v>
      </c>
      <c r="E402">
        <v>36</v>
      </c>
      <c r="F402" t="s">
        <v>24</v>
      </c>
      <c r="G402" t="s">
        <v>25</v>
      </c>
      <c r="H402" s="1">
        <f>IFERROR(VLOOKUP($A402,Sheet1!$A:$F,COLUMN(Sheet1!B402),FALSE),0)</f>
        <v>44942</v>
      </c>
      <c r="I402" s="1">
        <f>IFERROR(VLOOKUP($A402,Sheet1!$A:$F,COLUMN(Sheet1!C402),FALSE),0)</f>
        <v>44509</v>
      </c>
      <c r="J402" s="14">
        <f>IFERROR(VLOOKUP($A402,Sheet1!$A:$F,COLUMN(Sheet1!D402),FALSE),0)</f>
        <v>5</v>
      </c>
      <c r="K402" s="14">
        <f>IFERROR(VLOOKUP($A402,Sheet1!$A:$F,COLUMN(Sheet1!E402),FALSE),0)</f>
        <v>1720.5500000000002</v>
      </c>
      <c r="L402" s="14">
        <f>IFERROR(VLOOKUP($A402,Sheet1!$A:$F,COLUMN(Sheet1!F402),FALSE),0)</f>
        <v>2</v>
      </c>
      <c r="M402">
        <f t="shared" si="12"/>
        <v>0.4</v>
      </c>
      <c r="N402">
        <f t="shared" si="13"/>
        <v>0</v>
      </c>
    </row>
    <row r="403" spans="1:14" x14ac:dyDescent="0.35">
      <c r="A403">
        <v>402</v>
      </c>
      <c r="B403" t="s">
        <v>1178</v>
      </c>
      <c r="C403" t="s">
        <v>1179</v>
      </c>
      <c r="D403" t="s">
        <v>1180</v>
      </c>
      <c r="E403">
        <v>48</v>
      </c>
      <c r="F403" t="s">
        <v>24</v>
      </c>
      <c r="G403" t="s">
        <v>44</v>
      </c>
      <c r="H403" s="1">
        <f>IFERROR(VLOOKUP($A403,Sheet1!$A:$F,COLUMN(Sheet1!B403),FALSE),0)</f>
        <v>0</v>
      </c>
      <c r="I403" s="1">
        <f>IFERROR(VLOOKUP($A403,Sheet1!$A:$F,COLUMN(Sheet1!C403),FALSE),0)</f>
        <v>0</v>
      </c>
      <c r="J403" s="14">
        <f>IFERROR(VLOOKUP($A403,Sheet1!$A:$F,COLUMN(Sheet1!D403),FALSE),0)</f>
        <v>0</v>
      </c>
      <c r="K403" s="14">
        <f>IFERROR(VLOOKUP($A403,Sheet1!$A:$F,COLUMN(Sheet1!E403),FALSE),0)</f>
        <v>0</v>
      </c>
      <c r="L403" s="14">
        <f>IFERROR(VLOOKUP($A403,Sheet1!$A:$F,COLUMN(Sheet1!F403),FALSE),0)</f>
        <v>0</v>
      </c>
      <c r="M403">
        <f t="shared" si="12"/>
        <v>0</v>
      </c>
      <c r="N403">
        <f t="shared" si="13"/>
        <v>0</v>
      </c>
    </row>
    <row r="404" spans="1:14" x14ac:dyDescent="0.35">
      <c r="A404">
        <v>403</v>
      </c>
      <c r="B404" t="s">
        <v>1181</v>
      </c>
      <c r="C404" t="s">
        <v>1182</v>
      </c>
      <c r="D404" t="s">
        <v>1183</v>
      </c>
      <c r="E404">
        <v>34</v>
      </c>
      <c r="F404" t="s">
        <v>9</v>
      </c>
      <c r="G404" t="s">
        <v>54</v>
      </c>
      <c r="H404" s="1">
        <f>IFERROR(VLOOKUP($A404,Sheet1!$A:$F,COLUMN(Sheet1!B404),FALSE),0)</f>
        <v>44749</v>
      </c>
      <c r="I404" s="1">
        <f>IFERROR(VLOOKUP($A404,Sheet1!$A:$F,COLUMN(Sheet1!C404),FALSE),0)</f>
        <v>44749</v>
      </c>
      <c r="J404" s="14">
        <f>IFERROR(VLOOKUP($A404,Sheet1!$A:$F,COLUMN(Sheet1!D404),FALSE),0)</f>
        <v>1</v>
      </c>
      <c r="K404" s="14">
        <f>IFERROR(VLOOKUP($A404,Sheet1!$A:$F,COLUMN(Sheet1!E404),FALSE),0)</f>
        <v>815.8</v>
      </c>
      <c r="L404" s="14">
        <f>IFERROR(VLOOKUP($A404,Sheet1!$A:$F,COLUMN(Sheet1!F404),FALSE),0)</f>
        <v>1</v>
      </c>
      <c r="M404">
        <f t="shared" si="12"/>
        <v>1</v>
      </c>
      <c r="N404">
        <f t="shared" si="13"/>
        <v>1</v>
      </c>
    </row>
    <row r="405" spans="1:14" x14ac:dyDescent="0.35">
      <c r="A405">
        <v>404</v>
      </c>
      <c r="B405" t="s">
        <v>1184</v>
      </c>
      <c r="C405" t="s">
        <v>1185</v>
      </c>
      <c r="D405" t="s">
        <v>1186</v>
      </c>
      <c r="E405">
        <v>63</v>
      </c>
      <c r="F405" t="s">
        <v>24</v>
      </c>
      <c r="G405" t="s">
        <v>25</v>
      </c>
      <c r="H405" s="1">
        <f>IFERROR(VLOOKUP($A405,Sheet1!$A:$F,COLUMN(Sheet1!B405),FALSE),0)</f>
        <v>44638</v>
      </c>
      <c r="I405" s="1">
        <f>IFERROR(VLOOKUP($A405,Sheet1!$A:$F,COLUMN(Sheet1!C405),FALSE),0)</f>
        <v>44343</v>
      </c>
      <c r="J405" s="14">
        <f>IFERROR(VLOOKUP($A405,Sheet1!$A:$F,COLUMN(Sheet1!D405),FALSE),0)</f>
        <v>2</v>
      </c>
      <c r="K405" s="14">
        <f>IFERROR(VLOOKUP($A405,Sheet1!$A:$F,COLUMN(Sheet1!E405),FALSE),0)</f>
        <v>1294.26</v>
      </c>
      <c r="L405" s="14">
        <f>IFERROR(VLOOKUP($A405,Sheet1!$A:$F,COLUMN(Sheet1!F405),FALSE),0)</f>
        <v>2</v>
      </c>
      <c r="M405">
        <f t="shared" si="12"/>
        <v>1</v>
      </c>
      <c r="N405">
        <f t="shared" si="13"/>
        <v>1</v>
      </c>
    </row>
    <row r="406" spans="1:14" x14ac:dyDescent="0.35">
      <c r="A406">
        <v>405</v>
      </c>
      <c r="B406" t="s">
        <v>1187</v>
      </c>
      <c r="C406" t="s">
        <v>1188</v>
      </c>
      <c r="D406" t="s">
        <v>1189</v>
      </c>
      <c r="E406">
        <v>58</v>
      </c>
      <c r="F406" t="s">
        <v>9</v>
      </c>
      <c r="G406" t="s">
        <v>17</v>
      </c>
      <c r="H406" s="1">
        <f>IFERROR(VLOOKUP($A406,Sheet1!$A:$F,COLUMN(Sheet1!B406),FALSE),0)</f>
        <v>44394</v>
      </c>
      <c r="I406" s="1">
        <f>IFERROR(VLOOKUP($A406,Sheet1!$A:$F,COLUMN(Sheet1!C406),FALSE),0)</f>
        <v>44394</v>
      </c>
      <c r="J406" s="14">
        <f>IFERROR(VLOOKUP($A406,Sheet1!$A:$F,COLUMN(Sheet1!D406),FALSE),0)</f>
        <v>1</v>
      </c>
      <c r="K406" s="14">
        <f>IFERROR(VLOOKUP($A406,Sheet1!$A:$F,COLUMN(Sheet1!E406),FALSE),0)</f>
        <v>968.7</v>
      </c>
      <c r="L406" s="14">
        <f>IFERROR(VLOOKUP($A406,Sheet1!$A:$F,COLUMN(Sheet1!F406),FALSE),0)</f>
        <v>1</v>
      </c>
      <c r="M406">
        <f t="shared" si="12"/>
        <v>1</v>
      </c>
      <c r="N406">
        <f t="shared" si="13"/>
        <v>1</v>
      </c>
    </row>
    <row r="407" spans="1:14" x14ac:dyDescent="0.35">
      <c r="A407">
        <v>406</v>
      </c>
      <c r="B407" t="s">
        <v>1190</v>
      </c>
      <c r="C407" t="s">
        <v>1191</v>
      </c>
      <c r="D407" t="s">
        <v>1192</v>
      </c>
      <c r="E407">
        <v>61</v>
      </c>
      <c r="F407" t="s">
        <v>14</v>
      </c>
      <c r="G407" t="s">
        <v>60</v>
      </c>
      <c r="H407" s="1">
        <f>IFERROR(VLOOKUP($A407,Sheet1!$A:$F,COLUMN(Sheet1!B407),FALSE),0)</f>
        <v>44824</v>
      </c>
      <c r="I407" s="1">
        <f>IFERROR(VLOOKUP($A407,Sheet1!$A:$F,COLUMN(Sheet1!C407),FALSE),0)</f>
        <v>44609</v>
      </c>
      <c r="J407" s="14">
        <f>IFERROR(VLOOKUP($A407,Sheet1!$A:$F,COLUMN(Sheet1!D407),FALSE),0)</f>
        <v>2</v>
      </c>
      <c r="K407" s="14">
        <f>IFERROR(VLOOKUP($A407,Sheet1!$A:$F,COLUMN(Sheet1!E407),FALSE),0)</f>
        <v>1072.1599999999999</v>
      </c>
      <c r="L407" s="14">
        <f>IFERROR(VLOOKUP($A407,Sheet1!$A:$F,COLUMN(Sheet1!F407),FALSE),0)</f>
        <v>2</v>
      </c>
      <c r="M407">
        <f t="shared" si="12"/>
        <v>1</v>
      </c>
      <c r="N407">
        <f t="shared" si="13"/>
        <v>1</v>
      </c>
    </row>
    <row r="408" spans="1:14" x14ac:dyDescent="0.35">
      <c r="A408">
        <v>407</v>
      </c>
      <c r="B408" t="s">
        <v>1193</v>
      </c>
      <c r="C408" t="s">
        <v>1194</v>
      </c>
      <c r="D408" t="s">
        <v>1195</v>
      </c>
      <c r="E408">
        <v>19</v>
      </c>
      <c r="F408" t="s">
        <v>14</v>
      </c>
      <c r="G408" t="s">
        <v>44</v>
      </c>
      <c r="H408" s="1">
        <f>IFERROR(VLOOKUP($A408,Sheet1!$A:$F,COLUMN(Sheet1!B408),FALSE),0)</f>
        <v>0</v>
      </c>
      <c r="I408" s="1">
        <f>IFERROR(VLOOKUP($A408,Sheet1!$A:$F,COLUMN(Sheet1!C408),FALSE),0)</f>
        <v>0</v>
      </c>
      <c r="J408" s="14">
        <f>IFERROR(VLOOKUP($A408,Sheet1!$A:$F,COLUMN(Sheet1!D408),FALSE),0)</f>
        <v>0</v>
      </c>
      <c r="K408" s="14">
        <f>IFERROR(VLOOKUP($A408,Sheet1!$A:$F,COLUMN(Sheet1!E408),FALSE),0)</f>
        <v>0</v>
      </c>
      <c r="L408" s="14">
        <f>IFERROR(VLOOKUP($A408,Sheet1!$A:$F,COLUMN(Sheet1!F408),FALSE),0)</f>
        <v>0</v>
      </c>
      <c r="M408">
        <f t="shared" si="12"/>
        <v>0</v>
      </c>
      <c r="N408">
        <f t="shared" si="13"/>
        <v>0</v>
      </c>
    </row>
    <row r="409" spans="1:14" x14ac:dyDescent="0.35">
      <c r="A409">
        <v>408</v>
      </c>
      <c r="B409" t="s">
        <v>1196</v>
      </c>
      <c r="C409" t="s">
        <v>1197</v>
      </c>
      <c r="D409" t="s">
        <v>1198</v>
      </c>
      <c r="E409">
        <v>49</v>
      </c>
      <c r="F409" t="s">
        <v>24</v>
      </c>
      <c r="G409" t="s">
        <v>60</v>
      </c>
      <c r="H409" s="1">
        <f>IFERROR(VLOOKUP($A409,Sheet1!$A:$F,COLUMN(Sheet1!B409),FALSE),0)</f>
        <v>44599</v>
      </c>
      <c r="I409" s="1">
        <f>IFERROR(VLOOKUP($A409,Sheet1!$A:$F,COLUMN(Sheet1!C409),FALSE),0)</f>
        <v>44477</v>
      </c>
      <c r="J409" s="14">
        <f>IFERROR(VLOOKUP($A409,Sheet1!$A:$F,COLUMN(Sheet1!D409),FALSE),0)</f>
        <v>3</v>
      </c>
      <c r="K409" s="14">
        <f>IFERROR(VLOOKUP($A409,Sheet1!$A:$F,COLUMN(Sheet1!E409),FALSE),0)</f>
        <v>1693.59</v>
      </c>
      <c r="L409" s="14">
        <f>IFERROR(VLOOKUP($A409,Sheet1!$A:$F,COLUMN(Sheet1!F409),FALSE),0)</f>
        <v>1</v>
      </c>
      <c r="M409">
        <f t="shared" si="12"/>
        <v>0.33333333333333331</v>
      </c>
      <c r="N409">
        <f t="shared" si="13"/>
        <v>0</v>
      </c>
    </row>
    <row r="410" spans="1:14" x14ac:dyDescent="0.35">
      <c r="A410">
        <v>409</v>
      </c>
      <c r="B410" t="s">
        <v>1199</v>
      </c>
      <c r="C410" t="s">
        <v>1200</v>
      </c>
      <c r="D410" t="s">
        <v>1201</v>
      </c>
      <c r="E410">
        <v>60</v>
      </c>
      <c r="F410" t="s">
        <v>9</v>
      </c>
      <c r="G410" t="s">
        <v>25</v>
      </c>
      <c r="H410" s="1">
        <f>IFERROR(VLOOKUP($A410,Sheet1!$A:$F,COLUMN(Sheet1!B410),FALSE),0)</f>
        <v>44805</v>
      </c>
      <c r="I410" s="1">
        <f>IFERROR(VLOOKUP($A410,Sheet1!$A:$F,COLUMN(Sheet1!C410),FALSE),0)</f>
        <v>44414</v>
      </c>
      <c r="J410" s="14">
        <f>IFERROR(VLOOKUP($A410,Sheet1!$A:$F,COLUMN(Sheet1!D410),FALSE),0)</f>
        <v>3</v>
      </c>
      <c r="K410" s="14">
        <f>IFERROR(VLOOKUP($A410,Sheet1!$A:$F,COLUMN(Sheet1!E410),FALSE),0)</f>
        <v>1588.9199999999998</v>
      </c>
      <c r="L410" s="14">
        <f>IFERROR(VLOOKUP($A410,Sheet1!$A:$F,COLUMN(Sheet1!F410),FALSE),0)</f>
        <v>3</v>
      </c>
      <c r="M410">
        <f t="shared" si="12"/>
        <v>1</v>
      </c>
      <c r="N410">
        <f t="shared" si="13"/>
        <v>1</v>
      </c>
    </row>
    <row r="411" spans="1:14" x14ac:dyDescent="0.35">
      <c r="A411">
        <v>410</v>
      </c>
      <c r="B411" t="s">
        <v>1202</v>
      </c>
      <c r="C411" t="s">
        <v>1203</v>
      </c>
      <c r="D411" t="s">
        <v>1204</v>
      </c>
      <c r="E411">
        <v>41</v>
      </c>
      <c r="F411" t="s">
        <v>14</v>
      </c>
      <c r="G411" t="s">
        <v>48</v>
      </c>
      <c r="H411" s="1">
        <f>IFERROR(VLOOKUP($A411,Sheet1!$A:$F,COLUMN(Sheet1!B411),FALSE),0)</f>
        <v>44338</v>
      </c>
      <c r="I411" s="1">
        <f>IFERROR(VLOOKUP($A411,Sheet1!$A:$F,COLUMN(Sheet1!C411),FALSE),0)</f>
        <v>44338</v>
      </c>
      <c r="J411" s="14">
        <f>IFERROR(VLOOKUP($A411,Sheet1!$A:$F,COLUMN(Sheet1!D411),FALSE),0)</f>
        <v>1</v>
      </c>
      <c r="K411" s="14">
        <f>IFERROR(VLOOKUP($A411,Sheet1!$A:$F,COLUMN(Sheet1!E411),FALSE),0)</f>
        <v>239.38</v>
      </c>
      <c r="L411" s="14">
        <f>IFERROR(VLOOKUP($A411,Sheet1!$A:$F,COLUMN(Sheet1!F411),FALSE),0)</f>
        <v>0</v>
      </c>
      <c r="M411">
        <f t="shared" si="12"/>
        <v>0</v>
      </c>
      <c r="N411">
        <f t="shared" si="13"/>
        <v>0</v>
      </c>
    </row>
    <row r="412" spans="1:14" x14ac:dyDescent="0.35">
      <c r="A412">
        <v>411</v>
      </c>
      <c r="B412" t="s">
        <v>1205</v>
      </c>
      <c r="C412" t="s">
        <v>1206</v>
      </c>
      <c r="D412" t="s">
        <v>1207</v>
      </c>
      <c r="E412">
        <v>27</v>
      </c>
      <c r="F412" t="s">
        <v>9</v>
      </c>
      <c r="G412" t="s">
        <v>25</v>
      </c>
      <c r="H412" s="1">
        <f>IFERROR(VLOOKUP($A412,Sheet1!$A:$F,COLUMN(Sheet1!B412),FALSE),0)</f>
        <v>44924</v>
      </c>
      <c r="I412" s="1">
        <f>IFERROR(VLOOKUP($A412,Sheet1!$A:$F,COLUMN(Sheet1!C412),FALSE),0)</f>
        <v>44364</v>
      </c>
      <c r="J412" s="14">
        <f>IFERROR(VLOOKUP($A412,Sheet1!$A:$F,COLUMN(Sheet1!D412),FALSE),0)</f>
        <v>4</v>
      </c>
      <c r="K412" s="14">
        <f>IFERROR(VLOOKUP($A412,Sheet1!$A:$F,COLUMN(Sheet1!E412),FALSE),0)</f>
        <v>4374.41</v>
      </c>
      <c r="L412" s="14">
        <f>IFERROR(VLOOKUP($A412,Sheet1!$A:$F,COLUMN(Sheet1!F412),FALSE),0)</f>
        <v>4</v>
      </c>
      <c r="M412">
        <f t="shared" si="12"/>
        <v>1</v>
      </c>
      <c r="N412">
        <f t="shared" si="13"/>
        <v>1</v>
      </c>
    </row>
    <row r="413" spans="1:14" x14ac:dyDescent="0.35">
      <c r="A413">
        <v>412</v>
      </c>
      <c r="B413" t="s">
        <v>1208</v>
      </c>
      <c r="C413" t="s">
        <v>1209</v>
      </c>
      <c r="D413" t="s">
        <v>1210</v>
      </c>
      <c r="E413">
        <v>52</v>
      </c>
      <c r="F413" t="s">
        <v>9</v>
      </c>
      <c r="G413" t="s">
        <v>17</v>
      </c>
      <c r="H413" s="1">
        <f>IFERROR(VLOOKUP($A413,Sheet1!$A:$F,COLUMN(Sheet1!B413),FALSE),0)</f>
        <v>44918</v>
      </c>
      <c r="I413" s="1">
        <f>IFERROR(VLOOKUP($A413,Sheet1!$A:$F,COLUMN(Sheet1!C413),FALSE),0)</f>
        <v>44454</v>
      </c>
      <c r="J413" s="14">
        <f>IFERROR(VLOOKUP($A413,Sheet1!$A:$F,COLUMN(Sheet1!D413),FALSE),0)</f>
        <v>3</v>
      </c>
      <c r="K413" s="14">
        <f>IFERROR(VLOOKUP($A413,Sheet1!$A:$F,COLUMN(Sheet1!E413),FALSE),0)</f>
        <v>2512.2299999999996</v>
      </c>
      <c r="L413" s="14">
        <f>IFERROR(VLOOKUP($A413,Sheet1!$A:$F,COLUMN(Sheet1!F413),FALSE),0)</f>
        <v>1</v>
      </c>
      <c r="M413">
        <f t="shared" si="12"/>
        <v>0.33333333333333331</v>
      </c>
      <c r="N413">
        <f t="shared" si="13"/>
        <v>0</v>
      </c>
    </row>
    <row r="414" spans="1:14" x14ac:dyDescent="0.35">
      <c r="A414">
        <v>413</v>
      </c>
      <c r="B414" t="s">
        <v>1211</v>
      </c>
      <c r="C414" t="s">
        <v>1212</v>
      </c>
      <c r="D414" t="s">
        <v>1213</v>
      </c>
      <c r="E414">
        <v>55</v>
      </c>
      <c r="F414" t="s">
        <v>14</v>
      </c>
      <c r="G414" t="s">
        <v>32</v>
      </c>
      <c r="H414" s="1">
        <f>IFERROR(VLOOKUP($A414,Sheet1!$A:$F,COLUMN(Sheet1!B414),FALSE),0)</f>
        <v>44490</v>
      </c>
      <c r="I414" s="1">
        <f>IFERROR(VLOOKUP($A414,Sheet1!$A:$F,COLUMN(Sheet1!C414),FALSE),0)</f>
        <v>44341</v>
      </c>
      <c r="J414" s="14">
        <f>IFERROR(VLOOKUP($A414,Sheet1!$A:$F,COLUMN(Sheet1!D414),FALSE),0)</f>
        <v>3</v>
      </c>
      <c r="K414" s="14">
        <f>IFERROR(VLOOKUP($A414,Sheet1!$A:$F,COLUMN(Sheet1!E414),FALSE),0)</f>
        <v>3549.08</v>
      </c>
      <c r="L414" s="14">
        <f>IFERROR(VLOOKUP($A414,Sheet1!$A:$F,COLUMN(Sheet1!F414),FALSE),0)</f>
        <v>1</v>
      </c>
      <c r="M414">
        <f t="shared" si="12"/>
        <v>0.33333333333333331</v>
      </c>
      <c r="N414">
        <f t="shared" si="13"/>
        <v>0</v>
      </c>
    </row>
    <row r="415" spans="1:14" x14ac:dyDescent="0.35">
      <c r="A415">
        <v>414</v>
      </c>
      <c r="B415" t="s">
        <v>1214</v>
      </c>
      <c r="C415" t="s">
        <v>1215</v>
      </c>
      <c r="D415" t="s">
        <v>1216</v>
      </c>
      <c r="E415">
        <v>60</v>
      </c>
      <c r="F415" t="s">
        <v>14</v>
      </c>
      <c r="G415" t="s">
        <v>17</v>
      </c>
      <c r="H415" s="1">
        <f>IFERROR(VLOOKUP($A415,Sheet1!$A:$F,COLUMN(Sheet1!B415),FALSE),0)</f>
        <v>44999</v>
      </c>
      <c r="I415" s="1">
        <f>IFERROR(VLOOKUP($A415,Sheet1!$A:$F,COLUMN(Sheet1!C415),FALSE),0)</f>
        <v>44519</v>
      </c>
      <c r="J415" s="14">
        <f>IFERROR(VLOOKUP($A415,Sheet1!$A:$F,COLUMN(Sheet1!D415),FALSE),0)</f>
        <v>4</v>
      </c>
      <c r="K415" s="14">
        <f>IFERROR(VLOOKUP($A415,Sheet1!$A:$F,COLUMN(Sheet1!E415),FALSE),0)</f>
        <v>2284.2300000000005</v>
      </c>
      <c r="L415" s="14">
        <f>IFERROR(VLOOKUP($A415,Sheet1!$A:$F,COLUMN(Sheet1!F415),FALSE),0)</f>
        <v>4</v>
      </c>
      <c r="M415">
        <f t="shared" si="12"/>
        <v>1</v>
      </c>
      <c r="N415">
        <f t="shared" si="13"/>
        <v>1</v>
      </c>
    </row>
    <row r="416" spans="1:14" x14ac:dyDescent="0.35">
      <c r="A416">
        <v>415</v>
      </c>
      <c r="B416" t="s">
        <v>1217</v>
      </c>
      <c r="C416" t="s">
        <v>1218</v>
      </c>
      <c r="D416" t="s">
        <v>1219</v>
      </c>
      <c r="E416">
        <v>18</v>
      </c>
      <c r="F416" t="s">
        <v>14</v>
      </c>
      <c r="G416" t="s">
        <v>10</v>
      </c>
      <c r="H416" s="1">
        <f>IFERROR(VLOOKUP($A416,Sheet1!$A:$F,COLUMN(Sheet1!B416),FALSE),0)</f>
        <v>44921</v>
      </c>
      <c r="I416" s="1">
        <f>IFERROR(VLOOKUP($A416,Sheet1!$A:$F,COLUMN(Sheet1!C416),FALSE),0)</f>
        <v>44726</v>
      </c>
      <c r="J416" s="14">
        <f>IFERROR(VLOOKUP($A416,Sheet1!$A:$F,COLUMN(Sheet1!D416),FALSE),0)</f>
        <v>2</v>
      </c>
      <c r="K416" s="14">
        <f>IFERROR(VLOOKUP($A416,Sheet1!$A:$F,COLUMN(Sheet1!E416),FALSE),0)</f>
        <v>2522.96</v>
      </c>
      <c r="L416" s="14">
        <f>IFERROR(VLOOKUP($A416,Sheet1!$A:$F,COLUMN(Sheet1!F416),FALSE),0)</f>
        <v>1</v>
      </c>
      <c r="M416">
        <f t="shared" si="12"/>
        <v>0.5</v>
      </c>
      <c r="N416">
        <f t="shared" si="13"/>
        <v>0</v>
      </c>
    </row>
    <row r="417" spans="1:14" x14ac:dyDescent="0.35">
      <c r="A417">
        <v>416</v>
      </c>
      <c r="B417" t="s">
        <v>1220</v>
      </c>
      <c r="C417" t="s">
        <v>1221</v>
      </c>
      <c r="D417" t="s">
        <v>1222</v>
      </c>
      <c r="E417">
        <v>62</v>
      </c>
      <c r="F417" t="s">
        <v>24</v>
      </c>
      <c r="G417" t="s">
        <v>60</v>
      </c>
      <c r="H417" s="1">
        <f>IFERROR(VLOOKUP($A417,Sheet1!$A:$F,COLUMN(Sheet1!B417),FALSE),0)</f>
        <v>44801</v>
      </c>
      <c r="I417" s="1">
        <f>IFERROR(VLOOKUP($A417,Sheet1!$A:$F,COLUMN(Sheet1!C417),FALSE),0)</f>
        <v>44531</v>
      </c>
      <c r="J417" s="14">
        <f>IFERROR(VLOOKUP($A417,Sheet1!$A:$F,COLUMN(Sheet1!D417),FALSE),0)</f>
        <v>2</v>
      </c>
      <c r="K417" s="14">
        <f>IFERROR(VLOOKUP($A417,Sheet1!$A:$F,COLUMN(Sheet1!E417),FALSE),0)</f>
        <v>3983.2</v>
      </c>
      <c r="L417" s="14">
        <f>IFERROR(VLOOKUP($A417,Sheet1!$A:$F,COLUMN(Sheet1!F417),FALSE),0)</f>
        <v>1</v>
      </c>
      <c r="M417">
        <f t="shared" si="12"/>
        <v>0.5</v>
      </c>
      <c r="N417">
        <f t="shared" si="13"/>
        <v>0</v>
      </c>
    </row>
    <row r="418" spans="1:14" x14ac:dyDescent="0.35">
      <c r="A418">
        <v>417</v>
      </c>
      <c r="B418" t="s">
        <v>1223</v>
      </c>
      <c r="C418" t="s">
        <v>1224</v>
      </c>
      <c r="D418" t="s">
        <v>1225</v>
      </c>
      <c r="E418">
        <v>19</v>
      </c>
      <c r="F418" t="s">
        <v>24</v>
      </c>
      <c r="G418" t="s">
        <v>25</v>
      </c>
      <c r="H418" s="1">
        <f>IFERROR(VLOOKUP($A418,Sheet1!$A:$F,COLUMN(Sheet1!B418),FALSE),0)</f>
        <v>44719</v>
      </c>
      <c r="I418" s="1">
        <f>IFERROR(VLOOKUP($A418,Sheet1!$A:$F,COLUMN(Sheet1!C418),FALSE),0)</f>
        <v>44393</v>
      </c>
      <c r="J418" s="14">
        <f>IFERROR(VLOOKUP($A418,Sheet1!$A:$F,COLUMN(Sheet1!D418),FALSE),0)</f>
        <v>3</v>
      </c>
      <c r="K418" s="14">
        <f>IFERROR(VLOOKUP($A418,Sheet1!$A:$F,COLUMN(Sheet1!E418),FALSE),0)</f>
        <v>1481.8799999999999</v>
      </c>
      <c r="L418" s="14">
        <f>IFERROR(VLOOKUP($A418,Sheet1!$A:$F,COLUMN(Sheet1!F418),FALSE),0)</f>
        <v>2</v>
      </c>
      <c r="M418">
        <f t="shared" si="12"/>
        <v>0.66666666666666663</v>
      </c>
      <c r="N418">
        <f t="shared" si="13"/>
        <v>0</v>
      </c>
    </row>
    <row r="419" spans="1:14" x14ac:dyDescent="0.35">
      <c r="A419">
        <v>418</v>
      </c>
      <c r="B419" t="s">
        <v>1226</v>
      </c>
      <c r="C419" t="s">
        <v>1227</v>
      </c>
      <c r="D419">
        <v>9088307053</v>
      </c>
      <c r="E419">
        <v>60</v>
      </c>
      <c r="F419" t="s">
        <v>14</v>
      </c>
      <c r="G419" t="s">
        <v>44</v>
      </c>
      <c r="H419" s="1">
        <f>IFERROR(VLOOKUP($A419,Sheet1!$A:$F,COLUMN(Sheet1!B419),FALSE),0)</f>
        <v>44520</v>
      </c>
      <c r="I419" s="1">
        <f>IFERROR(VLOOKUP($A419,Sheet1!$A:$F,COLUMN(Sheet1!C419),FALSE),0)</f>
        <v>44520</v>
      </c>
      <c r="J419" s="14">
        <f>IFERROR(VLOOKUP($A419,Sheet1!$A:$F,COLUMN(Sheet1!D419),FALSE),0)</f>
        <v>1</v>
      </c>
      <c r="K419" s="14">
        <f>IFERROR(VLOOKUP($A419,Sheet1!$A:$F,COLUMN(Sheet1!E419),FALSE),0)</f>
        <v>604.46</v>
      </c>
      <c r="L419" s="14">
        <f>IFERROR(VLOOKUP($A419,Sheet1!$A:$F,COLUMN(Sheet1!F419),FALSE),0)</f>
        <v>0</v>
      </c>
      <c r="M419">
        <f t="shared" si="12"/>
        <v>0</v>
      </c>
      <c r="N419">
        <f t="shared" si="13"/>
        <v>0</v>
      </c>
    </row>
    <row r="420" spans="1:14" x14ac:dyDescent="0.35">
      <c r="A420">
        <v>419</v>
      </c>
      <c r="B420" t="s">
        <v>1228</v>
      </c>
      <c r="C420" t="s">
        <v>1229</v>
      </c>
      <c r="D420" t="s">
        <v>1230</v>
      </c>
      <c r="E420">
        <v>37</v>
      </c>
      <c r="F420" t="s">
        <v>24</v>
      </c>
      <c r="G420" t="s">
        <v>25</v>
      </c>
      <c r="H420" s="1">
        <f>IFERROR(VLOOKUP($A420,Sheet1!$A:$F,COLUMN(Sheet1!B420),FALSE),0)</f>
        <v>44953</v>
      </c>
      <c r="I420" s="1">
        <f>IFERROR(VLOOKUP($A420,Sheet1!$A:$F,COLUMN(Sheet1!C420),FALSE),0)</f>
        <v>44388</v>
      </c>
      <c r="J420" s="14">
        <f>IFERROR(VLOOKUP($A420,Sheet1!$A:$F,COLUMN(Sheet1!D420),FALSE),0)</f>
        <v>2</v>
      </c>
      <c r="K420" s="14">
        <f>IFERROR(VLOOKUP($A420,Sheet1!$A:$F,COLUMN(Sheet1!E420),FALSE),0)</f>
        <v>827.01</v>
      </c>
      <c r="L420" s="14">
        <f>IFERROR(VLOOKUP($A420,Sheet1!$A:$F,COLUMN(Sheet1!F420),FALSE),0)</f>
        <v>1</v>
      </c>
      <c r="M420">
        <f t="shared" si="12"/>
        <v>0.5</v>
      </c>
      <c r="N420">
        <f t="shared" si="13"/>
        <v>0</v>
      </c>
    </row>
    <row r="421" spans="1:14" x14ac:dyDescent="0.35">
      <c r="A421">
        <v>420</v>
      </c>
      <c r="B421" t="s">
        <v>1231</v>
      </c>
      <c r="C421" t="s">
        <v>1232</v>
      </c>
      <c r="D421" t="s">
        <v>1233</v>
      </c>
      <c r="E421">
        <v>19</v>
      </c>
      <c r="F421" t="s">
        <v>9</v>
      </c>
      <c r="G421" t="s">
        <v>44</v>
      </c>
      <c r="H421" s="1">
        <f>IFERROR(VLOOKUP($A421,Sheet1!$A:$F,COLUMN(Sheet1!B421),FALSE),0)</f>
        <v>44639</v>
      </c>
      <c r="I421" s="1">
        <f>IFERROR(VLOOKUP($A421,Sheet1!$A:$F,COLUMN(Sheet1!C421),FALSE),0)</f>
        <v>44410</v>
      </c>
      <c r="J421" s="14">
        <f>IFERROR(VLOOKUP($A421,Sheet1!$A:$F,COLUMN(Sheet1!D421),FALSE),0)</f>
        <v>3</v>
      </c>
      <c r="K421" s="14">
        <f>IFERROR(VLOOKUP($A421,Sheet1!$A:$F,COLUMN(Sheet1!E421),FALSE),0)</f>
        <v>1339.04</v>
      </c>
      <c r="L421" s="14">
        <f>IFERROR(VLOOKUP($A421,Sheet1!$A:$F,COLUMN(Sheet1!F421),FALSE),0)</f>
        <v>2</v>
      </c>
      <c r="M421">
        <f t="shared" si="12"/>
        <v>0.66666666666666663</v>
      </c>
      <c r="N421">
        <f t="shared" si="13"/>
        <v>0</v>
      </c>
    </row>
    <row r="422" spans="1:14" x14ac:dyDescent="0.35">
      <c r="A422">
        <v>421</v>
      </c>
      <c r="B422" t="s">
        <v>1234</v>
      </c>
      <c r="C422" t="s">
        <v>1235</v>
      </c>
      <c r="D422" t="s">
        <v>1236</v>
      </c>
      <c r="E422">
        <v>55</v>
      </c>
      <c r="F422" t="s">
        <v>14</v>
      </c>
      <c r="G422" t="s">
        <v>48</v>
      </c>
      <c r="H422" s="1">
        <f>IFERROR(VLOOKUP($A422,Sheet1!$A:$F,COLUMN(Sheet1!B422),FALSE),0)</f>
        <v>44808</v>
      </c>
      <c r="I422" s="1">
        <f>IFERROR(VLOOKUP($A422,Sheet1!$A:$F,COLUMN(Sheet1!C422),FALSE),0)</f>
        <v>44458</v>
      </c>
      <c r="J422" s="14">
        <f>IFERROR(VLOOKUP($A422,Sheet1!$A:$F,COLUMN(Sheet1!D422),FALSE),0)</f>
        <v>7</v>
      </c>
      <c r="K422" s="14">
        <f>IFERROR(VLOOKUP($A422,Sheet1!$A:$F,COLUMN(Sheet1!E422),FALSE),0)</f>
        <v>6554.03</v>
      </c>
      <c r="L422" s="14">
        <f>IFERROR(VLOOKUP($A422,Sheet1!$A:$F,COLUMN(Sheet1!F422),FALSE),0)</f>
        <v>4</v>
      </c>
      <c r="M422">
        <f t="shared" si="12"/>
        <v>0.5714285714285714</v>
      </c>
      <c r="N422">
        <f t="shared" si="13"/>
        <v>0</v>
      </c>
    </row>
    <row r="423" spans="1:14" x14ac:dyDescent="0.35">
      <c r="A423">
        <v>422</v>
      </c>
      <c r="B423" t="s">
        <v>1237</v>
      </c>
      <c r="C423" t="s">
        <v>1238</v>
      </c>
      <c r="D423" t="s">
        <v>1239</v>
      </c>
      <c r="E423">
        <v>39</v>
      </c>
      <c r="F423" t="s">
        <v>9</v>
      </c>
      <c r="G423" t="s">
        <v>54</v>
      </c>
      <c r="H423" s="1">
        <f>IFERROR(VLOOKUP($A423,Sheet1!$A:$F,COLUMN(Sheet1!B423),FALSE),0)</f>
        <v>44981</v>
      </c>
      <c r="I423" s="1">
        <f>IFERROR(VLOOKUP($A423,Sheet1!$A:$F,COLUMN(Sheet1!C423),FALSE),0)</f>
        <v>44808</v>
      </c>
      <c r="J423" s="14">
        <f>IFERROR(VLOOKUP($A423,Sheet1!$A:$F,COLUMN(Sheet1!D423),FALSE),0)</f>
        <v>2</v>
      </c>
      <c r="K423" s="14">
        <f>IFERROR(VLOOKUP($A423,Sheet1!$A:$F,COLUMN(Sheet1!E423),FALSE),0)</f>
        <v>1134.93</v>
      </c>
      <c r="L423" s="14">
        <f>IFERROR(VLOOKUP($A423,Sheet1!$A:$F,COLUMN(Sheet1!F423),FALSE),0)</f>
        <v>1</v>
      </c>
      <c r="M423">
        <f t="shared" si="12"/>
        <v>0.5</v>
      </c>
      <c r="N423">
        <f t="shared" si="13"/>
        <v>0</v>
      </c>
    </row>
    <row r="424" spans="1:14" x14ac:dyDescent="0.35">
      <c r="A424">
        <v>423</v>
      </c>
      <c r="B424" t="s">
        <v>1240</v>
      </c>
      <c r="C424" t="s">
        <v>1241</v>
      </c>
      <c r="D424" t="s">
        <v>1242</v>
      </c>
      <c r="E424">
        <v>27</v>
      </c>
      <c r="F424" t="s">
        <v>9</v>
      </c>
      <c r="G424" t="s">
        <v>44</v>
      </c>
      <c r="H424" s="1">
        <f>IFERROR(VLOOKUP($A424,Sheet1!$A:$F,COLUMN(Sheet1!B424),FALSE),0)</f>
        <v>44962</v>
      </c>
      <c r="I424" s="1">
        <f>IFERROR(VLOOKUP($A424,Sheet1!$A:$F,COLUMN(Sheet1!C424),FALSE),0)</f>
        <v>44962</v>
      </c>
      <c r="J424" s="14">
        <f>IFERROR(VLOOKUP($A424,Sheet1!$A:$F,COLUMN(Sheet1!D424),FALSE),0)</f>
        <v>1</v>
      </c>
      <c r="K424" s="14">
        <f>IFERROR(VLOOKUP($A424,Sheet1!$A:$F,COLUMN(Sheet1!E424),FALSE),0)</f>
        <v>378.54999999999995</v>
      </c>
      <c r="L424" s="14">
        <f>IFERROR(VLOOKUP($A424,Sheet1!$A:$F,COLUMN(Sheet1!F424),FALSE),0)</f>
        <v>1</v>
      </c>
      <c r="M424">
        <f t="shared" si="12"/>
        <v>1</v>
      </c>
      <c r="N424">
        <f t="shared" si="13"/>
        <v>1</v>
      </c>
    </row>
    <row r="425" spans="1:14" x14ac:dyDescent="0.35">
      <c r="A425">
        <v>424</v>
      </c>
      <c r="B425" t="s">
        <v>1243</v>
      </c>
      <c r="C425" t="s">
        <v>1244</v>
      </c>
      <c r="D425" t="s">
        <v>1245</v>
      </c>
      <c r="E425">
        <v>43</v>
      </c>
      <c r="F425" t="s">
        <v>24</v>
      </c>
      <c r="G425" t="s">
        <v>54</v>
      </c>
      <c r="H425" s="1">
        <f>IFERROR(VLOOKUP($A425,Sheet1!$A:$F,COLUMN(Sheet1!B425),FALSE),0)</f>
        <v>44457</v>
      </c>
      <c r="I425" s="1">
        <f>IFERROR(VLOOKUP($A425,Sheet1!$A:$F,COLUMN(Sheet1!C425),FALSE),0)</f>
        <v>44457</v>
      </c>
      <c r="J425" s="14">
        <f>IFERROR(VLOOKUP($A425,Sheet1!$A:$F,COLUMN(Sheet1!D425),FALSE),0)</f>
        <v>1</v>
      </c>
      <c r="K425" s="14">
        <f>IFERROR(VLOOKUP($A425,Sheet1!$A:$F,COLUMN(Sheet1!E425),FALSE),0)</f>
        <v>855.32</v>
      </c>
      <c r="L425" s="14">
        <f>IFERROR(VLOOKUP($A425,Sheet1!$A:$F,COLUMN(Sheet1!F425),FALSE),0)</f>
        <v>0</v>
      </c>
      <c r="M425">
        <f t="shared" si="12"/>
        <v>0</v>
      </c>
      <c r="N425">
        <f t="shared" si="13"/>
        <v>0</v>
      </c>
    </row>
    <row r="426" spans="1:14" x14ac:dyDescent="0.35">
      <c r="A426">
        <v>425</v>
      </c>
      <c r="B426" t="s">
        <v>1246</v>
      </c>
      <c r="C426" t="s">
        <v>1247</v>
      </c>
      <c r="D426" t="s">
        <v>1248</v>
      </c>
      <c r="E426">
        <v>64</v>
      </c>
      <c r="F426" t="s">
        <v>14</v>
      </c>
      <c r="G426" t="s">
        <v>54</v>
      </c>
      <c r="H426" s="1">
        <f>IFERROR(VLOOKUP($A426,Sheet1!$A:$F,COLUMN(Sheet1!B426),FALSE),0)</f>
        <v>44856</v>
      </c>
      <c r="I426" s="1">
        <f>IFERROR(VLOOKUP($A426,Sheet1!$A:$F,COLUMN(Sheet1!C426),FALSE),0)</f>
        <v>44352</v>
      </c>
      <c r="J426" s="14">
        <f>IFERROR(VLOOKUP($A426,Sheet1!$A:$F,COLUMN(Sheet1!D426),FALSE),0)</f>
        <v>4</v>
      </c>
      <c r="K426" s="14">
        <f>IFERROR(VLOOKUP($A426,Sheet1!$A:$F,COLUMN(Sheet1!E426),FALSE),0)</f>
        <v>3380.8599999999997</v>
      </c>
      <c r="L426" s="14">
        <f>IFERROR(VLOOKUP($A426,Sheet1!$A:$F,COLUMN(Sheet1!F426),FALSE),0)</f>
        <v>3</v>
      </c>
      <c r="M426">
        <f t="shared" si="12"/>
        <v>0.75</v>
      </c>
      <c r="N426">
        <f t="shared" si="13"/>
        <v>0</v>
      </c>
    </row>
    <row r="427" spans="1:14" x14ac:dyDescent="0.35">
      <c r="A427">
        <v>426</v>
      </c>
      <c r="B427" t="s">
        <v>1249</v>
      </c>
      <c r="C427" t="s">
        <v>1250</v>
      </c>
      <c r="D427" t="s">
        <v>1251</v>
      </c>
      <c r="E427">
        <v>33</v>
      </c>
      <c r="F427" t="s">
        <v>9</v>
      </c>
      <c r="G427" t="s">
        <v>25</v>
      </c>
      <c r="H427" s="1">
        <f>IFERROR(VLOOKUP($A427,Sheet1!$A:$F,COLUMN(Sheet1!B427),FALSE),0)</f>
        <v>44726</v>
      </c>
      <c r="I427" s="1">
        <f>IFERROR(VLOOKUP($A427,Sheet1!$A:$F,COLUMN(Sheet1!C427),FALSE),0)</f>
        <v>44599</v>
      </c>
      <c r="J427" s="14">
        <f>IFERROR(VLOOKUP($A427,Sheet1!$A:$F,COLUMN(Sheet1!D427),FALSE),0)</f>
        <v>2</v>
      </c>
      <c r="K427" s="14">
        <f>IFERROR(VLOOKUP($A427,Sheet1!$A:$F,COLUMN(Sheet1!E427),FALSE),0)</f>
        <v>1136.48</v>
      </c>
      <c r="L427" s="14">
        <f>IFERROR(VLOOKUP($A427,Sheet1!$A:$F,COLUMN(Sheet1!F427),FALSE),0)</f>
        <v>0</v>
      </c>
      <c r="M427">
        <f t="shared" si="12"/>
        <v>0</v>
      </c>
      <c r="N427">
        <f t="shared" si="13"/>
        <v>0</v>
      </c>
    </row>
    <row r="428" spans="1:14" x14ac:dyDescent="0.35">
      <c r="A428">
        <v>427</v>
      </c>
      <c r="B428" t="s">
        <v>1252</v>
      </c>
      <c r="C428" t="s">
        <v>1253</v>
      </c>
      <c r="D428" t="s">
        <v>1254</v>
      </c>
      <c r="E428">
        <v>59</v>
      </c>
      <c r="F428" t="s">
        <v>14</v>
      </c>
      <c r="G428" t="s">
        <v>25</v>
      </c>
      <c r="H428" s="1">
        <f>IFERROR(VLOOKUP($A428,Sheet1!$A:$F,COLUMN(Sheet1!B428),FALSE),0)</f>
        <v>44647</v>
      </c>
      <c r="I428" s="1">
        <f>IFERROR(VLOOKUP($A428,Sheet1!$A:$F,COLUMN(Sheet1!C428),FALSE),0)</f>
        <v>44461</v>
      </c>
      <c r="J428" s="14">
        <f>IFERROR(VLOOKUP($A428,Sheet1!$A:$F,COLUMN(Sheet1!D428),FALSE),0)</f>
        <v>4</v>
      </c>
      <c r="K428" s="14">
        <f>IFERROR(VLOOKUP($A428,Sheet1!$A:$F,COLUMN(Sheet1!E428),FALSE),0)</f>
        <v>3574.08</v>
      </c>
      <c r="L428" s="14">
        <f>IFERROR(VLOOKUP($A428,Sheet1!$A:$F,COLUMN(Sheet1!F428),FALSE),0)</f>
        <v>1</v>
      </c>
      <c r="M428">
        <f t="shared" si="12"/>
        <v>0.25</v>
      </c>
      <c r="N428">
        <f t="shared" si="13"/>
        <v>0</v>
      </c>
    </row>
    <row r="429" spans="1:14" x14ac:dyDescent="0.35">
      <c r="A429">
        <v>428</v>
      </c>
      <c r="B429" t="s">
        <v>1255</v>
      </c>
      <c r="C429" t="s">
        <v>1256</v>
      </c>
      <c r="D429" t="s">
        <v>1257</v>
      </c>
      <c r="E429">
        <v>56</v>
      </c>
      <c r="F429" t="s">
        <v>24</v>
      </c>
      <c r="G429" t="s">
        <v>54</v>
      </c>
      <c r="H429" s="1">
        <f>IFERROR(VLOOKUP($A429,Sheet1!$A:$F,COLUMN(Sheet1!B429),FALSE),0)</f>
        <v>44463</v>
      </c>
      <c r="I429" s="1">
        <f>IFERROR(VLOOKUP($A429,Sheet1!$A:$F,COLUMN(Sheet1!C429),FALSE),0)</f>
        <v>44463</v>
      </c>
      <c r="J429" s="14">
        <f>IFERROR(VLOOKUP($A429,Sheet1!$A:$F,COLUMN(Sheet1!D429),FALSE),0)</f>
        <v>1</v>
      </c>
      <c r="K429" s="14">
        <f>IFERROR(VLOOKUP($A429,Sheet1!$A:$F,COLUMN(Sheet1!E429),FALSE),0)</f>
        <v>1484.76</v>
      </c>
      <c r="L429" s="14">
        <f>IFERROR(VLOOKUP($A429,Sheet1!$A:$F,COLUMN(Sheet1!F429),FALSE),0)</f>
        <v>1</v>
      </c>
      <c r="M429">
        <f t="shared" si="12"/>
        <v>1</v>
      </c>
      <c r="N429">
        <f t="shared" si="13"/>
        <v>1</v>
      </c>
    </row>
    <row r="430" spans="1:14" x14ac:dyDescent="0.35">
      <c r="A430">
        <v>429</v>
      </c>
      <c r="B430" t="s">
        <v>1258</v>
      </c>
      <c r="C430" t="s">
        <v>1259</v>
      </c>
      <c r="D430" t="s">
        <v>1260</v>
      </c>
      <c r="E430">
        <v>18</v>
      </c>
      <c r="F430" t="s">
        <v>14</v>
      </c>
      <c r="G430" t="s">
        <v>10</v>
      </c>
      <c r="H430" s="1">
        <f>IFERROR(VLOOKUP($A430,Sheet1!$A:$F,COLUMN(Sheet1!B430),FALSE),0)</f>
        <v>44960</v>
      </c>
      <c r="I430" s="1">
        <f>IFERROR(VLOOKUP($A430,Sheet1!$A:$F,COLUMN(Sheet1!C430),FALSE),0)</f>
        <v>44553</v>
      </c>
      <c r="J430" s="14">
        <f>IFERROR(VLOOKUP($A430,Sheet1!$A:$F,COLUMN(Sheet1!D430),FALSE),0)</f>
        <v>2</v>
      </c>
      <c r="K430" s="14">
        <f>IFERROR(VLOOKUP($A430,Sheet1!$A:$F,COLUMN(Sheet1!E430),FALSE),0)</f>
        <v>2334.16</v>
      </c>
      <c r="L430" s="14">
        <f>IFERROR(VLOOKUP($A430,Sheet1!$A:$F,COLUMN(Sheet1!F430),FALSE),0)</f>
        <v>1</v>
      </c>
      <c r="M430">
        <f t="shared" si="12"/>
        <v>0.5</v>
      </c>
      <c r="N430">
        <f t="shared" si="13"/>
        <v>0</v>
      </c>
    </row>
    <row r="431" spans="1:14" x14ac:dyDescent="0.35">
      <c r="A431">
        <v>430</v>
      </c>
      <c r="B431" t="s">
        <v>1261</v>
      </c>
      <c r="C431" t="s">
        <v>1262</v>
      </c>
      <c r="D431" t="s">
        <v>1263</v>
      </c>
      <c r="E431">
        <v>21</v>
      </c>
      <c r="F431" t="s">
        <v>24</v>
      </c>
      <c r="G431" t="s">
        <v>10</v>
      </c>
      <c r="H431" s="1">
        <f>IFERROR(VLOOKUP($A431,Sheet1!$A:$F,COLUMN(Sheet1!B431),FALSE),0)</f>
        <v>44784</v>
      </c>
      <c r="I431" s="1">
        <f>IFERROR(VLOOKUP($A431,Sheet1!$A:$F,COLUMN(Sheet1!C431),FALSE),0)</f>
        <v>44331</v>
      </c>
      <c r="J431" s="14">
        <f>IFERROR(VLOOKUP($A431,Sheet1!$A:$F,COLUMN(Sheet1!D431),FALSE),0)</f>
        <v>7</v>
      </c>
      <c r="K431" s="14">
        <f>IFERROR(VLOOKUP($A431,Sheet1!$A:$F,COLUMN(Sheet1!E431),FALSE),0)</f>
        <v>7549.5899999999992</v>
      </c>
      <c r="L431" s="14">
        <f>IFERROR(VLOOKUP($A431,Sheet1!$A:$F,COLUMN(Sheet1!F431),FALSE),0)</f>
        <v>7</v>
      </c>
      <c r="M431">
        <f t="shared" si="12"/>
        <v>1</v>
      </c>
      <c r="N431">
        <f t="shared" si="13"/>
        <v>1</v>
      </c>
    </row>
    <row r="432" spans="1:14" x14ac:dyDescent="0.35">
      <c r="A432">
        <v>431</v>
      </c>
      <c r="B432" t="s">
        <v>1264</v>
      </c>
      <c r="C432" t="s">
        <v>1265</v>
      </c>
      <c r="D432" t="s">
        <v>1266</v>
      </c>
      <c r="E432">
        <v>55</v>
      </c>
      <c r="F432" t="s">
        <v>14</v>
      </c>
      <c r="G432" t="s">
        <v>48</v>
      </c>
      <c r="H432" s="1">
        <f>IFERROR(VLOOKUP($A432,Sheet1!$A:$F,COLUMN(Sheet1!B432),FALSE),0)</f>
        <v>0</v>
      </c>
      <c r="I432" s="1">
        <f>IFERROR(VLOOKUP($A432,Sheet1!$A:$F,COLUMN(Sheet1!C432),FALSE),0)</f>
        <v>0</v>
      </c>
      <c r="J432" s="14">
        <f>IFERROR(VLOOKUP($A432,Sheet1!$A:$F,COLUMN(Sheet1!D432),FALSE),0)</f>
        <v>0</v>
      </c>
      <c r="K432" s="14">
        <f>IFERROR(VLOOKUP($A432,Sheet1!$A:$F,COLUMN(Sheet1!E432),FALSE),0)</f>
        <v>0</v>
      </c>
      <c r="L432" s="14">
        <f>IFERROR(VLOOKUP($A432,Sheet1!$A:$F,COLUMN(Sheet1!F432),FALSE),0)</f>
        <v>0</v>
      </c>
      <c r="M432">
        <f t="shared" si="12"/>
        <v>0</v>
      </c>
      <c r="N432">
        <f t="shared" si="13"/>
        <v>0</v>
      </c>
    </row>
    <row r="433" spans="1:14" x14ac:dyDescent="0.35">
      <c r="A433">
        <v>432</v>
      </c>
      <c r="B433" t="s">
        <v>1267</v>
      </c>
      <c r="C433" t="s">
        <v>1268</v>
      </c>
      <c r="D433" t="s">
        <v>1269</v>
      </c>
      <c r="E433">
        <v>56</v>
      </c>
      <c r="F433" t="s">
        <v>24</v>
      </c>
      <c r="G433" t="s">
        <v>54</v>
      </c>
      <c r="H433" s="1">
        <f>IFERROR(VLOOKUP($A433,Sheet1!$A:$F,COLUMN(Sheet1!B433),FALSE),0)</f>
        <v>44867</v>
      </c>
      <c r="I433" s="1">
        <f>IFERROR(VLOOKUP($A433,Sheet1!$A:$F,COLUMN(Sheet1!C433),FALSE),0)</f>
        <v>44867</v>
      </c>
      <c r="J433" s="14">
        <f>IFERROR(VLOOKUP($A433,Sheet1!$A:$F,COLUMN(Sheet1!D433),FALSE),0)</f>
        <v>1</v>
      </c>
      <c r="K433" s="14">
        <f>IFERROR(VLOOKUP($A433,Sheet1!$A:$F,COLUMN(Sheet1!E433),FALSE),0)</f>
        <v>1268.22</v>
      </c>
      <c r="L433" s="14">
        <f>IFERROR(VLOOKUP($A433,Sheet1!$A:$F,COLUMN(Sheet1!F433),FALSE),0)</f>
        <v>0</v>
      </c>
      <c r="M433">
        <f t="shared" si="12"/>
        <v>0</v>
      </c>
      <c r="N433">
        <f t="shared" si="13"/>
        <v>0</v>
      </c>
    </row>
    <row r="434" spans="1:14" x14ac:dyDescent="0.35">
      <c r="A434">
        <v>433</v>
      </c>
      <c r="B434" t="s">
        <v>1270</v>
      </c>
      <c r="C434" t="s">
        <v>1271</v>
      </c>
      <c r="D434" t="s">
        <v>1272</v>
      </c>
      <c r="E434">
        <v>22</v>
      </c>
      <c r="F434" t="s">
        <v>24</v>
      </c>
      <c r="G434" t="s">
        <v>32</v>
      </c>
      <c r="H434" s="1">
        <f>IFERROR(VLOOKUP($A434,Sheet1!$A:$F,COLUMN(Sheet1!B434),FALSE),0)</f>
        <v>44928</v>
      </c>
      <c r="I434" s="1">
        <f>IFERROR(VLOOKUP($A434,Sheet1!$A:$F,COLUMN(Sheet1!C434),FALSE),0)</f>
        <v>44310</v>
      </c>
      <c r="J434" s="14">
        <f>IFERROR(VLOOKUP($A434,Sheet1!$A:$F,COLUMN(Sheet1!D434),FALSE),0)</f>
        <v>4</v>
      </c>
      <c r="K434" s="14">
        <f>IFERROR(VLOOKUP($A434,Sheet1!$A:$F,COLUMN(Sheet1!E434),FALSE),0)</f>
        <v>4170.72</v>
      </c>
      <c r="L434" s="14">
        <f>IFERROR(VLOOKUP($A434,Sheet1!$A:$F,COLUMN(Sheet1!F434),FALSE),0)</f>
        <v>0</v>
      </c>
      <c r="M434">
        <f t="shared" si="12"/>
        <v>0</v>
      </c>
      <c r="N434">
        <f t="shared" si="13"/>
        <v>0</v>
      </c>
    </row>
    <row r="435" spans="1:14" x14ac:dyDescent="0.35">
      <c r="A435">
        <v>434</v>
      </c>
      <c r="B435" t="s">
        <v>1273</v>
      </c>
      <c r="C435" t="s">
        <v>1274</v>
      </c>
      <c r="D435" t="s">
        <v>1275</v>
      </c>
      <c r="E435">
        <v>51</v>
      </c>
      <c r="F435" t="s">
        <v>14</v>
      </c>
      <c r="G435" t="s">
        <v>10</v>
      </c>
      <c r="H435" s="1">
        <f>IFERROR(VLOOKUP($A435,Sheet1!$A:$F,COLUMN(Sheet1!B435),FALSE),0)</f>
        <v>44718</v>
      </c>
      <c r="I435" s="1">
        <f>IFERROR(VLOOKUP($A435,Sheet1!$A:$F,COLUMN(Sheet1!C435),FALSE),0)</f>
        <v>44718</v>
      </c>
      <c r="J435" s="14">
        <f>IFERROR(VLOOKUP($A435,Sheet1!$A:$F,COLUMN(Sheet1!D435),FALSE),0)</f>
        <v>1</v>
      </c>
      <c r="K435" s="14">
        <f>IFERROR(VLOOKUP($A435,Sheet1!$A:$F,COLUMN(Sheet1!E435),FALSE),0)</f>
        <v>82.15</v>
      </c>
      <c r="L435" s="14">
        <f>IFERROR(VLOOKUP($A435,Sheet1!$A:$F,COLUMN(Sheet1!F435),FALSE),0)</f>
        <v>0</v>
      </c>
      <c r="M435">
        <f t="shared" si="12"/>
        <v>0</v>
      </c>
      <c r="N435">
        <f t="shared" si="13"/>
        <v>0</v>
      </c>
    </row>
    <row r="436" spans="1:14" x14ac:dyDescent="0.35">
      <c r="A436">
        <v>435</v>
      </c>
      <c r="B436" t="s">
        <v>1276</v>
      </c>
      <c r="C436" t="s">
        <v>1277</v>
      </c>
      <c r="D436" t="s">
        <v>1278</v>
      </c>
      <c r="E436">
        <v>37</v>
      </c>
      <c r="F436" t="s">
        <v>24</v>
      </c>
      <c r="G436" t="s">
        <v>10</v>
      </c>
      <c r="H436" s="1">
        <f>IFERROR(VLOOKUP($A436,Sheet1!$A:$F,COLUMN(Sheet1!B436),FALSE),0)</f>
        <v>44639</v>
      </c>
      <c r="I436" s="1">
        <f>IFERROR(VLOOKUP($A436,Sheet1!$A:$F,COLUMN(Sheet1!C436),FALSE),0)</f>
        <v>44583</v>
      </c>
      <c r="J436" s="14">
        <f>IFERROR(VLOOKUP($A436,Sheet1!$A:$F,COLUMN(Sheet1!D436),FALSE),0)</f>
        <v>2</v>
      </c>
      <c r="K436" s="14">
        <f>IFERROR(VLOOKUP($A436,Sheet1!$A:$F,COLUMN(Sheet1!E436),FALSE),0)</f>
        <v>713.48</v>
      </c>
      <c r="L436" s="14">
        <f>IFERROR(VLOOKUP($A436,Sheet1!$A:$F,COLUMN(Sheet1!F436),FALSE),0)</f>
        <v>1</v>
      </c>
      <c r="M436">
        <f t="shared" si="12"/>
        <v>0.5</v>
      </c>
      <c r="N436">
        <f t="shared" si="13"/>
        <v>0</v>
      </c>
    </row>
    <row r="437" spans="1:14" x14ac:dyDescent="0.35">
      <c r="A437">
        <v>436</v>
      </c>
      <c r="B437" t="s">
        <v>1279</v>
      </c>
      <c r="C437" t="s">
        <v>1280</v>
      </c>
      <c r="D437">
        <f>1-319-213-4249</f>
        <v>-4780</v>
      </c>
      <c r="E437">
        <v>29</v>
      </c>
      <c r="F437" t="s">
        <v>24</v>
      </c>
      <c r="G437" t="s">
        <v>54</v>
      </c>
      <c r="H437" s="1">
        <f>IFERROR(VLOOKUP($A437,Sheet1!$A:$F,COLUMN(Sheet1!B437),FALSE),0)</f>
        <v>44964</v>
      </c>
      <c r="I437" s="1">
        <f>IFERROR(VLOOKUP($A437,Sheet1!$A:$F,COLUMN(Sheet1!C437),FALSE),0)</f>
        <v>44362</v>
      </c>
      <c r="J437" s="14">
        <f>IFERROR(VLOOKUP($A437,Sheet1!$A:$F,COLUMN(Sheet1!D437),FALSE),0)</f>
        <v>5</v>
      </c>
      <c r="K437" s="14">
        <f>IFERROR(VLOOKUP($A437,Sheet1!$A:$F,COLUMN(Sheet1!E437),FALSE),0)</f>
        <v>5134.91</v>
      </c>
      <c r="L437" s="14">
        <f>IFERROR(VLOOKUP($A437,Sheet1!$A:$F,COLUMN(Sheet1!F437),FALSE),0)</f>
        <v>2</v>
      </c>
      <c r="M437">
        <f t="shared" si="12"/>
        <v>0.4</v>
      </c>
      <c r="N437">
        <f t="shared" si="13"/>
        <v>0</v>
      </c>
    </row>
    <row r="438" spans="1:14" x14ac:dyDescent="0.35">
      <c r="A438">
        <v>437</v>
      </c>
      <c r="B438" t="s">
        <v>1281</v>
      </c>
      <c r="C438" t="s">
        <v>74</v>
      </c>
      <c r="D438" t="s">
        <v>1282</v>
      </c>
      <c r="E438">
        <v>39</v>
      </c>
      <c r="F438" t="s">
        <v>24</v>
      </c>
      <c r="G438" t="s">
        <v>17</v>
      </c>
      <c r="H438" s="1">
        <f>IFERROR(VLOOKUP($A438,Sheet1!$A:$F,COLUMN(Sheet1!B438),FALSE),0)</f>
        <v>45001</v>
      </c>
      <c r="I438" s="1">
        <f>IFERROR(VLOOKUP($A438,Sheet1!$A:$F,COLUMN(Sheet1!C438),FALSE),0)</f>
        <v>44508</v>
      </c>
      <c r="J438" s="14">
        <f>IFERROR(VLOOKUP($A438,Sheet1!$A:$F,COLUMN(Sheet1!D438),FALSE),0)</f>
        <v>4</v>
      </c>
      <c r="K438" s="14">
        <f>IFERROR(VLOOKUP($A438,Sheet1!$A:$F,COLUMN(Sheet1!E438),FALSE),0)</f>
        <v>5759.2300000000005</v>
      </c>
      <c r="L438" s="14">
        <f>IFERROR(VLOOKUP($A438,Sheet1!$A:$F,COLUMN(Sheet1!F438),FALSE),0)</f>
        <v>2</v>
      </c>
      <c r="M438">
        <f t="shared" si="12"/>
        <v>0.5</v>
      </c>
      <c r="N438">
        <f t="shared" si="13"/>
        <v>0</v>
      </c>
    </row>
    <row r="439" spans="1:14" x14ac:dyDescent="0.35">
      <c r="A439">
        <v>438</v>
      </c>
      <c r="B439" t="s">
        <v>1283</v>
      </c>
      <c r="C439" t="s">
        <v>1284</v>
      </c>
      <c r="D439" t="s">
        <v>1285</v>
      </c>
      <c r="E439">
        <v>22</v>
      </c>
      <c r="F439" t="s">
        <v>9</v>
      </c>
      <c r="G439" t="s">
        <v>48</v>
      </c>
      <c r="H439" s="1">
        <f>IFERROR(VLOOKUP($A439,Sheet1!$A:$F,COLUMN(Sheet1!B439),FALSE),0)</f>
        <v>44954</v>
      </c>
      <c r="I439" s="1">
        <f>IFERROR(VLOOKUP($A439,Sheet1!$A:$F,COLUMN(Sheet1!C439),FALSE),0)</f>
        <v>44624</v>
      </c>
      <c r="J439" s="14">
        <f>IFERROR(VLOOKUP($A439,Sheet1!$A:$F,COLUMN(Sheet1!D439),FALSE),0)</f>
        <v>4</v>
      </c>
      <c r="K439" s="14">
        <f>IFERROR(VLOOKUP($A439,Sheet1!$A:$F,COLUMN(Sheet1!E439),FALSE),0)</f>
        <v>2299.92</v>
      </c>
      <c r="L439" s="14">
        <f>IFERROR(VLOOKUP($A439,Sheet1!$A:$F,COLUMN(Sheet1!F439),FALSE),0)</f>
        <v>3</v>
      </c>
      <c r="M439">
        <f t="shared" si="12"/>
        <v>0.75</v>
      </c>
      <c r="N439">
        <f t="shared" si="13"/>
        <v>0</v>
      </c>
    </row>
    <row r="440" spans="1:14" x14ac:dyDescent="0.35">
      <c r="A440">
        <v>439</v>
      </c>
      <c r="B440" t="s">
        <v>1286</v>
      </c>
      <c r="C440" t="s">
        <v>1287</v>
      </c>
      <c r="D440" t="s">
        <v>1288</v>
      </c>
      <c r="E440">
        <v>56</v>
      </c>
      <c r="F440" t="s">
        <v>14</v>
      </c>
      <c r="G440" t="s">
        <v>83</v>
      </c>
      <c r="H440" s="1">
        <f>IFERROR(VLOOKUP($A440,Sheet1!$A:$F,COLUMN(Sheet1!B440),FALSE),0)</f>
        <v>44548</v>
      </c>
      <c r="I440" s="1">
        <f>IFERROR(VLOOKUP($A440,Sheet1!$A:$F,COLUMN(Sheet1!C440),FALSE),0)</f>
        <v>44526</v>
      </c>
      <c r="J440" s="14">
        <f>IFERROR(VLOOKUP($A440,Sheet1!$A:$F,COLUMN(Sheet1!D440),FALSE),0)</f>
        <v>3</v>
      </c>
      <c r="K440" s="14">
        <f>IFERROR(VLOOKUP($A440,Sheet1!$A:$F,COLUMN(Sheet1!E440),FALSE),0)</f>
        <v>3790.47</v>
      </c>
      <c r="L440" s="14">
        <f>IFERROR(VLOOKUP($A440,Sheet1!$A:$F,COLUMN(Sheet1!F440),FALSE),0)</f>
        <v>1</v>
      </c>
      <c r="M440">
        <f t="shared" si="12"/>
        <v>0.33333333333333331</v>
      </c>
      <c r="N440">
        <f t="shared" si="13"/>
        <v>0</v>
      </c>
    </row>
    <row r="441" spans="1:14" x14ac:dyDescent="0.35">
      <c r="A441">
        <v>440</v>
      </c>
      <c r="B441" t="s">
        <v>1289</v>
      </c>
      <c r="C441" t="s">
        <v>1290</v>
      </c>
      <c r="D441" t="s">
        <v>1291</v>
      </c>
      <c r="E441">
        <v>61</v>
      </c>
      <c r="F441" t="s">
        <v>14</v>
      </c>
      <c r="G441" t="s">
        <v>83</v>
      </c>
      <c r="H441" s="1">
        <f>IFERROR(VLOOKUP($A441,Sheet1!$A:$F,COLUMN(Sheet1!B441),FALSE),0)</f>
        <v>0</v>
      </c>
      <c r="I441" s="1">
        <f>IFERROR(VLOOKUP($A441,Sheet1!$A:$F,COLUMN(Sheet1!C441),FALSE),0)</f>
        <v>0</v>
      </c>
      <c r="J441" s="14">
        <f>IFERROR(VLOOKUP($A441,Sheet1!$A:$F,COLUMN(Sheet1!D441),FALSE),0)</f>
        <v>0</v>
      </c>
      <c r="K441" s="14">
        <f>IFERROR(VLOOKUP($A441,Sheet1!$A:$F,COLUMN(Sheet1!E441),FALSE),0)</f>
        <v>0</v>
      </c>
      <c r="L441" s="14">
        <f>IFERROR(VLOOKUP($A441,Sheet1!$A:$F,COLUMN(Sheet1!F441),FALSE),0)</f>
        <v>0</v>
      </c>
      <c r="M441">
        <f t="shared" si="12"/>
        <v>0</v>
      </c>
      <c r="N441">
        <f t="shared" si="13"/>
        <v>0</v>
      </c>
    </row>
    <row r="442" spans="1:14" x14ac:dyDescent="0.35">
      <c r="A442">
        <v>441</v>
      </c>
      <c r="B442" t="s">
        <v>1292</v>
      </c>
      <c r="C442" t="s">
        <v>1293</v>
      </c>
      <c r="D442">
        <v>4760440907</v>
      </c>
      <c r="E442">
        <v>65</v>
      </c>
      <c r="F442" t="s">
        <v>14</v>
      </c>
      <c r="G442" t="s">
        <v>10</v>
      </c>
      <c r="H442" s="1">
        <f>IFERROR(VLOOKUP($A442,Sheet1!$A:$F,COLUMN(Sheet1!B442),FALSE),0)</f>
        <v>44986</v>
      </c>
      <c r="I442" s="1">
        <f>IFERROR(VLOOKUP($A442,Sheet1!$A:$F,COLUMN(Sheet1!C442),FALSE),0)</f>
        <v>44352</v>
      </c>
      <c r="J442" s="14">
        <f>IFERROR(VLOOKUP($A442,Sheet1!$A:$F,COLUMN(Sheet1!D442),FALSE),0)</f>
        <v>6</v>
      </c>
      <c r="K442" s="14">
        <f>IFERROR(VLOOKUP($A442,Sheet1!$A:$F,COLUMN(Sheet1!E442),FALSE),0)</f>
        <v>3270.42</v>
      </c>
      <c r="L442" s="14">
        <f>IFERROR(VLOOKUP($A442,Sheet1!$A:$F,COLUMN(Sheet1!F442),FALSE),0)</f>
        <v>3</v>
      </c>
      <c r="M442">
        <f t="shared" si="12"/>
        <v>0.5</v>
      </c>
      <c r="N442">
        <f t="shared" si="13"/>
        <v>0</v>
      </c>
    </row>
    <row r="443" spans="1:14" x14ac:dyDescent="0.35">
      <c r="A443">
        <v>442</v>
      </c>
      <c r="B443" t="s">
        <v>1294</v>
      </c>
      <c r="C443" t="s">
        <v>1295</v>
      </c>
      <c r="D443" t="s">
        <v>1296</v>
      </c>
      <c r="E443">
        <v>34</v>
      </c>
      <c r="F443" t="s">
        <v>24</v>
      </c>
      <c r="G443" t="s">
        <v>54</v>
      </c>
      <c r="H443" s="1">
        <f>IFERROR(VLOOKUP($A443,Sheet1!$A:$F,COLUMN(Sheet1!B443),FALSE),0)</f>
        <v>44777</v>
      </c>
      <c r="I443" s="1">
        <f>IFERROR(VLOOKUP($A443,Sheet1!$A:$F,COLUMN(Sheet1!C443),FALSE),0)</f>
        <v>44496</v>
      </c>
      <c r="J443" s="14">
        <f>IFERROR(VLOOKUP($A443,Sheet1!$A:$F,COLUMN(Sheet1!D443),FALSE),0)</f>
        <v>2</v>
      </c>
      <c r="K443" s="14">
        <f>IFERROR(VLOOKUP($A443,Sheet1!$A:$F,COLUMN(Sheet1!E443),FALSE),0)</f>
        <v>3382.7700000000004</v>
      </c>
      <c r="L443" s="14">
        <f>IFERROR(VLOOKUP($A443,Sheet1!$A:$F,COLUMN(Sheet1!F443),FALSE),0)</f>
        <v>1</v>
      </c>
      <c r="M443">
        <f t="shared" si="12"/>
        <v>0.5</v>
      </c>
      <c r="N443">
        <f t="shared" si="13"/>
        <v>0</v>
      </c>
    </row>
    <row r="444" spans="1:14" x14ac:dyDescent="0.35">
      <c r="A444">
        <v>443</v>
      </c>
      <c r="B444" t="s">
        <v>1297</v>
      </c>
      <c r="C444" t="s">
        <v>1298</v>
      </c>
      <c r="D444" t="s">
        <v>1299</v>
      </c>
      <c r="E444">
        <v>58</v>
      </c>
      <c r="F444" t="s">
        <v>9</v>
      </c>
      <c r="G444" t="s">
        <v>25</v>
      </c>
      <c r="H444" s="1">
        <f>IFERROR(VLOOKUP($A444,Sheet1!$A:$F,COLUMN(Sheet1!B444),FALSE),0)</f>
        <v>44623</v>
      </c>
      <c r="I444" s="1">
        <f>IFERROR(VLOOKUP($A444,Sheet1!$A:$F,COLUMN(Sheet1!C444),FALSE),0)</f>
        <v>44501</v>
      </c>
      <c r="J444" s="14">
        <f>IFERROR(VLOOKUP($A444,Sheet1!$A:$F,COLUMN(Sheet1!D444),FALSE),0)</f>
        <v>2</v>
      </c>
      <c r="K444" s="14">
        <f>IFERROR(VLOOKUP($A444,Sheet1!$A:$F,COLUMN(Sheet1!E444),FALSE),0)</f>
        <v>1322.3400000000001</v>
      </c>
      <c r="L444" s="14">
        <f>IFERROR(VLOOKUP($A444,Sheet1!$A:$F,COLUMN(Sheet1!F444),FALSE),0)</f>
        <v>0</v>
      </c>
      <c r="M444">
        <f t="shared" si="12"/>
        <v>0</v>
      </c>
      <c r="N444">
        <f t="shared" si="13"/>
        <v>0</v>
      </c>
    </row>
    <row r="445" spans="1:14" x14ac:dyDescent="0.35">
      <c r="A445">
        <v>444</v>
      </c>
      <c r="B445" t="s">
        <v>1300</v>
      </c>
      <c r="C445" t="s">
        <v>1301</v>
      </c>
      <c r="D445" t="s">
        <v>1302</v>
      </c>
      <c r="E445">
        <v>45</v>
      </c>
      <c r="F445" t="s">
        <v>14</v>
      </c>
      <c r="G445" t="s">
        <v>54</v>
      </c>
      <c r="H445" s="1">
        <f>IFERROR(VLOOKUP($A445,Sheet1!$A:$F,COLUMN(Sheet1!B445),FALSE),0)</f>
        <v>44776</v>
      </c>
      <c r="I445" s="1">
        <f>IFERROR(VLOOKUP($A445,Sheet1!$A:$F,COLUMN(Sheet1!C445),FALSE),0)</f>
        <v>44480</v>
      </c>
      <c r="J445" s="14">
        <f>IFERROR(VLOOKUP($A445,Sheet1!$A:$F,COLUMN(Sheet1!D445),FALSE),0)</f>
        <v>3</v>
      </c>
      <c r="K445" s="14">
        <f>IFERROR(VLOOKUP($A445,Sheet1!$A:$F,COLUMN(Sheet1!E445),FALSE),0)</f>
        <v>2423.85</v>
      </c>
      <c r="L445" s="14">
        <f>IFERROR(VLOOKUP($A445,Sheet1!$A:$F,COLUMN(Sheet1!F445),FALSE),0)</f>
        <v>1</v>
      </c>
      <c r="M445">
        <f t="shared" si="12"/>
        <v>0.33333333333333331</v>
      </c>
      <c r="N445">
        <f t="shared" si="13"/>
        <v>0</v>
      </c>
    </row>
    <row r="446" spans="1:14" x14ac:dyDescent="0.35">
      <c r="A446">
        <v>445</v>
      </c>
      <c r="B446" t="s">
        <v>1303</v>
      </c>
      <c r="C446" t="s">
        <v>1304</v>
      </c>
      <c r="D446" t="s">
        <v>1305</v>
      </c>
      <c r="E446">
        <v>44</v>
      </c>
      <c r="F446" t="s">
        <v>9</v>
      </c>
      <c r="G446" t="s">
        <v>60</v>
      </c>
      <c r="H446" s="1">
        <f>IFERROR(VLOOKUP($A446,Sheet1!$A:$F,COLUMN(Sheet1!B446),FALSE),0)</f>
        <v>44821</v>
      </c>
      <c r="I446" s="1">
        <f>IFERROR(VLOOKUP($A446,Sheet1!$A:$F,COLUMN(Sheet1!C446),FALSE),0)</f>
        <v>44472</v>
      </c>
      <c r="J446" s="14">
        <f>IFERROR(VLOOKUP($A446,Sheet1!$A:$F,COLUMN(Sheet1!D446),FALSE),0)</f>
        <v>4</v>
      </c>
      <c r="K446" s="14">
        <f>IFERROR(VLOOKUP($A446,Sheet1!$A:$F,COLUMN(Sheet1!E446),FALSE),0)</f>
        <v>3639.6000000000004</v>
      </c>
      <c r="L446" s="14">
        <f>IFERROR(VLOOKUP($A446,Sheet1!$A:$F,COLUMN(Sheet1!F446),FALSE),0)</f>
        <v>2</v>
      </c>
      <c r="M446">
        <f t="shared" si="12"/>
        <v>0.5</v>
      </c>
      <c r="N446">
        <f t="shared" si="13"/>
        <v>0</v>
      </c>
    </row>
    <row r="447" spans="1:14" x14ac:dyDescent="0.35">
      <c r="A447">
        <v>446</v>
      </c>
      <c r="B447" t="s">
        <v>1306</v>
      </c>
      <c r="C447" t="s">
        <v>1307</v>
      </c>
      <c r="D447" t="s">
        <v>1308</v>
      </c>
      <c r="E447">
        <v>52</v>
      </c>
      <c r="F447" t="s">
        <v>24</v>
      </c>
      <c r="G447" t="s">
        <v>10</v>
      </c>
      <c r="H447" s="1">
        <f>IFERROR(VLOOKUP($A447,Sheet1!$A:$F,COLUMN(Sheet1!B447),FALSE),0)</f>
        <v>44691</v>
      </c>
      <c r="I447" s="1">
        <f>IFERROR(VLOOKUP($A447,Sheet1!$A:$F,COLUMN(Sheet1!C447),FALSE),0)</f>
        <v>44492</v>
      </c>
      <c r="J447" s="14">
        <f>IFERROR(VLOOKUP($A447,Sheet1!$A:$F,COLUMN(Sheet1!D447),FALSE),0)</f>
        <v>3</v>
      </c>
      <c r="K447" s="14">
        <f>IFERROR(VLOOKUP($A447,Sheet1!$A:$F,COLUMN(Sheet1!E447),FALSE),0)</f>
        <v>2128.35</v>
      </c>
      <c r="L447" s="14">
        <f>IFERROR(VLOOKUP($A447,Sheet1!$A:$F,COLUMN(Sheet1!F447),FALSE),0)</f>
        <v>3</v>
      </c>
      <c r="M447">
        <f t="shared" si="12"/>
        <v>1</v>
      </c>
      <c r="N447">
        <f t="shared" si="13"/>
        <v>1</v>
      </c>
    </row>
    <row r="448" spans="1:14" x14ac:dyDescent="0.35">
      <c r="A448">
        <v>447</v>
      </c>
      <c r="B448" t="s">
        <v>1309</v>
      </c>
      <c r="C448" t="s">
        <v>1310</v>
      </c>
      <c r="D448" t="s">
        <v>1311</v>
      </c>
      <c r="E448">
        <v>50</v>
      </c>
      <c r="F448" t="s">
        <v>14</v>
      </c>
      <c r="G448" t="s">
        <v>60</v>
      </c>
      <c r="H448" s="1">
        <f>IFERROR(VLOOKUP($A448,Sheet1!$A:$F,COLUMN(Sheet1!B448),FALSE),0)</f>
        <v>44708</v>
      </c>
      <c r="I448" s="1">
        <f>IFERROR(VLOOKUP($A448,Sheet1!$A:$F,COLUMN(Sheet1!C448),FALSE),0)</f>
        <v>44485</v>
      </c>
      <c r="J448" s="14">
        <f>IFERROR(VLOOKUP($A448,Sheet1!$A:$F,COLUMN(Sheet1!D448),FALSE),0)</f>
        <v>3</v>
      </c>
      <c r="K448" s="14">
        <f>IFERROR(VLOOKUP($A448,Sheet1!$A:$F,COLUMN(Sheet1!E448),FALSE),0)</f>
        <v>1378.77</v>
      </c>
      <c r="L448" s="14">
        <f>IFERROR(VLOOKUP($A448,Sheet1!$A:$F,COLUMN(Sheet1!F448),FALSE),0)</f>
        <v>1</v>
      </c>
      <c r="M448">
        <f t="shared" si="12"/>
        <v>0.33333333333333331</v>
      </c>
      <c r="N448">
        <f t="shared" si="13"/>
        <v>0</v>
      </c>
    </row>
    <row r="449" spans="1:14" x14ac:dyDescent="0.35">
      <c r="A449">
        <v>448</v>
      </c>
      <c r="B449" t="s">
        <v>1312</v>
      </c>
      <c r="C449" t="s">
        <v>1313</v>
      </c>
      <c r="D449" t="s">
        <v>1314</v>
      </c>
      <c r="E449">
        <v>26</v>
      </c>
      <c r="F449" t="s">
        <v>24</v>
      </c>
      <c r="G449" t="s">
        <v>25</v>
      </c>
      <c r="H449" s="1">
        <f>IFERROR(VLOOKUP($A449,Sheet1!$A:$F,COLUMN(Sheet1!B449),FALSE),0)</f>
        <v>44856</v>
      </c>
      <c r="I449" s="1">
        <f>IFERROR(VLOOKUP($A449,Sheet1!$A:$F,COLUMN(Sheet1!C449),FALSE),0)</f>
        <v>44341</v>
      </c>
      <c r="J449" s="14">
        <f>IFERROR(VLOOKUP($A449,Sheet1!$A:$F,COLUMN(Sheet1!D449),FALSE),0)</f>
        <v>4</v>
      </c>
      <c r="K449" s="14">
        <f>IFERROR(VLOOKUP($A449,Sheet1!$A:$F,COLUMN(Sheet1!E449),FALSE),0)</f>
        <v>4506.2099999999991</v>
      </c>
      <c r="L449" s="14">
        <f>IFERROR(VLOOKUP($A449,Sheet1!$A:$F,COLUMN(Sheet1!F449),FALSE),0)</f>
        <v>1</v>
      </c>
      <c r="M449">
        <f t="shared" si="12"/>
        <v>0.25</v>
      </c>
      <c r="N449">
        <f t="shared" si="13"/>
        <v>0</v>
      </c>
    </row>
    <row r="450" spans="1:14" x14ac:dyDescent="0.35">
      <c r="A450">
        <v>449</v>
      </c>
      <c r="B450" t="s">
        <v>1315</v>
      </c>
      <c r="C450" t="s">
        <v>1316</v>
      </c>
      <c r="D450" t="s">
        <v>1317</v>
      </c>
      <c r="E450">
        <v>51</v>
      </c>
      <c r="F450" t="s">
        <v>14</v>
      </c>
      <c r="G450" t="s">
        <v>76</v>
      </c>
      <c r="H450" s="1">
        <f>IFERROR(VLOOKUP($A450,Sheet1!$A:$F,COLUMN(Sheet1!B450),FALSE),0)</f>
        <v>44884</v>
      </c>
      <c r="I450" s="1">
        <f>IFERROR(VLOOKUP($A450,Sheet1!$A:$F,COLUMN(Sheet1!C450),FALSE),0)</f>
        <v>44419</v>
      </c>
      <c r="J450" s="14">
        <f>IFERROR(VLOOKUP($A450,Sheet1!$A:$F,COLUMN(Sheet1!D450),FALSE),0)</f>
        <v>3</v>
      </c>
      <c r="K450" s="14">
        <f>IFERROR(VLOOKUP($A450,Sheet1!$A:$F,COLUMN(Sheet1!E450),FALSE),0)</f>
        <v>3102.49</v>
      </c>
      <c r="L450" s="14">
        <f>IFERROR(VLOOKUP($A450,Sheet1!$A:$F,COLUMN(Sheet1!F450),FALSE),0)</f>
        <v>1</v>
      </c>
      <c r="M450">
        <f t="shared" si="12"/>
        <v>0.33333333333333331</v>
      </c>
      <c r="N450">
        <f t="shared" si="13"/>
        <v>0</v>
      </c>
    </row>
    <row r="451" spans="1:14" x14ac:dyDescent="0.35">
      <c r="A451">
        <v>450</v>
      </c>
      <c r="B451" t="s">
        <v>1318</v>
      </c>
      <c r="C451" t="s">
        <v>1319</v>
      </c>
      <c r="D451" t="s">
        <v>1320</v>
      </c>
      <c r="E451">
        <v>54</v>
      </c>
      <c r="F451" t="s">
        <v>9</v>
      </c>
      <c r="G451" t="s">
        <v>32</v>
      </c>
      <c r="H451" s="1">
        <f>IFERROR(VLOOKUP($A451,Sheet1!$A:$F,COLUMN(Sheet1!B451),FALSE),0)</f>
        <v>44661</v>
      </c>
      <c r="I451" s="1">
        <f>IFERROR(VLOOKUP($A451,Sheet1!$A:$F,COLUMN(Sheet1!C451),FALSE),0)</f>
        <v>44485</v>
      </c>
      <c r="J451" s="14">
        <f>IFERROR(VLOOKUP($A451,Sheet1!$A:$F,COLUMN(Sheet1!D451),FALSE),0)</f>
        <v>3</v>
      </c>
      <c r="K451" s="14">
        <f>IFERROR(VLOOKUP($A451,Sheet1!$A:$F,COLUMN(Sheet1!E451),FALSE),0)</f>
        <v>2954.7</v>
      </c>
      <c r="L451" s="14">
        <f>IFERROR(VLOOKUP($A451,Sheet1!$A:$F,COLUMN(Sheet1!F451),FALSE),0)</f>
        <v>2</v>
      </c>
      <c r="M451">
        <f t="shared" ref="M451:M514" si="14">IFERROR(L451/J451, 0)</f>
        <v>0.66666666666666663</v>
      </c>
      <c r="N451">
        <f t="shared" ref="N451:N514" si="15">IF(M451=1, 1, 0)</f>
        <v>0</v>
      </c>
    </row>
    <row r="452" spans="1:14" x14ac:dyDescent="0.35">
      <c r="A452">
        <v>451</v>
      </c>
      <c r="B452" t="s">
        <v>1321</v>
      </c>
      <c r="C452" t="s">
        <v>1322</v>
      </c>
      <c r="D452" t="s">
        <v>1323</v>
      </c>
      <c r="E452">
        <v>62</v>
      </c>
      <c r="F452" t="s">
        <v>9</v>
      </c>
      <c r="G452" t="s">
        <v>32</v>
      </c>
      <c r="H452" s="1">
        <f>IFERROR(VLOOKUP($A452,Sheet1!$A:$F,COLUMN(Sheet1!B452),FALSE),0)</f>
        <v>44380</v>
      </c>
      <c r="I452" s="1">
        <f>IFERROR(VLOOKUP($A452,Sheet1!$A:$F,COLUMN(Sheet1!C452),FALSE),0)</f>
        <v>44380</v>
      </c>
      <c r="J452" s="14">
        <f>IFERROR(VLOOKUP($A452,Sheet1!$A:$F,COLUMN(Sheet1!D452),FALSE),0)</f>
        <v>1</v>
      </c>
      <c r="K452" s="14">
        <f>IFERROR(VLOOKUP($A452,Sheet1!$A:$F,COLUMN(Sheet1!E452),FALSE),0)</f>
        <v>1867.72</v>
      </c>
      <c r="L452" s="14">
        <f>IFERROR(VLOOKUP($A452,Sheet1!$A:$F,COLUMN(Sheet1!F452),FALSE),0)</f>
        <v>1</v>
      </c>
      <c r="M452">
        <f t="shared" si="14"/>
        <v>1</v>
      </c>
      <c r="N452">
        <f t="shared" si="15"/>
        <v>1</v>
      </c>
    </row>
    <row r="453" spans="1:14" x14ac:dyDescent="0.35">
      <c r="A453">
        <v>452</v>
      </c>
      <c r="B453" t="s">
        <v>1324</v>
      </c>
      <c r="C453" t="s">
        <v>1325</v>
      </c>
      <c r="D453" t="s">
        <v>1326</v>
      </c>
      <c r="E453">
        <v>18</v>
      </c>
      <c r="F453" t="s">
        <v>9</v>
      </c>
      <c r="G453" t="s">
        <v>54</v>
      </c>
      <c r="H453" s="1">
        <f>IFERROR(VLOOKUP($A453,Sheet1!$A:$F,COLUMN(Sheet1!B453),FALSE),0)</f>
        <v>44901</v>
      </c>
      <c r="I453" s="1">
        <f>IFERROR(VLOOKUP($A453,Sheet1!$A:$F,COLUMN(Sheet1!C453),FALSE),0)</f>
        <v>44327</v>
      </c>
      <c r="J453" s="14">
        <f>IFERROR(VLOOKUP($A453,Sheet1!$A:$F,COLUMN(Sheet1!D453),FALSE),0)</f>
        <v>3</v>
      </c>
      <c r="K453" s="14">
        <f>IFERROR(VLOOKUP($A453,Sheet1!$A:$F,COLUMN(Sheet1!E453),FALSE),0)</f>
        <v>1917.48</v>
      </c>
      <c r="L453" s="14">
        <f>IFERROR(VLOOKUP($A453,Sheet1!$A:$F,COLUMN(Sheet1!F453),FALSE),0)</f>
        <v>2</v>
      </c>
      <c r="M453">
        <f t="shared" si="14"/>
        <v>0.66666666666666663</v>
      </c>
      <c r="N453">
        <f t="shared" si="15"/>
        <v>0</v>
      </c>
    </row>
    <row r="454" spans="1:14" x14ac:dyDescent="0.35">
      <c r="A454">
        <v>453</v>
      </c>
      <c r="B454" t="s">
        <v>1327</v>
      </c>
      <c r="C454" t="s">
        <v>1328</v>
      </c>
      <c r="D454" t="s">
        <v>1329</v>
      </c>
      <c r="E454">
        <v>22</v>
      </c>
      <c r="F454" t="s">
        <v>14</v>
      </c>
      <c r="G454" t="s">
        <v>10</v>
      </c>
      <c r="H454" s="1">
        <f>IFERROR(VLOOKUP($A454,Sheet1!$A:$F,COLUMN(Sheet1!B454),FALSE),0)</f>
        <v>44656</v>
      </c>
      <c r="I454" s="1">
        <f>IFERROR(VLOOKUP($A454,Sheet1!$A:$F,COLUMN(Sheet1!C454),FALSE),0)</f>
        <v>44582</v>
      </c>
      <c r="J454" s="14">
        <f>IFERROR(VLOOKUP($A454,Sheet1!$A:$F,COLUMN(Sheet1!D454),FALSE),0)</f>
        <v>2</v>
      </c>
      <c r="K454" s="14">
        <f>IFERROR(VLOOKUP($A454,Sheet1!$A:$F,COLUMN(Sheet1!E454),FALSE),0)</f>
        <v>648.5</v>
      </c>
      <c r="L454" s="14">
        <f>IFERROR(VLOOKUP($A454,Sheet1!$A:$F,COLUMN(Sheet1!F454),FALSE),0)</f>
        <v>1</v>
      </c>
      <c r="M454">
        <f t="shared" si="14"/>
        <v>0.5</v>
      </c>
      <c r="N454">
        <f t="shared" si="15"/>
        <v>0</v>
      </c>
    </row>
    <row r="455" spans="1:14" x14ac:dyDescent="0.35">
      <c r="A455">
        <v>454</v>
      </c>
      <c r="B455" t="s">
        <v>1330</v>
      </c>
      <c r="C455" t="s">
        <v>1331</v>
      </c>
      <c r="D455" t="s">
        <v>1332</v>
      </c>
      <c r="E455">
        <v>40</v>
      </c>
      <c r="F455" t="s">
        <v>24</v>
      </c>
      <c r="G455" t="s">
        <v>48</v>
      </c>
      <c r="H455" s="1">
        <f>IFERROR(VLOOKUP($A455,Sheet1!$A:$F,COLUMN(Sheet1!B455),FALSE),0)</f>
        <v>44992</v>
      </c>
      <c r="I455" s="1">
        <f>IFERROR(VLOOKUP($A455,Sheet1!$A:$F,COLUMN(Sheet1!C455),FALSE),0)</f>
        <v>44992</v>
      </c>
      <c r="J455" s="14">
        <f>IFERROR(VLOOKUP($A455,Sheet1!$A:$F,COLUMN(Sheet1!D455),FALSE),0)</f>
        <v>1</v>
      </c>
      <c r="K455" s="14">
        <f>IFERROR(VLOOKUP($A455,Sheet1!$A:$F,COLUMN(Sheet1!E455),FALSE),0)</f>
        <v>2361.9</v>
      </c>
      <c r="L455" s="14">
        <f>IFERROR(VLOOKUP($A455,Sheet1!$A:$F,COLUMN(Sheet1!F455),FALSE),0)</f>
        <v>0</v>
      </c>
      <c r="M455">
        <f t="shared" si="14"/>
        <v>0</v>
      </c>
      <c r="N455">
        <f t="shared" si="15"/>
        <v>0</v>
      </c>
    </row>
    <row r="456" spans="1:14" x14ac:dyDescent="0.35">
      <c r="A456">
        <v>455</v>
      </c>
      <c r="B456" t="s">
        <v>1333</v>
      </c>
      <c r="C456" t="s">
        <v>1334</v>
      </c>
      <c r="D456" t="s">
        <v>1335</v>
      </c>
      <c r="E456">
        <v>31</v>
      </c>
      <c r="F456" t="s">
        <v>24</v>
      </c>
      <c r="G456" t="s">
        <v>54</v>
      </c>
      <c r="H456" s="1">
        <f>IFERROR(VLOOKUP($A456,Sheet1!$A:$F,COLUMN(Sheet1!B456),FALSE),0)</f>
        <v>44998</v>
      </c>
      <c r="I456" s="1">
        <f>IFERROR(VLOOKUP($A456,Sheet1!$A:$F,COLUMN(Sheet1!C456),FALSE),0)</f>
        <v>44329</v>
      </c>
      <c r="J456" s="14">
        <f>IFERROR(VLOOKUP($A456,Sheet1!$A:$F,COLUMN(Sheet1!D456),FALSE),0)</f>
        <v>4</v>
      </c>
      <c r="K456" s="14">
        <f>IFERROR(VLOOKUP($A456,Sheet1!$A:$F,COLUMN(Sheet1!E456),FALSE),0)</f>
        <v>1217.1199999999999</v>
      </c>
      <c r="L456" s="14">
        <f>IFERROR(VLOOKUP($A456,Sheet1!$A:$F,COLUMN(Sheet1!F456),FALSE),0)</f>
        <v>2</v>
      </c>
      <c r="M456">
        <f t="shared" si="14"/>
        <v>0.5</v>
      </c>
      <c r="N456">
        <f t="shared" si="15"/>
        <v>0</v>
      </c>
    </row>
    <row r="457" spans="1:14" x14ac:dyDescent="0.35">
      <c r="A457">
        <v>456</v>
      </c>
      <c r="B457" t="s">
        <v>1336</v>
      </c>
      <c r="C457" t="s">
        <v>1337</v>
      </c>
      <c r="D457" t="s">
        <v>1338</v>
      </c>
      <c r="E457">
        <v>18</v>
      </c>
      <c r="F457" t="s">
        <v>24</v>
      </c>
      <c r="G457" t="s">
        <v>25</v>
      </c>
      <c r="H457" s="1">
        <f>IFERROR(VLOOKUP($A457,Sheet1!$A:$F,COLUMN(Sheet1!B457),FALSE),0)</f>
        <v>44777</v>
      </c>
      <c r="I457" s="1">
        <f>IFERROR(VLOOKUP($A457,Sheet1!$A:$F,COLUMN(Sheet1!C457),FALSE),0)</f>
        <v>44737</v>
      </c>
      <c r="J457" s="14">
        <f>IFERROR(VLOOKUP($A457,Sheet1!$A:$F,COLUMN(Sheet1!D457),FALSE),0)</f>
        <v>2</v>
      </c>
      <c r="K457" s="14">
        <f>IFERROR(VLOOKUP($A457,Sheet1!$A:$F,COLUMN(Sheet1!E457),FALSE),0)</f>
        <v>682.15</v>
      </c>
      <c r="L457" s="14">
        <f>IFERROR(VLOOKUP($A457,Sheet1!$A:$F,COLUMN(Sheet1!F457),FALSE),0)</f>
        <v>0</v>
      </c>
      <c r="M457">
        <f t="shared" si="14"/>
        <v>0</v>
      </c>
      <c r="N457">
        <f t="shared" si="15"/>
        <v>0</v>
      </c>
    </row>
    <row r="458" spans="1:14" x14ac:dyDescent="0.35">
      <c r="A458">
        <v>457</v>
      </c>
      <c r="B458" t="s">
        <v>1339</v>
      </c>
      <c r="C458" t="s">
        <v>1340</v>
      </c>
      <c r="D458">
        <v>5943897607</v>
      </c>
      <c r="E458">
        <v>49</v>
      </c>
      <c r="F458" t="s">
        <v>14</v>
      </c>
      <c r="G458" t="s">
        <v>83</v>
      </c>
      <c r="H458" s="1">
        <f>IFERROR(VLOOKUP($A458,Sheet1!$A:$F,COLUMN(Sheet1!B458),FALSE),0)</f>
        <v>44355</v>
      </c>
      <c r="I458" s="1">
        <f>IFERROR(VLOOKUP($A458,Sheet1!$A:$F,COLUMN(Sheet1!C458),FALSE),0)</f>
        <v>44338</v>
      </c>
      <c r="J458" s="14">
        <f>IFERROR(VLOOKUP($A458,Sheet1!$A:$F,COLUMN(Sheet1!D458),FALSE),0)</f>
        <v>2</v>
      </c>
      <c r="K458" s="14">
        <f>IFERROR(VLOOKUP($A458,Sheet1!$A:$F,COLUMN(Sheet1!E458),FALSE),0)</f>
        <v>1499.52</v>
      </c>
      <c r="L458" s="14">
        <f>IFERROR(VLOOKUP($A458,Sheet1!$A:$F,COLUMN(Sheet1!F458),FALSE),0)</f>
        <v>0</v>
      </c>
      <c r="M458">
        <f t="shared" si="14"/>
        <v>0</v>
      </c>
      <c r="N458">
        <f t="shared" si="15"/>
        <v>0</v>
      </c>
    </row>
    <row r="459" spans="1:14" x14ac:dyDescent="0.35">
      <c r="A459">
        <v>458</v>
      </c>
      <c r="B459" t="s">
        <v>1341</v>
      </c>
      <c r="C459" t="s">
        <v>1342</v>
      </c>
      <c r="D459" t="s">
        <v>1343</v>
      </c>
      <c r="E459">
        <v>46</v>
      </c>
      <c r="F459" t="s">
        <v>24</v>
      </c>
      <c r="G459" t="s">
        <v>48</v>
      </c>
      <c r="H459" s="1">
        <f>IFERROR(VLOOKUP($A459,Sheet1!$A:$F,COLUMN(Sheet1!B459),FALSE),0)</f>
        <v>44911</v>
      </c>
      <c r="I459" s="1">
        <f>IFERROR(VLOOKUP($A459,Sheet1!$A:$F,COLUMN(Sheet1!C459),FALSE),0)</f>
        <v>44404</v>
      </c>
      <c r="J459" s="14">
        <f>IFERROR(VLOOKUP($A459,Sheet1!$A:$F,COLUMN(Sheet1!D459),FALSE),0)</f>
        <v>4</v>
      </c>
      <c r="K459" s="14">
        <f>IFERROR(VLOOKUP($A459,Sheet1!$A:$F,COLUMN(Sheet1!E459),FALSE),0)</f>
        <v>1199.6000000000001</v>
      </c>
      <c r="L459" s="14">
        <f>IFERROR(VLOOKUP($A459,Sheet1!$A:$F,COLUMN(Sheet1!F459),FALSE),0)</f>
        <v>3</v>
      </c>
      <c r="M459">
        <f t="shared" si="14"/>
        <v>0.75</v>
      </c>
      <c r="N459">
        <f t="shared" si="15"/>
        <v>0</v>
      </c>
    </row>
    <row r="460" spans="1:14" x14ac:dyDescent="0.35">
      <c r="A460">
        <v>459</v>
      </c>
      <c r="B460" t="s">
        <v>1344</v>
      </c>
      <c r="C460" t="s">
        <v>1345</v>
      </c>
      <c r="D460" t="s">
        <v>1346</v>
      </c>
      <c r="E460">
        <v>36</v>
      </c>
      <c r="F460" t="s">
        <v>14</v>
      </c>
      <c r="G460" t="s">
        <v>44</v>
      </c>
      <c r="H460" s="1">
        <f>IFERROR(VLOOKUP($A460,Sheet1!$A:$F,COLUMN(Sheet1!B460),FALSE),0)</f>
        <v>0</v>
      </c>
      <c r="I460" s="1">
        <f>IFERROR(VLOOKUP($A460,Sheet1!$A:$F,COLUMN(Sheet1!C460),FALSE),0)</f>
        <v>0</v>
      </c>
      <c r="J460" s="14">
        <f>IFERROR(VLOOKUP($A460,Sheet1!$A:$F,COLUMN(Sheet1!D460),FALSE),0)</f>
        <v>0</v>
      </c>
      <c r="K460" s="14">
        <f>IFERROR(VLOOKUP($A460,Sheet1!$A:$F,COLUMN(Sheet1!E460),FALSE),0)</f>
        <v>0</v>
      </c>
      <c r="L460" s="14">
        <f>IFERROR(VLOOKUP($A460,Sheet1!$A:$F,COLUMN(Sheet1!F460),FALSE),0)</f>
        <v>0</v>
      </c>
      <c r="M460">
        <f t="shared" si="14"/>
        <v>0</v>
      </c>
      <c r="N460">
        <f t="shared" si="15"/>
        <v>0</v>
      </c>
    </row>
    <row r="461" spans="1:14" x14ac:dyDescent="0.35">
      <c r="A461">
        <v>460</v>
      </c>
      <c r="B461" t="s">
        <v>1347</v>
      </c>
      <c r="C461" t="s">
        <v>1348</v>
      </c>
      <c r="D461" t="s">
        <v>1349</v>
      </c>
      <c r="E461">
        <v>53</v>
      </c>
      <c r="F461" t="s">
        <v>24</v>
      </c>
      <c r="G461" t="s">
        <v>44</v>
      </c>
      <c r="H461" s="1">
        <f>IFERROR(VLOOKUP($A461,Sheet1!$A:$F,COLUMN(Sheet1!B461),FALSE),0)</f>
        <v>44949</v>
      </c>
      <c r="I461" s="1">
        <f>IFERROR(VLOOKUP($A461,Sheet1!$A:$F,COLUMN(Sheet1!C461),FALSE),0)</f>
        <v>44299</v>
      </c>
      <c r="J461" s="14">
        <f>IFERROR(VLOOKUP($A461,Sheet1!$A:$F,COLUMN(Sheet1!D461),FALSE),0)</f>
        <v>5</v>
      </c>
      <c r="K461" s="14">
        <f>IFERROR(VLOOKUP($A461,Sheet1!$A:$F,COLUMN(Sheet1!E461),FALSE),0)</f>
        <v>3860.0000000000005</v>
      </c>
      <c r="L461" s="14">
        <f>IFERROR(VLOOKUP($A461,Sheet1!$A:$F,COLUMN(Sheet1!F461),FALSE),0)</f>
        <v>1</v>
      </c>
      <c r="M461">
        <f t="shared" si="14"/>
        <v>0.2</v>
      </c>
      <c r="N461">
        <f t="shared" si="15"/>
        <v>0</v>
      </c>
    </row>
    <row r="462" spans="1:14" x14ac:dyDescent="0.35">
      <c r="A462">
        <v>461</v>
      </c>
      <c r="B462" t="s">
        <v>1350</v>
      </c>
      <c r="C462" t="s">
        <v>1351</v>
      </c>
      <c r="D462" t="s">
        <v>1352</v>
      </c>
      <c r="E462">
        <v>65</v>
      </c>
      <c r="F462" t="s">
        <v>9</v>
      </c>
      <c r="G462" t="s">
        <v>60</v>
      </c>
      <c r="H462" s="1">
        <f>IFERROR(VLOOKUP($A462,Sheet1!$A:$F,COLUMN(Sheet1!B462),FALSE),0)</f>
        <v>44709</v>
      </c>
      <c r="I462" s="1">
        <f>IFERROR(VLOOKUP($A462,Sheet1!$A:$F,COLUMN(Sheet1!C462),FALSE),0)</f>
        <v>44452</v>
      </c>
      <c r="J462" s="14">
        <f>IFERROR(VLOOKUP($A462,Sheet1!$A:$F,COLUMN(Sheet1!D462),FALSE),0)</f>
        <v>2</v>
      </c>
      <c r="K462" s="14">
        <f>IFERROR(VLOOKUP($A462,Sheet1!$A:$F,COLUMN(Sheet1!E462),FALSE),0)</f>
        <v>438.32</v>
      </c>
      <c r="L462" s="14">
        <f>IFERROR(VLOOKUP($A462,Sheet1!$A:$F,COLUMN(Sheet1!F462),FALSE),0)</f>
        <v>2</v>
      </c>
      <c r="M462">
        <f t="shared" si="14"/>
        <v>1</v>
      </c>
      <c r="N462">
        <f t="shared" si="15"/>
        <v>1</v>
      </c>
    </row>
    <row r="463" spans="1:14" x14ac:dyDescent="0.35">
      <c r="A463">
        <v>462</v>
      </c>
      <c r="B463" t="s">
        <v>1353</v>
      </c>
      <c r="C463" t="s">
        <v>1354</v>
      </c>
      <c r="D463" t="s">
        <v>1355</v>
      </c>
      <c r="E463">
        <v>60</v>
      </c>
      <c r="F463" t="s">
        <v>9</v>
      </c>
      <c r="G463" t="s">
        <v>83</v>
      </c>
      <c r="H463" s="1">
        <f>IFERROR(VLOOKUP($A463,Sheet1!$A:$F,COLUMN(Sheet1!B463),FALSE),0)</f>
        <v>44913</v>
      </c>
      <c r="I463" s="1">
        <f>IFERROR(VLOOKUP($A463,Sheet1!$A:$F,COLUMN(Sheet1!C463),FALSE),0)</f>
        <v>44452</v>
      </c>
      <c r="J463" s="14">
        <f>IFERROR(VLOOKUP($A463,Sheet1!$A:$F,COLUMN(Sheet1!D463),FALSE),0)</f>
        <v>4</v>
      </c>
      <c r="K463" s="14">
        <f>IFERROR(VLOOKUP($A463,Sheet1!$A:$F,COLUMN(Sheet1!E463),FALSE),0)</f>
        <v>1841.6000000000001</v>
      </c>
      <c r="L463" s="14">
        <f>IFERROR(VLOOKUP($A463,Sheet1!$A:$F,COLUMN(Sheet1!F463),FALSE),0)</f>
        <v>1</v>
      </c>
      <c r="M463">
        <f t="shared" si="14"/>
        <v>0.25</v>
      </c>
      <c r="N463">
        <f t="shared" si="15"/>
        <v>0</v>
      </c>
    </row>
    <row r="464" spans="1:14" x14ac:dyDescent="0.35">
      <c r="A464">
        <v>463</v>
      </c>
      <c r="B464" t="s">
        <v>1356</v>
      </c>
      <c r="C464" t="s">
        <v>1357</v>
      </c>
      <c r="D464" t="s">
        <v>1358</v>
      </c>
      <c r="E464">
        <v>32</v>
      </c>
      <c r="F464" t="s">
        <v>9</v>
      </c>
      <c r="G464" t="s">
        <v>25</v>
      </c>
      <c r="H464" s="1">
        <f>IFERROR(VLOOKUP($A464,Sheet1!$A:$F,COLUMN(Sheet1!B464),FALSE),0)</f>
        <v>44989</v>
      </c>
      <c r="I464" s="1">
        <f>IFERROR(VLOOKUP($A464,Sheet1!$A:$F,COLUMN(Sheet1!C464),FALSE),0)</f>
        <v>44440</v>
      </c>
      <c r="J464" s="14">
        <f>IFERROR(VLOOKUP($A464,Sheet1!$A:$F,COLUMN(Sheet1!D464),FALSE),0)</f>
        <v>8</v>
      </c>
      <c r="K464" s="14">
        <f>IFERROR(VLOOKUP($A464,Sheet1!$A:$F,COLUMN(Sheet1!E464),FALSE),0)</f>
        <v>7476.18</v>
      </c>
      <c r="L464" s="14">
        <f>IFERROR(VLOOKUP($A464,Sheet1!$A:$F,COLUMN(Sheet1!F464),FALSE),0)</f>
        <v>4</v>
      </c>
      <c r="M464">
        <f t="shared" si="14"/>
        <v>0.5</v>
      </c>
      <c r="N464">
        <f t="shared" si="15"/>
        <v>0</v>
      </c>
    </row>
    <row r="465" spans="1:14" x14ac:dyDescent="0.35">
      <c r="A465">
        <v>464</v>
      </c>
      <c r="B465" t="s">
        <v>1359</v>
      </c>
      <c r="C465" t="s">
        <v>1360</v>
      </c>
      <c r="D465" t="s">
        <v>1361</v>
      </c>
      <c r="E465">
        <v>64</v>
      </c>
      <c r="F465" t="s">
        <v>9</v>
      </c>
      <c r="G465" t="s">
        <v>10</v>
      </c>
      <c r="H465" s="1">
        <f>IFERROR(VLOOKUP($A465,Sheet1!$A:$F,COLUMN(Sheet1!B465),FALSE),0)</f>
        <v>44402</v>
      </c>
      <c r="I465" s="1">
        <f>IFERROR(VLOOKUP($A465,Sheet1!$A:$F,COLUMN(Sheet1!C465),FALSE),0)</f>
        <v>44333</v>
      </c>
      <c r="J465" s="14">
        <f>IFERROR(VLOOKUP($A465,Sheet1!$A:$F,COLUMN(Sheet1!D465),FALSE),0)</f>
        <v>2</v>
      </c>
      <c r="K465" s="14">
        <f>IFERROR(VLOOKUP($A465,Sheet1!$A:$F,COLUMN(Sheet1!E465),FALSE),0)</f>
        <v>1457.31</v>
      </c>
      <c r="L465" s="14">
        <f>IFERROR(VLOOKUP($A465,Sheet1!$A:$F,COLUMN(Sheet1!F465),FALSE),0)</f>
        <v>1</v>
      </c>
      <c r="M465">
        <f t="shared" si="14"/>
        <v>0.5</v>
      </c>
      <c r="N465">
        <f t="shared" si="15"/>
        <v>0</v>
      </c>
    </row>
    <row r="466" spans="1:14" x14ac:dyDescent="0.35">
      <c r="A466">
        <v>465</v>
      </c>
      <c r="B466" t="s">
        <v>1362</v>
      </c>
      <c r="C466" t="s">
        <v>1363</v>
      </c>
      <c r="D466" t="s">
        <v>1364</v>
      </c>
      <c r="E466">
        <v>64</v>
      </c>
      <c r="F466" t="s">
        <v>14</v>
      </c>
      <c r="G466" t="s">
        <v>25</v>
      </c>
      <c r="H466" s="1">
        <f>IFERROR(VLOOKUP($A466,Sheet1!$A:$F,COLUMN(Sheet1!B466),FALSE),0)</f>
        <v>44698</v>
      </c>
      <c r="I466" s="1">
        <f>IFERROR(VLOOKUP($A466,Sheet1!$A:$F,COLUMN(Sheet1!C466),FALSE),0)</f>
        <v>44692</v>
      </c>
      <c r="J466" s="14">
        <f>IFERROR(VLOOKUP($A466,Sheet1!$A:$F,COLUMN(Sheet1!D466),FALSE),0)</f>
        <v>3</v>
      </c>
      <c r="K466" s="14">
        <f>IFERROR(VLOOKUP($A466,Sheet1!$A:$F,COLUMN(Sheet1!E466),FALSE),0)</f>
        <v>2792.0600000000004</v>
      </c>
      <c r="L466" s="14">
        <f>IFERROR(VLOOKUP($A466,Sheet1!$A:$F,COLUMN(Sheet1!F466),FALSE),0)</f>
        <v>1</v>
      </c>
      <c r="M466">
        <f t="shared" si="14"/>
        <v>0.33333333333333331</v>
      </c>
      <c r="N466">
        <f t="shared" si="15"/>
        <v>0</v>
      </c>
    </row>
    <row r="467" spans="1:14" x14ac:dyDescent="0.35">
      <c r="A467">
        <v>466</v>
      </c>
      <c r="B467" t="s">
        <v>1365</v>
      </c>
      <c r="C467" t="s">
        <v>1366</v>
      </c>
      <c r="D467" t="s">
        <v>1367</v>
      </c>
      <c r="E467">
        <v>49</v>
      </c>
      <c r="F467" t="s">
        <v>9</v>
      </c>
      <c r="G467" t="s">
        <v>32</v>
      </c>
      <c r="H467" s="1">
        <f>IFERROR(VLOOKUP($A467,Sheet1!$A:$F,COLUMN(Sheet1!B467),FALSE),0)</f>
        <v>44335</v>
      </c>
      <c r="I467" s="1">
        <f>IFERROR(VLOOKUP($A467,Sheet1!$A:$F,COLUMN(Sheet1!C467),FALSE),0)</f>
        <v>44335</v>
      </c>
      <c r="J467" s="14">
        <f>IFERROR(VLOOKUP($A467,Sheet1!$A:$F,COLUMN(Sheet1!D467),FALSE),0)</f>
        <v>1</v>
      </c>
      <c r="K467" s="14">
        <f>IFERROR(VLOOKUP($A467,Sheet1!$A:$F,COLUMN(Sheet1!E467),FALSE),0)</f>
        <v>56.050000000000004</v>
      </c>
      <c r="L467" s="14">
        <f>IFERROR(VLOOKUP($A467,Sheet1!$A:$F,COLUMN(Sheet1!F467),FALSE),0)</f>
        <v>1</v>
      </c>
      <c r="M467">
        <f t="shared" si="14"/>
        <v>1</v>
      </c>
      <c r="N467">
        <f t="shared" si="15"/>
        <v>1</v>
      </c>
    </row>
    <row r="468" spans="1:14" x14ac:dyDescent="0.35">
      <c r="A468">
        <v>467</v>
      </c>
      <c r="B468" t="s">
        <v>1368</v>
      </c>
      <c r="C468" t="s">
        <v>1369</v>
      </c>
      <c r="D468" t="s">
        <v>1370</v>
      </c>
      <c r="E468">
        <v>62</v>
      </c>
      <c r="F468" t="s">
        <v>14</v>
      </c>
      <c r="G468" t="s">
        <v>48</v>
      </c>
      <c r="H468" s="1">
        <f>IFERROR(VLOOKUP($A468,Sheet1!$A:$F,COLUMN(Sheet1!B468),FALSE),0)</f>
        <v>44965</v>
      </c>
      <c r="I468" s="1">
        <f>IFERROR(VLOOKUP($A468,Sheet1!$A:$F,COLUMN(Sheet1!C468),FALSE),0)</f>
        <v>44294</v>
      </c>
      <c r="J468" s="14">
        <f>IFERROR(VLOOKUP($A468,Sheet1!$A:$F,COLUMN(Sheet1!D468),FALSE),0)</f>
        <v>3</v>
      </c>
      <c r="K468" s="14">
        <f>IFERROR(VLOOKUP($A468,Sheet1!$A:$F,COLUMN(Sheet1!E468),FALSE),0)</f>
        <v>1130.8800000000001</v>
      </c>
      <c r="L468" s="14">
        <f>IFERROR(VLOOKUP($A468,Sheet1!$A:$F,COLUMN(Sheet1!F468),FALSE),0)</f>
        <v>1</v>
      </c>
      <c r="M468">
        <f t="shared" si="14"/>
        <v>0.33333333333333331</v>
      </c>
      <c r="N468">
        <f t="shared" si="15"/>
        <v>0</v>
      </c>
    </row>
    <row r="469" spans="1:14" x14ac:dyDescent="0.35">
      <c r="A469">
        <v>468</v>
      </c>
      <c r="B469" t="s">
        <v>1371</v>
      </c>
      <c r="C469" t="s">
        <v>1372</v>
      </c>
      <c r="D469" t="s">
        <v>1373</v>
      </c>
      <c r="E469">
        <v>49</v>
      </c>
      <c r="F469" t="s">
        <v>9</v>
      </c>
      <c r="G469" t="s">
        <v>25</v>
      </c>
      <c r="H469" s="1">
        <f>IFERROR(VLOOKUP($A469,Sheet1!$A:$F,COLUMN(Sheet1!B469),FALSE),0)</f>
        <v>44898</v>
      </c>
      <c r="I469" s="1">
        <f>IFERROR(VLOOKUP($A469,Sheet1!$A:$F,COLUMN(Sheet1!C469),FALSE),0)</f>
        <v>44381</v>
      </c>
      <c r="J469" s="14">
        <f>IFERROR(VLOOKUP($A469,Sheet1!$A:$F,COLUMN(Sheet1!D469),FALSE),0)</f>
        <v>7</v>
      </c>
      <c r="K469" s="14">
        <f>IFERROR(VLOOKUP($A469,Sheet1!$A:$F,COLUMN(Sheet1!E469),FALSE),0)</f>
        <v>5731.18</v>
      </c>
      <c r="L469" s="14">
        <f>IFERROR(VLOOKUP($A469,Sheet1!$A:$F,COLUMN(Sheet1!F469),FALSE),0)</f>
        <v>3</v>
      </c>
      <c r="M469">
        <f t="shared" si="14"/>
        <v>0.42857142857142855</v>
      </c>
      <c r="N469">
        <f t="shared" si="15"/>
        <v>0</v>
      </c>
    </row>
    <row r="470" spans="1:14" x14ac:dyDescent="0.35">
      <c r="A470">
        <v>469</v>
      </c>
      <c r="B470" t="s">
        <v>1374</v>
      </c>
      <c r="C470" t="s">
        <v>1375</v>
      </c>
      <c r="D470" t="s">
        <v>1376</v>
      </c>
      <c r="E470">
        <v>26</v>
      </c>
      <c r="F470" t="s">
        <v>24</v>
      </c>
      <c r="G470" t="s">
        <v>48</v>
      </c>
      <c r="H470" s="1">
        <f>IFERROR(VLOOKUP($A470,Sheet1!$A:$F,COLUMN(Sheet1!B470),FALSE),0)</f>
        <v>44618</v>
      </c>
      <c r="I470" s="1">
        <f>IFERROR(VLOOKUP($A470,Sheet1!$A:$F,COLUMN(Sheet1!C470),FALSE),0)</f>
        <v>44358</v>
      </c>
      <c r="J470" s="14">
        <f>IFERROR(VLOOKUP($A470,Sheet1!$A:$F,COLUMN(Sheet1!D470),FALSE),0)</f>
        <v>2</v>
      </c>
      <c r="K470" s="14">
        <f>IFERROR(VLOOKUP($A470,Sheet1!$A:$F,COLUMN(Sheet1!E470),FALSE),0)</f>
        <v>2550.16</v>
      </c>
      <c r="L470" s="14">
        <f>IFERROR(VLOOKUP($A470,Sheet1!$A:$F,COLUMN(Sheet1!F470),FALSE),0)</f>
        <v>1</v>
      </c>
      <c r="M470">
        <f t="shared" si="14"/>
        <v>0.5</v>
      </c>
      <c r="N470">
        <f t="shared" si="15"/>
        <v>0</v>
      </c>
    </row>
    <row r="471" spans="1:14" x14ac:dyDescent="0.35">
      <c r="A471">
        <v>470</v>
      </c>
      <c r="B471" t="s">
        <v>1377</v>
      </c>
      <c r="C471" t="s">
        <v>1378</v>
      </c>
      <c r="D471" t="s">
        <v>1379</v>
      </c>
      <c r="E471">
        <v>52</v>
      </c>
      <c r="F471" t="s">
        <v>14</v>
      </c>
      <c r="G471" t="s">
        <v>25</v>
      </c>
      <c r="H471" s="1">
        <f>IFERROR(VLOOKUP($A471,Sheet1!$A:$F,COLUMN(Sheet1!B471),FALSE),0)</f>
        <v>44738</v>
      </c>
      <c r="I471" s="1">
        <f>IFERROR(VLOOKUP($A471,Sheet1!$A:$F,COLUMN(Sheet1!C471),FALSE),0)</f>
        <v>44443</v>
      </c>
      <c r="J471" s="14">
        <f>IFERROR(VLOOKUP($A471,Sheet1!$A:$F,COLUMN(Sheet1!D471),FALSE),0)</f>
        <v>3</v>
      </c>
      <c r="K471" s="14">
        <f>IFERROR(VLOOKUP($A471,Sheet1!$A:$F,COLUMN(Sheet1!E471),FALSE),0)</f>
        <v>1014.62</v>
      </c>
      <c r="L471" s="14">
        <f>IFERROR(VLOOKUP($A471,Sheet1!$A:$F,COLUMN(Sheet1!F471),FALSE),0)</f>
        <v>3</v>
      </c>
      <c r="M471">
        <f t="shared" si="14"/>
        <v>1</v>
      </c>
      <c r="N471">
        <f t="shared" si="15"/>
        <v>1</v>
      </c>
    </row>
    <row r="472" spans="1:14" x14ac:dyDescent="0.35">
      <c r="A472">
        <v>471</v>
      </c>
      <c r="B472" t="s">
        <v>1380</v>
      </c>
      <c r="C472" t="s">
        <v>1381</v>
      </c>
      <c r="D472" t="s">
        <v>1382</v>
      </c>
      <c r="E472">
        <v>33</v>
      </c>
      <c r="F472" t="s">
        <v>9</v>
      </c>
      <c r="G472" t="s">
        <v>48</v>
      </c>
      <c r="H472" s="1">
        <f>IFERROR(VLOOKUP($A472,Sheet1!$A:$F,COLUMN(Sheet1!B472),FALSE),0)</f>
        <v>44838</v>
      </c>
      <c r="I472" s="1">
        <f>IFERROR(VLOOKUP($A472,Sheet1!$A:$F,COLUMN(Sheet1!C472),FALSE),0)</f>
        <v>44315</v>
      </c>
      <c r="J472" s="14">
        <f>IFERROR(VLOOKUP($A472,Sheet1!$A:$F,COLUMN(Sheet1!D472),FALSE),0)</f>
        <v>6</v>
      </c>
      <c r="K472" s="14">
        <f>IFERROR(VLOOKUP($A472,Sheet1!$A:$F,COLUMN(Sheet1!E472),FALSE),0)</f>
        <v>5343.78</v>
      </c>
      <c r="L472" s="14">
        <f>IFERROR(VLOOKUP($A472,Sheet1!$A:$F,COLUMN(Sheet1!F472),FALSE),0)</f>
        <v>3</v>
      </c>
      <c r="M472">
        <f t="shared" si="14"/>
        <v>0.5</v>
      </c>
      <c r="N472">
        <f t="shared" si="15"/>
        <v>0</v>
      </c>
    </row>
    <row r="473" spans="1:14" x14ac:dyDescent="0.35">
      <c r="A473">
        <v>472</v>
      </c>
      <c r="B473" t="s">
        <v>1383</v>
      </c>
      <c r="C473" t="s">
        <v>1384</v>
      </c>
      <c r="D473" t="s">
        <v>1385</v>
      </c>
      <c r="E473">
        <v>51</v>
      </c>
      <c r="F473" t="s">
        <v>24</v>
      </c>
      <c r="G473" t="s">
        <v>76</v>
      </c>
      <c r="H473" s="1">
        <f>IFERROR(VLOOKUP($A473,Sheet1!$A:$F,COLUMN(Sheet1!B473),FALSE),0)</f>
        <v>44720</v>
      </c>
      <c r="I473" s="1">
        <f>IFERROR(VLOOKUP($A473,Sheet1!$A:$F,COLUMN(Sheet1!C473),FALSE),0)</f>
        <v>44447</v>
      </c>
      <c r="J473" s="14">
        <f>IFERROR(VLOOKUP($A473,Sheet1!$A:$F,COLUMN(Sheet1!D473),FALSE),0)</f>
        <v>3</v>
      </c>
      <c r="K473" s="14">
        <f>IFERROR(VLOOKUP($A473,Sheet1!$A:$F,COLUMN(Sheet1!E473),FALSE),0)</f>
        <v>1742.7800000000002</v>
      </c>
      <c r="L473" s="14">
        <f>IFERROR(VLOOKUP($A473,Sheet1!$A:$F,COLUMN(Sheet1!F473),FALSE),0)</f>
        <v>2</v>
      </c>
      <c r="M473">
        <f t="shared" si="14"/>
        <v>0.66666666666666663</v>
      </c>
      <c r="N473">
        <f t="shared" si="15"/>
        <v>0</v>
      </c>
    </row>
    <row r="474" spans="1:14" x14ac:dyDescent="0.35">
      <c r="A474">
        <v>473</v>
      </c>
      <c r="B474" t="s">
        <v>1386</v>
      </c>
      <c r="C474" t="s">
        <v>1387</v>
      </c>
      <c r="D474" t="s">
        <v>1388</v>
      </c>
      <c r="E474">
        <v>19</v>
      </c>
      <c r="F474" t="s">
        <v>14</v>
      </c>
      <c r="G474" t="s">
        <v>25</v>
      </c>
      <c r="H474" s="1">
        <f>IFERROR(VLOOKUP($A474,Sheet1!$A:$F,COLUMN(Sheet1!B474),FALSE),0)</f>
        <v>44779</v>
      </c>
      <c r="I474" s="1">
        <f>IFERROR(VLOOKUP($A474,Sheet1!$A:$F,COLUMN(Sheet1!C474),FALSE),0)</f>
        <v>44486</v>
      </c>
      <c r="J474" s="14">
        <f>IFERROR(VLOOKUP($A474,Sheet1!$A:$F,COLUMN(Sheet1!D474),FALSE),0)</f>
        <v>3</v>
      </c>
      <c r="K474" s="14">
        <f>IFERROR(VLOOKUP($A474,Sheet1!$A:$F,COLUMN(Sheet1!E474),FALSE),0)</f>
        <v>382.64</v>
      </c>
      <c r="L474" s="14">
        <f>IFERROR(VLOOKUP($A474,Sheet1!$A:$F,COLUMN(Sheet1!F474),FALSE),0)</f>
        <v>2</v>
      </c>
      <c r="M474">
        <f t="shared" si="14"/>
        <v>0.66666666666666663</v>
      </c>
      <c r="N474">
        <f t="shared" si="15"/>
        <v>0</v>
      </c>
    </row>
    <row r="475" spans="1:14" x14ac:dyDescent="0.35">
      <c r="A475">
        <v>474</v>
      </c>
      <c r="B475" t="s">
        <v>1389</v>
      </c>
      <c r="C475" t="s">
        <v>1390</v>
      </c>
      <c r="D475" t="s">
        <v>1391</v>
      </c>
      <c r="E475">
        <v>58</v>
      </c>
      <c r="F475" t="s">
        <v>14</v>
      </c>
      <c r="G475" t="s">
        <v>32</v>
      </c>
      <c r="H475" s="1">
        <f>IFERROR(VLOOKUP($A475,Sheet1!$A:$F,COLUMN(Sheet1!B475),FALSE),0)</f>
        <v>44803</v>
      </c>
      <c r="I475" s="1">
        <f>IFERROR(VLOOKUP($A475,Sheet1!$A:$F,COLUMN(Sheet1!C475),FALSE),0)</f>
        <v>44441</v>
      </c>
      <c r="J475" s="14">
        <f>IFERROR(VLOOKUP($A475,Sheet1!$A:$F,COLUMN(Sheet1!D475),FALSE),0)</f>
        <v>3</v>
      </c>
      <c r="K475" s="14">
        <f>IFERROR(VLOOKUP($A475,Sheet1!$A:$F,COLUMN(Sheet1!E475),FALSE),0)</f>
        <v>2007.7200000000003</v>
      </c>
      <c r="L475" s="14">
        <f>IFERROR(VLOOKUP($A475,Sheet1!$A:$F,COLUMN(Sheet1!F475),FALSE),0)</f>
        <v>0</v>
      </c>
      <c r="M475">
        <f t="shared" si="14"/>
        <v>0</v>
      </c>
      <c r="N475">
        <f t="shared" si="15"/>
        <v>0</v>
      </c>
    </row>
    <row r="476" spans="1:14" x14ac:dyDescent="0.35">
      <c r="A476">
        <v>475</v>
      </c>
      <c r="B476" t="s">
        <v>1392</v>
      </c>
      <c r="C476" t="s">
        <v>1393</v>
      </c>
      <c r="D476" t="s">
        <v>1394</v>
      </c>
      <c r="E476">
        <v>43</v>
      </c>
      <c r="F476" t="s">
        <v>14</v>
      </c>
      <c r="G476" t="s">
        <v>83</v>
      </c>
      <c r="H476" s="1">
        <f>IFERROR(VLOOKUP($A476,Sheet1!$A:$F,COLUMN(Sheet1!B476),FALSE),0)</f>
        <v>45009</v>
      </c>
      <c r="I476" s="1">
        <f>IFERROR(VLOOKUP($A476,Sheet1!$A:$F,COLUMN(Sheet1!C476),FALSE),0)</f>
        <v>44427</v>
      </c>
      <c r="J476" s="14">
        <f>IFERROR(VLOOKUP($A476,Sheet1!$A:$F,COLUMN(Sheet1!D476),FALSE),0)</f>
        <v>6</v>
      </c>
      <c r="K476" s="14">
        <f>IFERROR(VLOOKUP($A476,Sheet1!$A:$F,COLUMN(Sheet1!E476),FALSE),0)</f>
        <v>4312.7099999999991</v>
      </c>
      <c r="L476" s="14">
        <f>IFERROR(VLOOKUP($A476,Sheet1!$A:$F,COLUMN(Sheet1!F476),FALSE),0)</f>
        <v>2</v>
      </c>
      <c r="M476">
        <f t="shared" si="14"/>
        <v>0.33333333333333331</v>
      </c>
      <c r="N476">
        <f t="shared" si="15"/>
        <v>0</v>
      </c>
    </row>
    <row r="477" spans="1:14" x14ac:dyDescent="0.35">
      <c r="A477">
        <v>476</v>
      </c>
      <c r="B477" t="s">
        <v>1395</v>
      </c>
      <c r="C477" t="s">
        <v>1396</v>
      </c>
      <c r="D477" t="s">
        <v>1397</v>
      </c>
      <c r="E477">
        <v>28</v>
      </c>
      <c r="F477" t="s">
        <v>14</v>
      </c>
      <c r="G477" t="s">
        <v>25</v>
      </c>
      <c r="H477" s="1">
        <f>IFERROR(VLOOKUP($A477,Sheet1!$A:$F,COLUMN(Sheet1!B477),FALSE),0)</f>
        <v>44782</v>
      </c>
      <c r="I477" s="1">
        <f>IFERROR(VLOOKUP($A477,Sheet1!$A:$F,COLUMN(Sheet1!C477),FALSE),0)</f>
        <v>44782</v>
      </c>
      <c r="J477" s="14">
        <f>IFERROR(VLOOKUP($A477,Sheet1!$A:$F,COLUMN(Sheet1!D477),FALSE),0)</f>
        <v>1</v>
      </c>
      <c r="K477" s="14">
        <f>IFERROR(VLOOKUP($A477,Sheet1!$A:$F,COLUMN(Sheet1!E477),FALSE),0)</f>
        <v>337.14</v>
      </c>
      <c r="L477" s="14">
        <f>IFERROR(VLOOKUP($A477,Sheet1!$A:$F,COLUMN(Sheet1!F477),FALSE),0)</f>
        <v>0</v>
      </c>
      <c r="M477">
        <f t="shared" si="14"/>
        <v>0</v>
      </c>
      <c r="N477">
        <f t="shared" si="15"/>
        <v>0</v>
      </c>
    </row>
    <row r="478" spans="1:14" x14ac:dyDescent="0.35">
      <c r="A478">
        <v>477</v>
      </c>
      <c r="B478" t="s">
        <v>1398</v>
      </c>
      <c r="C478" t="s">
        <v>1399</v>
      </c>
      <c r="D478">
        <v>9484131284</v>
      </c>
      <c r="E478">
        <v>45</v>
      </c>
      <c r="F478" t="s">
        <v>9</v>
      </c>
      <c r="G478" t="s">
        <v>32</v>
      </c>
      <c r="H478" s="1">
        <f>IFERROR(VLOOKUP($A478,Sheet1!$A:$F,COLUMN(Sheet1!B478),FALSE),0)</f>
        <v>44955</v>
      </c>
      <c r="I478" s="1">
        <f>IFERROR(VLOOKUP($A478,Sheet1!$A:$F,COLUMN(Sheet1!C478),FALSE),0)</f>
        <v>44377</v>
      </c>
      <c r="J478" s="14">
        <f>IFERROR(VLOOKUP($A478,Sheet1!$A:$F,COLUMN(Sheet1!D478),FALSE),0)</f>
        <v>6</v>
      </c>
      <c r="K478" s="14">
        <f>IFERROR(VLOOKUP($A478,Sheet1!$A:$F,COLUMN(Sheet1!E478),FALSE),0)</f>
        <v>3814.68</v>
      </c>
      <c r="L478" s="14">
        <f>IFERROR(VLOOKUP($A478,Sheet1!$A:$F,COLUMN(Sheet1!F478),FALSE),0)</f>
        <v>4</v>
      </c>
      <c r="M478">
        <f t="shared" si="14"/>
        <v>0.66666666666666663</v>
      </c>
      <c r="N478">
        <f t="shared" si="15"/>
        <v>0</v>
      </c>
    </row>
    <row r="479" spans="1:14" x14ac:dyDescent="0.35">
      <c r="A479">
        <v>478</v>
      </c>
      <c r="B479" t="s">
        <v>1400</v>
      </c>
      <c r="C479" t="s">
        <v>1401</v>
      </c>
      <c r="D479" t="s">
        <v>1402</v>
      </c>
      <c r="E479">
        <v>50</v>
      </c>
      <c r="F479" t="s">
        <v>24</v>
      </c>
      <c r="G479" t="s">
        <v>48</v>
      </c>
      <c r="H479" s="1">
        <f>IFERROR(VLOOKUP($A479,Sheet1!$A:$F,COLUMN(Sheet1!B479),FALSE),0)</f>
        <v>44825</v>
      </c>
      <c r="I479" s="1">
        <f>IFERROR(VLOOKUP($A479,Sheet1!$A:$F,COLUMN(Sheet1!C479),FALSE),0)</f>
        <v>44341</v>
      </c>
      <c r="J479" s="14">
        <f>IFERROR(VLOOKUP($A479,Sheet1!$A:$F,COLUMN(Sheet1!D479),FALSE),0)</f>
        <v>2</v>
      </c>
      <c r="K479" s="14">
        <f>IFERROR(VLOOKUP($A479,Sheet1!$A:$F,COLUMN(Sheet1!E479),FALSE),0)</f>
        <v>1280.23</v>
      </c>
      <c r="L479" s="14">
        <f>IFERROR(VLOOKUP($A479,Sheet1!$A:$F,COLUMN(Sheet1!F479),FALSE),0)</f>
        <v>0</v>
      </c>
      <c r="M479">
        <f t="shared" si="14"/>
        <v>0</v>
      </c>
      <c r="N479">
        <f t="shared" si="15"/>
        <v>0</v>
      </c>
    </row>
    <row r="480" spans="1:14" x14ac:dyDescent="0.35">
      <c r="A480">
        <v>479</v>
      </c>
      <c r="B480" t="s">
        <v>1403</v>
      </c>
      <c r="C480" t="s">
        <v>1404</v>
      </c>
      <c r="D480" t="s">
        <v>1405</v>
      </c>
      <c r="E480">
        <v>18</v>
      </c>
      <c r="F480" t="s">
        <v>24</v>
      </c>
      <c r="G480" t="s">
        <v>54</v>
      </c>
      <c r="H480" s="1">
        <f>IFERROR(VLOOKUP($A480,Sheet1!$A:$F,COLUMN(Sheet1!B480),FALSE),0)</f>
        <v>44765</v>
      </c>
      <c r="I480" s="1">
        <f>IFERROR(VLOOKUP($A480,Sheet1!$A:$F,COLUMN(Sheet1!C480),FALSE),0)</f>
        <v>44299</v>
      </c>
      <c r="J480" s="14">
        <f>IFERROR(VLOOKUP($A480,Sheet1!$A:$F,COLUMN(Sheet1!D480),FALSE),0)</f>
        <v>3</v>
      </c>
      <c r="K480" s="14">
        <f>IFERROR(VLOOKUP($A480,Sheet1!$A:$F,COLUMN(Sheet1!E480),FALSE),0)</f>
        <v>3546.71</v>
      </c>
      <c r="L480" s="14">
        <f>IFERROR(VLOOKUP($A480,Sheet1!$A:$F,COLUMN(Sheet1!F480),FALSE),0)</f>
        <v>2</v>
      </c>
      <c r="M480">
        <f t="shared" si="14"/>
        <v>0.66666666666666663</v>
      </c>
      <c r="N480">
        <f t="shared" si="15"/>
        <v>0</v>
      </c>
    </row>
    <row r="481" spans="1:14" x14ac:dyDescent="0.35">
      <c r="A481">
        <v>480</v>
      </c>
      <c r="B481" t="s">
        <v>1406</v>
      </c>
      <c r="C481" t="s">
        <v>1407</v>
      </c>
      <c r="D481" t="s">
        <v>1408</v>
      </c>
      <c r="E481">
        <v>46</v>
      </c>
      <c r="F481" t="s">
        <v>24</v>
      </c>
      <c r="G481" t="s">
        <v>25</v>
      </c>
      <c r="H481" s="1">
        <f>IFERROR(VLOOKUP($A481,Sheet1!$A:$F,COLUMN(Sheet1!B481),FALSE),0)</f>
        <v>44671</v>
      </c>
      <c r="I481" s="1">
        <f>IFERROR(VLOOKUP($A481,Sheet1!$A:$F,COLUMN(Sheet1!C481),FALSE),0)</f>
        <v>44671</v>
      </c>
      <c r="J481" s="14">
        <f>IFERROR(VLOOKUP($A481,Sheet1!$A:$F,COLUMN(Sheet1!D481),FALSE),0)</f>
        <v>1</v>
      </c>
      <c r="K481" s="14">
        <f>IFERROR(VLOOKUP($A481,Sheet1!$A:$F,COLUMN(Sheet1!E481),FALSE),0)</f>
        <v>125.03999999999999</v>
      </c>
      <c r="L481" s="14">
        <f>IFERROR(VLOOKUP($A481,Sheet1!$A:$F,COLUMN(Sheet1!F481),FALSE),0)</f>
        <v>0</v>
      </c>
      <c r="M481">
        <f t="shared" si="14"/>
        <v>0</v>
      </c>
      <c r="N481">
        <f t="shared" si="15"/>
        <v>0</v>
      </c>
    </row>
    <row r="482" spans="1:14" x14ac:dyDescent="0.35">
      <c r="A482">
        <v>481</v>
      </c>
      <c r="B482" t="s">
        <v>1409</v>
      </c>
      <c r="C482" t="s">
        <v>1410</v>
      </c>
      <c r="D482" t="s">
        <v>1411</v>
      </c>
      <c r="E482">
        <v>23</v>
      </c>
      <c r="F482" t="s">
        <v>9</v>
      </c>
      <c r="G482" t="s">
        <v>76</v>
      </c>
      <c r="H482" s="1">
        <f>IFERROR(VLOOKUP($A482,Sheet1!$A:$F,COLUMN(Sheet1!B482),FALSE),0)</f>
        <v>44876</v>
      </c>
      <c r="I482" s="1">
        <f>IFERROR(VLOOKUP($A482,Sheet1!$A:$F,COLUMN(Sheet1!C482),FALSE),0)</f>
        <v>44397</v>
      </c>
      <c r="J482" s="14">
        <f>IFERROR(VLOOKUP($A482,Sheet1!$A:$F,COLUMN(Sheet1!D482),FALSE),0)</f>
        <v>4</v>
      </c>
      <c r="K482" s="14">
        <f>IFERROR(VLOOKUP($A482,Sheet1!$A:$F,COLUMN(Sheet1!E482),FALSE),0)</f>
        <v>1540.35</v>
      </c>
      <c r="L482" s="14">
        <f>IFERROR(VLOOKUP($A482,Sheet1!$A:$F,COLUMN(Sheet1!F482),FALSE),0)</f>
        <v>3</v>
      </c>
      <c r="M482">
        <f t="shared" si="14"/>
        <v>0.75</v>
      </c>
      <c r="N482">
        <f t="shared" si="15"/>
        <v>0</v>
      </c>
    </row>
    <row r="483" spans="1:14" x14ac:dyDescent="0.35">
      <c r="A483">
        <v>482</v>
      </c>
      <c r="B483" t="s">
        <v>1412</v>
      </c>
      <c r="C483" t="s">
        <v>1413</v>
      </c>
      <c r="D483" t="s">
        <v>1414</v>
      </c>
      <c r="E483">
        <v>28</v>
      </c>
      <c r="F483" t="s">
        <v>14</v>
      </c>
      <c r="G483" t="s">
        <v>48</v>
      </c>
      <c r="H483" s="1">
        <f>IFERROR(VLOOKUP($A483,Sheet1!$A:$F,COLUMN(Sheet1!B483),FALSE),0)</f>
        <v>44640</v>
      </c>
      <c r="I483" s="1">
        <f>IFERROR(VLOOKUP($A483,Sheet1!$A:$F,COLUMN(Sheet1!C483),FALSE),0)</f>
        <v>44287</v>
      </c>
      <c r="J483" s="14">
        <f>IFERROR(VLOOKUP($A483,Sheet1!$A:$F,COLUMN(Sheet1!D483),FALSE),0)</f>
        <v>4</v>
      </c>
      <c r="K483" s="14">
        <f>IFERROR(VLOOKUP($A483,Sheet1!$A:$F,COLUMN(Sheet1!E483),FALSE),0)</f>
        <v>3868.64</v>
      </c>
      <c r="L483" s="14">
        <f>IFERROR(VLOOKUP($A483,Sheet1!$A:$F,COLUMN(Sheet1!F483),FALSE),0)</f>
        <v>2</v>
      </c>
      <c r="M483">
        <f t="shared" si="14"/>
        <v>0.5</v>
      </c>
      <c r="N483">
        <f t="shared" si="15"/>
        <v>0</v>
      </c>
    </row>
    <row r="484" spans="1:14" x14ac:dyDescent="0.35">
      <c r="A484">
        <v>483</v>
      </c>
      <c r="B484" t="s">
        <v>1415</v>
      </c>
      <c r="C484" t="s">
        <v>1416</v>
      </c>
      <c r="D484" t="s">
        <v>1417</v>
      </c>
      <c r="E484">
        <v>59</v>
      </c>
      <c r="F484" t="s">
        <v>24</v>
      </c>
      <c r="G484" t="s">
        <v>48</v>
      </c>
      <c r="H484" s="1">
        <f>IFERROR(VLOOKUP($A484,Sheet1!$A:$F,COLUMN(Sheet1!B484),FALSE),0)</f>
        <v>44997</v>
      </c>
      <c r="I484" s="1">
        <f>IFERROR(VLOOKUP($A484,Sheet1!$A:$F,COLUMN(Sheet1!C484),FALSE),0)</f>
        <v>44322</v>
      </c>
      <c r="J484" s="14">
        <f>IFERROR(VLOOKUP($A484,Sheet1!$A:$F,COLUMN(Sheet1!D484),FALSE),0)</f>
        <v>9</v>
      </c>
      <c r="K484" s="14">
        <f>IFERROR(VLOOKUP($A484,Sheet1!$A:$F,COLUMN(Sheet1!E484),FALSE),0)</f>
        <v>6882.1900000000005</v>
      </c>
      <c r="L484" s="14">
        <f>IFERROR(VLOOKUP($A484,Sheet1!$A:$F,COLUMN(Sheet1!F484),FALSE),0)</f>
        <v>3</v>
      </c>
      <c r="M484">
        <f t="shared" si="14"/>
        <v>0.33333333333333331</v>
      </c>
      <c r="N484">
        <f t="shared" si="15"/>
        <v>0</v>
      </c>
    </row>
    <row r="485" spans="1:14" x14ac:dyDescent="0.35">
      <c r="A485">
        <v>484</v>
      </c>
      <c r="B485" t="s">
        <v>1418</v>
      </c>
      <c r="C485" t="s">
        <v>1419</v>
      </c>
      <c r="D485" t="s">
        <v>1420</v>
      </c>
      <c r="E485">
        <v>56</v>
      </c>
      <c r="F485" t="s">
        <v>14</v>
      </c>
      <c r="G485" t="s">
        <v>32</v>
      </c>
      <c r="H485" s="1">
        <f>IFERROR(VLOOKUP($A485,Sheet1!$A:$F,COLUMN(Sheet1!B485),FALSE),0)</f>
        <v>0</v>
      </c>
      <c r="I485" s="1">
        <f>IFERROR(VLOOKUP($A485,Sheet1!$A:$F,COLUMN(Sheet1!C485),FALSE),0)</f>
        <v>0</v>
      </c>
      <c r="J485" s="14">
        <f>IFERROR(VLOOKUP($A485,Sheet1!$A:$F,COLUMN(Sheet1!D485),FALSE),0)</f>
        <v>0</v>
      </c>
      <c r="K485" s="14">
        <f>IFERROR(VLOOKUP($A485,Sheet1!$A:$F,COLUMN(Sheet1!E485),FALSE),0)</f>
        <v>0</v>
      </c>
      <c r="L485" s="14">
        <f>IFERROR(VLOOKUP($A485,Sheet1!$A:$F,COLUMN(Sheet1!F485),FALSE),0)</f>
        <v>0</v>
      </c>
      <c r="M485">
        <f t="shared" si="14"/>
        <v>0</v>
      </c>
      <c r="N485">
        <f t="shared" si="15"/>
        <v>0</v>
      </c>
    </row>
    <row r="486" spans="1:14" x14ac:dyDescent="0.35">
      <c r="A486">
        <v>485</v>
      </c>
      <c r="B486" t="s">
        <v>1421</v>
      </c>
      <c r="C486" t="s">
        <v>1422</v>
      </c>
      <c r="D486" t="s">
        <v>1423</v>
      </c>
      <c r="E486">
        <v>36</v>
      </c>
      <c r="F486" t="s">
        <v>24</v>
      </c>
      <c r="G486" t="s">
        <v>83</v>
      </c>
      <c r="H486" s="1">
        <f>IFERROR(VLOOKUP($A486,Sheet1!$A:$F,COLUMN(Sheet1!B486),FALSE),0)</f>
        <v>44696</v>
      </c>
      <c r="I486" s="1">
        <f>IFERROR(VLOOKUP($A486,Sheet1!$A:$F,COLUMN(Sheet1!C486),FALSE),0)</f>
        <v>44696</v>
      </c>
      <c r="J486" s="14">
        <f>IFERROR(VLOOKUP($A486,Sheet1!$A:$F,COLUMN(Sheet1!D486),FALSE),0)</f>
        <v>1</v>
      </c>
      <c r="K486" s="14">
        <f>IFERROR(VLOOKUP($A486,Sheet1!$A:$F,COLUMN(Sheet1!E486),FALSE),0)</f>
        <v>234.02</v>
      </c>
      <c r="L486" s="14">
        <f>IFERROR(VLOOKUP($A486,Sheet1!$A:$F,COLUMN(Sheet1!F486),FALSE),0)</f>
        <v>1</v>
      </c>
      <c r="M486">
        <f t="shared" si="14"/>
        <v>1</v>
      </c>
      <c r="N486">
        <f t="shared" si="15"/>
        <v>1</v>
      </c>
    </row>
    <row r="487" spans="1:14" x14ac:dyDescent="0.35">
      <c r="A487">
        <v>486</v>
      </c>
      <c r="B487" t="s">
        <v>1424</v>
      </c>
      <c r="C487" t="s">
        <v>1425</v>
      </c>
      <c r="D487" t="s">
        <v>1426</v>
      </c>
      <c r="E487">
        <v>33</v>
      </c>
      <c r="F487" t="s">
        <v>9</v>
      </c>
      <c r="G487" t="s">
        <v>83</v>
      </c>
      <c r="H487" s="1">
        <f>IFERROR(VLOOKUP($A487,Sheet1!$A:$F,COLUMN(Sheet1!B487),FALSE),0)</f>
        <v>44605</v>
      </c>
      <c r="I487" s="1">
        <f>IFERROR(VLOOKUP($A487,Sheet1!$A:$F,COLUMN(Sheet1!C487),FALSE),0)</f>
        <v>44605</v>
      </c>
      <c r="J487" s="14">
        <f>IFERROR(VLOOKUP($A487,Sheet1!$A:$F,COLUMN(Sheet1!D487),FALSE),0)</f>
        <v>1</v>
      </c>
      <c r="K487" s="14">
        <f>IFERROR(VLOOKUP($A487,Sheet1!$A:$F,COLUMN(Sheet1!E487),FALSE),0)</f>
        <v>153.66</v>
      </c>
      <c r="L487" s="14">
        <f>IFERROR(VLOOKUP($A487,Sheet1!$A:$F,COLUMN(Sheet1!F487),FALSE),0)</f>
        <v>0</v>
      </c>
      <c r="M487">
        <f t="shared" si="14"/>
        <v>0</v>
      </c>
      <c r="N487">
        <f t="shared" si="15"/>
        <v>0</v>
      </c>
    </row>
    <row r="488" spans="1:14" x14ac:dyDescent="0.35">
      <c r="A488">
        <v>487</v>
      </c>
      <c r="B488" t="s">
        <v>1427</v>
      </c>
      <c r="C488" t="s">
        <v>1428</v>
      </c>
      <c r="D488">
        <v>8085096085</v>
      </c>
      <c r="E488">
        <v>52</v>
      </c>
      <c r="F488" t="s">
        <v>14</v>
      </c>
      <c r="G488" t="s">
        <v>60</v>
      </c>
      <c r="H488" s="1">
        <f>IFERROR(VLOOKUP($A488,Sheet1!$A:$F,COLUMN(Sheet1!B488),FALSE),0)</f>
        <v>44938</v>
      </c>
      <c r="I488" s="1">
        <f>IFERROR(VLOOKUP($A488,Sheet1!$A:$F,COLUMN(Sheet1!C488),FALSE),0)</f>
        <v>44693</v>
      </c>
      <c r="J488" s="14">
        <f>IFERROR(VLOOKUP($A488,Sheet1!$A:$F,COLUMN(Sheet1!D488),FALSE),0)</f>
        <v>2</v>
      </c>
      <c r="K488" s="14">
        <f>IFERROR(VLOOKUP($A488,Sheet1!$A:$F,COLUMN(Sheet1!E488),FALSE),0)</f>
        <v>806.69</v>
      </c>
      <c r="L488" s="14">
        <f>IFERROR(VLOOKUP($A488,Sheet1!$A:$F,COLUMN(Sheet1!F488),FALSE),0)</f>
        <v>2</v>
      </c>
      <c r="M488">
        <f t="shared" si="14"/>
        <v>1</v>
      </c>
      <c r="N488">
        <f t="shared" si="15"/>
        <v>1</v>
      </c>
    </row>
    <row r="489" spans="1:14" x14ac:dyDescent="0.35">
      <c r="A489">
        <v>488</v>
      </c>
      <c r="B489" t="s">
        <v>1429</v>
      </c>
      <c r="C489" t="s">
        <v>1430</v>
      </c>
      <c r="D489" t="s">
        <v>1431</v>
      </c>
      <c r="E489">
        <v>38</v>
      </c>
      <c r="F489" t="s">
        <v>9</v>
      </c>
      <c r="G489" t="s">
        <v>83</v>
      </c>
      <c r="H489" s="1">
        <f>IFERROR(VLOOKUP($A489,Sheet1!$A:$F,COLUMN(Sheet1!B489),FALSE),0)</f>
        <v>44801</v>
      </c>
      <c r="I489" s="1">
        <f>IFERROR(VLOOKUP($A489,Sheet1!$A:$F,COLUMN(Sheet1!C489),FALSE),0)</f>
        <v>44384</v>
      </c>
      <c r="J489" s="14">
        <f>IFERROR(VLOOKUP($A489,Sheet1!$A:$F,COLUMN(Sheet1!D489),FALSE),0)</f>
        <v>6</v>
      </c>
      <c r="K489" s="14">
        <f>IFERROR(VLOOKUP($A489,Sheet1!$A:$F,COLUMN(Sheet1!E489),FALSE),0)</f>
        <v>3751.09</v>
      </c>
      <c r="L489" s="14">
        <f>IFERROR(VLOOKUP($A489,Sheet1!$A:$F,COLUMN(Sheet1!F489),FALSE),0)</f>
        <v>4</v>
      </c>
      <c r="M489">
        <f t="shared" si="14"/>
        <v>0.66666666666666663</v>
      </c>
      <c r="N489">
        <f t="shared" si="15"/>
        <v>0</v>
      </c>
    </row>
    <row r="490" spans="1:14" x14ac:dyDescent="0.35">
      <c r="A490">
        <v>489</v>
      </c>
      <c r="B490" t="s">
        <v>1432</v>
      </c>
      <c r="C490" t="s">
        <v>1433</v>
      </c>
      <c r="D490" t="s">
        <v>1434</v>
      </c>
      <c r="E490">
        <v>48</v>
      </c>
      <c r="F490" t="s">
        <v>9</v>
      </c>
      <c r="G490" t="s">
        <v>32</v>
      </c>
      <c r="H490" s="1">
        <f>IFERROR(VLOOKUP($A490,Sheet1!$A:$F,COLUMN(Sheet1!B490),FALSE),0)</f>
        <v>44561</v>
      </c>
      <c r="I490" s="1">
        <f>IFERROR(VLOOKUP($A490,Sheet1!$A:$F,COLUMN(Sheet1!C490),FALSE),0)</f>
        <v>44561</v>
      </c>
      <c r="J490" s="14">
        <f>IFERROR(VLOOKUP($A490,Sheet1!$A:$F,COLUMN(Sheet1!D490),FALSE),0)</f>
        <v>1</v>
      </c>
      <c r="K490" s="14">
        <f>IFERROR(VLOOKUP($A490,Sheet1!$A:$F,COLUMN(Sheet1!E490),FALSE),0)</f>
        <v>363.04</v>
      </c>
      <c r="L490" s="14">
        <f>IFERROR(VLOOKUP($A490,Sheet1!$A:$F,COLUMN(Sheet1!F490),FALSE),0)</f>
        <v>0</v>
      </c>
      <c r="M490">
        <f t="shared" si="14"/>
        <v>0</v>
      </c>
      <c r="N490">
        <f t="shared" si="15"/>
        <v>0</v>
      </c>
    </row>
    <row r="491" spans="1:14" x14ac:dyDescent="0.35">
      <c r="A491">
        <v>490</v>
      </c>
      <c r="B491" t="s">
        <v>1435</v>
      </c>
      <c r="C491" t="s">
        <v>1436</v>
      </c>
      <c r="D491" t="s">
        <v>1437</v>
      </c>
      <c r="E491">
        <v>27</v>
      </c>
      <c r="F491" t="s">
        <v>9</v>
      </c>
      <c r="G491" t="s">
        <v>76</v>
      </c>
      <c r="H491" s="1">
        <f>IFERROR(VLOOKUP($A491,Sheet1!$A:$F,COLUMN(Sheet1!B491),FALSE),0)</f>
        <v>44333</v>
      </c>
      <c r="I491" s="1">
        <f>IFERROR(VLOOKUP($A491,Sheet1!$A:$F,COLUMN(Sheet1!C491),FALSE),0)</f>
        <v>44317</v>
      </c>
      <c r="J491" s="14">
        <f>IFERROR(VLOOKUP($A491,Sheet1!$A:$F,COLUMN(Sheet1!D491),FALSE),0)</f>
        <v>2</v>
      </c>
      <c r="K491" s="14">
        <f>IFERROR(VLOOKUP($A491,Sheet1!$A:$F,COLUMN(Sheet1!E491),FALSE),0)</f>
        <v>620.72</v>
      </c>
      <c r="L491" s="14">
        <f>IFERROR(VLOOKUP($A491,Sheet1!$A:$F,COLUMN(Sheet1!F491),FALSE),0)</f>
        <v>1</v>
      </c>
      <c r="M491">
        <f t="shared" si="14"/>
        <v>0.5</v>
      </c>
      <c r="N491">
        <f t="shared" si="15"/>
        <v>0</v>
      </c>
    </row>
    <row r="492" spans="1:14" x14ac:dyDescent="0.35">
      <c r="A492">
        <v>491</v>
      </c>
      <c r="B492" t="s">
        <v>1438</v>
      </c>
      <c r="C492" t="s">
        <v>1439</v>
      </c>
      <c r="D492" t="s">
        <v>1440</v>
      </c>
      <c r="E492">
        <v>56</v>
      </c>
      <c r="F492" t="s">
        <v>9</v>
      </c>
      <c r="G492" t="s">
        <v>25</v>
      </c>
      <c r="H492" s="1">
        <f>IFERROR(VLOOKUP($A492,Sheet1!$A:$F,COLUMN(Sheet1!B492),FALSE),0)</f>
        <v>44952</v>
      </c>
      <c r="I492" s="1">
        <f>IFERROR(VLOOKUP($A492,Sheet1!$A:$F,COLUMN(Sheet1!C492),FALSE),0)</f>
        <v>44381</v>
      </c>
      <c r="J492" s="14">
        <f>IFERROR(VLOOKUP($A492,Sheet1!$A:$F,COLUMN(Sheet1!D492),FALSE),0)</f>
        <v>3</v>
      </c>
      <c r="K492" s="14">
        <f>IFERROR(VLOOKUP($A492,Sheet1!$A:$F,COLUMN(Sheet1!E492),FALSE),0)</f>
        <v>1700.56</v>
      </c>
      <c r="L492" s="14">
        <f>IFERROR(VLOOKUP($A492,Sheet1!$A:$F,COLUMN(Sheet1!F492),FALSE),0)</f>
        <v>2</v>
      </c>
      <c r="M492">
        <f t="shared" si="14"/>
        <v>0.66666666666666663</v>
      </c>
      <c r="N492">
        <f t="shared" si="15"/>
        <v>0</v>
      </c>
    </row>
    <row r="493" spans="1:14" x14ac:dyDescent="0.35">
      <c r="A493">
        <v>492</v>
      </c>
      <c r="B493" t="s">
        <v>1441</v>
      </c>
      <c r="C493" t="s">
        <v>1442</v>
      </c>
      <c r="D493" t="s">
        <v>1443</v>
      </c>
      <c r="E493">
        <v>36</v>
      </c>
      <c r="F493" t="s">
        <v>14</v>
      </c>
      <c r="G493" t="s">
        <v>48</v>
      </c>
      <c r="H493" s="1">
        <f>IFERROR(VLOOKUP($A493,Sheet1!$A:$F,COLUMN(Sheet1!B493),FALSE),0)</f>
        <v>44841</v>
      </c>
      <c r="I493" s="1">
        <f>IFERROR(VLOOKUP($A493,Sheet1!$A:$F,COLUMN(Sheet1!C493),FALSE),0)</f>
        <v>44295</v>
      </c>
      <c r="J493" s="14">
        <f>IFERROR(VLOOKUP($A493,Sheet1!$A:$F,COLUMN(Sheet1!D493),FALSE),0)</f>
        <v>5</v>
      </c>
      <c r="K493" s="14">
        <f>IFERROR(VLOOKUP($A493,Sheet1!$A:$F,COLUMN(Sheet1!E493),FALSE),0)</f>
        <v>380.24</v>
      </c>
      <c r="L493" s="14">
        <f>IFERROR(VLOOKUP($A493,Sheet1!$A:$F,COLUMN(Sheet1!F493),FALSE),0)</f>
        <v>2</v>
      </c>
      <c r="M493">
        <f t="shared" si="14"/>
        <v>0.4</v>
      </c>
      <c r="N493">
        <f t="shared" si="15"/>
        <v>0</v>
      </c>
    </row>
    <row r="494" spans="1:14" x14ac:dyDescent="0.35">
      <c r="A494">
        <v>493</v>
      </c>
      <c r="B494" t="s">
        <v>1444</v>
      </c>
      <c r="C494" t="s">
        <v>1445</v>
      </c>
      <c r="D494" t="s">
        <v>1446</v>
      </c>
      <c r="E494">
        <v>30</v>
      </c>
      <c r="F494" t="s">
        <v>24</v>
      </c>
      <c r="G494" t="s">
        <v>76</v>
      </c>
      <c r="H494" s="1">
        <f>IFERROR(VLOOKUP($A494,Sheet1!$A:$F,COLUMN(Sheet1!B494),FALSE),0)</f>
        <v>44970</v>
      </c>
      <c r="I494" s="1">
        <f>IFERROR(VLOOKUP($A494,Sheet1!$A:$F,COLUMN(Sheet1!C494),FALSE),0)</f>
        <v>44839</v>
      </c>
      <c r="J494" s="14">
        <f>IFERROR(VLOOKUP($A494,Sheet1!$A:$F,COLUMN(Sheet1!D494),FALSE),0)</f>
        <v>2</v>
      </c>
      <c r="K494" s="14">
        <f>IFERROR(VLOOKUP($A494,Sheet1!$A:$F,COLUMN(Sheet1!E494),FALSE),0)</f>
        <v>2176.29</v>
      </c>
      <c r="L494" s="14">
        <f>IFERROR(VLOOKUP($A494,Sheet1!$A:$F,COLUMN(Sheet1!F494),FALSE),0)</f>
        <v>2</v>
      </c>
      <c r="M494">
        <f t="shared" si="14"/>
        <v>1</v>
      </c>
      <c r="N494">
        <f t="shared" si="15"/>
        <v>1</v>
      </c>
    </row>
    <row r="495" spans="1:14" x14ac:dyDescent="0.35">
      <c r="A495">
        <v>494</v>
      </c>
      <c r="B495" t="s">
        <v>1447</v>
      </c>
      <c r="C495" t="s">
        <v>1448</v>
      </c>
      <c r="D495" t="s">
        <v>1449</v>
      </c>
      <c r="E495">
        <v>65</v>
      </c>
      <c r="F495" t="s">
        <v>24</v>
      </c>
      <c r="G495" t="s">
        <v>10</v>
      </c>
      <c r="H495" s="1">
        <f>IFERROR(VLOOKUP($A495,Sheet1!$A:$F,COLUMN(Sheet1!B495),FALSE),0)</f>
        <v>44861</v>
      </c>
      <c r="I495" s="1">
        <f>IFERROR(VLOOKUP($A495,Sheet1!$A:$F,COLUMN(Sheet1!C495),FALSE),0)</f>
        <v>44369</v>
      </c>
      <c r="J495" s="14">
        <f>IFERROR(VLOOKUP($A495,Sheet1!$A:$F,COLUMN(Sheet1!D495),FALSE),0)</f>
        <v>3</v>
      </c>
      <c r="K495" s="14">
        <f>IFERROR(VLOOKUP($A495,Sheet1!$A:$F,COLUMN(Sheet1!E495),FALSE),0)</f>
        <v>1184.96</v>
      </c>
      <c r="L495" s="14">
        <f>IFERROR(VLOOKUP($A495,Sheet1!$A:$F,COLUMN(Sheet1!F495),FALSE),0)</f>
        <v>1</v>
      </c>
      <c r="M495">
        <f t="shared" si="14"/>
        <v>0.33333333333333331</v>
      </c>
      <c r="N495">
        <f t="shared" si="15"/>
        <v>0</v>
      </c>
    </row>
    <row r="496" spans="1:14" x14ac:dyDescent="0.35">
      <c r="A496">
        <v>495</v>
      </c>
      <c r="B496" t="s">
        <v>1450</v>
      </c>
      <c r="C496" t="s">
        <v>1451</v>
      </c>
      <c r="D496" t="s">
        <v>1452</v>
      </c>
      <c r="E496">
        <v>38</v>
      </c>
      <c r="F496" t="s">
        <v>14</v>
      </c>
      <c r="G496" t="s">
        <v>44</v>
      </c>
      <c r="H496" s="1">
        <f>IFERROR(VLOOKUP($A496,Sheet1!$A:$F,COLUMN(Sheet1!B496),FALSE),0)</f>
        <v>44904</v>
      </c>
      <c r="I496" s="1">
        <f>IFERROR(VLOOKUP($A496,Sheet1!$A:$F,COLUMN(Sheet1!C496),FALSE),0)</f>
        <v>44452</v>
      </c>
      <c r="J496" s="14">
        <f>IFERROR(VLOOKUP($A496,Sheet1!$A:$F,COLUMN(Sheet1!D496),FALSE),0)</f>
        <v>4</v>
      </c>
      <c r="K496" s="14">
        <f>IFERROR(VLOOKUP($A496,Sheet1!$A:$F,COLUMN(Sheet1!E496),FALSE),0)</f>
        <v>2184.7799999999997</v>
      </c>
      <c r="L496" s="14">
        <f>IFERROR(VLOOKUP($A496,Sheet1!$A:$F,COLUMN(Sheet1!F496),FALSE),0)</f>
        <v>3</v>
      </c>
      <c r="M496">
        <f t="shared" si="14"/>
        <v>0.75</v>
      </c>
      <c r="N496">
        <f t="shared" si="15"/>
        <v>0</v>
      </c>
    </row>
    <row r="497" spans="1:14" x14ac:dyDescent="0.35">
      <c r="A497">
        <v>496</v>
      </c>
      <c r="B497" t="s">
        <v>1453</v>
      </c>
      <c r="C497" t="s">
        <v>1454</v>
      </c>
      <c r="D497" t="s">
        <v>1455</v>
      </c>
      <c r="E497">
        <v>63</v>
      </c>
      <c r="F497" t="s">
        <v>9</v>
      </c>
      <c r="G497" t="s">
        <v>44</v>
      </c>
      <c r="H497" s="1">
        <f>IFERROR(VLOOKUP($A497,Sheet1!$A:$F,COLUMN(Sheet1!B497),FALSE),0)</f>
        <v>44929</v>
      </c>
      <c r="I497" s="1">
        <f>IFERROR(VLOOKUP($A497,Sheet1!$A:$F,COLUMN(Sheet1!C497),FALSE),0)</f>
        <v>44406</v>
      </c>
      <c r="J497" s="14">
        <f>IFERROR(VLOOKUP($A497,Sheet1!$A:$F,COLUMN(Sheet1!D497),FALSE),0)</f>
        <v>5</v>
      </c>
      <c r="K497" s="14">
        <f>IFERROR(VLOOKUP($A497,Sheet1!$A:$F,COLUMN(Sheet1!E497),FALSE),0)</f>
        <v>4066.1500000000005</v>
      </c>
      <c r="L497" s="14">
        <f>IFERROR(VLOOKUP($A497,Sheet1!$A:$F,COLUMN(Sheet1!F497),FALSE),0)</f>
        <v>3</v>
      </c>
      <c r="M497">
        <f t="shared" si="14"/>
        <v>0.6</v>
      </c>
      <c r="N497">
        <f t="shared" si="15"/>
        <v>0</v>
      </c>
    </row>
    <row r="498" spans="1:14" x14ac:dyDescent="0.35">
      <c r="A498">
        <v>497</v>
      </c>
      <c r="B498" t="s">
        <v>1456</v>
      </c>
      <c r="C498" t="s">
        <v>1457</v>
      </c>
      <c r="D498" t="s">
        <v>1458</v>
      </c>
      <c r="E498">
        <v>46</v>
      </c>
      <c r="F498" t="s">
        <v>14</v>
      </c>
      <c r="G498" t="s">
        <v>25</v>
      </c>
      <c r="H498" s="1">
        <f>IFERROR(VLOOKUP($A498,Sheet1!$A:$F,COLUMN(Sheet1!B498),FALSE),0)</f>
        <v>44551</v>
      </c>
      <c r="I498" s="1">
        <f>IFERROR(VLOOKUP($A498,Sheet1!$A:$F,COLUMN(Sheet1!C498),FALSE),0)</f>
        <v>44346</v>
      </c>
      <c r="J498" s="14">
        <f>IFERROR(VLOOKUP($A498,Sheet1!$A:$F,COLUMN(Sheet1!D498),FALSE),0)</f>
        <v>4</v>
      </c>
      <c r="K498" s="14">
        <f>IFERROR(VLOOKUP($A498,Sheet1!$A:$F,COLUMN(Sheet1!E498),FALSE),0)</f>
        <v>733.8</v>
      </c>
      <c r="L498" s="14">
        <f>IFERROR(VLOOKUP($A498,Sheet1!$A:$F,COLUMN(Sheet1!F498),FALSE),0)</f>
        <v>3</v>
      </c>
      <c r="M498">
        <f t="shared" si="14"/>
        <v>0.75</v>
      </c>
      <c r="N498">
        <f t="shared" si="15"/>
        <v>0</v>
      </c>
    </row>
    <row r="499" spans="1:14" x14ac:dyDescent="0.35">
      <c r="A499">
        <v>498</v>
      </c>
      <c r="B499" t="s">
        <v>1459</v>
      </c>
      <c r="C499" t="s">
        <v>1460</v>
      </c>
      <c r="D499" t="s">
        <v>1461</v>
      </c>
      <c r="E499">
        <v>39</v>
      </c>
      <c r="F499" t="s">
        <v>9</v>
      </c>
      <c r="G499" t="s">
        <v>48</v>
      </c>
      <c r="H499" s="1">
        <f>IFERROR(VLOOKUP($A499,Sheet1!$A:$F,COLUMN(Sheet1!B499),FALSE),0)</f>
        <v>44902</v>
      </c>
      <c r="I499" s="1">
        <f>IFERROR(VLOOKUP($A499,Sheet1!$A:$F,COLUMN(Sheet1!C499),FALSE),0)</f>
        <v>44723</v>
      </c>
      <c r="J499" s="14">
        <f>IFERROR(VLOOKUP($A499,Sheet1!$A:$F,COLUMN(Sheet1!D499),FALSE),0)</f>
        <v>4</v>
      </c>
      <c r="K499" s="14">
        <f>IFERROR(VLOOKUP($A499,Sheet1!$A:$F,COLUMN(Sheet1!E499),FALSE),0)</f>
        <v>5328.81</v>
      </c>
      <c r="L499" s="14">
        <f>IFERROR(VLOOKUP($A499,Sheet1!$A:$F,COLUMN(Sheet1!F499),FALSE),0)</f>
        <v>2</v>
      </c>
      <c r="M499">
        <f t="shared" si="14"/>
        <v>0.5</v>
      </c>
      <c r="N499">
        <f t="shared" si="15"/>
        <v>0</v>
      </c>
    </row>
    <row r="500" spans="1:14" x14ac:dyDescent="0.35">
      <c r="A500">
        <v>499</v>
      </c>
      <c r="B500" t="s">
        <v>1462</v>
      </c>
      <c r="C500" t="s">
        <v>1463</v>
      </c>
      <c r="D500" t="s">
        <v>1464</v>
      </c>
      <c r="E500">
        <v>55</v>
      </c>
      <c r="F500" t="s">
        <v>14</v>
      </c>
      <c r="G500" t="s">
        <v>83</v>
      </c>
      <c r="H500" s="1">
        <f>IFERROR(VLOOKUP($A500,Sheet1!$A:$F,COLUMN(Sheet1!B500),FALSE),0)</f>
        <v>0</v>
      </c>
      <c r="I500" s="1">
        <f>IFERROR(VLOOKUP($A500,Sheet1!$A:$F,COLUMN(Sheet1!C500),FALSE),0)</f>
        <v>0</v>
      </c>
      <c r="J500" s="14">
        <f>IFERROR(VLOOKUP($A500,Sheet1!$A:$F,COLUMN(Sheet1!D500),FALSE),0)</f>
        <v>0</v>
      </c>
      <c r="K500" s="14">
        <f>IFERROR(VLOOKUP($A500,Sheet1!$A:$F,COLUMN(Sheet1!E500),FALSE),0)</f>
        <v>0</v>
      </c>
      <c r="L500" s="14">
        <f>IFERROR(VLOOKUP($A500,Sheet1!$A:$F,COLUMN(Sheet1!F500),FALSE),0)</f>
        <v>0</v>
      </c>
      <c r="M500">
        <f t="shared" si="14"/>
        <v>0</v>
      </c>
      <c r="N500">
        <f t="shared" si="15"/>
        <v>0</v>
      </c>
    </row>
    <row r="501" spans="1:14" x14ac:dyDescent="0.35">
      <c r="A501">
        <v>500</v>
      </c>
      <c r="B501" t="s">
        <v>1465</v>
      </c>
      <c r="C501" t="s">
        <v>1466</v>
      </c>
      <c r="D501" t="s">
        <v>1467</v>
      </c>
      <c r="E501">
        <v>22</v>
      </c>
      <c r="F501" t="s">
        <v>14</v>
      </c>
      <c r="G501" t="s">
        <v>83</v>
      </c>
      <c r="H501" s="1">
        <f>IFERROR(VLOOKUP($A501,Sheet1!$A:$F,COLUMN(Sheet1!B501),FALSE),0)</f>
        <v>44420</v>
      </c>
      <c r="I501" s="1">
        <f>IFERROR(VLOOKUP($A501,Sheet1!$A:$F,COLUMN(Sheet1!C501),FALSE),0)</f>
        <v>44420</v>
      </c>
      <c r="J501" s="14">
        <f>IFERROR(VLOOKUP($A501,Sheet1!$A:$F,COLUMN(Sheet1!D501),FALSE),0)</f>
        <v>1</v>
      </c>
      <c r="K501" s="14">
        <f>IFERROR(VLOOKUP($A501,Sheet1!$A:$F,COLUMN(Sheet1!E501),FALSE),0)</f>
        <v>1416.3000000000002</v>
      </c>
      <c r="L501" s="14">
        <f>IFERROR(VLOOKUP($A501,Sheet1!$A:$F,COLUMN(Sheet1!F501),FALSE),0)</f>
        <v>1</v>
      </c>
      <c r="M501">
        <f t="shared" si="14"/>
        <v>1</v>
      </c>
      <c r="N501">
        <f t="shared" si="15"/>
        <v>1</v>
      </c>
    </row>
    <row r="502" spans="1:14" x14ac:dyDescent="0.35">
      <c r="A502">
        <v>501</v>
      </c>
      <c r="B502" t="s">
        <v>1468</v>
      </c>
      <c r="C502" t="s">
        <v>1469</v>
      </c>
      <c r="D502" t="s">
        <v>1470</v>
      </c>
      <c r="E502">
        <v>40</v>
      </c>
      <c r="F502" t="s">
        <v>9</v>
      </c>
      <c r="G502" t="s">
        <v>76</v>
      </c>
      <c r="H502" s="1">
        <f>IFERROR(VLOOKUP($A502,Sheet1!$A:$F,COLUMN(Sheet1!B502),FALSE),0)</f>
        <v>0</v>
      </c>
      <c r="I502" s="1">
        <f>IFERROR(VLOOKUP($A502,Sheet1!$A:$F,COLUMN(Sheet1!C502),FALSE),0)</f>
        <v>0</v>
      </c>
      <c r="J502" s="14">
        <f>IFERROR(VLOOKUP($A502,Sheet1!$A:$F,COLUMN(Sheet1!D502),FALSE),0)</f>
        <v>0</v>
      </c>
      <c r="K502" s="14">
        <f>IFERROR(VLOOKUP($A502,Sheet1!$A:$F,COLUMN(Sheet1!E502),FALSE),0)</f>
        <v>0</v>
      </c>
      <c r="L502" s="14">
        <f>IFERROR(VLOOKUP($A502,Sheet1!$A:$F,COLUMN(Sheet1!F502),FALSE),0)</f>
        <v>0</v>
      </c>
      <c r="M502">
        <f t="shared" si="14"/>
        <v>0</v>
      </c>
      <c r="N502">
        <f t="shared" si="15"/>
        <v>0</v>
      </c>
    </row>
    <row r="503" spans="1:14" x14ac:dyDescent="0.35">
      <c r="A503">
        <v>502</v>
      </c>
      <c r="B503" t="s">
        <v>1471</v>
      </c>
      <c r="C503" t="s">
        <v>1472</v>
      </c>
      <c r="D503" t="s">
        <v>1473</v>
      </c>
      <c r="E503">
        <v>23</v>
      </c>
      <c r="F503" t="s">
        <v>24</v>
      </c>
      <c r="G503" t="s">
        <v>48</v>
      </c>
      <c r="H503" s="1">
        <f>IFERROR(VLOOKUP($A503,Sheet1!$A:$F,COLUMN(Sheet1!B503),FALSE),0)</f>
        <v>0</v>
      </c>
      <c r="I503" s="1">
        <f>IFERROR(VLOOKUP($A503,Sheet1!$A:$F,COLUMN(Sheet1!C503),FALSE),0)</f>
        <v>0</v>
      </c>
      <c r="J503" s="14">
        <f>IFERROR(VLOOKUP($A503,Sheet1!$A:$F,COLUMN(Sheet1!D503),FALSE),0)</f>
        <v>0</v>
      </c>
      <c r="K503" s="14">
        <f>IFERROR(VLOOKUP($A503,Sheet1!$A:$F,COLUMN(Sheet1!E503),FALSE),0)</f>
        <v>0</v>
      </c>
      <c r="L503" s="14">
        <f>IFERROR(VLOOKUP($A503,Sheet1!$A:$F,COLUMN(Sheet1!F503),FALSE),0)</f>
        <v>0</v>
      </c>
      <c r="M503">
        <f t="shared" si="14"/>
        <v>0</v>
      </c>
      <c r="N503">
        <f t="shared" si="15"/>
        <v>0</v>
      </c>
    </row>
    <row r="504" spans="1:14" x14ac:dyDescent="0.35">
      <c r="A504">
        <v>503</v>
      </c>
      <c r="B504" t="s">
        <v>1474</v>
      </c>
      <c r="C504" t="s">
        <v>1475</v>
      </c>
      <c r="D504" t="s">
        <v>1476</v>
      </c>
      <c r="E504">
        <v>46</v>
      </c>
      <c r="F504" t="s">
        <v>14</v>
      </c>
      <c r="G504" t="s">
        <v>44</v>
      </c>
      <c r="H504" s="1">
        <f>IFERROR(VLOOKUP($A504,Sheet1!$A:$F,COLUMN(Sheet1!B504),FALSE),0)</f>
        <v>44813</v>
      </c>
      <c r="I504" s="1">
        <f>IFERROR(VLOOKUP($A504,Sheet1!$A:$F,COLUMN(Sheet1!C504),FALSE),0)</f>
        <v>44525</v>
      </c>
      <c r="J504" s="14">
        <f>IFERROR(VLOOKUP($A504,Sheet1!$A:$F,COLUMN(Sheet1!D504),FALSE),0)</f>
        <v>3</v>
      </c>
      <c r="K504" s="14">
        <f>IFERROR(VLOOKUP($A504,Sheet1!$A:$F,COLUMN(Sheet1!E504),FALSE),0)</f>
        <v>1756.21</v>
      </c>
      <c r="L504" s="14">
        <f>IFERROR(VLOOKUP($A504,Sheet1!$A:$F,COLUMN(Sheet1!F504),FALSE),0)</f>
        <v>1</v>
      </c>
      <c r="M504">
        <f t="shared" si="14"/>
        <v>0.33333333333333331</v>
      </c>
      <c r="N504">
        <f t="shared" si="15"/>
        <v>0</v>
      </c>
    </row>
    <row r="505" spans="1:14" x14ac:dyDescent="0.35">
      <c r="A505">
        <v>504</v>
      </c>
      <c r="B505" t="s">
        <v>1477</v>
      </c>
      <c r="C505" t="s">
        <v>1478</v>
      </c>
      <c r="D505" t="s">
        <v>1479</v>
      </c>
      <c r="E505">
        <v>37</v>
      </c>
      <c r="F505" t="s">
        <v>24</v>
      </c>
      <c r="G505" t="s">
        <v>25</v>
      </c>
      <c r="H505" s="1">
        <f>IFERROR(VLOOKUP($A505,Sheet1!$A:$F,COLUMN(Sheet1!B505),FALSE),0)</f>
        <v>44927</v>
      </c>
      <c r="I505" s="1">
        <f>IFERROR(VLOOKUP($A505,Sheet1!$A:$F,COLUMN(Sheet1!C505),FALSE),0)</f>
        <v>44618</v>
      </c>
      <c r="J505" s="14">
        <f>IFERROR(VLOOKUP($A505,Sheet1!$A:$F,COLUMN(Sheet1!D505),FALSE),0)</f>
        <v>4</v>
      </c>
      <c r="K505" s="14">
        <f>IFERROR(VLOOKUP($A505,Sheet1!$A:$F,COLUMN(Sheet1!E505),FALSE),0)</f>
        <v>3186.38</v>
      </c>
      <c r="L505" s="14">
        <f>IFERROR(VLOOKUP($A505,Sheet1!$A:$F,COLUMN(Sheet1!F505),FALSE),0)</f>
        <v>4</v>
      </c>
      <c r="M505">
        <f t="shared" si="14"/>
        <v>1</v>
      </c>
      <c r="N505">
        <f t="shared" si="15"/>
        <v>1</v>
      </c>
    </row>
    <row r="506" spans="1:14" x14ac:dyDescent="0.35">
      <c r="A506">
        <v>505</v>
      </c>
      <c r="B506" t="s">
        <v>1480</v>
      </c>
      <c r="C506" t="s">
        <v>1481</v>
      </c>
      <c r="D506" t="s">
        <v>1482</v>
      </c>
      <c r="E506">
        <v>20</v>
      </c>
      <c r="F506" t="s">
        <v>14</v>
      </c>
      <c r="G506" t="s">
        <v>76</v>
      </c>
      <c r="H506" s="1">
        <f>IFERROR(VLOOKUP($A506,Sheet1!$A:$F,COLUMN(Sheet1!B506),FALSE),0)</f>
        <v>44701</v>
      </c>
      <c r="I506" s="1">
        <f>IFERROR(VLOOKUP($A506,Sheet1!$A:$F,COLUMN(Sheet1!C506),FALSE),0)</f>
        <v>44298</v>
      </c>
      <c r="J506" s="14">
        <f>IFERROR(VLOOKUP($A506,Sheet1!$A:$F,COLUMN(Sheet1!D506),FALSE),0)</f>
        <v>3</v>
      </c>
      <c r="K506" s="14">
        <f>IFERROR(VLOOKUP($A506,Sheet1!$A:$F,COLUMN(Sheet1!E506),FALSE),0)</f>
        <v>1366.1799999999998</v>
      </c>
      <c r="L506" s="14">
        <f>IFERROR(VLOOKUP($A506,Sheet1!$A:$F,COLUMN(Sheet1!F506),FALSE),0)</f>
        <v>0</v>
      </c>
      <c r="M506">
        <f t="shared" si="14"/>
        <v>0</v>
      </c>
      <c r="N506">
        <f t="shared" si="15"/>
        <v>0</v>
      </c>
    </row>
    <row r="507" spans="1:14" x14ac:dyDescent="0.35">
      <c r="A507">
        <v>506</v>
      </c>
      <c r="B507" t="s">
        <v>1483</v>
      </c>
      <c r="C507" t="s">
        <v>1484</v>
      </c>
      <c r="D507" t="s">
        <v>1485</v>
      </c>
      <c r="E507">
        <v>20</v>
      </c>
      <c r="F507" t="s">
        <v>14</v>
      </c>
      <c r="G507" t="s">
        <v>83</v>
      </c>
      <c r="H507" s="1">
        <f>IFERROR(VLOOKUP($A507,Sheet1!$A:$F,COLUMN(Sheet1!B507),FALSE),0)</f>
        <v>44996</v>
      </c>
      <c r="I507" s="1">
        <f>IFERROR(VLOOKUP($A507,Sheet1!$A:$F,COLUMN(Sheet1!C507),FALSE),0)</f>
        <v>44467</v>
      </c>
      <c r="J507" s="14">
        <f>IFERROR(VLOOKUP($A507,Sheet1!$A:$F,COLUMN(Sheet1!D507),FALSE),0)</f>
        <v>2</v>
      </c>
      <c r="K507" s="14">
        <f>IFERROR(VLOOKUP($A507,Sheet1!$A:$F,COLUMN(Sheet1!E507),FALSE),0)</f>
        <v>586.79999999999995</v>
      </c>
      <c r="L507" s="14">
        <f>IFERROR(VLOOKUP($A507,Sheet1!$A:$F,COLUMN(Sheet1!F507),FALSE),0)</f>
        <v>2</v>
      </c>
      <c r="M507">
        <f t="shared" si="14"/>
        <v>1</v>
      </c>
      <c r="N507">
        <f t="shared" si="15"/>
        <v>1</v>
      </c>
    </row>
    <row r="508" spans="1:14" x14ac:dyDescent="0.35">
      <c r="A508">
        <v>507</v>
      </c>
      <c r="B508" t="s">
        <v>1486</v>
      </c>
      <c r="C508" t="s">
        <v>1487</v>
      </c>
      <c r="D508" t="s">
        <v>1488</v>
      </c>
      <c r="E508">
        <v>29</v>
      </c>
      <c r="F508" t="s">
        <v>9</v>
      </c>
      <c r="G508" t="s">
        <v>17</v>
      </c>
      <c r="H508" s="1">
        <f>IFERROR(VLOOKUP($A508,Sheet1!$A:$F,COLUMN(Sheet1!B508),FALSE),0)</f>
        <v>44893</v>
      </c>
      <c r="I508" s="1">
        <f>IFERROR(VLOOKUP($A508,Sheet1!$A:$F,COLUMN(Sheet1!C508),FALSE),0)</f>
        <v>44345</v>
      </c>
      <c r="J508" s="14">
        <f>IFERROR(VLOOKUP($A508,Sheet1!$A:$F,COLUMN(Sheet1!D508),FALSE),0)</f>
        <v>4</v>
      </c>
      <c r="K508" s="14">
        <f>IFERROR(VLOOKUP($A508,Sheet1!$A:$F,COLUMN(Sheet1!E508),FALSE),0)</f>
        <v>2632.12</v>
      </c>
      <c r="L508" s="14">
        <f>IFERROR(VLOOKUP($A508,Sheet1!$A:$F,COLUMN(Sheet1!F508),FALSE),0)</f>
        <v>2</v>
      </c>
      <c r="M508">
        <f t="shared" si="14"/>
        <v>0.5</v>
      </c>
      <c r="N508">
        <f t="shared" si="15"/>
        <v>0</v>
      </c>
    </row>
    <row r="509" spans="1:14" x14ac:dyDescent="0.35">
      <c r="A509">
        <v>508</v>
      </c>
      <c r="B509" t="s">
        <v>1489</v>
      </c>
      <c r="C509" t="s">
        <v>1490</v>
      </c>
      <c r="D509" t="s">
        <v>1491</v>
      </c>
      <c r="E509">
        <v>56</v>
      </c>
      <c r="F509" t="s">
        <v>24</v>
      </c>
      <c r="G509" t="s">
        <v>60</v>
      </c>
      <c r="H509" s="1">
        <f>IFERROR(VLOOKUP($A509,Sheet1!$A:$F,COLUMN(Sheet1!B509),FALSE),0)</f>
        <v>44577</v>
      </c>
      <c r="I509" s="1">
        <f>IFERROR(VLOOKUP($A509,Sheet1!$A:$F,COLUMN(Sheet1!C509),FALSE),0)</f>
        <v>44293</v>
      </c>
      <c r="J509" s="14">
        <f>IFERROR(VLOOKUP($A509,Sheet1!$A:$F,COLUMN(Sheet1!D509),FALSE),0)</f>
        <v>2</v>
      </c>
      <c r="K509" s="14">
        <f>IFERROR(VLOOKUP($A509,Sheet1!$A:$F,COLUMN(Sheet1!E509),FALSE),0)</f>
        <v>1095.72</v>
      </c>
      <c r="L509" s="14">
        <f>IFERROR(VLOOKUP($A509,Sheet1!$A:$F,COLUMN(Sheet1!F509),FALSE),0)</f>
        <v>1</v>
      </c>
      <c r="M509">
        <f t="shared" si="14"/>
        <v>0.5</v>
      </c>
      <c r="N509">
        <f t="shared" si="15"/>
        <v>0</v>
      </c>
    </row>
    <row r="510" spans="1:14" x14ac:dyDescent="0.35">
      <c r="A510">
        <v>509</v>
      </c>
      <c r="B510" t="s">
        <v>1492</v>
      </c>
      <c r="C510" t="s">
        <v>1493</v>
      </c>
      <c r="D510" t="s">
        <v>1494</v>
      </c>
      <c r="E510">
        <v>51</v>
      </c>
      <c r="F510" t="s">
        <v>9</v>
      </c>
      <c r="G510" t="s">
        <v>48</v>
      </c>
      <c r="H510" s="1">
        <f>IFERROR(VLOOKUP($A510,Sheet1!$A:$F,COLUMN(Sheet1!B510),FALSE),0)</f>
        <v>0</v>
      </c>
      <c r="I510" s="1">
        <f>IFERROR(VLOOKUP($A510,Sheet1!$A:$F,COLUMN(Sheet1!C510),FALSE),0)</f>
        <v>0</v>
      </c>
      <c r="J510" s="14">
        <f>IFERROR(VLOOKUP($A510,Sheet1!$A:$F,COLUMN(Sheet1!D510),FALSE),0)</f>
        <v>0</v>
      </c>
      <c r="K510" s="14">
        <f>IFERROR(VLOOKUP($A510,Sheet1!$A:$F,COLUMN(Sheet1!E510),FALSE),0)</f>
        <v>0</v>
      </c>
      <c r="L510" s="14">
        <f>IFERROR(VLOOKUP($A510,Sheet1!$A:$F,COLUMN(Sheet1!F510),FALSE),0)</f>
        <v>0</v>
      </c>
      <c r="M510">
        <f t="shared" si="14"/>
        <v>0</v>
      </c>
      <c r="N510">
        <f t="shared" si="15"/>
        <v>0</v>
      </c>
    </row>
    <row r="511" spans="1:14" x14ac:dyDescent="0.35">
      <c r="A511">
        <v>510</v>
      </c>
      <c r="B511" t="s">
        <v>1495</v>
      </c>
      <c r="C511" t="s">
        <v>1496</v>
      </c>
      <c r="D511" t="s">
        <v>1497</v>
      </c>
      <c r="E511">
        <v>49</v>
      </c>
      <c r="F511" t="s">
        <v>9</v>
      </c>
      <c r="G511" t="s">
        <v>32</v>
      </c>
      <c r="H511" s="1">
        <f>IFERROR(VLOOKUP($A511,Sheet1!$A:$F,COLUMN(Sheet1!B511),FALSE),0)</f>
        <v>44836</v>
      </c>
      <c r="I511" s="1">
        <f>IFERROR(VLOOKUP($A511,Sheet1!$A:$F,COLUMN(Sheet1!C511),FALSE),0)</f>
        <v>44444</v>
      </c>
      <c r="J511" s="14">
        <f>IFERROR(VLOOKUP($A511,Sheet1!$A:$F,COLUMN(Sheet1!D511),FALSE),0)</f>
        <v>7</v>
      </c>
      <c r="K511" s="14">
        <f>IFERROR(VLOOKUP($A511,Sheet1!$A:$F,COLUMN(Sheet1!E511),FALSE),0)</f>
        <v>9297.25</v>
      </c>
      <c r="L511" s="14">
        <f>IFERROR(VLOOKUP($A511,Sheet1!$A:$F,COLUMN(Sheet1!F511),FALSE),0)</f>
        <v>5</v>
      </c>
      <c r="M511">
        <f t="shared" si="14"/>
        <v>0.7142857142857143</v>
      </c>
      <c r="N511">
        <f t="shared" si="15"/>
        <v>0</v>
      </c>
    </row>
    <row r="512" spans="1:14" x14ac:dyDescent="0.35">
      <c r="A512">
        <v>511</v>
      </c>
      <c r="B512" t="s">
        <v>1498</v>
      </c>
      <c r="C512" t="s">
        <v>1499</v>
      </c>
      <c r="D512" t="s">
        <v>1500</v>
      </c>
      <c r="E512">
        <v>21</v>
      </c>
      <c r="F512" t="s">
        <v>24</v>
      </c>
      <c r="G512" t="s">
        <v>54</v>
      </c>
      <c r="H512" s="1">
        <f>IFERROR(VLOOKUP($A512,Sheet1!$A:$F,COLUMN(Sheet1!B512),FALSE),0)</f>
        <v>44803</v>
      </c>
      <c r="I512" s="1">
        <f>IFERROR(VLOOKUP($A512,Sheet1!$A:$F,COLUMN(Sheet1!C512),FALSE),0)</f>
        <v>44645</v>
      </c>
      <c r="J512" s="14">
        <f>IFERROR(VLOOKUP($A512,Sheet1!$A:$F,COLUMN(Sheet1!D512),FALSE),0)</f>
        <v>3</v>
      </c>
      <c r="K512" s="14">
        <f>IFERROR(VLOOKUP($A512,Sheet1!$A:$F,COLUMN(Sheet1!E512),FALSE),0)</f>
        <v>2647.42</v>
      </c>
      <c r="L512" s="14">
        <f>IFERROR(VLOOKUP($A512,Sheet1!$A:$F,COLUMN(Sheet1!F512),FALSE),0)</f>
        <v>1</v>
      </c>
      <c r="M512">
        <f t="shared" si="14"/>
        <v>0.33333333333333331</v>
      </c>
      <c r="N512">
        <f t="shared" si="15"/>
        <v>0</v>
      </c>
    </row>
    <row r="513" spans="1:14" x14ac:dyDescent="0.35">
      <c r="A513">
        <v>512</v>
      </c>
      <c r="B513" t="s">
        <v>1501</v>
      </c>
      <c r="C513" t="s">
        <v>1502</v>
      </c>
      <c r="D513" t="s">
        <v>1503</v>
      </c>
      <c r="E513">
        <v>59</v>
      </c>
      <c r="F513" t="s">
        <v>14</v>
      </c>
      <c r="G513" t="s">
        <v>60</v>
      </c>
      <c r="H513" s="1">
        <f>IFERROR(VLOOKUP($A513,Sheet1!$A:$F,COLUMN(Sheet1!B513),FALSE),0)</f>
        <v>44369</v>
      </c>
      <c r="I513" s="1">
        <f>IFERROR(VLOOKUP($A513,Sheet1!$A:$F,COLUMN(Sheet1!C513),FALSE),0)</f>
        <v>44356</v>
      </c>
      <c r="J513" s="14">
        <f>IFERROR(VLOOKUP($A513,Sheet1!$A:$F,COLUMN(Sheet1!D513),FALSE),0)</f>
        <v>2</v>
      </c>
      <c r="K513" s="14">
        <f>IFERROR(VLOOKUP($A513,Sheet1!$A:$F,COLUMN(Sheet1!E513),FALSE),0)</f>
        <v>1235.94</v>
      </c>
      <c r="L513" s="14">
        <f>IFERROR(VLOOKUP($A513,Sheet1!$A:$F,COLUMN(Sheet1!F513),FALSE),0)</f>
        <v>0</v>
      </c>
      <c r="M513">
        <f t="shared" si="14"/>
        <v>0</v>
      </c>
      <c r="N513">
        <f t="shared" si="15"/>
        <v>0</v>
      </c>
    </row>
    <row r="514" spans="1:14" x14ac:dyDescent="0.35">
      <c r="A514">
        <v>513</v>
      </c>
      <c r="B514" t="s">
        <v>1504</v>
      </c>
      <c r="C514" t="s">
        <v>1505</v>
      </c>
      <c r="D514" t="s">
        <v>1506</v>
      </c>
      <c r="E514">
        <v>55</v>
      </c>
      <c r="F514" t="s">
        <v>14</v>
      </c>
      <c r="G514" t="s">
        <v>10</v>
      </c>
      <c r="H514" s="1">
        <f>IFERROR(VLOOKUP($A514,Sheet1!$A:$F,COLUMN(Sheet1!B514),FALSE),0)</f>
        <v>44766</v>
      </c>
      <c r="I514" s="1">
        <f>IFERROR(VLOOKUP($A514,Sheet1!$A:$F,COLUMN(Sheet1!C514),FALSE),0)</f>
        <v>44407</v>
      </c>
      <c r="J514" s="14">
        <f>IFERROR(VLOOKUP($A514,Sheet1!$A:$F,COLUMN(Sheet1!D514),FALSE),0)</f>
        <v>2</v>
      </c>
      <c r="K514" s="14">
        <f>IFERROR(VLOOKUP($A514,Sheet1!$A:$F,COLUMN(Sheet1!E514),FALSE),0)</f>
        <v>867.12</v>
      </c>
      <c r="L514" s="14">
        <f>IFERROR(VLOOKUP($A514,Sheet1!$A:$F,COLUMN(Sheet1!F514),FALSE),0)</f>
        <v>2</v>
      </c>
      <c r="M514">
        <f t="shared" si="14"/>
        <v>1</v>
      </c>
      <c r="N514">
        <f t="shared" si="15"/>
        <v>1</v>
      </c>
    </row>
    <row r="515" spans="1:14" x14ac:dyDescent="0.35">
      <c r="A515">
        <v>514</v>
      </c>
      <c r="B515" t="s">
        <v>1507</v>
      </c>
      <c r="C515" t="s">
        <v>1508</v>
      </c>
      <c r="D515" t="s">
        <v>1509</v>
      </c>
      <c r="E515">
        <v>25</v>
      </c>
      <c r="F515" t="s">
        <v>14</v>
      </c>
      <c r="G515" t="s">
        <v>60</v>
      </c>
      <c r="H515" s="1">
        <f>IFERROR(VLOOKUP($A515,Sheet1!$A:$F,COLUMN(Sheet1!B515),FALSE),0)</f>
        <v>45010</v>
      </c>
      <c r="I515" s="1">
        <f>IFERROR(VLOOKUP($A515,Sheet1!$A:$F,COLUMN(Sheet1!C515),FALSE),0)</f>
        <v>45010</v>
      </c>
      <c r="J515" s="14">
        <f>IFERROR(VLOOKUP($A515,Sheet1!$A:$F,COLUMN(Sheet1!D515),FALSE),0)</f>
        <v>1</v>
      </c>
      <c r="K515" s="14">
        <f>IFERROR(VLOOKUP($A515,Sheet1!$A:$F,COLUMN(Sheet1!E515),FALSE),0)</f>
        <v>1132.08</v>
      </c>
      <c r="L515" s="14">
        <f>IFERROR(VLOOKUP($A515,Sheet1!$A:$F,COLUMN(Sheet1!F515),FALSE),0)</f>
        <v>0</v>
      </c>
      <c r="M515">
        <f t="shared" ref="M515:M578" si="16">IFERROR(L515/J515, 0)</f>
        <v>0</v>
      </c>
      <c r="N515">
        <f t="shared" ref="N515:N578" si="17">IF(M515=1, 1, 0)</f>
        <v>0</v>
      </c>
    </row>
    <row r="516" spans="1:14" x14ac:dyDescent="0.35">
      <c r="A516">
        <v>515</v>
      </c>
      <c r="B516" t="s">
        <v>1510</v>
      </c>
      <c r="C516" t="s">
        <v>1511</v>
      </c>
      <c r="D516" t="s">
        <v>1512</v>
      </c>
      <c r="E516">
        <v>39</v>
      </c>
      <c r="F516" t="s">
        <v>24</v>
      </c>
      <c r="G516" t="s">
        <v>10</v>
      </c>
      <c r="H516" s="1">
        <f>IFERROR(VLOOKUP($A516,Sheet1!$A:$F,COLUMN(Sheet1!B516),FALSE),0)</f>
        <v>44984</v>
      </c>
      <c r="I516" s="1">
        <f>IFERROR(VLOOKUP($A516,Sheet1!$A:$F,COLUMN(Sheet1!C516),FALSE),0)</f>
        <v>44519</v>
      </c>
      <c r="J516" s="14">
        <f>IFERROR(VLOOKUP($A516,Sheet1!$A:$F,COLUMN(Sheet1!D516),FALSE),0)</f>
        <v>4</v>
      </c>
      <c r="K516" s="14">
        <f>IFERROR(VLOOKUP($A516,Sheet1!$A:$F,COLUMN(Sheet1!E516),FALSE),0)</f>
        <v>2545.3199999999997</v>
      </c>
      <c r="L516" s="14">
        <f>IFERROR(VLOOKUP($A516,Sheet1!$A:$F,COLUMN(Sheet1!F516),FALSE),0)</f>
        <v>3</v>
      </c>
      <c r="M516">
        <f t="shared" si="16"/>
        <v>0.75</v>
      </c>
      <c r="N516">
        <f t="shared" si="17"/>
        <v>0</v>
      </c>
    </row>
    <row r="517" spans="1:14" x14ac:dyDescent="0.35">
      <c r="A517">
        <v>516</v>
      </c>
      <c r="B517" t="s">
        <v>1513</v>
      </c>
      <c r="C517" t="s">
        <v>1514</v>
      </c>
      <c r="D517" t="s">
        <v>1515</v>
      </c>
      <c r="E517">
        <v>22</v>
      </c>
      <c r="F517" t="s">
        <v>24</v>
      </c>
      <c r="G517" t="s">
        <v>48</v>
      </c>
      <c r="H517" s="1">
        <f>IFERROR(VLOOKUP($A517,Sheet1!$A:$F,COLUMN(Sheet1!B517),FALSE),0)</f>
        <v>44981</v>
      </c>
      <c r="I517" s="1">
        <f>IFERROR(VLOOKUP($A517,Sheet1!$A:$F,COLUMN(Sheet1!C517),FALSE),0)</f>
        <v>44352</v>
      </c>
      <c r="J517" s="14">
        <f>IFERROR(VLOOKUP($A517,Sheet1!$A:$F,COLUMN(Sheet1!D517),FALSE),0)</f>
        <v>5</v>
      </c>
      <c r="K517" s="14">
        <f>IFERROR(VLOOKUP($A517,Sheet1!$A:$F,COLUMN(Sheet1!E517),FALSE),0)</f>
        <v>4708.66</v>
      </c>
      <c r="L517" s="14">
        <f>IFERROR(VLOOKUP($A517,Sheet1!$A:$F,COLUMN(Sheet1!F517),FALSE),0)</f>
        <v>2</v>
      </c>
      <c r="M517">
        <f t="shared" si="16"/>
        <v>0.4</v>
      </c>
      <c r="N517">
        <f t="shared" si="17"/>
        <v>0</v>
      </c>
    </row>
    <row r="518" spans="1:14" x14ac:dyDescent="0.35">
      <c r="A518">
        <v>517</v>
      </c>
      <c r="B518" t="s">
        <v>1516</v>
      </c>
      <c r="C518" t="s">
        <v>1517</v>
      </c>
      <c r="D518" t="s">
        <v>1518</v>
      </c>
      <c r="E518">
        <v>43</v>
      </c>
      <c r="F518" t="s">
        <v>24</v>
      </c>
      <c r="G518" t="s">
        <v>10</v>
      </c>
      <c r="H518" s="1">
        <f>IFERROR(VLOOKUP($A518,Sheet1!$A:$F,COLUMN(Sheet1!B518),FALSE),0)</f>
        <v>44941</v>
      </c>
      <c r="I518" s="1">
        <f>IFERROR(VLOOKUP($A518,Sheet1!$A:$F,COLUMN(Sheet1!C518),FALSE),0)</f>
        <v>44419</v>
      </c>
      <c r="J518" s="14">
        <f>IFERROR(VLOOKUP($A518,Sheet1!$A:$F,COLUMN(Sheet1!D518),FALSE),0)</f>
        <v>5</v>
      </c>
      <c r="K518" s="14">
        <f>IFERROR(VLOOKUP($A518,Sheet1!$A:$F,COLUMN(Sheet1!E518),FALSE),0)</f>
        <v>3491.62</v>
      </c>
      <c r="L518" s="14">
        <f>IFERROR(VLOOKUP($A518,Sheet1!$A:$F,COLUMN(Sheet1!F518),FALSE),0)</f>
        <v>3</v>
      </c>
      <c r="M518">
        <f t="shared" si="16"/>
        <v>0.6</v>
      </c>
      <c r="N518">
        <f t="shared" si="17"/>
        <v>0</v>
      </c>
    </row>
    <row r="519" spans="1:14" x14ac:dyDescent="0.35">
      <c r="A519">
        <v>518</v>
      </c>
      <c r="B519" t="s">
        <v>1519</v>
      </c>
      <c r="C519" t="s">
        <v>1520</v>
      </c>
      <c r="D519" t="s">
        <v>1521</v>
      </c>
      <c r="E519">
        <v>49</v>
      </c>
      <c r="F519" t="s">
        <v>9</v>
      </c>
      <c r="G519" t="s">
        <v>60</v>
      </c>
      <c r="H519" s="1">
        <f>IFERROR(VLOOKUP($A519,Sheet1!$A:$F,COLUMN(Sheet1!B519),FALSE),0)</f>
        <v>44713</v>
      </c>
      <c r="I519" s="1">
        <f>IFERROR(VLOOKUP($A519,Sheet1!$A:$F,COLUMN(Sheet1!C519),FALSE),0)</f>
        <v>44323</v>
      </c>
      <c r="J519" s="14">
        <f>IFERROR(VLOOKUP($A519,Sheet1!$A:$F,COLUMN(Sheet1!D519),FALSE),0)</f>
        <v>3</v>
      </c>
      <c r="K519" s="14">
        <f>IFERROR(VLOOKUP($A519,Sheet1!$A:$F,COLUMN(Sheet1!E519),FALSE),0)</f>
        <v>2925.63</v>
      </c>
      <c r="L519" s="14">
        <f>IFERROR(VLOOKUP($A519,Sheet1!$A:$F,COLUMN(Sheet1!F519),FALSE),0)</f>
        <v>1</v>
      </c>
      <c r="M519">
        <f t="shared" si="16"/>
        <v>0.33333333333333331</v>
      </c>
      <c r="N519">
        <f t="shared" si="17"/>
        <v>0</v>
      </c>
    </row>
    <row r="520" spans="1:14" x14ac:dyDescent="0.35">
      <c r="A520">
        <v>519</v>
      </c>
      <c r="B520" t="s">
        <v>1522</v>
      </c>
      <c r="C520" t="s">
        <v>1523</v>
      </c>
      <c r="D520" t="s">
        <v>1524</v>
      </c>
      <c r="E520">
        <v>54</v>
      </c>
      <c r="F520" t="s">
        <v>14</v>
      </c>
      <c r="G520" t="s">
        <v>25</v>
      </c>
      <c r="H520" s="1">
        <f>IFERROR(VLOOKUP($A520,Sheet1!$A:$F,COLUMN(Sheet1!B520),FALSE),0)</f>
        <v>44907</v>
      </c>
      <c r="I520" s="1">
        <f>IFERROR(VLOOKUP($A520,Sheet1!$A:$F,COLUMN(Sheet1!C520),FALSE),0)</f>
        <v>44417</v>
      </c>
      <c r="J520" s="14">
        <f>IFERROR(VLOOKUP($A520,Sheet1!$A:$F,COLUMN(Sheet1!D520),FALSE),0)</f>
        <v>4</v>
      </c>
      <c r="K520" s="14">
        <f>IFERROR(VLOOKUP($A520,Sheet1!$A:$F,COLUMN(Sheet1!E520),FALSE),0)</f>
        <v>3471.73</v>
      </c>
      <c r="L520" s="14">
        <f>IFERROR(VLOOKUP($A520,Sheet1!$A:$F,COLUMN(Sheet1!F520),FALSE),0)</f>
        <v>2</v>
      </c>
      <c r="M520">
        <f t="shared" si="16"/>
        <v>0.5</v>
      </c>
      <c r="N520">
        <f t="shared" si="17"/>
        <v>0</v>
      </c>
    </row>
    <row r="521" spans="1:14" x14ac:dyDescent="0.35">
      <c r="A521">
        <v>520</v>
      </c>
      <c r="B521" t="s">
        <v>1525</v>
      </c>
      <c r="C521" t="s">
        <v>1526</v>
      </c>
      <c r="D521" t="s">
        <v>1527</v>
      </c>
      <c r="E521">
        <v>60</v>
      </c>
      <c r="F521" t="s">
        <v>24</v>
      </c>
      <c r="G521" t="s">
        <v>83</v>
      </c>
      <c r="H521" s="1">
        <f>IFERROR(VLOOKUP($A521,Sheet1!$A:$F,COLUMN(Sheet1!B521),FALSE),0)</f>
        <v>44616</v>
      </c>
      <c r="I521" s="1">
        <f>IFERROR(VLOOKUP($A521,Sheet1!$A:$F,COLUMN(Sheet1!C521),FALSE),0)</f>
        <v>44616</v>
      </c>
      <c r="J521" s="14">
        <f>IFERROR(VLOOKUP($A521,Sheet1!$A:$F,COLUMN(Sheet1!D521),FALSE),0)</f>
        <v>1</v>
      </c>
      <c r="K521" s="14">
        <f>IFERROR(VLOOKUP($A521,Sheet1!$A:$F,COLUMN(Sheet1!E521),FALSE),0)</f>
        <v>288.33</v>
      </c>
      <c r="L521" s="14">
        <f>IFERROR(VLOOKUP($A521,Sheet1!$A:$F,COLUMN(Sheet1!F521),FALSE),0)</f>
        <v>1</v>
      </c>
      <c r="M521">
        <f t="shared" si="16"/>
        <v>1</v>
      </c>
      <c r="N521">
        <f t="shared" si="17"/>
        <v>1</v>
      </c>
    </row>
    <row r="522" spans="1:14" x14ac:dyDescent="0.35">
      <c r="A522">
        <v>521</v>
      </c>
      <c r="B522" t="s">
        <v>1528</v>
      </c>
      <c r="C522" t="s">
        <v>1529</v>
      </c>
      <c r="D522" t="s">
        <v>1530</v>
      </c>
      <c r="E522">
        <v>40</v>
      </c>
      <c r="F522" t="s">
        <v>14</v>
      </c>
      <c r="G522" t="s">
        <v>60</v>
      </c>
      <c r="H522" s="1">
        <f>IFERROR(VLOOKUP($A522,Sheet1!$A:$F,COLUMN(Sheet1!B522),FALSE),0)</f>
        <v>0</v>
      </c>
      <c r="I522" s="1">
        <f>IFERROR(VLOOKUP($A522,Sheet1!$A:$F,COLUMN(Sheet1!C522),FALSE),0)</f>
        <v>0</v>
      </c>
      <c r="J522" s="14">
        <f>IFERROR(VLOOKUP($A522,Sheet1!$A:$F,COLUMN(Sheet1!D522),FALSE),0)</f>
        <v>0</v>
      </c>
      <c r="K522" s="14">
        <f>IFERROR(VLOOKUP($A522,Sheet1!$A:$F,COLUMN(Sheet1!E522),FALSE),0)</f>
        <v>0</v>
      </c>
      <c r="L522" s="14">
        <f>IFERROR(VLOOKUP($A522,Sheet1!$A:$F,COLUMN(Sheet1!F522),FALSE),0)</f>
        <v>0</v>
      </c>
      <c r="M522">
        <f t="shared" si="16"/>
        <v>0</v>
      </c>
      <c r="N522">
        <f t="shared" si="17"/>
        <v>0</v>
      </c>
    </row>
    <row r="523" spans="1:14" x14ac:dyDescent="0.35">
      <c r="A523">
        <v>522</v>
      </c>
      <c r="B523" t="s">
        <v>1531</v>
      </c>
      <c r="C523" t="s">
        <v>1532</v>
      </c>
      <c r="D523">
        <v>5120800564</v>
      </c>
      <c r="E523">
        <v>28</v>
      </c>
      <c r="F523" t="s">
        <v>14</v>
      </c>
      <c r="G523" t="s">
        <v>54</v>
      </c>
      <c r="H523" s="1">
        <f>IFERROR(VLOOKUP($A523,Sheet1!$A:$F,COLUMN(Sheet1!B523),FALSE),0)</f>
        <v>44946</v>
      </c>
      <c r="I523" s="1">
        <f>IFERROR(VLOOKUP($A523,Sheet1!$A:$F,COLUMN(Sheet1!C523),FALSE),0)</f>
        <v>44507</v>
      </c>
      <c r="J523" s="14">
        <f>IFERROR(VLOOKUP($A523,Sheet1!$A:$F,COLUMN(Sheet1!D523),FALSE),0)</f>
        <v>4</v>
      </c>
      <c r="K523" s="14">
        <f>IFERROR(VLOOKUP($A523,Sheet1!$A:$F,COLUMN(Sheet1!E523),FALSE),0)</f>
        <v>2839.8799999999997</v>
      </c>
      <c r="L523" s="14">
        <f>IFERROR(VLOOKUP($A523,Sheet1!$A:$F,COLUMN(Sheet1!F523),FALSE),0)</f>
        <v>0</v>
      </c>
      <c r="M523">
        <f t="shared" si="16"/>
        <v>0</v>
      </c>
      <c r="N523">
        <f t="shared" si="17"/>
        <v>0</v>
      </c>
    </row>
    <row r="524" spans="1:14" x14ac:dyDescent="0.35">
      <c r="A524">
        <v>523</v>
      </c>
      <c r="B524" t="s">
        <v>1533</v>
      </c>
      <c r="C524" t="s">
        <v>1534</v>
      </c>
      <c r="D524" t="s">
        <v>1535</v>
      </c>
      <c r="E524">
        <v>44</v>
      </c>
      <c r="F524" t="s">
        <v>24</v>
      </c>
      <c r="G524" t="s">
        <v>54</v>
      </c>
      <c r="H524" s="1">
        <f>IFERROR(VLOOKUP($A524,Sheet1!$A:$F,COLUMN(Sheet1!B524),FALSE),0)</f>
        <v>45004</v>
      </c>
      <c r="I524" s="1">
        <f>IFERROR(VLOOKUP($A524,Sheet1!$A:$F,COLUMN(Sheet1!C524),FALSE),0)</f>
        <v>44833</v>
      </c>
      <c r="J524" s="14">
        <f>IFERROR(VLOOKUP($A524,Sheet1!$A:$F,COLUMN(Sheet1!D524),FALSE),0)</f>
        <v>2</v>
      </c>
      <c r="K524" s="14">
        <f>IFERROR(VLOOKUP($A524,Sheet1!$A:$F,COLUMN(Sheet1!E524),FALSE),0)</f>
        <v>1937.5</v>
      </c>
      <c r="L524" s="14">
        <f>IFERROR(VLOOKUP($A524,Sheet1!$A:$F,COLUMN(Sheet1!F524),FALSE),0)</f>
        <v>1</v>
      </c>
      <c r="M524">
        <f t="shared" si="16"/>
        <v>0.5</v>
      </c>
      <c r="N524">
        <f t="shared" si="17"/>
        <v>0</v>
      </c>
    </row>
    <row r="525" spans="1:14" x14ac:dyDescent="0.35">
      <c r="A525">
        <v>524</v>
      </c>
      <c r="B525" t="s">
        <v>1536</v>
      </c>
      <c r="C525" t="s">
        <v>1537</v>
      </c>
      <c r="D525" t="s">
        <v>1538</v>
      </c>
      <c r="E525">
        <v>25</v>
      </c>
      <c r="F525" t="s">
        <v>24</v>
      </c>
      <c r="G525" t="s">
        <v>48</v>
      </c>
      <c r="H525" s="1">
        <f>IFERROR(VLOOKUP($A525,Sheet1!$A:$F,COLUMN(Sheet1!B525),FALSE),0)</f>
        <v>44719</v>
      </c>
      <c r="I525" s="1">
        <f>IFERROR(VLOOKUP($A525,Sheet1!$A:$F,COLUMN(Sheet1!C525),FALSE),0)</f>
        <v>44333</v>
      </c>
      <c r="J525" s="14">
        <f>IFERROR(VLOOKUP($A525,Sheet1!$A:$F,COLUMN(Sheet1!D525),FALSE),0)</f>
        <v>6</v>
      </c>
      <c r="K525" s="14">
        <f>IFERROR(VLOOKUP($A525,Sheet1!$A:$F,COLUMN(Sheet1!E525),FALSE),0)</f>
        <v>4293.97</v>
      </c>
      <c r="L525" s="14">
        <f>IFERROR(VLOOKUP($A525,Sheet1!$A:$F,COLUMN(Sheet1!F525),FALSE),0)</f>
        <v>1</v>
      </c>
      <c r="M525">
        <f t="shared" si="16"/>
        <v>0.16666666666666666</v>
      </c>
      <c r="N525">
        <f t="shared" si="17"/>
        <v>0</v>
      </c>
    </row>
    <row r="526" spans="1:14" x14ac:dyDescent="0.35">
      <c r="A526">
        <v>525</v>
      </c>
      <c r="B526" t="s">
        <v>1539</v>
      </c>
      <c r="C526" t="s">
        <v>1540</v>
      </c>
      <c r="D526">
        <f>1-153-523-7360</f>
        <v>-8035</v>
      </c>
      <c r="E526">
        <v>19</v>
      </c>
      <c r="F526" t="s">
        <v>9</v>
      </c>
      <c r="G526" t="s">
        <v>60</v>
      </c>
      <c r="H526" s="1">
        <f>IFERROR(VLOOKUP($A526,Sheet1!$A:$F,COLUMN(Sheet1!B526),FALSE),0)</f>
        <v>44763</v>
      </c>
      <c r="I526" s="1">
        <f>IFERROR(VLOOKUP($A526,Sheet1!$A:$F,COLUMN(Sheet1!C526),FALSE),0)</f>
        <v>44431</v>
      </c>
      <c r="J526" s="14">
        <f>IFERROR(VLOOKUP($A526,Sheet1!$A:$F,COLUMN(Sheet1!D526),FALSE),0)</f>
        <v>5</v>
      </c>
      <c r="K526" s="14">
        <f>IFERROR(VLOOKUP($A526,Sheet1!$A:$F,COLUMN(Sheet1!E526),FALSE),0)</f>
        <v>5092.71</v>
      </c>
      <c r="L526" s="14">
        <f>IFERROR(VLOOKUP($A526,Sheet1!$A:$F,COLUMN(Sheet1!F526),FALSE),0)</f>
        <v>2</v>
      </c>
      <c r="M526">
        <f t="shared" si="16"/>
        <v>0.4</v>
      </c>
      <c r="N526">
        <f t="shared" si="17"/>
        <v>0</v>
      </c>
    </row>
    <row r="527" spans="1:14" x14ac:dyDescent="0.35">
      <c r="A527">
        <v>526</v>
      </c>
      <c r="B527" t="s">
        <v>1541</v>
      </c>
      <c r="C527" t="s">
        <v>1542</v>
      </c>
      <c r="D527" t="s">
        <v>1543</v>
      </c>
      <c r="E527">
        <v>20</v>
      </c>
      <c r="F527" t="s">
        <v>14</v>
      </c>
      <c r="G527" t="s">
        <v>32</v>
      </c>
      <c r="H527" s="1">
        <f>IFERROR(VLOOKUP($A527,Sheet1!$A:$F,COLUMN(Sheet1!B527),FALSE),0)</f>
        <v>44934</v>
      </c>
      <c r="I527" s="1">
        <f>IFERROR(VLOOKUP($A527,Sheet1!$A:$F,COLUMN(Sheet1!C527),FALSE),0)</f>
        <v>44495</v>
      </c>
      <c r="J527" s="14">
        <f>IFERROR(VLOOKUP($A527,Sheet1!$A:$F,COLUMN(Sheet1!D527),FALSE),0)</f>
        <v>4</v>
      </c>
      <c r="K527" s="14">
        <f>IFERROR(VLOOKUP($A527,Sheet1!$A:$F,COLUMN(Sheet1!E527),FALSE),0)</f>
        <v>2506.3900000000003</v>
      </c>
      <c r="L527" s="14">
        <f>IFERROR(VLOOKUP($A527,Sheet1!$A:$F,COLUMN(Sheet1!F527),FALSE),0)</f>
        <v>3</v>
      </c>
      <c r="M527">
        <f t="shared" si="16"/>
        <v>0.75</v>
      </c>
      <c r="N527">
        <f t="shared" si="17"/>
        <v>0</v>
      </c>
    </row>
    <row r="528" spans="1:14" x14ac:dyDescent="0.35">
      <c r="A528">
        <v>527</v>
      </c>
      <c r="B528" t="s">
        <v>1544</v>
      </c>
      <c r="C528" t="s">
        <v>1545</v>
      </c>
      <c r="D528" t="s">
        <v>1546</v>
      </c>
      <c r="E528">
        <v>58</v>
      </c>
      <c r="F528" t="s">
        <v>14</v>
      </c>
      <c r="G528" t="s">
        <v>10</v>
      </c>
      <c r="H528" s="1">
        <f>IFERROR(VLOOKUP($A528,Sheet1!$A:$F,COLUMN(Sheet1!B528),FALSE),0)</f>
        <v>44958</v>
      </c>
      <c r="I528" s="1">
        <f>IFERROR(VLOOKUP($A528,Sheet1!$A:$F,COLUMN(Sheet1!C528),FALSE),0)</f>
        <v>44285</v>
      </c>
      <c r="J528" s="14">
        <f>IFERROR(VLOOKUP($A528,Sheet1!$A:$F,COLUMN(Sheet1!D528),FALSE),0)</f>
        <v>4</v>
      </c>
      <c r="K528" s="14">
        <f>IFERROR(VLOOKUP($A528,Sheet1!$A:$F,COLUMN(Sheet1!E528),FALSE),0)</f>
        <v>1300.73</v>
      </c>
      <c r="L528" s="14">
        <f>IFERROR(VLOOKUP($A528,Sheet1!$A:$F,COLUMN(Sheet1!F528),FALSE),0)</f>
        <v>1</v>
      </c>
      <c r="M528">
        <f t="shared" si="16"/>
        <v>0.25</v>
      </c>
      <c r="N528">
        <f t="shared" si="17"/>
        <v>0</v>
      </c>
    </row>
    <row r="529" spans="1:14" x14ac:dyDescent="0.35">
      <c r="A529">
        <v>528</v>
      </c>
      <c r="B529" t="s">
        <v>1547</v>
      </c>
      <c r="C529" t="s">
        <v>1548</v>
      </c>
      <c r="D529" t="s">
        <v>1549</v>
      </c>
      <c r="E529">
        <v>26</v>
      </c>
      <c r="F529" t="s">
        <v>9</v>
      </c>
      <c r="G529" t="s">
        <v>60</v>
      </c>
      <c r="H529" s="1">
        <f>IFERROR(VLOOKUP($A529,Sheet1!$A:$F,COLUMN(Sheet1!B529),FALSE),0)</f>
        <v>44890</v>
      </c>
      <c r="I529" s="1">
        <f>IFERROR(VLOOKUP($A529,Sheet1!$A:$F,COLUMN(Sheet1!C529),FALSE),0)</f>
        <v>44482</v>
      </c>
      <c r="J529" s="14">
        <f>IFERROR(VLOOKUP($A529,Sheet1!$A:$F,COLUMN(Sheet1!D529),FALSE),0)</f>
        <v>2</v>
      </c>
      <c r="K529" s="14">
        <f>IFERROR(VLOOKUP($A529,Sheet1!$A:$F,COLUMN(Sheet1!E529),FALSE),0)</f>
        <v>844.25</v>
      </c>
      <c r="L529" s="14">
        <f>IFERROR(VLOOKUP($A529,Sheet1!$A:$F,COLUMN(Sheet1!F529),FALSE),0)</f>
        <v>0</v>
      </c>
      <c r="M529">
        <f t="shared" si="16"/>
        <v>0</v>
      </c>
      <c r="N529">
        <f t="shared" si="17"/>
        <v>0</v>
      </c>
    </row>
    <row r="530" spans="1:14" x14ac:dyDescent="0.35">
      <c r="A530">
        <v>529</v>
      </c>
      <c r="B530" t="s">
        <v>961</v>
      </c>
      <c r="C530" t="s">
        <v>1550</v>
      </c>
      <c r="D530">
        <v>631403526</v>
      </c>
      <c r="E530">
        <v>42</v>
      </c>
      <c r="F530" t="s">
        <v>24</v>
      </c>
      <c r="G530" t="s">
        <v>25</v>
      </c>
      <c r="H530" s="1">
        <f>IFERROR(VLOOKUP($A530,Sheet1!$A:$F,COLUMN(Sheet1!B530),FALSE),0)</f>
        <v>44376</v>
      </c>
      <c r="I530" s="1">
        <f>IFERROR(VLOOKUP($A530,Sheet1!$A:$F,COLUMN(Sheet1!C530),FALSE),0)</f>
        <v>44376</v>
      </c>
      <c r="J530" s="14">
        <f>IFERROR(VLOOKUP($A530,Sheet1!$A:$F,COLUMN(Sheet1!D530),FALSE),0)</f>
        <v>1</v>
      </c>
      <c r="K530" s="14">
        <f>IFERROR(VLOOKUP($A530,Sheet1!$A:$F,COLUMN(Sheet1!E530),FALSE),0)</f>
        <v>1194.52</v>
      </c>
      <c r="L530" s="14">
        <f>IFERROR(VLOOKUP($A530,Sheet1!$A:$F,COLUMN(Sheet1!F530),FALSE),0)</f>
        <v>0</v>
      </c>
      <c r="M530">
        <f t="shared" si="16"/>
        <v>0</v>
      </c>
      <c r="N530">
        <f t="shared" si="17"/>
        <v>0</v>
      </c>
    </row>
    <row r="531" spans="1:14" x14ac:dyDescent="0.35">
      <c r="A531">
        <v>530</v>
      </c>
      <c r="B531" t="s">
        <v>1551</v>
      </c>
      <c r="C531" t="s">
        <v>1552</v>
      </c>
      <c r="D531" t="s">
        <v>1553</v>
      </c>
      <c r="E531">
        <v>26</v>
      </c>
      <c r="F531" t="s">
        <v>9</v>
      </c>
      <c r="G531" t="s">
        <v>83</v>
      </c>
      <c r="H531" s="1">
        <f>IFERROR(VLOOKUP($A531,Sheet1!$A:$F,COLUMN(Sheet1!B531),FALSE),0)</f>
        <v>44986</v>
      </c>
      <c r="I531" s="1">
        <f>IFERROR(VLOOKUP($A531,Sheet1!$A:$F,COLUMN(Sheet1!C531),FALSE),0)</f>
        <v>44435</v>
      </c>
      <c r="J531" s="14">
        <f>IFERROR(VLOOKUP($A531,Sheet1!$A:$F,COLUMN(Sheet1!D531),FALSE),0)</f>
        <v>3</v>
      </c>
      <c r="K531" s="14">
        <f>IFERROR(VLOOKUP($A531,Sheet1!$A:$F,COLUMN(Sheet1!E531),FALSE),0)</f>
        <v>2188.0299999999997</v>
      </c>
      <c r="L531" s="14">
        <f>IFERROR(VLOOKUP($A531,Sheet1!$A:$F,COLUMN(Sheet1!F531),FALSE),0)</f>
        <v>2</v>
      </c>
      <c r="M531">
        <f t="shared" si="16"/>
        <v>0.66666666666666663</v>
      </c>
      <c r="N531">
        <f t="shared" si="17"/>
        <v>0</v>
      </c>
    </row>
    <row r="532" spans="1:14" x14ac:dyDescent="0.35">
      <c r="A532">
        <v>531</v>
      </c>
      <c r="B532" t="s">
        <v>1554</v>
      </c>
      <c r="C532" t="s">
        <v>1555</v>
      </c>
      <c r="D532" t="s">
        <v>1556</v>
      </c>
      <c r="E532">
        <v>46</v>
      </c>
      <c r="F532" t="s">
        <v>9</v>
      </c>
      <c r="G532" t="s">
        <v>54</v>
      </c>
      <c r="H532" s="1">
        <f>IFERROR(VLOOKUP($A532,Sheet1!$A:$F,COLUMN(Sheet1!B532),FALSE),0)</f>
        <v>44848</v>
      </c>
      <c r="I532" s="1">
        <f>IFERROR(VLOOKUP($A532,Sheet1!$A:$F,COLUMN(Sheet1!C532),FALSE),0)</f>
        <v>44284</v>
      </c>
      <c r="J532" s="14">
        <f>IFERROR(VLOOKUP($A532,Sheet1!$A:$F,COLUMN(Sheet1!D532),FALSE),0)</f>
        <v>4</v>
      </c>
      <c r="K532" s="14">
        <f>IFERROR(VLOOKUP($A532,Sheet1!$A:$F,COLUMN(Sheet1!E532),FALSE),0)</f>
        <v>4664.82</v>
      </c>
      <c r="L532" s="14">
        <f>IFERROR(VLOOKUP($A532,Sheet1!$A:$F,COLUMN(Sheet1!F532),FALSE),0)</f>
        <v>3</v>
      </c>
      <c r="M532">
        <f t="shared" si="16"/>
        <v>0.75</v>
      </c>
      <c r="N532">
        <f t="shared" si="17"/>
        <v>0</v>
      </c>
    </row>
    <row r="533" spans="1:14" x14ac:dyDescent="0.35">
      <c r="A533">
        <v>532</v>
      </c>
      <c r="B533" t="s">
        <v>1557</v>
      </c>
      <c r="C533" t="s">
        <v>1558</v>
      </c>
      <c r="D533" t="s">
        <v>1559</v>
      </c>
      <c r="E533">
        <v>48</v>
      </c>
      <c r="F533" t="s">
        <v>24</v>
      </c>
      <c r="G533" t="s">
        <v>17</v>
      </c>
      <c r="H533" s="1">
        <f>IFERROR(VLOOKUP($A533,Sheet1!$A:$F,COLUMN(Sheet1!B533),FALSE),0)</f>
        <v>44851</v>
      </c>
      <c r="I533" s="1">
        <f>IFERROR(VLOOKUP($A533,Sheet1!$A:$F,COLUMN(Sheet1!C533),FALSE),0)</f>
        <v>44333</v>
      </c>
      <c r="J533" s="14">
        <f>IFERROR(VLOOKUP($A533,Sheet1!$A:$F,COLUMN(Sheet1!D533),FALSE),0)</f>
        <v>3</v>
      </c>
      <c r="K533" s="14">
        <f>IFERROR(VLOOKUP($A533,Sheet1!$A:$F,COLUMN(Sheet1!E533),FALSE),0)</f>
        <v>906.13</v>
      </c>
      <c r="L533" s="14">
        <f>IFERROR(VLOOKUP($A533,Sheet1!$A:$F,COLUMN(Sheet1!F533),FALSE),0)</f>
        <v>2</v>
      </c>
      <c r="M533">
        <f t="shared" si="16"/>
        <v>0.66666666666666663</v>
      </c>
      <c r="N533">
        <f t="shared" si="17"/>
        <v>0</v>
      </c>
    </row>
    <row r="534" spans="1:14" x14ac:dyDescent="0.35">
      <c r="A534">
        <v>533</v>
      </c>
      <c r="B534" t="s">
        <v>1560</v>
      </c>
      <c r="C534" t="s">
        <v>1561</v>
      </c>
      <c r="D534" t="s">
        <v>1562</v>
      </c>
      <c r="E534">
        <v>19</v>
      </c>
      <c r="F534" t="s">
        <v>24</v>
      </c>
      <c r="G534" t="s">
        <v>76</v>
      </c>
      <c r="H534" s="1">
        <f>IFERROR(VLOOKUP($A534,Sheet1!$A:$F,COLUMN(Sheet1!B534),FALSE),0)</f>
        <v>44772</v>
      </c>
      <c r="I534" s="1">
        <f>IFERROR(VLOOKUP($A534,Sheet1!$A:$F,COLUMN(Sheet1!C534),FALSE),0)</f>
        <v>44423</v>
      </c>
      <c r="J534" s="14">
        <f>IFERROR(VLOOKUP($A534,Sheet1!$A:$F,COLUMN(Sheet1!D534),FALSE),0)</f>
        <v>3</v>
      </c>
      <c r="K534" s="14">
        <f>IFERROR(VLOOKUP($A534,Sheet1!$A:$F,COLUMN(Sheet1!E534),FALSE),0)</f>
        <v>2432.46</v>
      </c>
      <c r="L534" s="14">
        <f>IFERROR(VLOOKUP($A534,Sheet1!$A:$F,COLUMN(Sheet1!F534),FALSE),0)</f>
        <v>1</v>
      </c>
      <c r="M534">
        <f t="shared" si="16"/>
        <v>0.33333333333333331</v>
      </c>
      <c r="N534">
        <f t="shared" si="17"/>
        <v>0</v>
      </c>
    </row>
    <row r="535" spans="1:14" x14ac:dyDescent="0.35">
      <c r="A535">
        <v>534</v>
      </c>
      <c r="B535" t="s">
        <v>1563</v>
      </c>
      <c r="C535" t="s">
        <v>1564</v>
      </c>
      <c r="D535" t="s">
        <v>1565</v>
      </c>
      <c r="E535">
        <v>49</v>
      </c>
      <c r="F535" t="s">
        <v>24</v>
      </c>
      <c r="G535" t="s">
        <v>44</v>
      </c>
      <c r="H535" s="1">
        <f>IFERROR(VLOOKUP($A535,Sheet1!$A:$F,COLUMN(Sheet1!B535),FALSE),0)</f>
        <v>44732</v>
      </c>
      <c r="I535" s="1">
        <f>IFERROR(VLOOKUP($A535,Sheet1!$A:$F,COLUMN(Sheet1!C535),FALSE),0)</f>
        <v>44438</v>
      </c>
      <c r="J535" s="14">
        <f>IFERROR(VLOOKUP($A535,Sheet1!$A:$F,COLUMN(Sheet1!D535),FALSE),0)</f>
        <v>3</v>
      </c>
      <c r="K535" s="14">
        <f>IFERROR(VLOOKUP($A535,Sheet1!$A:$F,COLUMN(Sheet1!E535),FALSE),0)</f>
        <v>2523.14</v>
      </c>
      <c r="L535" s="14">
        <f>IFERROR(VLOOKUP($A535,Sheet1!$A:$F,COLUMN(Sheet1!F535),FALSE),0)</f>
        <v>1</v>
      </c>
      <c r="M535">
        <f t="shared" si="16"/>
        <v>0.33333333333333331</v>
      </c>
      <c r="N535">
        <f t="shared" si="17"/>
        <v>0</v>
      </c>
    </row>
    <row r="536" spans="1:14" x14ac:dyDescent="0.35">
      <c r="A536">
        <v>535</v>
      </c>
      <c r="B536" t="s">
        <v>1566</v>
      </c>
      <c r="C536" t="s">
        <v>1567</v>
      </c>
      <c r="D536" t="s">
        <v>1568</v>
      </c>
      <c r="E536">
        <v>59</v>
      </c>
      <c r="F536" t="s">
        <v>9</v>
      </c>
      <c r="G536" t="s">
        <v>17</v>
      </c>
      <c r="H536" s="1">
        <f>IFERROR(VLOOKUP($A536,Sheet1!$A:$F,COLUMN(Sheet1!B536),FALSE),0)</f>
        <v>44616</v>
      </c>
      <c r="I536" s="1">
        <f>IFERROR(VLOOKUP($A536,Sheet1!$A:$F,COLUMN(Sheet1!C536),FALSE),0)</f>
        <v>44616</v>
      </c>
      <c r="J536" s="14">
        <f>IFERROR(VLOOKUP($A536,Sheet1!$A:$F,COLUMN(Sheet1!D536),FALSE),0)</f>
        <v>1</v>
      </c>
      <c r="K536" s="14">
        <f>IFERROR(VLOOKUP($A536,Sheet1!$A:$F,COLUMN(Sheet1!E536),FALSE),0)</f>
        <v>412.4</v>
      </c>
      <c r="L536" s="14">
        <f>IFERROR(VLOOKUP($A536,Sheet1!$A:$F,COLUMN(Sheet1!F536),FALSE),0)</f>
        <v>0</v>
      </c>
      <c r="M536">
        <f t="shared" si="16"/>
        <v>0</v>
      </c>
      <c r="N536">
        <f t="shared" si="17"/>
        <v>0</v>
      </c>
    </row>
    <row r="537" spans="1:14" x14ac:dyDescent="0.35">
      <c r="A537">
        <v>536</v>
      </c>
      <c r="B537" t="s">
        <v>1569</v>
      </c>
      <c r="C537" t="s">
        <v>1570</v>
      </c>
      <c r="D537" t="s">
        <v>1571</v>
      </c>
      <c r="E537">
        <v>43</v>
      </c>
      <c r="F537" t="s">
        <v>24</v>
      </c>
      <c r="G537" t="s">
        <v>83</v>
      </c>
      <c r="H537" s="1">
        <f>IFERROR(VLOOKUP($A537,Sheet1!$A:$F,COLUMN(Sheet1!B537),FALSE),0)</f>
        <v>44937</v>
      </c>
      <c r="I537" s="1">
        <f>IFERROR(VLOOKUP($A537,Sheet1!$A:$F,COLUMN(Sheet1!C537),FALSE),0)</f>
        <v>44602</v>
      </c>
      <c r="J537" s="14">
        <f>IFERROR(VLOOKUP($A537,Sheet1!$A:$F,COLUMN(Sheet1!D537),FALSE),0)</f>
        <v>3</v>
      </c>
      <c r="K537" s="14">
        <f>IFERROR(VLOOKUP($A537,Sheet1!$A:$F,COLUMN(Sheet1!E537),FALSE),0)</f>
        <v>3811.34</v>
      </c>
      <c r="L537" s="14">
        <f>IFERROR(VLOOKUP($A537,Sheet1!$A:$F,COLUMN(Sheet1!F537),FALSE),0)</f>
        <v>1</v>
      </c>
      <c r="M537">
        <f t="shared" si="16"/>
        <v>0.33333333333333331</v>
      </c>
      <c r="N537">
        <f t="shared" si="17"/>
        <v>0</v>
      </c>
    </row>
    <row r="538" spans="1:14" x14ac:dyDescent="0.35">
      <c r="A538">
        <v>537</v>
      </c>
      <c r="B538" t="s">
        <v>1572</v>
      </c>
      <c r="C538" t="s">
        <v>1573</v>
      </c>
      <c r="D538" t="s">
        <v>1574</v>
      </c>
      <c r="E538">
        <v>41</v>
      </c>
      <c r="F538" t="s">
        <v>9</v>
      </c>
      <c r="G538" t="s">
        <v>32</v>
      </c>
      <c r="H538" s="1">
        <f>IFERROR(VLOOKUP($A538,Sheet1!$A:$F,COLUMN(Sheet1!B538),FALSE),0)</f>
        <v>44989</v>
      </c>
      <c r="I538" s="1">
        <f>IFERROR(VLOOKUP($A538,Sheet1!$A:$F,COLUMN(Sheet1!C538),FALSE),0)</f>
        <v>44337</v>
      </c>
      <c r="J538" s="14">
        <f>IFERROR(VLOOKUP($A538,Sheet1!$A:$F,COLUMN(Sheet1!D538),FALSE),0)</f>
        <v>4</v>
      </c>
      <c r="K538" s="14">
        <f>IFERROR(VLOOKUP($A538,Sheet1!$A:$F,COLUMN(Sheet1!E538),FALSE),0)</f>
        <v>2454.8200000000002</v>
      </c>
      <c r="L538" s="14">
        <f>IFERROR(VLOOKUP($A538,Sheet1!$A:$F,COLUMN(Sheet1!F538),FALSE),0)</f>
        <v>1</v>
      </c>
      <c r="M538">
        <f t="shared" si="16"/>
        <v>0.25</v>
      </c>
      <c r="N538">
        <f t="shared" si="17"/>
        <v>0</v>
      </c>
    </row>
    <row r="539" spans="1:14" x14ac:dyDescent="0.35">
      <c r="A539">
        <v>538</v>
      </c>
      <c r="B539" t="s">
        <v>1575</v>
      </c>
      <c r="C539" t="s">
        <v>1576</v>
      </c>
      <c r="D539" t="s">
        <v>1577</v>
      </c>
      <c r="E539">
        <v>34</v>
      </c>
      <c r="F539" t="s">
        <v>14</v>
      </c>
      <c r="G539" t="s">
        <v>25</v>
      </c>
      <c r="H539" s="1">
        <f>IFERROR(VLOOKUP($A539,Sheet1!$A:$F,COLUMN(Sheet1!B539),FALSE),0)</f>
        <v>44589</v>
      </c>
      <c r="I539" s="1">
        <f>IFERROR(VLOOKUP($A539,Sheet1!$A:$F,COLUMN(Sheet1!C539),FALSE),0)</f>
        <v>44589</v>
      </c>
      <c r="J539" s="14">
        <f>IFERROR(VLOOKUP($A539,Sheet1!$A:$F,COLUMN(Sheet1!D539),FALSE),0)</f>
        <v>1</v>
      </c>
      <c r="K539" s="14">
        <f>IFERROR(VLOOKUP($A539,Sheet1!$A:$F,COLUMN(Sheet1!E539),FALSE),0)</f>
        <v>352.53000000000003</v>
      </c>
      <c r="L539" s="14">
        <f>IFERROR(VLOOKUP($A539,Sheet1!$A:$F,COLUMN(Sheet1!F539),FALSE),0)</f>
        <v>1</v>
      </c>
      <c r="M539">
        <f t="shared" si="16"/>
        <v>1</v>
      </c>
      <c r="N539">
        <f t="shared" si="17"/>
        <v>1</v>
      </c>
    </row>
    <row r="540" spans="1:14" x14ac:dyDescent="0.35">
      <c r="A540">
        <v>539</v>
      </c>
      <c r="B540" t="s">
        <v>1578</v>
      </c>
      <c r="C540" t="s">
        <v>1579</v>
      </c>
      <c r="D540" t="s">
        <v>1580</v>
      </c>
      <c r="E540">
        <v>52</v>
      </c>
      <c r="F540" t="s">
        <v>9</v>
      </c>
      <c r="G540" t="s">
        <v>54</v>
      </c>
      <c r="H540" s="1">
        <f>IFERROR(VLOOKUP($A540,Sheet1!$A:$F,COLUMN(Sheet1!B540),FALSE),0)</f>
        <v>44762</v>
      </c>
      <c r="I540" s="1">
        <f>IFERROR(VLOOKUP($A540,Sheet1!$A:$F,COLUMN(Sheet1!C540),FALSE),0)</f>
        <v>44368</v>
      </c>
      <c r="J540" s="14">
        <f>IFERROR(VLOOKUP($A540,Sheet1!$A:$F,COLUMN(Sheet1!D540),FALSE),0)</f>
        <v>4</v>
      </c>
      <c r="K540" s="14">
        <f>IFERROR(VLOOKUP($A540,Sheet1!$A:$F,COLUMN(Sheet1!E540),FALSE),0)</f>
        <v>3208.79</v>
      </c>
      <c r="L540" s="14">
        <f>IFERROR(VLOOKUP($A540,Sheet1!$A:$F,COLUMN(Sheet1!F540),FALSE),0)</f>
        <v>2</v>
      </c>
      <c r="M540">
        <f t="shared" si="16"/>
        <v>0.5</v>
      </c>
      <c r="N540">
        <f t="shared" si="17"/>
        <v>0</v>
      </c>
    </row>
    <row r="541" spans="1:14" x14ac:dyDescent="0.35">
      <c r="A541">
        <v>540</v>
      </c>
      <c r="B541" t="s">
        <v>1581</v>
      </c>
      <c r="C541" t="s">
        <v>1582</v>
      </c>
      <c r="D541" t="s">
        <v>1583</v>
      </c>
      <c r="E541">
        <v>41</v>
      </c>
      <c r="F541" t="s">
        <v>24</v>
      </c>
      <c r="G541" t="s">
        <v>17</v>
      </c>
      <c r="H541" s="1">
        <f>IFERROR(VLOOKUP($A541,Sheet1!$A:$F,COLUMN(Sheet1!B541),FALSE),0)</f>
        <v>44820</v>
      </c>
      <c r="I541" s="1">
        <f>IFERROR(VLOOKUP($A541,Sheet1!$A:$F,COLUMN(Sheet1!C541),FALSE),0)</f>
        <v>44378</v>
      </c>
      <c r="J541" s="14">
        <f>IFERROR(VLOOKUP($A541,Sheet1!$A:$F,COLUMN(Sheet1!D541),FALSE),0)</f>
        <v>4</v>
      </c>
      <c r="K541" s="14">
        <f>IFERROR(VLOOKUP($A541,Sheet1!$A:$F,COLUMN(Sheet1!E541),FALSE),0)</f>
        <v>4870.09</v>
      </c>
      <c r="L541" s="14">
        <f>IFERROR(VLOOKUP($A541,Sheet1!$A:$F,COLUMN(Sheet1!F541),FALSE),0)</f>
        <v>1</v>
      </c>
      <c r="M541">
        <f t="shared" si="16"/>
        <v>0.25</v>
      </c>
      <c r="N541">
        <f t="shared" si="17"/>
        <v>0</v>
      </c>
    </row>
    <row r="542" spans="1:14" x14ac:dyDescent="0.35">
      <c r="A542">
        <v>541</v>
      </c>
      <c r="B542" t="s">
        <v>1584</v>
      </c>
      <c r="C542" t="s">
        <v>1585</v>
      </c>
      <c r="D542" t="s">
        <v>1586</v>
      </c>
      <c r="E542">
        <v>34</v>
      </c>
      <c r="F542" t="s">
        <v>9</v>
      </c>
      <c r="G542" t="s">
        <v>54</v>
      </c>
      <c r="H542" s="1">
        <f>IFERROR(VLOOKUP($A542,Sheet1!$A:$F,COLUMN(Sheet1!B542),FALSE),0)</f>
        <v>44741</v>
      </c>
      <c r="I542" s="1">
        <f>IFERROR(VLOOKUP($A542,Sheet1!$A:$F,COLUMN(Sheet1!C542),FALSE),0)</f>
        <v>44595</v>
      </c>
      <c r="J542" s="14">
        <f>IFERROR(VLOOKUP($A542,Sheet1!$A:$F,COLUMN(Sheet1!D542),FALSE),0)</f>
        <v>2</v>
      </c>
      <c r="K542" s="14">
        <f>IFERROR(VLOOKUP($A542,Sheet1!$A:$F,COLUMN(Sheet1!E542),FALSE),0)</f>
        <v>3349.4300000000003</v>
      </c>
      <c r="L542" s="14">
        <f>IFERROR(VLOOKUP($A542,Sheet1!$A:$F,COLUMN(Sheet1!F542),FALSE),0)</f>
        <v>0</v>
      </c>
      <c r="M542">
        <f t="shared" si="16"/>
        <v>0</v>
      </c>
      <c r="N542">
        <f t="shared" si="17"/>
        <v>0</v>
      </c>
    </row>
    <row r="543" spans="1:14" x14ac:dyDescent="0.35">
      <c r="A543">
        <v>542</v>
      </c>
      <c r="B543" t="s">
        <v>1587</v>
      </c>
      <c r="C543" t="s">
        <v>1588</v>
      </c>
      <c r="D543" t="s">
        <v>1589</v>
      </c>
      <c r="E543">
        <v>34</v>
      </c>
      <c r="F543" t="s">
        <v>9</v>
      </c>
      <c r="G543" t="s">
        <v>44</v>
      </c>
      <c r="H543" s="1">
        <f>IFERROR(VLOOKUP($A543,Sheet1!$A:$F,COLUMN(Sheet1!B543),FALSE),0)</f>
        <v>44745</v>
      </c>
      <c r="I543" s="1">
        <f>IFERROR(VLOOKUP($A543,Sheet1!$A:$F,COLUMN(Sheet1!C543),FALSE),0)</f>
        <v>44745</v>
      </c>
      <c r="J543" s="14">
        <f>IFERROR(VLOOKUP($A543,Sheet1!$A:$F,COLUMN(Sheet1!D543),FALSE),0)</f>
        <v>1</v>
      </c>
      <c r="K543" s="14">
        <f>IFERROR(VLOOKUP($A543,Sheet1!$A:$F,COLUMN(Sheet1!E543),FALSE),0)</f>
        <v>160.5</v>
      </c>
      <c r="L543" s="14">
        <f>IFERROR(VLOOKUP($A543,Sheet1!$A:$F,COLUMN(Sheet1!F543),FALSE),0)</f>
        <v>1</v>
      </c>
      <c r="M543">
        <f t="shared" si="16"/>
        <v>1</v>
      </c>
      <c r="N543">
        <f t="shared" si="17"/>
        <v>1</v>
      </c>
    </row>
    <row r="544" spans="1:14" x14ac:dyDescent="0.35">
      <c r="A544">
        <v>543</v>
      </c>
      <c r="B544" t="s">
        <v>1590</v>
      </c>
      <c r="C544" t="s">
        <v>1591</v>
      </c>
      <c r="D544" t="s">
        <v>1592</v>
      </c>
      <c r="E544">
        <v>35</v>
      </c>
      <c r="F544" t="s">
        <v>9</v>
      </c>
      <c r="G544" t="s">
        <v>25</v>
      </c>
      <c r="H544" s="1">
        <f>IFERROR(VLOOKUP($A544,Sheet1!$A:$F,COLUMN(Sheet1!B544),FALSE),0)</f>
        <v>44952</v>
      </c>
      <c r="I544" s="1">
        <f>IFERROR(VLOOKUP($A544,Sheet1!$A:$F,COLUMN(Sheet1!C544),FALSE),0)</f>
        <v>44369</v>
      </c>
      <c r="J544" s="14">
        <f>IFERROR(VLOOKUP($A544,Sheet1!$A:$F,COLUMN(Sheet1!D544),FALSE),0)</f>
        <v>2</v>
      </c>
      <c r="K544" s="14">
        <f>IFERROR(VLOOKUP($A544,Sheet1!$A:$F,COLUMN(Sheet1!E544),FALSE),0)</f>
        <v>1907.3400000000001</v>
      </c>
      <c r="L544" s="14">
        <f>IFERROR(VLOOKUP($A544,Sheet1!$A:$F,COLUMN(Sheet1!F544),FALSE),0)</f>
        <v>1</v>
      </c>
      <c r="M544">
        <f t="shared" si="16"/>
        <v>0.5</v>
      </c>
      <c r="N544">
        <f t="shared" si="17"/>
        <v>0</v>
      </c>
    </row>
    <row r="545" spans="1:14" x14ac:dyDescent="0.35">
      <c r="A545">
        <v>544</v>
      </c>
      <c r="B545" t="s">
        <v>1593</v>
      </c>
      <c r="C545" t="s">
        <v>1594</v>
      </c>
      <c r="D545" t="s">
        <v>1595</v>
      </c>
      <c r="E545">
        <v>53</v>
      </c>
      <c r="F545" t="s">
        <v>24</v>
      </c>
      <c r="G545" t="s">
        <v>25</v>
      </c>
      <c r="H545" s="1">
        <f>IFERROR(VLOOKUP($A545,Sheet1!$A:$F,COLUMN(Sheet1!B545),FALSE),0)</f>
        <v>44773</v>
      </c>
      <c r="I545" s="1">
        <f>IFERROR(VLOOKUP($A545,Sheet1!$A:$F,COLUMN(Sheet1!C545),FALSE),0)</f>
        <v>44475</v>
      </c>
      <c r="J545" s="14">
        <f>IFERROR(VLOOKUP($A545,Sheet1!$A:$F,COLUMN(Sheet1!D545),FALSE),0)</f>
        <v>3</v>
      </c>
      <c r="K545" s="14">
        <f>IFERROR(VLOOKUP($A545,Sheet1!$A:$F,COLUMN(Sheet1!E545),FALSE),0)</f>
        <v>2344.3599999999997</v>
      </c>
      <c r="L545" s="14">
        <f>IFERROR(VLOOKUP($A545,Sheet1!$A:$F,COLUMN(Sheet1!F545),FALSE),0)</f>
        <v>0</v>
      </c>
      <c r="M545">
        <f t="shared" si="16"/>
        <v>0</v>
      </c>
      <c r="N545">
        <f t="shared" si="17"/>
        <v>0</v>
      </c>
    </row>
    <row r="546" spans="1:14" x14ac:dyDescent="0.35">
      <c r="A546">
        <v>545</v>
      </c>
      <c r="B546" t="s">
        <v>1596</v>
      </c>
      <c r="C546" t="s">
        <v>1597</v>
      </c>
      <c r="D546" t="s">
        <v>1598</v>
      </c>
      <c r="E546">
        <v>40</v>
      </c>
      <c r="F546" t="s">
        <v>24</v>
      </c>
      <c r="G546" t="s">
        <v>54</v>
      </c>
      <c r="H546" s="1">
        <f>IFERROR(VLOOKUP($A546,Sheet1!$A:$F,COLUMN(Sheet1!B546),FALSE),0)</f>
        <v>44974</v>
      </c>
      <c r="I546" s="1">
        <f>IFERROR(VLOOKUP($A546,Sheet1!$A:$F,COLUMN(Sheet1!C546),FALSE),0)</f>
        <v>44403</v>
      </c>
      <c r="J546" s="14">
        <f>IFERROR(VLOOKUP($A546,Sheet1!$A:$F,COLUMN(Sheet1!D546),FALSE),0)</f>
        <v>3</v>
      </c>
      <c r="K546" s="14">
        <f>IFERROR(VLOOKUP($A546,Sheet1!$A:$F,COLUMN(Sheet1!E546),FALSE),0)</f>
        <v>1652.35</v>
      </c>
      <c r="L546" s="14">
        <f>IFERROR(VLOOKUP($A546,Sheet1!$A:$F,COLUMN(Sheet1!F546),FALSE),0)</f>
        <v>1</v>
      </c>
      <c r="M546">
        <f t="shared" si="16"/>
        <v>0.33333333333333331</v>
      </c>
      <c r="N546">
        <f t="shared" si="17"/>
        <v>0</v>
      </c>
    </row>
    <row r="547" spans="1:14" x14ac:dyDescent="0.35">
      <c r="A547">
        <v>546</v>
      </c>
      <c r="B547" t="s">
        <v>1599</v>
      </c>
      <c r="C547" t="s">
        <v>1600</v>
      </c>
      <c r="D547" t="s">
        <v>1601</v>
      </c>
      <c r="E547">
        <v>60</v>
      </c>
      <c r="F547" t="s">
        <v>24</v>
      </c>
      <c r="G547" t="s">
        <v>17</v>
      </c>
      <c r="H547" s="1">
        <f>IFERROR(VLOOKUP($A547,Sheet1!$A:$F,COLUMN(Sheet1!B547),FALSE),0)</f>
        <v>44951</v>
      </c>
      <c r="I547" s="1">
        <f>IFERROR(VLOOKUP($A547,Sheet1!$A:$F,COLUMN(Sheet1!C547),FALSE),0)</f>
        <v>44305</v>
      </c>
      <c r="J547" s="14">
        <f>IFERROR(VLOOKUP($A547,Sheet1!$A:$F,COLUMN(Sheet1!D547),FALSE),0)</f>
        <v>7</v>
      </c>
      <c r="K547" s="14">
        <f>IFERROR(VLOOKUP($A547,Sheet1!$A:$F,COLUMN(Sheet1!E547),FALSE),0)</f>
        <v>4706.84</v>
      </c>
      <c r="L547" s="14">
        <f>IFERROR(VLOOKUP($A547,Sheet1!$A:$F,COLUMN(Sheet1!F547),FALSE),0)</f>
        <v>4</v>
      </c>
      <c r="M547">
        <f t="shared" si="16"/>
        <v>0.5714285714285714</v>
      </c>
      <c r="N547">
        <f t="shared" si="17"/>
        <v>0</v>
      </c>
    </row>
    <row r="548" spans="1:14" x14ac:dyDescent="0.35">
      <c r="A548">
        <v>547</v>
      </c>
      <c r="B548" t="s">
        <v>1602</v>
      </c>
      <c r="C548" t="s">
        <v>1603</v>
      </c>
      <c r="D548">
        <f>1-29-90-4637</f>
        <v>-4755</v>
      </c>
      <c r="E548">
        <v>50</v>
      </c>
      <c r="F548" t="s">
        <v>14</v>
      </c>
      <c r="G548" t="s">
        <v>17</v>
      </c>
      <c r="H548" s="1">
        <f>IFERROR(VLOOKUP($A548,Sheet1!$A:$F,COLUMN(Sheet1!B548),FALSE),0)</f>
        <v>44561</v>
      </c>
      <c r="I548" s="1">
        <f>IFERROR(VLOOKUP($A548,Sheet1!$A:$F,COLUMN(Sheet1!C548),FALSE),0)</f>
        <v>44314</v>
      </c>
      <c r="J548" s="14">
        <f>IFERROR(VLOOKUP($A548,Sheet1!$A:$F,COLUMN(Sheet1!D548),FALSE),0)</f>
        <v>2</v>
      </c>
      <c r="K548" s="14">
        <f>IFERROR(VLOOKUP($A548,Sheet1!$A:$F,COLUMN(Sheet1!E548),FALSE),0)</f>
        <v>1494.5</v>
      </c>
      <c r="L548" s="14">
        <f>IFERROR(VLOOKUP($A548,Sheet1!$A:$F,COLUMN(Sheet1!F548),FALSE),0)</f>
        <v>0</v>
      </c>
      <c r="M548">
        <f t="shared" si="16"/>
        <v>0</v>
      </c>
      <c r="N548">
        <f t="shared" si="17"/>
        <v>0</v>
      </c>
    </row>
    <row r="549" spans="1:14" x14ac:dyDescent="0.35">
      <c r="A549">
        <v>548</v>
      </c>
      <c r="B549" t="s">
        <v>1604</v>
      </c>
      <c r="C549" t="s">
        <v>1605</v>
      </c>
      <c r="D549" t="s">
        <v>1606</v>
      </c>
      <c r="E549">
        <v>53</v>
      </c>
      <c r="F549" t="s">
        <v>24</v>
      </c>
      <c r="G549" t="s">
        <v>54</v>
      </c>
      <c r="H549" s="1">
        <f>IFERROR(VLOOKUP($A549,Sheet1!$A:$F,COLUMN(Sheet1!B549),FALSE),0)</f>
        <v>44949</v>
      </c>
      <c r="I549" s="1">
        <f>IFERROR(VLOOKUP($A549,Sheet1!$A:$F,COLUMN(Sheet1!C549),FALSE),0)</f>
        <v>44326</v>
      </c>
      <c r="J549" s="14">
        <f>IFERROR(VLOOKUP($A549,Sheet1!$A:$F,COLUMN(Sheet1!D549),FALSE),0)</f>
        <v>6</v>
      </c>
      <c r="K549" s="14">
        <f>IFERROR(VLOOKUP($A549,Sheet1!$A:$F,COLUMN(Sheet1!E549),FALSE),0)</f>
        <v>2073.5</v>
      </c>
      <c r="L549" s="14">
        <f>IFERROR(VLOOKUP($A549,Sheet1!$A:$F,COLUMN(Sheet1!F549),FALSE),0)</f>
        <v>3</v>
      </c>
      <c r="M549">
        <f t="shared" si="16"/>
        <v>0.5</v>
      </c>
      <c r="N549">
        <f t="shared" si="17"/>
        <v>0</v>
      </c>
    </row>
    <row r="550" spans="1:14" x14ac:dyDescent="0.35">
      <c r="A550">
        <v>549</v>
      </c>
      <c r="B550" t="s">
        <v>1607</v>
      </c>
      <c r="C550" t="s">
        <v>1608</v>
      </c>
      <c r="D550" t="s">
        <v>1609</v>
      </c>
      <c r="E550">
        <v>60</v>
      </c>
      <c r="F550" t="s">
        <v>9</v>
      </c>
      <c r="G550" t="s">
        <v>48</v>
      </c>
      <c r="H550" s="1">
        <f>IFERROR(VLOOKUP($A550,Sheet1!$A:$F,COLUMN(Sheet1!B550),FALSE),0)</f>
        <v>44776</v>
      </c>
      <c r="I550" s="1">
        <f>IFERROR(VLOOKUP($A550,Sheet1!$A:$F,COLUMN(Sheet1!C550),FALSE),0)</f>
        <v>44586</v>
      </c>
      <c r="J550" s="14">
        <f>IFERROR(VLOOKUP($A550,Sheet1!$A:$F,COLUMN(Sheet1!D550),FALSE),0)</f>
        <v>3</v>
      </c>
      <c r="K550" s="14">
        <f>IFERROR(VLOOKUP($A550,Sheet1!$A:$F,COLUMN(Sheet1!E550),FALSE),0)</f>
        <v>3904.27</v>
      </c>
      <c r="L550" s="14">
        <f>IFERROR(VLOOKUP($A550,Sheet1!$A:$F,COLUMN(Sheet1!F550),FALSE),0)</f>
        <v>2</v>
      </c>
      <c r="M550">
        <f t="shared" si="16"/>
        <v>0.66666666666666663</v>
      </c>
      <c r="N550">
        <f t="shared" si="17"/>
        <v>0</v>
      </c>
    </row>
    <row r="551" spans="1:14" x14ac:dyDescent="0.35">
      <c r="A551">
        <v>550</v>
      </c>
      <c r="B551" t="s">
        <v>1610</v>
      </c>
      <c r="C551" t="s">
        <v>1611</v>
      </c>
      <c r="D551">
        <v>2312110633</v>
      </c>
      <c r="E551">
        <v>45</v>
      </c>
      <c r="F551" t="s">
        <v>24</v>
      </c>
      <c r="G551" t="s">
        <v>60</v>
      </c>
      <c r="H551" s="1">
        <f>IFERROR(VLOOKUP($A551,Sheet1!$A:$F,COLUMN(Sheet1!B551),FALSE),0)</f>
        <v>44672</v>
      </c>
      <c r="I551" s="1">
        <f>IFERROR(VLOOKUP($A551,Sheet1!$A:$F,COLUMN(Sheet1!C551),FALSE),0)</f>
        <v>44537</v>
      </c>
      <c r="J551" s="14">
        <f>IFERROR(VLOOKUP($A551,Sheet1!$A:$F,COLUMN(Sheet1!D551),FALSE),0)</f>
        <v>3</v>
      </c>
      <c r="K551" s="14">
        <f>IFERROR(VLOOKUP($A551,Sheet1!$A:$F,COLUMN(Sheet1!E551),FALSE),0)</f>
        <v>1434.35</v>
      </c>
      <c r="L551" s="14">
        <f>IFERROR(VLOOKUP($A551,Sheet1!$A:$F,COLUMN(Sheet1!F551),FALSE),0)</f>
        <v>2</v>
      </c>
      <c r="M551">
        <f t="shared" si="16"/>
        <v>0.66666666666666663</v>
      </c>
      <c r="N551">
        <f t="shared" si="17"/>
        <v>0</v>
      </c>
    </row>
    <row r="552" spans="1:14" x14ac:dyDescent="0.35">
      <c r="A552">
        <v>551</v>
      </c>
      <c r="B552" t="s">
        <v>1612</v>
      </c>
      <c r="C552" t="s">
        <v>1613</v>
      </c>
      <c r="D552" t="s">
        <v>1614</v>
      </c>
      <c r="E552">
        <v>44</v>
      </c>
      <c r="F552" t="s">
        <v>9</v>
      </c>
      <c r="G552" t="s">
        <v>54</v>
      </c>
      <c r="H552" s="1">
        <f>IFERROR(VLOOKUP($A552,Sheet1!$A:$F,COLUMN(Sheet1!B552),FALSE),0)</f>
        <v>44993</v>
      </c>
      <c r="I552" s="1">
        <f>IFERROR(VLOOKUP($A552,Sheet1!$A:$F,COLUMN(Sheet1!C552),FALSE),0)</f>
        <v>44368</v>
      </c>
      <c r="J552" s="14">
        <f>IFERROR(VLOOKUP($A552,Sheet1!$A:$F,COLUMN(Sheet1!D552),FALSE),0)</f>
        <v>6</v>
      </c>
      <c r="K552" s="14">
        <f>IFERROR(VLOOKUP($A552,Sheet1!$A:$F,COLUMN(Sheet1!E552),FALSE),0)</f>
        <v>3926.1000000000004</v>
      </c>
      <c r="L552" s="14">
        <f>IFERROR(VLOOKUP($A552,Sheet1!$A:$F,COLUMN(Sheet1!F552),FALSE),0)</f>
        <v>3</v>
      </c>
      <c r="M552">
        <f t="shared" si="16"/>
        <v>0.5</v>
      </c>
      <c r="N552">
        <f t="shared" si="17"/>
        <v>0</v>
      </c>
    </row>
    <row r="553" spans="1:14" x14ac:dyDescent="0.35">
      <c r="A553">
        <v>552</v>
      </c>
      <c r="B553" t="s">
        <v>1615</v>
      </c>
      <c r="C553" t="s">
        <v>1616</v>
      </c>
      <c r="D553" t="s">
        <v>1617</v>
      </c>
      <c r="E553">
        <v>45</v>
      </c>
      <c r="F553" t="s">
        <v>9</v>
      </c>
      <c r="G553" t="s">
        <v>17</v>
      </c>
      <c r="H553" s="1">
        <f>IFERROR(VLOOKUP($A553,Sheet1!$A:$F,COLUMN(Sheet1!B553),FALSE),0)</f>
        <v>44874</v>
      </c>
      <c r="I553" s="1">
        <f>IFERROR(VLOOKUP($A553,Sheet1!$A:$F,COLUMN(Sheet1!C553),FALSE),0)</f>
        <v>44382</v>
      </c>
      <c r="J553" s="14">
        <f>IFERROR(VLOOKUP($A553,Sheet1!$A:$F,COLUMN(Sheet1!D553),FALSE),0)</f>
        <v>4</v>
      </c>
      <c r="K553" s="14">
        <f>IFERROR(VLOOKUP($A553,Sheet1!$A:$F,COLUMN(Sheet1!E553),FALSE),0)</f>
        <v>2335.87</v>
      </c>
      <c r="L553" s="14">
        <f>IFERROR(VLOOKUP($A553,Sheet1!$A:$F,COLUMN(Sheet1!F553),FALSE),0)</f>
        <v>2</v>
      </c>
      <c r="M553">
        <f t="shared" si="16"/>
        <v>0.5</v>
      </c>
      <c r="N553">
        <f t="shared" si="17"/>
        <v>0</v>
      </c>
    </row>
    <row r="554" spans="1:14" x14ac:dyDescent="0.35">
      <c r="A554">
        <v>553</v>
      </c>
      <c r="B554" t="s">
        <v>1618</v>
      </c>
      <c r="C554" t="s">
        <v>1619</v>
      </c>
      <c r="D554" t="s">
        <v>1620</v>
      </c>
      <c r="E554">
        <v>51</v>
      </c>
      <c r="F554" t="s">
        <v>9</v>
      </c>
      <c r="G554" t="s">
        <v>54</v>
      </c>
      <c r="H554" s="1">
        <f>IFERROR(VLOOKUP($A554,Sheet1!$A:$F,COLUMN(Sheet1!B554),FALSE),0)</f>
        <v>44919</v>
      </c>
      <c r="I554" s="1">
        <f>IFERROR(VLOOKUP($A554,Sheet1!$A:$F,COLUMN(Sheet1!C554),FALSE),0)</f>
        <v>44919</v>
      </c>
      <c r="J554" s="14">
        <f>IFERROR(VLOOKUP($A554,Sheet1!$A:$F,COLUMN(Sheet1!D554),FALSE),0)</f>
        <v>1</v>
      </c>
      <c r="K554" s="14">
        <f>IFERROR(VLOOKUP($A554,Sheet1!$A:$F,COLUMN(Sheet1!E554),FALSE),0)</f>
        <v>625.26</v>
      </c>
      <c r="L554" s="14">
        <f>IFERROR(VLOOKUP($A554,Sheet1!$A:$F,COLUMN(Sheet1!F554),FALSE),0)</f>
        <v>1</v>
      </c>
      <c r="M554">
        <f t="shared" si="16"/>
        <v>1</v>
      </c>
      <c r="N554">
        <f t="shared" si="17"/>
        <v>1</v>
      </c>
    </row>
    <row r="555" spans="1:14" x14ac:dyDescent="0.35">
      <c r="A555">
        <v>554</v>
      </c>
      <c r="B555" t="s">
        <v>1621</v>
      </c>
      <c r="C555" t="s">
        <v>1622</v>
      </c>
      <c r="D555" t="s">
        <v>1623</v>
      </c>
      <c r="E555">
        <v>27</v>
      </c>
      <c r="F555" t="s">
        <v>14</v>
      </c>
      <c r="G555" t="s">
        <v>32</v>
      </c>
      <c r="H555" s="1">
        <f>IFERROR(VLOOKUP($A555,Sheet1!$A:$F,COLUMN(Sheet1!B555),FALSE),0)</f>
        <v>44955</v>
      </c>
      <c r="I555" s="1">
        <f>IFERROR(VLOOKUP($A555,Sheet1!$A:$F,COLUMN(Sheet1!C555),FALSE),0)</f>
        <v>44502</v>
      </c>
      <c r="J555" s="14">
        <f>IFERROR(VLOOKUP($A555,Sheet1!$A:$F,COLUMN(Sheet1!D555),FALSE),0)</f>
        <v>3</v>
      </c>
      <c r="K555" s="14">
        <f>IFERROR(VLOOKUP($A555,Sheet1!$A:$F,COLUMN(Sheet1!E555),FALSE),0)</f>
        <v>810.48</v>
      </c>
      <c r="L555" s="14">
        <f>IFERROR(VLOOKUP($A555,Sheet1!$A:$F,COLUMN(Sheet1!F555),FALSE),0)</f>
        <v>1</v>
      </c>
      <c r="M555">
        <f t="shared" si="16"/>
        <v>0.33333333333333331</v>
      </c>
      <c r="N555">
        <f t="shared" si="17"/>
        <v>0</v>
      </c>
    </row>
    <row r="556" spans="1:14" x14ac:dyDescent="0.35">
      <c r="A556">
        <v>555</v>
      </c>
      <c r="B556" t="s">
        <v>1624</v>
      </c>
      <c r="C556" t="s">
        <v>1625</v>
      </c>
      <c r="D556" t="s">
        <v>1626</v>
      </c>
      <c r="E556">
        <v>48</v>
      </c>
      <c r="F556" t="s">
        <v>9</v>
      </c>
      <c r="G556" t="s">
        <v>48</v>
      </c>
      <c r="H556" s="1">
        <f>IFERROR(VLOOKUP($A556,Sheet1!$A:$F,COLUMN(Sheet1!B556),FALSE),0)</f>
        <v>44355</v>
      </c>
      <c r="I556" s="1">
        <f>IFERROR(VLOOKUP($A556,Sheet1!$A:$F,COLUMN(Sheet1!C556),FALSE),0)</f>
        <v>44312</v>
      </c>
      <c r="J556" s="14">
        <f>IFERROR(VLOOKUP($A556,Sheet1!$A:$F,COLUMN(Sheet1!D556),FALSE),0)</f>
        <v>3</v>
      </c>
      <c r="K556" s="14">
        <f>IFERROR(VLOOKUP($A556,Sheet1!$A:$F,COLUMN(Sheet1!E556),FALSE),0)</f>
        <v>4032.2</v>
      </c>
      <c r="L556" s="14">
        <f>IFERROR(VLOOKUP($A556,Sheet1!$A:$F,COLUMN(Sheet1!F556),FALSE),0)</f>
        <v>1</v>
      </c>
      <c r="M556">
        <f t="shared" si="16"/>
        <v>0.33333333333333331</v>
      </c>
      <c r="N556">
        <f t="shared" si="17"/>
        <v>0</v>
      </c>
    </row>
    <row r="557" spans="1:14" x14ac:dyDescent="0.35">
      <c r="A557">
        <v>556</v>
      </c>
      <c r="B557" t="s">
        <v>1627</v>
      </c>
      <c r="C557" t="s">
        <v>1628</v>
      </c>
      <c r="D557" t="s">
        <v>1629</v>
      </c>
      <c r="E557">
        <v>48</v>
      </c>
      <c r="F557" t="s">
        <v>14</v>
      </c>
      <c r="G557" t="s">
        <v>48</v>
      </c>
      <c r="H557" s="1">
        <f>IFERROR(VLOOKUP($A557,Sheet1!$A:$F,COLUMN(Sheet1!B557),FALSE),0)</f>
        <v>44918</v>
      </c>
      <c r="I557" s="1">
        <f>IFERROR(VLOOKUP($A557,Sheet1!$A:$F,COLUMN(Sheet1!C557),FALSE),0)</f>
        <v>44407</v>
      </c>
      <c r="J557" s="14">
        <f>IFERROR(VLOOKUP($A557,Sheet1!$A:$F,COLUMN(Sheet1!D557),FALSE),0)</f>
        <v>4</v>
      </c>
      <c r="K557" s="14">
        <f>IFERROR(VLOOKUP($A557,Sheet1!$A:$F,COLUMN(Sheet1!E557),FALSE),0)</f>
        <v>4105.5</v>
      </c>
      <c r="L557" s="14">
        <f>IFERROR(VLOOKUP($A557,Sheet1!$A:$F,COLUMN(Sheet1!F557),FALSE),0)</f>
        <v>1</v>
      </c>
      <c r="M557">
        <f t="shared" si="16"/>
        <v>0.25</v>
      </c>
      <c r="N557">
        <f t="shared" si="17"/>
        <v>0</v>
      </c>
    </row>
    <row r="558" spans="1:14" x14ac:dyDescent="0.35">
      <c r="A558">
        <v>557</v>
      </c>
      <c r="B558" t="s">
        <v>1630</v>
      </c>
      <c r="C558" t="s">
        <v>1631</v>
      </c>
      <c r="D558" t="s">
        <v>1632</v>
      </c>
      <c r="E558">
        <v>56</v>
      </c>
      <c r="F558" t="s">
        <v>9</v>
      </c>
      <c r="G558" t="s">
        <v>54</v>
      </c>
      <c r="H558" s="1">
        <f>IFERROR(VLOOKUP($A558,Sheet1!$A:$F,COLUMN(Sheet1!B558),FALSE),0)</f>
        <v>44296</v>
      </c>
      <c r="I558" s="1">
        <f>IFERROR(VLOOKUP($A558,Sheet1!$A:$F,COLUMN(Sheet1!C558),FALSE),0)</f>
        <v>44296</v>
      </c>
      <c r="J558" s="14">
        <f>IFERROR(VLOOKUP($A558,Sheet1!$A:$F,COLUMN(Sheet1!D558),FALSE),0)</f>
        <v>1</v>
      </c>
      <c r="K558" s="14">
        <f>IFERROR(VLOOKUP($A558,Sheet1!$A:$F,COLUMN(Sheet1!E558),FALSE),0)</f>
        <v>149.77000000000001</v>
      </c>
      <c r="L558" s="14">
        <f>IFERROR(VLOOKUP($A558,Sheet1!$A:$F,COLUMN(Sheet1!F558),FALSE),0)</f>
        <v>1</v>
      </c>
      <c r="M558">
        <f t="shared" si="16"/>
        <v>1</v>
      </c>
      <c r="N558">
        <f t="shared" si="17"/>
        <v>1</v>
      </c>
    </row>
    <row r="559" spans="1:14" x14ac:dyDescent="0.35">
      <c r="A559">
        <v>558</v>
      </c>
      <c r="B559" t="s">
        <v>1633</v>
      </c>
      <c r="C559" t="s">
        <v>1634</v>
      </c>
      <c r="D559">
        <v>7563353574</v>
      </c>
      <c r="E559">
        <v>28</v>
      </c>
      <c r="F559" t="s">
        <v>24</v>
      </c>
      <c r="G559" t="s">
        <v>25</v>
      </c>
      <c r="H559" s="1">
        <f>IFERROR(VLOOKUP($A559,Sheet1!$A:$F,COLUMN(Sheet1!B559),FALSE),0)</f>
        <v>44955</v>
      </c>
      <c r="I559" s="1">
        <f>IFERROR(VLOOKUP($A559,Sheet1!$A:$F,COLUMN(Sheet1!C559),FALSE),0)</f>
        <v>44514</v>
      </c>
      <c r="J559" s="14">
        <f>IFERROR(VLOOKUP($A559,Sheet1!$A:$F,COLUMN(Sheet1!D559),FALSE),0)</f>
        <v>2</v>
      </c>
      <c r="K559" s="14">
        <f>IFERROR(VLOOKUP($A559,Sheet1!$A:$F,COLUMN(Sheet1!E559),FALSE),0)</f>
        <v>837.68999999999994</v>
      </c>
      <c r="L559" s="14">
        <f>IFERROR(VLOOKUP($A559,Sheet1!$A:$F,COLUMN(Sheet1!F559),FALSE),0)</f>
        <v>0</v>
      </c>
      <c r="M559">
        <f t="shared" si="16"/>
        <v>0</v>
      </c>
      <c r="N559">
        <f t="shared" si="17"/>
        <v>0</v>
      </c>
    </row>
    <row r="560" spans="1:14" x14ac:dyDescent="0.35">
      <c r="A560">
        <v>559</v>
      </c>
      <c r="B560" t="s">
        <v>1635</v>
      </c>
      <c r="C560" t="s">
        <v>1636</v>
      </c>
      <c r="D560" t="s">
        <v>1637</v>
      </c>
      <c r="E560">
        <v>57</v>
      </c>
      <c r="F560" t="s">
        <v>24</v>
      </c>
      <c r="G560" t="s">
        <v>54</v>
      </c>
      <c r="H560" s="1">
        <f>IFERROR(VLOOKUP($A560,Sheet1!$A:$F,COLUMN(Sheet1!B560),FALSE),0)</f>
        <v>44520</v>
      </c>
      <c r="I560" s="1">
        <f>IFERROR(VLOOKUP($A560,Sheet1!$A:$F,COLUMN(Sheet1!C560),FALSE),0)</f>
        <v>44520</v>
      </c>
      <c r="J560" s="14">
        <f>IFERROR(VLOOKUP($A560,Sheet1!$A:$F,COLUMN(Sheet1!D560),FALSE),0)</f>
        <v>1</v>
      </c>
      <c r="K560" s="14">
        <f>IFERROR(VLOOKUP($A560,Sheet1!$A:$F,COLUMN(Sheet1!E560),FALSE),0)</f>
        <v>1059.5999999999999</v>
      </c>
      <c r="L560" s="14">
        <f>IFERROR(VLOOKUP($A560,Sheet1!$A:$F,COLUMN(Sheet1!F560),FALSE),0)</f>
        <v>1</v>
      </c>
      <c r="M560">
        <f t="shared" si="16"/>
        <v>1</v>
      </c>
      <c r="N560">
        <f t="shared" si="17"/>
        <v>1</v>
      </c>
    </row>
    <row r="561" spans="1:14" x14ac:dyDescent="0.35">
      <c r="A561">
        <v>560</v>
      </c>
      <c r="B561" t="s">
        <v>1638</v>
      </c>
      <c r="C561" t="s">
        <v>1639</v>
      </c>
      <c r="D561" t="s">
        <v>1640</v>
      </c>
      <c r="E561">
        <v>60</v>
      </c>
      <c r="F561" t="s">
        <v>24</v>
      </c>
      <c r="G561" t="s">
        <v>17</v>
      </c>
      <c r="H561" s="1">
        <f>IFERROR(VLOOKUP($A561,Sheet1!$A:$F,COLUMN(Sheet1!B561),FALSE),0)</f>
        <v>44332</v>
      </c>
      <c r="I561" s="1">
        <f>IFERROR(VLOOKUP($A561,Sheet1!$A:$F,COLUMN(Sheet1!C561),FALSE),0)</f>
        <v>44300</v>
      </c>
      <c r="J561" s="14">
        <f>IFERROR(VLOOKUP($A561,Sheet1!$A:$F,COLUMN(Sheet1!D561),FALSE),0)</f>
        <v>2</v>
      </c>
      <c r="K561" s="14">
        <f>IFERROR(VLOOKUP($A561,Sheet1!$A:$F,COLUMN(Sheet1!E561),FALSE),0)</f>
        <v>1882.42</v>
      </c>
      <c r="L561" s="14">
        <f>IFERROR(VLOOKUP($A561,Sheet1!$A:$F,COLUMN(Sheet1!F561),FALSE),0)</f>
        <v>0</v>
      </c>
      <c r="M561">
        <f t="shared" si="16"/>
        <v>0</v>
      </c>
      <c r="N561">
        <f t="shared" si="17"/>
        <v>0</v>
      </c>
    </row>
    <row r="562" spans="1:14" x14ac:dyDescent="0.35">
      <c r="A562">
        <v>561</v>
      </c>
      <c r="B562" t="s">
        <v>1641</v>
      </c>
      <c r="C562" t="s">
        <v>1642</v>
      </c>
      <c r="D562">
        <f>1-339-914-388</f>
        <v>-1640</v>
      </c>
      <c r="E562">
        <v>37</v>
      </c>
      <c r="F562" t="s">
        <v>14</v>
      </c>
      <c r="G562" t="s">
        <v>25</v>
      </c>
      <c r="H562" s="1">
        <f>IFERROR(VLOOKUP($A562,Sheet1!$A:$F,COLUMN(Sheet1!B562),FALSE),0)</f>
        <v>44978</v>
      </c>
      <c r="I562" s="1">
        <f>IFERROR(VLOOKUP($A562,Sheet1!$A:$F,COLUMN(Sheet1!C562),FALSE),0)</f>
        <v>44420</v>
      </c>
      <c r="J562" s="14">
        <f>IFERROR(VLOOKUP($A562,Sheet1!$A:$F,COLUMN(Sheet1!D562),FALSE),0)</f>
        <v>3</v>
      </c>
      <c r="K562" s="14">
        <f>IFERROR(VLOOKUP($A562,Sheet1!$A:$F,COLUMN(Sheet1!E562),FALSE),0)</f>
        <v>1041.0700000000002</v>
      </c>
      <c r="L562" s="14">
        <f>IFERROR(VLOOKUP($A562,Sheet1!$A:$F,COLUMN(Sheet1!F562),FALSE),0)</f>
        <v>1</v>
      </c>
      <c r="M562">
        <f t="shared" si="16"/>
        <v>0.33333333333333331</v>
      </c>
      <c r="N562">
        <f t="shared" si="17"/>
        <v>0</v>
      </c>
    </row>
    <row r="563" spans="1:14" x14ac:dyDescent="0.35">
      <c r="A563">
        <v>562</v>
      </c>
      <c r="B563" t="s">
        <v>1643</v>
      </c>
      <c r="C563" t="s">
        <v>1644</v>
      </c>
      <c r="D563">
        <v>615727682</v>
      </c>
      <c r="E563">
        <v>56</v>
      </c>
      <c r="F563" t="s">
        <v>24</v>
      </c>
      <c r="G563" t="s">
        <v>76</v>
      </c>
      <c r="H563" s="1">
        <f>IFERROR(VLOOKUP($A563,Sheet1!$A:$F,COLUMN(Sheet1!B563),FALSE),0)</f>
        <v>44943</v>
      </c>
      <c r="I563" s="1">
        <f>IFERROR(VLOOKUP($A563,Sheet1!$A:$F,COLUMN(Sheet1!C563),FALSE),0)</f>
        <v>44400</v>
      </c>
      <c r="J563" s="14">
        <f>IFERROR(VLOOKUP($A563,Sheet1!$A:$F,COLUMN(Sheet1!D563),FALSE),0)</f>
        <v>5</v>
      </c>
      <c r="K563" s="14">
        <f>IFERROR(VLOOKUP($A563,Sheet1!$A:$F,COLUMN(Sheet1!E563),FALSE),0)</f>
        <v>2608.65</v>
      </c>
      <c r="L563" s="14">
        <f>IFERROR(VLOOKUP($A563,Sheet1!$A:$F,COLUMN(Sheet1!F563),FALSE),0)</f>
        <v>2</v>
      </c>
      <c r="M563">
        <f t="shared" si="16"/>
        <v>0.4</v>
      </c>
      <c r="N563">
        <f t="shared" si="17"/>
        <v>0</v>
      </c>
    </row>
    <row r="564" spans="1:14" x14ac:dyDescent="0.35">
      <c r="A564">
        <v>563</v>
      </c>
      <c r="B564" t="s">
        <v>1645</v>
      </c>
      <c r="C564" t="s">
        <v>1646</v>
      </c>
      <c r="D564" t="s">
        <v>1647</v>
      </c>
      <c r="E564">
        <v>52</v>
      </c>
      <c r="F564" t="s">
        <v>14</v>
      </c>
      <c r="G564" t="s">
        <v>76</v>
      </c>
      <c r="H564" s="1">
        <f>IFERROR(VLOOKUP($A564,Sheet1!$A:$F,COLUMN(Sheet1!B564),FALSE),0)</f>
        <v>44333</v>
      </c>
      <c r="I564" s="1">
        <f>IFERROR(VLOOKUP($A564,Sheet1!$A:$F,COLUMN(Sheet1!C564),FALSE),0)</f>
        <v>44333</v>
      </c>
      <c r="J564" s="14">
        <f>IFERROR(VLOOKUP($A564,Sheet1!$A:$F,COLUMN(Sheet1!D564),FALSE),0)</f>
        <v>1</v>
      </c>
      <c r="K564" s="14">
        <f>IFERROR(VLOOKUP($A564,Sheet1!$A:$F,COLUMN(Sheet1!E564),FALSE),0)</f>
        <v>1256.8499999999999</v>
      </c>
      <c r="L564" s="14">
        <f>IFERROR(VLOOKUP($A564,Sheet1!$A:$F,COLUMN(Sheet1!F564),FALSE),0)</f>
        <v>1</v>
      </c>
      <c r="M564">
        <f t="shared" si="16"/>
        <v>1</v>
      </c>
      <c r="N564">
        <f t="shared" si="17"/>
        <v>1</v>
      </c>
    </row>
    <row r="565" spans="1:14" x14ac:dyDescent="0.35">
      <c r="A565">
        <v>564</v>
      </c>
      <c r="B565" t="s">
        <v>1648</v>
      </c>
      <c r="C565" t="s">
        <v>1649</v>
      </c>
      <c r="D565" t="s">
        <v>1650</v>
      </c>
      <c r="E565">
        <v>19</v>
      </c>
      <c r="F565" t="s">
        <v>24</v>
      </c>
      <c r="G565" t="s">
        <v>17</v>
      </c>
      <c r="H565" s="1">
        <f>IFERROR(VLOOKUP($A565,Sheet1!$A:$F,COLUMN(Sheet1!B565),FALSE),0)</f>
        <v>44860</v>
      </c>
      <c r="I565" s="1">
        <f>IFERROR(VLOOKUP($A565,Sheet1!$A:$F,COLUMN(Sheet1!C565),FALSE),0)</f>
        <v>44472</v>
      </c>
      <c r="J565" s="14">
        <f>IFERROR(VLOOKUP($A565,Sheet1!$A:$F,COLUMN(Sheet1!D565),FALSE),0)</f>
        <v>3</v>
      </c>
      <c r="K565" s="14">
        <f>IFERROR(VLOOKUP($A565,Sheet1!$A:$F,COLUMN(Sheet1!E565),FALSE),0)</f>
        <v>2698.24</v>
      </c>
      <c r="L565" s="14">
        <f>IFERROR(VLOOKUP($A565,Sheet1!$A:$F,COLUMN(Sheet1!F565),FALSE),0)</f>
        <v>0</v>
      </c>
      <c r="M565">
        <f t="shared" si="16"/>
        <v>0</v>
      </c>
      <c r="N565">
        <f t="shared" si="17"/>
        <v>0</v>
      </c>
    </row>
    <row r="566" spans="1:14" x14ac:dyDescent="0.35">
      <c r="A566">
        <v>565</v>
      </c>
      <c r="B566" t="s">
        <v>1651</v>
      </c>
      <c r="C566" t="s">
        <v>1652</v>
      </c>
      <c r="D566" t="s">
        <v>1653</v>
      </c>
      <c r="E566">
        <v>38</v>
      </c>
      <c r="F566" t="s">
        <v>14</v>
      </c>
      <c r="G566" t="s">
        <v>76</v>
      </c>
      <c r="H566" s="1">
        <f>IFERROR(VLOOKUP($A566,Sheet1!$A:$F,COLUMN(Sheet1!B566),FALSE),0)</f>
        <v>44927</v>
      </c>
      <c r="I566" s="1">
        <f>IFERROR(VLOOKUP($A566,Sheet1!$A:$F,COLUMN(Sheet1!C566),FALSE),0)</f>
        <v>44335</v>
      </c>
      <c r="J566" s="14">
        <f>IFERROR(VLOOKUP($A566,Sheet1!$A:$F,COLUMN(Sheet1!D566),FALSE),0)</f>
        <v>4</v>
      </c>
      <c r="K566" s="14">
        <f>IFERROR(VLOOKUP($A566,Sheet1!$A:$F,COLUMN(Sheet1!E566),FALSE),0)</f>
        <v>1525.03</v>
      </c>
      <c r="L566" s="14">
        <f>IFERROR(VLOOKUP($A566,Sheet1!$A:$F,COLUMN(Sheet1!F566),FALSE),0)</f>
        <v>2</v>
      </c>
      <c r="M566">
        <f t="shared" si="16"/>
        <v>0.5</v>
      </c>
      <c r="N566">
        <f t="shared" si="17"/>
        <v>0</v>
      </c>
    </row>
    <row r="567" spans="1:14" x14ac:dyDescent="0.35">
      <c r="A567">
        <v>566</v>
      </c>
      <c r="B567" t="s">
        <v>1654</v>
      </c>
      <c r="C567" t="s">
        <v>1655</v>
      </c>
      <c r="D567" t="s">
        <v>1656</v>
      </c>
      <c r="E567">
        <v>64</v>
      </c>
      <c r="F567" t="s">
        <v>14</v>
      </c>
      <c r="G567" t="s">
        <v>83</v>
      </c>
      <c r="H567" s="1">
        <f>IFERROR(VLOOKUP($A567,Sheet1!$A:$F,COLUMN(Sheet1!B567),FALSE),0)</f>
        <v>44986</v>
      </c>
      <c r="I567" s="1">
        <f>IFERROR(VLOOKUP($A567,Sheet1!$A:$F,COLUMN(Sheet1!C567),FALSE),0)</f>
        <v>44560</v>
      </c>
      <c r="J567" s="14">
        <f>IFERROR(VLOOKUP($A567,Sheet1!$A:$F,COLUMN(Sheet1!D567),FALSE),0)</f>
        <v>2</v>
      </c>
      <c r="K567" s="14">
        <f>IFERROR(VLOOKUP($A567,Sheet1!$A:$F,COLUMN(Sheet1!E567),FALSE),0)</f>
        <v>1932.53</v>
      </c>
      <c r="L567" s="14">
        <f>IFERROR(VLOOKUP($A567,Sheet1!$A:$F,COLUMN(Sheet1!F567),FALSE),0)</f>
        <v>1</v>
      </c>
      <c r="M567">
        <f t="shared" si="16"/>
        <v>0.5</v>
      </c>
      <c r="N567">
        <f t="shared" si="17"/>
        <v>0</v>
      </c>
    </row>
    <row r="568" spans="1:14" x14ac:dyDescent="0.35">
      <c r="A568">
        <v>567</v>
      </c>
      <c r="B568" t="s">
        <v>1657</v>
      </c>
      <c r="C568" t="s">
        <v>1658</v>
      </c>
      <c r="D568" t="s">
        <v>1659</v>
      </c>
      <c r="E568">
        <v>29</v>
      </c>
      <c r="F568" t="s">
        <v>24</v>
      </c>
      <c r="G568" t="s">
        <v>17</v>
      </c>
      <c r="H568" s="1">
        <f>IFERROR(VLOOKUP($A568,Sheet1!$A:$F,COLUMN(Sheet1!B568),FALSE),0)</f>
        <v>44981</v>
      </c>
      <c r="I568" s="1">
        <f>IFERROR(VLOOKUP($A568,Sheet1!$A:$F,COLUMN(Sheet1!C568),FALSE),0)</f>
        <v>44532</v>
      </c>
      <c r="J568" s="14">
        <f>IFERROR(VLOOKUP($A568,Sheet1!$A:$F,COLUMN(Sheet1!D568),FALSE),0)</f>
        <v>8</v>
      </c>
      <c r="K568" s="14">
        <f>IFERROR(VLOOKUP($A568,Sheet1!$A:$F,COLUMN(Sheet1!E568),FALSE),0)</f>
        <v>5664.4900000000007</v>
      </c>
      <c r="L568" s="14">
        <f>IFERROR(VLOOKUP($A568,Sheet1!$A:$F,COLUMN(Sheet1!F568),FALSE),0)</f>
        <v>2</v>
      </c>
      <c r="M568">
        <f t="shared" si="16"/>
        <v>0.25</v>
      </c>
      <c r="N568">
        <f t="shared" si="17"/>
        <v>0</v>
      </c>
    </row>
    <row r="569" spans="1:14" x14ac:dyDescent="0.35">
      <c r="A569">
        <v>568</v>
      </c>
      <c r="B569" t="s">
        <v>1660</v>
      </c>
      <c r="C569" t="s">
        <v>1661</v>
      </c>
      <c r="D569" t="s">
        <v>1662</v>
      </c>
      <c r="E569">
        <v>43</v>
      </c>
      <c r="F569" t="s">
        <v>9</v>
      </c>
      <c r="G569" t="s">
        <v>60</v>
      </c>
      <c r="H569" s="1">
        <f>IFERROR(VLOOKUP($A569,Sheet1!$A:$F,COLUMN(Sheet1!B569),FALSE),0)</f>
        <v>44723</v>
      </c>
      <c r="I569" s="1">
        <f>IFERROR(VLOOKUP($A569,Sheet1!$A:$F,COLUMN(Sheet1!C569),FALSE),0)</f>
        <v>44329</v>
      </c>
      <c r="J569" s="14">
        <f>IFERROR(VLOOKUP($A569,Sheet1!$A:$F,COLUMN(Sheet1!D569),FALSE),0)</f>
        <v>4</v>
      </c>
      <c r="K569" s="14">
        <f>IFERROR(VLOOKUP($A569,Sheet1!$A:$F,COLUMN(Sheet1!E569),FALSE),0)</f>
        <v>2986.16</v>
      </c>
      <c r="L569" s="14">
        <f>IFERROR(VLOOKUP($A569,Sheet1!$A:$F,COLUMN(Sheet1!F569),FALSE),0)</f>
        <v>2</v>
      </c>
      <c r="M569">
        <f t="shared" si="16"/>
        <v>0.5</v>
      </c>
      <c r="N569">
        <f t="shared" si="17"/>
        <v>0</v>
      </c>
    </row>
    <row r="570" spans="1:14" x14ac:dyDescent="0.35">
      <c r="A570">
        <v>569</v>
      </c>
      <c r="B570" t="s">
        <v>1663</v>
      </c>
      <c r="C570" t="s">
        <v>1664</v>
      </c>
      <c r="D570" t="s">
        <v>1665</v>
      </c>
      <c r="E570">
        <v>64</v>
      </c>
      <c r="F570" t="s">
        <v>14</v>
      </c>
      <c r="G570" t="s">
        <v>10</v>
      </c>
      <c r="H570" s="1">
        <f>IFERROR(VLOOKUP($A570,Sheet1!$A:$F,COLUMN(Sheet1!B570),FALSE),0)</f>
        <v>44886</v>
      </c>
      <c r="I570" s="1">
        <f>IFERROR(VLOOKUP($A570,Sheet1!$A:$F,COLUMN(Sheet1!C570),FALSE),0)</f>
        <v>44599</v>
      </c>
      <c r="J570" s="14">
        <f>IFERROR(VLOOKUP($A570,Sheet1!$A:$F,COLUMN(Sheet1!D570),FALSE),0)</f>
        <v>4</v>
      </c>
      <c r="K570" s="14">
        <f>IFERROR(VLOOKUP($A570,Sheet1!$A:$F,COLUMN(Sheet1!E570),FALSE),0)</f>
        <v>1749.55</v>
      </c>
      <c r="L570" s="14">
        <f>IFERROR(VLOOKUP($A570,Sheet1!$A:$F,COLUMN(Sheet1!F570),FALSE),0)</f>
        <v>1</v>
      </c>
      <c r="M570">
        <f t="shared" si="16"/>
        <v>0.25</v>
      </c>
      <c r="N570">
        <f t="shared" si="17"/>
        <v>0</v>
      </c>
    </row>
    <row r="571" spans="1:14" x14ac:dyDescent="0.35">
      <c r="A571">
        <v>570</v>
      </c>
      <c r="B571" t="s">
        <v>1666</v>
      </c>
      <c r="C571" t="s">
        <v>1667</v>
      </c>
      <c r="D571" t="s">
        <v>1668</v>
      </c>
      <c r="E571">
        <v>47</v>
      </c>
      <c r="F571" t="s">
        <v>14</v>
      </c>
      <c r="G571" t="s">
        <v>17</v>
      </c>
      <c r="H571" s="1">
        <f>IFERROR(VLOOKUP($A571,Sheet1!$A:$F,COLUMN(Sheet1!B571),FALSE),0)</f>
        <v>44737</v>
      </c>
      <c r="I571" s="1">
        <f>IFERROR(VLOOKUP($A571,Sheet1!$A:$F,COLUMN(Sheet1!C571),FALSE),0)</f>
        <v>44304</v>
      </c>
      <c r="J571" s="14">
        <f>IFERROR(VLOOKUP($A571,Sheet1!$A:$F,COLUMN(Sheet1!D571),FALSE),0)</f>
        <v>4</v>
      </c>
      <c r="K571" s="14">
        <f>IFERROR(VLOOKUP($A571,Sheet1!$A:$F,COLUMN(Sheet1!E571),FALSE),0)</f>
        <v>3976.7700000000004</v>
      </c>
      <c r="L571" s="14">
        <f>IFERROR(VLOOKUP($A571,Sheet1!$A:$F,COLUMN(Sheet1!F571),FALSE),0)</f>
        <v>3</v>
      </c>
      <c r="M571">
        <f t="shared" si="16"/>
        <v>0.75</v>
      </c>
      <c r="N571">
        <f t="shared" si="17"/>
        <v>0</v>
      </c>
    </row>
    <row r="572" spans="1:14" x14ac:dyDescent="0.35">
      <c r="A572">
        <v>571</v>
      </c>
      <c r="B572" t="s">
        <v>1669</v>
      </c>
      <c r="C572" t="s">
        <v>1670</v>
      </c>
      <c r="D572">
        <v>9004047692</v>
      </c>
      <c r="E572">
        <v>29</v>
      </c>
      <c r="F572" t="s">
        <v>24</v>
      </c>
      <c r="G572" t="s">
        <v>54</v>
      </c>
      <c r="H572" s="1">
        <f>IFERROR(VLOOKUP($A572,Sheet1!$A:$F,COLUMN(Sheet1!B572),FALSE),0)</f>
        <v>0</v>
      </c>
      <c r="I572" s="1">
        <f>IFERROR(VLOOKUP($A572,Sheet1!$A:$F,COLUMN(Sheet1!C572),FALSE),0)</f>
        <v>0</v>
      </c>
      <c r="J572" s="14">
        <f>IFERROR(VLOOKUP($A572,Sheet1!$A:$F,COLUMN(Sheet1!D572),FALSE),0)</f>
        <v>0</v>
      </c>
      <c r="K572" s="14">
        <f>IFERROR(VLOOKUP($A572,Sheet1!$A:$F,COLUMN(Sheet1!E572),FALSE),0)</f>
        <v>0</v>
      </c>
      <c r="L572" s="14">
        <f>IFERROR(VLOOKUP($A572,Sheet1!$A:$F,COLUMN(Sheet1!F572),FALSE),0)</f>
        <v>0</v>
      </c>
      <c r="M572">
        <f t="shared" si="16"/>
        <v>0</v>
      </c>
      <c r="N572">
        <f t="shared" si="17"/>
        <v>0</v>
      </c>
    </row>
    <row r="573" spans="1:14" x14ac:dyDescent="0.35">
      <c r="A573">
        <v>572</v>
      </c>
      <c r="B573" t="s">
        <v>1671</v>
      </c>
      <c r="C573" t="s">
        <v>1672</v>
      </c>
      <c r="D573" t="s">
        <v>1673</v>
      </c>
      <c r="E573">
        <v>54</v>
      </c>
      <c r="F573" t="s">
        <v>14</v>
      </c>
      <c r="G573" t="s">
        <v>32</v>
      </c>
      <c r="H573" s="1">
        <f>IFERROR(VLOOKUP($A573,Sheet1!$A:$F,COLUMN(Sheet1!B573),FALSE),0)</f>
        <v>44793</v>
      </c>
      <c r="I573" s="1">
        <f>IFERROR(VLOOKUP($A573,Sheet1!$A:$F,COLUMN(Sheet1!C573),FALSE),0)</f>
        <v>44364</v>
      </c>
      <c r="J573" s="14">
        <f>IFERROR(VLOOKUP($A573,Sheet1!$A:$F,COLUMN(Sheet1!D573),FALSE),0)</f>
        <v>2</v>
      </c>
      <c r="K573" s="14">
        <f>IFERROR(VLOOKUP($A573,Sheet1!$A:$F,COLUMN(Sheet1!E573),FALSE),0)</f>
        <v>1227.3599999999999</v>
      </c>
      <c r="L573" s="14">
        <f>IFERROR(VLOOKUP($A573,Sheet1!$A:$F,COLUMN(Sheet1!F573),FALSE),0)</f>
        <v>0</v>
      </c>
      <c r="M573">
        <f t="shared" si="16"/>
        <v>0</v>
      </c>
      <c r="N573">
        <f t="shared" si="17"/>
        <v>0</v>
      </c>
    </row>
    <row r="574" spans="1:14" x14ac:dyDescent="0.35">
      <c r="A574">
        <v>573</v>
      </c>
      <c r="B574" t="s">
        <v>1674</v>
      </c>
      <c r="C574" t="s">
        <v>1675</v>
      </c>
      <c r="D574">
        <f>1-440-971-2316</f>
        <v>-3726</v>
      </c>
      <c r="E574">
        <v>46</v>
      </c>
      <c r="F574" t="s">
        <v>14</v>
      </c>
      <c r="G574" t="s">
        <v>32</v>
      </c>
      <c r="H574" s="1">
        <f>IFERROR(VLOOKUP($A574,Sheet1!$A:$F,COLUMN(Sheet1!B574),FALSE),0)</f>
        <v>44837</v>
      </c>
      <c r="I574" s="1">
        <f>IFERROR(VLOOKUP($A574,Sheet1!$A:$F,COLUMN(Sheet1!C574),FALSE),0)</f>
        <v>44501</v>
      </c>
      <c r="J574" s="14">
        <f>IFERROR(VLOOKUP($A574,Sheet1!$A:$F,COLUMN(Sheet1!D574),FALSE),0)</f>
        <v>4</v>
      </c>
      <c r="K574" s="14">
        <f>IFERROR(VLOOKUP($A574,Sheet1!$A:$F,COLUMN(Sheet1!E574),FALSE),0)</f>
        <v>2544.69</v>
      </c>
      <c r="L574" s="14">
        <f>IFERROR(VLOOKUP($A574,Sheet1!$A:$F,COLUMN(Sheet1!F574),FALSE),0)</f>
        <v>3</v>
      </c>
      <c r="M574">
        <f t="shared" si="16"/>
        <v>0.75</v>
      </c>
      <c r="N574">
        <f t="shared" si="17"/>
        <v>0</v>
      </c>
    </row>
    <row r="575" spans="1:14" x14ac:dyDescent="0.35">
      <c r="A575">
        <v>574</v>
      </c>
      <c r="B575" t="s">
        <v>1676</v>
      </c>
      <c r="C575" t="s">
        <v>1677</v>
      </c>
      <c r="D575">
        <v>1447340433</v>
      </c>
      <c r="E575">
        <v>27</v>
      </c>
      <c r="F575" t="s">
        <v>24</v>
      </c>
      <c r="G575" t="s">
        <v>76</v>
      </c>
      <c r="H575" s="1">
        <f>IFERROR(VLOOKUP($A575,Sheet1!$A:$F,COLUMN(Sheet1!B575),FALSE),0)</f>
        <v>44746</v>
      </c>
      <c r="I575" s="1">
        <f>IFERROR(VLOOKUP($A575,Sheet1!$A:$F,COLUMN(Sheet1!C575),FALSE),0)</f>
        <v>44476</v>
      </c>
      <c r="J575" s="14">
        <f>IFERROR(VLOOKUP($A575,Sheet1!$A:$F,COLUMN(Sheet1!D575),FALSE),0)</f>
        <v>3</v>
      </c>
      <c r="K575" s="14">
        <f>IFERROR(VLOOKUP($A575,Sheet1!$A:$F,COLUMN(Sheet1!E575),FALSE),0)</f>
        <v>2439.15</v>
      </c>
      <c r="L575" s="14">
        <f>IFERROR(VLOOKUP($A575,Sheet1!$A:$F,COLUMN(Sheet1!F575),FALSE),0)</f>
        <v>1</v>
      </c>
      <c r="M575">
        <f t="shared" si="16"/>
        <v>0.33333333333333331</v>
      </c>
      <c r="N575">
        <f t="shared" si="17"/>
        <v>0</v>
      </c>
    </row>
    <row r="576" spans="1:14" x14ac:dyDescent="0.35">
      <c r="A576">
        <v>575</v>
      </c>
      <c r="B576" t="s">
        <v>1678</v>
      </c>
      <c r="C576" t="s">
        <v>1679</v>
      </c>
      <c r="D576">
        <f>1-730-451-9577</f>
        <v>-10757</v>
      </c>
      <c r="E576">
        <v>35</v>
      </c>
      <c r="F576" t="s">
        <v>24</v>
      </c>
      <c r="G576" t="s">
        <v>76</v>
      </c>
      <c r="H576" s="1">
        <f>IFERROR(VLOOKUP($A576,Sheet1!$A:$F,COLUMN(Sheet1!B576),FALSE),0)</f>
        <v>44724</v>
      </c>
      <c r="I576" s="1">
        <f>IFERROR(VLOOKUP($A576,Sheet1!$A:$F,COLUMN(Sheet1!C576),FALSE),0)</f>
        <v>44724</v>
      </c>
      <c r="J576" s="14">
        <f>IFERROR(VLOOKUP($A576,Sheet1!$A:$F,COLUMN(Sheet1!D576),FALSE),0)</f>
        <v>1</v>
      </c>
      <c r="K576" s="14">
        <f>IFERROR(VLOOKUP($A576,Sheet1!$A:$F,COLUMN(Sheet1!E576),FALSE),0)</f>
        <v>554.16</v>
      </c>
      <c r="L576" s="14">
        <f>IFERROR(VLOOKUP($A576,Sheet1!$A:$F,COLUMN(Sheet1!F576),FALSE),0)</f>
        <v>0</v>
      </c>
      <c r="M576">
        <f t="shared" si="16"/>
        <v>0</v>
      </c>
      <c r="N576">
        <f t="shared" si="17"/>
        <v>0</v>
      </c>
    </row>
    <row r="577" spans="1:14" x14ac:dyDescent="0.35">
      <c r="A577">
        <v>576</v>
      </c>
      <c r="B577" t="s">
        <v>1680</v>
      </c>
      <c r="C577" t="s">
        <v>1681</v>
      </c>
      <c r="D577" t="s">
        <v>1682</v>
      </c>
      <c r="E577">
        <v>60</v>
      </c>
      <c r="F577" t="s">
        <v>24</v>
      </c>
      <c r="G577" t="s">
        <v>10</v>
      </c>
      <c r="H577" s="1">
        <f>IFERROR(VLOOKUP($A577,Sheet1!$A:$F,COLUMN(Sheet1!B577),FALSE),0)</f>
        <v>44778</v>
      </c>
      <c r="I577" s="1">
        <f>IFERROR(VLOOKUP($A577,Sheet1!$A:$F,COLUMN(Sheet1!C577),FALSE),0)</f>
        <v>44324</v>
      </c>
      <c r="J577" s="14">
        <f>IFERROR(VLOOKUP($A577,Sheet1!$A:$F,COLUMN(Sheet1!D577),FALSE),0)</f>
        <v>2</v>
      </c>
      <c r="K577" s="14">
        <f>IFERROR(VLOOKUP($A577,Sheet1!$A:$F,COLUMN(Sheet1!E577),FALSE),0)</f>
        <v>2736.4199999999996</v>
      </c>
      <c r="L577" s="14">
        <f>IFERROR(VLOOKUP($A577,Sheet1!$A:$F,COLUMN(Sheet1!F577),FALSE),0)</f>
        <v>1</v>
      </c>
      <c r="M577">
        <f t="shared" si="16"/>
        <v>0.5</v>
      </c>
      <c r="N577">
        <f t="shared" si="17"/>
        <v>0</v>
      </c>
    </row>
    <row r="578" spans="1:14" x14ac:dyDescent="0.35">
      <c r="A578">
        <v>577</v>
      </c>
      <c r="B578" t="s">
        <v>1683</v>
      </c>
      <c r="C578" t="s">
        <v>1684</v>
      </c>
      <c r="D578" t="s">
        <v>1685</v>
      </c>
      <c r="E578">
        <v>33</v>
      </c>
      <c r="F578" t="s">
        <v>24</v>
      </c>
      <c r="G578" t="s">
        <v>10</v>
      </c>
      <c r="H578" s="1">
        <f>IFERROR(VLOOKUP($A578,Sheet1!$A:$F,COLUMN(Sheet1!B578),FALSE),0)</f>
        <v>44900</v>
      </c>
      <c r="I578" s="1">
        <f>IFERROR(VLOOKUP($A578,Sheet1!$A:$F,COLUMN(Sheet1!C578),FALSE),0)</f>
        <v>44405</v>
      </c>
      <c r="J578" s="14">
        <f>IFERROR(VLOOKUP($A578,Sheet1!$A:$F,COLUMN(Sheet1!D578),FALSE),0)</f>
        <v>6</v>
      </c>
      <c r="K578" s="14">
        <f>IFERROR(VLOOKUP($A578,Sheet1!$A:$F,COLUMN(Sheet1!E578),FALSE),0)</f>
        <v>4127.0999999999995</v>
      </c>
      <c r="L578" s="14">
        <f>IFERROR(VLOOKUP($A578,Sheet1!$A:$F,COLUMN(Sheet1!F578),FALSE),0)</f>
        <v>4</v>
      </c>
      <c r="M578">
        <f t="shared" si="16"/>
        <v>0.66666666666666663</v>
      </c>
      <c r="N578">
        <f t="shared" si="17"/>
        <v>0</v>
      </c>
    </row>
    <row r="579" spans="1:14" x14ac:dyDescent="0.35">
      <c r="A579">
        <v>578</v>
      </c>
      <c r="B579" t="s">
        <v>1686</v>
      </c>
      <c r="C579" t="s">
        <v>1687</v>
      </c>
      <c r="D579" t="s">
        <v>1688</v>
      </c>
      <c r="E579">
        <v>22</v>
      </c>
      <c r="F579" t="s">
        <v>9</v>
      </c>
      <c r="G579" t="s">
        <v>60</v>
      </c>
      <c r="H579" s="1">
        <f>IFERROR(VLOOKUP($A579,Sheet1!$A:$F,COLUMN(Sheet1!B579),FALSE),0)</f>
        <v>44872</v>
      </c>
      <c r="I579" s="1">
        <f>IFERROR(VLOOKUP($A579,Sheet1!$A:$F,COLUMN(Sheet1!C579),FALSE),0)</f>
        <v>44377</v>
      </c>
      <c r="J579" s="14">
        <f>IFERROR(VLOOKUP($A579,Sheet1!$A:$F,COLUMN(Sheet1!D579),FALSE),0)</f>
        <v>4</v>
      </c>
      <c r="K579" s="14">
        <f>IFERROR(VLOOKUP($A579,Sheet1!$A:$F,COLUMN(Sheet1!E579),FALSE),0)</f>
        <v>3134.4399999999996</v>
      </c>
      <c r="L579" s="14">
        <f>IFERROR(VLOOKUP($A579,Sheet1!$A:$F,COLUMN(Sheet1!F579),FALSE),0)</f>
        <v>2</v>
      </c>
      <c r="M579">
        <f t="shared" ref="M579:M642" si="18">IFERROR(L579/J579, 0)</f>
        <v>0.5</v>
      </c>
      <c r="N579">
        <f t="shared" ref="N579:N642" si="19">IF(M579=1, 1, 0)</f>
        <v>0</v>
      </c>
    </row>
    <row r="580" spans="1:14" x14ac:dyDescent="0.35">
      <c r="A580">
        <v>579</v>
      </c>
      <c r="B580" t="s">
        <v>1689</v>
      </c>
      <c r="C580" t="s">
        <v>1690</v>
      </c>
      <c r="D580" t="s">
        <v>1691</v>
      </c>
      <c r="E580">
        <v>39</v>
      </c>
      <c r="F580" t="s">
        <v>24</v>
      </c>
      <c r="G580" t="s">
        <v>76</v>
      </c>
      <c r="H580" s="1">
        <f>IFERROR(VLOOKUP($A580,Sheet1!$A:$F,COLUMN(Sheet1!B580),FALSE),0)</f>
        <v>44790</v>
      </c>
      <c r="I580" s="1">
        <f>IFERROR(VLOOKUP($A580,Sheet1!$A:$F,COLUMN(Sheet1!C580),FALSE),0)</f>
        <v>44790</v>
      </c>
      <c r="J580" s="14">
        <f>IFERROR(VLOOKUP($A580,Sheet1!$A:$F,COLUMN(Sheet1!D580),FALSE),0)</f>
        <v>1</v>
      </c>
      <c r="K580" s="14">
        <f>IFERROR(VLOOKUP($A580,Sheet1!$A:$F,COLUMN(Sheet1!E580),FALSE),0)</f>
        <v>963.62</v>
      </c>
      <c r="L580" s="14">
        <f>IFERROR(VLOOKUP($A580,Sheet1!$A:$F,COLUMN(Sheet1!F580),FALSE),0)</f>
        <v>1</v>
      </c>
      <c r="M580">
        <f t="shared" si="18"/>
        <v>1</v>
      </c>
      <c r="N580">
        <f t="shared" si="19"/>
        <v>1</v>
      </c>
    </row>
    <row r="581" spans="1:14" x14ac:dyDescent="0.35">
      <c r="A581">
        <v>580</v>
      </c>
      <c r="B581" t="s">
        <v>1692</v>
      </c>
      <c r="C581" t="s">
        <v>1693</v>
      </c>
      <c r="D581" t="s">
        <v>1694</v>
      </c>
      <c r="E581">
        <v>25</v>
      </c>
      <c r="F581" t="s">
        <v>9</v>
      </c>
      <c r="G581" t="s">
        <v>10</v>
      </c>
      <c r="H581" s="1">
        <f>IFERROR(VLOOKUP($A581,Sheet1!$A:$F,COLUMN(Sheet1!B581),FALSE),0)</f>
        <v>44773</v>
      </c>
      <c r="I581" s="1">
        <f>IFERROR(VLOOKUP($A581,Sheet1!$A:$F,COLUMN(Sheet1!C581),FALSE),0)</f>
        <v>44767</v>
      </c>
      <c r="J581" s="14">
        <f>IFERROR(VLOOKUP($A581,Sheet1!$A:$F,COLUMN(Sheet1!D581),FALSE),0)</f>
        <v>2</v>
      </c>
      <c r="K581" s="14">
        <f>IFERROR(VLOOKUP($A581,Sheet1!$A:$F,COLUMN(Sheet1!E581),FALSE),0)</f>
        <v>2499.25</v>
      </c>
      <c r="L581" s="14">
        <f>IFERROR(VLOOKUP($A581,Sheet1!$A:$F,COLUMN(Sheet1!F581),FALSE),0)</f>
        <v>1</v>
      </c>
      <c r="M581">
        <f t="shared" si="18"/>
        <v>0.5</v>
      </c>
      <c r="N581">
        <f t="shared" si="19"/>
        <v>0</v>
      </c>
    </row>
    <row r="582" spans="1:14" x14ac:dyDescent="0.35">
      <c r="A582">
        <v>581</v>
      </c>
      <c r="B582" t="s">
        <v>1695</v>
      </c>
      <c r="C582" t="s">
        <v>1696</v>
      </c>
      <c r="D582" t="s">
        <v>1697</v>
      </c>
      <c r="E582">
        <v>61</v>
      </c>
      <c r="F582" t="s">
        <v>14</v>
      </c>
      <c r="G582" t="s">
        <v>10</v>
      </c>
      <c r="H582" s="1">
        <f>IFERROR(VLOOKUP($A582,Sheet1!$A:$F,COLUMN(Sheet1!B582),FALSE),0)</f>
        <v>44972</v>
      </c>
      <c r="I582" s="1">
        <f>IFERROR(VLOOKUP($A582,Sheet1!$A:$F,COLUMN(Sheet1!C582),FALSE),0)</f>
        <v>44312</v>
      </c>
      <c r="J582" s="14">
        <f>IFERROR(VLOOKUP($A582,Sheet1!$A:$F,COLUMN(Sheet1!D582),FALSE),0)</f>
        <v>4</v>
      </c>
      <c r="K582" s="14">
        <f>IFERROR(VLOOKUP($A582,Sheet1!$A:$F,COLUMN(Sheet1!E582),FALSE),0)</f>
        <v>1369.3899999999999</v>
      </c>
      <c r="L582" s="14">
        <f>IFERROR(VLOOKUP($A582,Sheet1!$A:$F,COLUMN(Sheet1!F582),FALSE),0)</f>
        <v>2</v>
      </c>
      <c r="M582">
        <f t="shared" si="18"/>
        <v>0.5</v>
      </c>
      <c r="N582">
        <f t="shared" si="19"/>
        <v>0</v>
      </c>
    </row>
    <row r="583" spans="1:14" x14ac:dyDescent="0.35">
      <c r="A583">
        <v>582</v>
      </c>
      <c r="B583" t="s">
        <v>1698</v>
      </c>
      <c r="C583" t="s">
        <v>1699</v>
      </c>
      <c r="D583">
        <v>7174811317</v>
      </c>
      <c r="E583">
        <v>37</v>
      </c>
      <c r="F583" t="s">
        <v>9</v>
      </c>
      <c r="G583" t="s">
        <v>10</v>
      </c>
      <c r="H583" s="1">
        <f>IFERROR(VLOOKUP($A583,Sheet1!$A:$F,COLUMN(Sheet1!B583),FALSE),0)</f>
        <v>44874</v>
      </c>
      <c r="I583" s="1">
        <f>IFERROR(VLOOKUP($A583,Sheet1!$A:$F,COLUMN(Sheet1!C583),FALSE),0)</f>
        <v>44466</v>
      </c>
      <c r="J583" s="14">
        <f>IFERROR(VLOOKUP($A583,Sheet1!$A:$F,COLUMN(Sheet1!D583),FALSE),0)</f>
        <v>4</v>
      </c>
      <c r="K583" s="14">
        <f>IFERROR(VLOOKUP($A583,Sheet1!$A:$F,COLUMN(Sheet1!E583),FALSE),0)</f>
        <v>4314.58</v>
      </c>
      <c r="L583" s="14">
        <f>IFERROR(VLOOKUP($A583,Sheet1!$A:$F,COLUMN(Sheet1!F583),FALSE),0)</f>
        <v>0</v>
      </c>
      <c r="M583">
        <f t="shared" si="18"/>
        <v>0</v>
      </c>
      <c r="N583">
        <f t="shared" si="19"/>
        <v>0</v>
      </c>
    </row>
    <row r="584" spans="1:14" x14ac:dyDescent="0.35">
      <c r="A584">
        <v>583</v>
      </c>
      <c r="B584" t="s">
        <v>1700</v>
      </c>
      <c r="C584" t="s">
        <v>1701</v>
      </c>
      <c r="D584" t="s">
        <v>1702</v>
      </c>
      <c r="E584">
        <v>60</v>
      </c>
      <c r="F584" t="s">
        <v>14</v>
      </c>
      <c r="G584" t="s">
        <v>48</v>
      </c>
      <c r="H584" s="1">
        <f>IFERROR(VLOOKUP($A584,Sheet1!$A:$F,COLUMN(Sheet1!B584),FALSE),0)</f>
        <v>44591</v>
      </c>
      <c r="I584" s="1">
        <f>IFERROR(VLOOKUP($A584,Sheet1!$A:$F,COLUMN(Sheet1!C584),FALSE),0)</f>
        <v>44591</v>
      </c>
      <c r="J584" s="14">
        <f>IFERROR(VLOOKUP($A584,Sheet1!$A:$F,COLUMN(Sheet1!D584),FALSE),0)</f>
        <v>1</v>
      </c>
      <c r="K584" s="14">
        <f>IFERROR(VLOOKUP($A584,Sheet1!$A:$F,COLUMN(Sheet1!E584),FALSE),0)</f>
        <v>334.68</v>
      </c>
      <c r="L584" s="14">
        <f>IFERROR(VLOOKUP($A584,Sheet1!$A:$F,COLUMN(Sheet1!F584),FALSE),0)</f>
        <v>0</v>
      </c>
      <c r="M584">
        <f t="shared" si="18"/>
        <v>0</v>
      </c>
      <c r="N584">
        <f t="shared" si="19"/>
        <v>0</v>
      </c>
    </row>
    <row r="585" spans="1:14" x14ac:dyDescent="0.35">
      <c r="A585">
        <v>584</v>
      </c>
      <c r="B585" t="s">
        <v>1703</v>
      </c>
      <c r="C585" t="s">
        <v>1704</v>
      </c>
      <c r="D585" t="s">
        <v>1705</v>
      </c>
      <c r="E585">
        <v>24</v>
      </c>
      <c r="F585" t="s">
        <v>9</v>
      </c>
      <c r="G585" t="s">
        <v>54</v>
      </c>
      <c r="H585" s="1">
        <f>IFERROR(VLOOKUP($A585,Sheet1!$A:$F,COLUMN(Sheet1!B585),FALSE),0)</f>
        <v>44609</v>
      </c>
      <c r="I585" s="1">
        <f>IFERROR(VLOOKUP($A585,Sheet1!$A:$F,COLUMN(Sheet1!C585),FALSE),0)</f>
        <v>44609</v>
      </c>
      <c r="J585" s="14">
        <f>IFERROR(VLOOKUP($A585,Sheet1!$A:$F,COLUMN(Sheet1!D585),FALSE),0)</f>
        <v>1</v>
      </c>
      <c r="K585" s="14">
        <f>IFERROR(VLOOKUP($A585,Sheet1!$A:$F,COLUMN(Sheet1!E585),FALSE),0)</f>
        <v>876.22</v>
      </c>
      <c r="L585" s="14">
        <f>IFERROR(VLOOKUP($A585,Sheet1!$A:$F,COLUMN(Sheet1!F585),FALSE),0)</f>
        <v>1</v>
      </c>
      <c r="M585">
        <f t="shared" si="18"/>
        <v>1</v>
      </c>
      <c r="N585">
        <f t="shared" si="19"/>
        <v>1</v>
      </c>
    </row>
    <row r="586" spans="1:14" x14ac:dyDescent="0.35">
      <c r="A586">
        <v>585</v>
      </c>
      <c r="B586" t="s">
        <v>1706</v>
      </c>
      <c r="C586" t="s">
        <v>1707</v>
      </c>
      <c r="D586" t="s">
        <v>1708</v>
      </c>
      <c r="E586">
        <v>39</v>
      </c>
      <c r="F586" t="s">
        <v>14</v>
      </c>
      <c r="G586" t="s">
        <v>44</v>
      </c>
      <c r="H586" s="1">
        <f>IFERROR(VLOOKUP($A586,Sheet1!$A:$F,COLUMN(Sheet1!B586),FALSE),0)</f>
        <v>44640</v>
      </c>
      <c r="I586" s="1">
        <f>IFERROR(VLOOKUP($A586,Sheet1!$A:$F,COLUMN(Sheet1!C586),FALSE),0)</f>
        <v>44500</v>
      </c>
      <c r="J586" s="14">
        <f>IFERROR(VLOOKUP($A586,Sheet1!$A:$F,COLUMN(Sheet1!D586),FALSE),0)</f>
        <v>2</v>
      </c>
      <c r="K586" s="14">
        <f>IFERROR(VLOOKUP($A586,Sheet1!$A:$F,COLUMN(Sheet1!E586),FALSE),0)</f>
        <v>1349.47</v>
      </c>
      <c r="L586" s="14">
        <f>IFERROR(VLOOKUP($A586,Sheet1!$A:$F,COLUMN(Sheet1!F586),FALSE),0)</f>
        <v>2</v>
      </c>
      <c r="M586">
        <f t="shared" si="18"/>
        <v>1</v>
      </c>
      <c r="N586">
        <f t="shared" si="19"/>
        <v>1</v>
      </c>
    </row>
    <row r="587" spans="1:14" x14ac:dyDescent="0.35">
      <c r="A587">
        <v>586</v>
      </c>
      <c r="B587" t="s">
        <v>1709</v>
      </c>
      <c r="C587" t="s">
        <v>1710</v>
      </c>
      <c r="D587" t="s">
        <v>1711</v>
      </c>
      <c r="E587">
        <v>26</v>
      </c>
      <c r="F587" t="s">
        <v>9</v>
      </c>
      <c r="G587" t="s">
        <v>83</v>
      </c>
      <c r="H587" s="1">
        <f>IFERROR(VLOOKUP($A587,Sheet1!$A:$F,COLUMN(Sheet1!B587),FALSE),0)</f>
        <v>44755</v>
      </c>
      <c r="I587" s="1">
        <f>IFERROR(VLOOKUP($A587,Sheet1!$A:$F,COLUMN(Sheet1!C587),FALSE),0)</f>
        <v>44474</v>
      </c>
      <c r="J587" s="14">
        <f>IFERROR(VLOOKUP($A587,Sheet1!$A:$F,COLUMN(Sheet1!D587),FALSE),0)</f>
        <v>4</v>
      </c>
      <c r="K587" s="14">
        <f>IFERROR(VLOOKUP($A587,Sheet1!$A:$F,COLUMN(Sheet1!E587),FALSE),0)</f>
        <v>2656.9100000000003</v>
      </c>
      <c r="L587" s="14">
        <f>IFERROR(VLOOKUP($A587,Sheet1!$A:$F,COLUMN(Sheet1!F587),FALSE),0)</f>
        <v>2</v>
      </c>
      <c r="M587">
        <f t="shared" si="18"/>
        <v>0.5</v>
      </c>
      <c r="N587">
        <f t="shared" si="19"/>
        <v>0</v>
      </c>
    </row>
    <row r="588" spans="1:14" x14ac:dyDescent="0.35">
      <c r="A588">
        <v>587</v>
      </c>
      <c r="B588" t="s">
        <v>1712</v>
      </c>
      <c r="C588" t="s">
        <v>1713</v>
      </c>
      <c r="D588" t="s">
        <v>1714</v>
      </c>
      <c r="E588">
        <v>34</v>
      </c>
      <c r="F588" t="s">
        <v>24</v>
      </c>
      <c r="G588" t="s">
        <v>54</v>
      </c>
      <c r="H588" s="1">
        <f>IFERROR(VLOOKUP($A588,Sheet1!$A:$F,COLUMN(Sheet1!B588),FALSE),0)</f>
        <v>44730</v>
      </c>
      <c r="I588" s="1">
        <f>IFERROR(VLOOKUP($A588,Sheet1!$A:$F,COLUMN(Sheet1!C588),FALSE),0)</f>
        <v>44500</v>
      </c>
      <c r="J588" s="14">
        <f>IFERROR(VLOOKUP($A588,Sheet1!$A:$F,COLUMN(Sheet1!D588),FALSE),0)</f>
        <v>2</v>
      </c>
      <c r="K588" s="14">
        <f>IFERROR(VLOOKUP($A588,Sheet1!$A:$F,COLUMN(Sheet1!E588),FALSE),0)</f>
        <v>538.4</v>
      </c>
      <c r="L588" s="14">
        <f>IFERROR(VLOOKUP($A588,Sheet1!$A:$F,COLUMN(Sheet1!F588),FALSE),0)</f>
        <v>1</v>
      </c>
      <c r="M588">
        <f t="shared" si="18"/>
        <v>0.5</v>
      </c>
      <c r="N588">
        <f t="shared" si="19"/>
        <v>0</v>
      </c>
    </row>
    <row r="589" spans="1:14" x14ac:dyDescent="0.35">
      <c r="A589">
        <v>588</v>
      </c>
      <c r="B589" t="s">
        <v>1715</v>
      </c>
      <c r="C589" t="s">
        <v>1716</v>
      </c>
      <c r="D589" t="s">
        <v>1717</v>
      </c>
      <c r="E589">
        <v>32</v>
      </c>
      <c r="F589" t="s">
        <v>9</v>
      </c>
      <c r="G589" t="s">
        <v>83</v>
      </c>
      <c r="H589" s="1">
        <f>IFERROR(VLOOKUP($A589,Sheet1!$A:$F,COLUMN(Sheet1!B589),FALSE),0)</f>
        <v>44836</v>
      </c>
      <c r="I589" s="1">
        <f>IFERROR(VLOOKUP($A589,Sheet1!$A:$F,COLUMN(Sheet1!C589),FALSE),0)</f>
        <v>44836</v>
      </c>
      <c r="J589" s="14">
        <f>IFERROR(VLOOKUP($A589,Sheet1!$A:$F,COLUMN(Sheet1!D589),FALSE),0)</f>
        <v>1</v>
      </c>
      <c r="K589" s="14">
        <f>IFERROR(VLOOKUP($A589,Sheet1!$A:$F,COLUMN(Sheet1!E589),FALSE),0)</f>
        <v>1638.25</v>
      </c>
      <c r="L589" s="14">
        <f>IFERROR(VLOOKUP($A589,Sheet1!$A:$F,COLUMN(Sheet1!F589),FALSE),0)</f>
        <v>1</v>
      </c>
      <c r="M589">
        <f t="shared" si="18"/>
        <v>1</v>
      </c>
      <c r="N589">
        <f t="shared" si="19"/>
        <v>1</v>
      </c>
    </row>
    <row r="590" spans="1:14" x14ac:dyDescent="0.35">
      <c r="A590">
        <v>589</v>
      </c>
      <c r="B590" t="s">
        <v>1718</v>
      </c>
      <c r="C590" t="s">
        <v>1719</v>
      </c>
      <c r="D590" t="s">
        <v>1720</v>
      </c>
      <c r="E590">
        <v>39</v>
      </c>
      <c r="F590" t="s">
        <v>14</v>
      </c>
      <c r="G590" t="s">
        <v>44</v>
      </c>
      <c r="H590" s="1">
        <f>IFERROR(VLOOKUP($A590,Sheet1!$A:$F,COLUMN(Sheet1!B590),FALSE),0)</f>
        <v>45005</v>
      </c>
      <c r="I590" s="1">
        <f>IFERROR(VLOOKUP($A590,Sheet1!$A:$F,COLUMN(Sheet1!C590),FALSE),0)</f>
        <v>44467</v>
      </c>
      <c r="J590" s="14">
        <f>IFERROR(VLOOKUP($A590,Sheet1!$A:$F,COLUMN(Sheet1!D590),FALSE),0)</f>
        <v>7</v>
      </c>
      <c r="K590" s="14">
        <f>IFERROR(VLOOKUP($A590,Sheet1!$A:$F,COLUMN(Sheet1!E590),FALSE),0)</f>
        <v>6326.56</v>
      </c>
      <c r="L590" s="14">
        <f>IFERROR(VLOOKUP($A590,Sheet1!$A:$F,COLUMN(Sheet1!F590),FALSE),0)</f>
        <v>6</v>
      </c>
      <c r="M590">
        <f t="shared" si="18"/>
        <v>0.8571428571428571</v>
      </c>
      <c r="N590">
        <f t="shared" si="19"/>
        <v>0</v>
      </c>
    </row>
    <row r="591" spans="1:14" x14ac:dyDescent="0.35">
      <c r="A591">
        <v>590</v>
      </c>
      <c r="B591" t="s">
        <v>1721</v>
      </c>
      <c r="C591" t="s">
        <v>1722</v>
      </c>
      <c r="D591" t="s">
        <v>1723</v>
      </c>
      <c r="E591">
        <v>64</v>
      </c>
      <c r="F591" t="s">
        <v>24</v>
      </c>
      <c r="G591" t="s">
        <v>44</v>
      </c>
      <c r="H591" s="1">
        <f>IFERROR(VLOOKUP($A591,Sheet1!$A:$F,COLUMN(Sheet1!B591),FALSE),0)</f>
        <v>0</v>
      </c>
      <c r="I591" s="1">
        <f>IFERROR(VLOOKUP($A591,Sheet1!$A:$F,COLUMN(Sheet1!C591),FALSE),0)</f>
        <v>0</v>
      </c>
      <c r="J591" s="14">
        <f>IFERROR(VLOOKUP($A591,Sheet1!$A:$F,COLUMN(Sheet1!D591),FALSE),0)</f>
        <v>0</v>
      </c>
      <c r="K591" s="14">
        <f>IFERROR(VLOOKUP($A591,Sheet1!$A:$F,COLUMN(Sheet1!E591),FALSE),0)</f>
        <v>0</v>
      </c>
      <c r="L591" s="14">
        <f>IFERROR(VLOOKUP($A591,Sheet1!$A:$F,COLUMN(Sheet1!F591),FALSE),0)</f>
        <v>0</v>
      </c>
      <c r="M591">
        <f t="shared" si="18"/>
        <v>0</v>
      </c>
      <c r="N591">
        <f t="shared" si="19"/>
        <v>0</v>
      </c>
    </row>
    <row r="592" spans="1:14" x14ac:dyDescent="0.35">
      <c r="A592">
        <v>591</v>
      </c>
      <c r="B592" t="s">
        <v>1724</v>
      </c>
      <c r="C592" t="s">
        <v>1725</v>
      </c>
      <c r="D592" t="s">
        <v>1726</v>
      </c>
      <c r="E592">
        <v>25</v>
      </c>
      <c r="F592" t="s">
        <v>14</v>
      </c>
      <c r="G592" t="s">
        <v>54</v>
      </c>
      <c r="H592" s="1">
        <f>IFERROR(VLOOKUP($A592,Sheet1!$A:$F,COLUMN(Sheet1!B592),FALSE),0)</f>
        <v>44589</v>
      </c>
      <c r="I592" s="1">
        <f>IFERROR(VLOOKUP($A592,Sheet1!$A:$F,COLUMN(Sheet1!C592),FALSE),0)</f>
        <v>44318</v>
      </c>
      <c r="J592" s="14">
        <f>IFERROR(VLOOKUP($A592,Sheet1!$A:$F,COLUMN(Sheet1!D592),FALSE),0)</f>
        <v>3</v>
      </c>
      <c r="K592" s="14">
        <f>IFERROR(VLOOKUP($A592,Sheet1!$A:$F,COLUMN(Sheet1!E592),FALSE),0)</f>
        <v>1859.22</v>
      </c>
      <c r="L592" s="14">
        <f>IFERROR(VLOOKUP($A592,Sheet1!$A:$F,COLUMN(Sheet1!F592),FALSE),0)</f>
        <v>3</v>
      </c>
      <c r="M592">
        <f t="shared" si="18"/>
        <v>1</v>
      </c>
      <c r="N592">
        <f t="shared" si="19"/>
        <v>1</v>
      </c>
    </row>
    <row r="593" spans="1:14" x14ac:dyDescent="0.35">
      <c r="A593">
        <v>592</v>
      </c>
      <c r="B593" t="s">
        <v>1727</v>
      </c>
      <c r="C593" t="s">
        <v>1728</v>
      </c>
      <c r="D593">
        <v>6181205464</v>
      </c>
      <c r="E593">
        <v>60</v>
      </c>
      <c r="F593" t="s">
        <v>9</v>
      </c>
      <c r="G593" t="s">
        <v>83</v>
      </c>
      <c r="H593" s="1">
        <f>IFERROR(VLOOKUP($A593,Sheet1!$A:$F,COLUMN(Sheet1!B593),FALSE),0)</f>
        <v>44975</v>
      </c>
      <c r="I593" s="1">
        <f>IFERROR(VLOOKUP($A593,Sheet1!$A:$F,COLUMN(Sheet1!C593),FALSE),0)</f>
        <v>44285</v>
      </c>
      <c r="J593" s="14">
        <f>IFERROR(VLOOKUP($A593,Sheet1!$A:$F,COLUMN(Sheet1!D593),FALSE),0)</f>
        <v>6</v>
      </c>
      <c r="K593" s="14">
        <f>IFERROR(VLOOKUP($A593,Sheet1!$A:$F,COLUMN(Sheet1!E593),FALSE),0)</f>
        <v>2429.39</v>
      </c>
      <c r="L593" s="14">
        <f>IFERROR(VLOOKUP($A593,Sheet1!$A:$F,COLUMN(Sheet1!F593),FALSE),0)</f>
        <v>4</v>
      </c>
      <c r="M593">
        <f t="shared" si="18"/>
        <v>0.66666666666666663</v>
      </c>
      <c r="N593">
        <f t="shared" si="19"/>
        <v>0</v>
      </c>
    </row>
    <row r="594" spans="1:14" x14ac:dyDescent="0.35">
      <c r="A594">
        <v>593</v>
      </c>
      <c r="B594" t="s">
        <v>1729</v>
      </c>
      <c r="C594" t="s">
        <v>1730</v>
      </c>
      <c r="D594" t="s">
        <v>1731</v>
      </c>
      <c r="E594">
        <v>19</v>
      </c>
      <c r="F594" t="s">
        <v>9</v>
      </c>
      <c r="G594" t="s">
        <v>60</v>
      </c>
      <c r="H594" s="1">
        <f>IFERROR(VLOOKUP($A594,Sheet1!$A:$F,COLUMN(Sheet1!B594),FALSE),0)</f>
        <v>44900</v>
      </c>
      <c r="I594" s="1">
        <f>IFERROR(VLOOKUP($A594,Sheet1!$A:$F,COLUMN(Sheet1!C594),FALSE),0)</f>
        <v>44376</v>
      </c>
      <c r="J594" s="14">
        <f>IFERROR(VLOOKUP($A594,Sheet1!$A:$F,COLUMN(Sheet1!D594),FALSE),0)</f>
        <v>3</v>
      </c>
      <c r="K594" s="14">
        <f>IFERROR(VLOOKUP($A594,Sheet1!$A:$F,COLUMN(Sheet1!E594),FALSE),0)</f>
        <v>3740.0699999999997</v>
      </c>
      <c r="L594" s="14">
        <f>IFERROR(VLOOKUP($A594,Sheet1!$A:$F,COLUMN(Sheet1!F594),FALSE),0)</f>
        <v>2</v>
      </c>
      <c r="M594">
        <f t="shared" si="18"/>
        <v>0.66666666666666663</v>
      </c>
      <c r="N594">
        <f t="shared" si="19"/>
        <v>0</v>
      </c>
    </row>
    <row r="595" spans="1:14" x14ac:dyDescent="0.35">
      <c r="A595">
        <v>594</v>
      </c>
      <c r="B595" t="s">
        <v>1732</v>
      </c>
      <c r="C595" t="s">
        <v>1733</v>
      </c>
      <c r="D595" t="s">
        <v>1734</v>
      </c>
      <c r="E595">
        <v>43</v>
      </c>
      <c r="F595" t="s">
        <v>9</v>
      </c>
      <c r="G595" t="s">
        <v>60</v>
      </c>
      <c r="H595" s="1">
        <f>IFERROR(VLOOKUP($A595,Sheet1!$A:$F,COLUMN(Sheet1!B595),FALSE),0)</f>
        <v>44611</v>
      </c>
      <c r="I595" s="1">
        <f>IFERROR(VLOOKUP($A595,Sheet1!$A:$F,COLUMN(Sheet1!C595),FALSE),0)</f>
        <v>44531</v>
      </c>
      <c r="J595" s="14">
        <f>IFERROR(VLOOKUP($A595,Sheet1!$A:$F,COLUMN(Sheet1!D595),FALSE),0)</f>
        <v>2</v>
      </c>
      <c r="K595" s="14">
        <f>IFERROR(VLOOKUP($A595,Sheet1!$A:$F,COLUMN(Sheet1!E595),FALSE),0)</f>
        <v>1768.74</v>
      </c>
      <c r="L595" s="14">
        <f>IFERROR(VLOOKUP($A595,Sheet1!$A:$F,COLUMN(Sheet1!F595),FALSE),0)</f>
        <v>2</v>
      </c>
      <c r="M595">
        <f t="shared" si="18"/>
        <v>1</v>
      </c>
      <c r="N595">
        <f t="shared" si="19"/>
        <v>1</v>
      </c>
    </row>
    <row r="596" spans="1:14" x14ac:dyDescent="0.35">
      <c r="A596">
        <v>595</v>
      </c>
      <c r="B596" t="s">
        <v>1735</v>
      </c>
      <c r="C596" t="s">
        <v>1736</v>
      </c>
      <c r="D596" t="s">
        <v>1737</v>
      </c>
      <c r="E596">
        <v>47</v>
      </c>
      <c r="F596" t="s">
        <v>9</v>
      </c>
      <c r="G596" t="s">
        <v>60</v>
      </c>
      <c r="H596" s="1">
        <f>IFERROR(VLOOKUP($A596,Sheet1!$A:$F,COLUMN(Sheet1!B596),FALSE),0)</f>
        <v>44844</v>
      </c>
      <c r="I596" s="1">
        <f>IFERROR(VLOOKUP($A596,Sheet1!$A:$F,COLUMN(Sheet1!C596),FALSE),0)</f>
        <v>44353</v>
      </c>
      <c r="J596" s="14">
        <f>IFERROR(VLOOKUP($A596,Sheet1!$A:$F,COLUMN(Sheet1!D596),FALSE),0)</f>
        <v>6</v>
      </c>
      <c r="K596" s="14">
        <f>IFERROR(VLOOKUP($A596,Sheet1!$A:$F,COLUMN(Sheet1!E596),FALSE),0)</f>
        <v>7490.4000000000015</v>
      </c>
      <c r="L596" s="14">
        <f>IFERROR(VLOOKUP($A596,Sheet1!$A:$F,COLUMN(Sheet1!F596),FALSE),0)</f>
        <v>4</v>
      </c>
      <c r="M596">
        <f t="shared" si="18"/>
        <v>0.66666666666666663</v>
      </c>
      <c r="N596">
        <f t="shared" si="19"/>
        <v>0</v>
      </c>
    </row>
    <row r="597" spans="1:14" x14ac:dyDescent="0.35">
      <c r="A597">
        <v>596</v>
      </c>
      <c r="B597" t="s">
        <v>1738</v>
      </c>
      <c r="C597" t="s">
        <v>1739</v>
      </c>
      <c r="D597" t="s">
        <v>1740</v>
      </c>
      <c r="E597">
        <v>53</v>
      </c>
      <c r="F597" t="s">
        <v>9</v>
      </c>
      <c r="G597" t="s">
        <v>25</v>
      </c>
      <c r="H597" s="1">
        <f>IFERROR(VLOOKUP($A597,Sheet1!$A:$F,COLUMN(Sheet1!B597),FALSE),0)</f>
        <v>44992</v>
      </c>
      <c r="I597" s="1">
        <f>IFERROR(VLOOKUP($A597,Sheet1!$A:$F,COLUMN(Sheet1!C597),FALSE),0)</f>
        <v>44966</v>
      </c>
      <c r="J597" s="14">
        <f>IFERROR(VLOOKUP($A597,Sheet1!$A:$F,COLUMN(Sheet1!D597),FALSE),0)</f>
        <v>2</v>
      </c>
      <c r="K597" s="14">
        <f>IFERROR(VLOOKUP($A597,Sheet1!$A:$F,COLUMN(Sheet1!E597),FALSE),0)</f>
        <v>1900.15</v>
      </c>
      <c r="L597" s="14">
        <f>IFERROR(VLOOKUP($A597,Sheet1!$A:$F,COLUMN(Sheet1!F597),FALSE),0)</f>
        <v>1</v>
      </c>
      <c r="M597">
        <f t="shared" si="18"/>
        <v>0.5</v>
      </c>
      <c r="N597">
        <f t="shared" si="19"/>
        <v>0</v>
      </c>
    </row>
    <row r="598" spans="1:14" x14ac:dyDescent="0.35">
      <c r="A598">
        <v>597</v>
      </c>
      <c r="B598" t="s">
        <v>1741</v>
      </c>
      <c r="C598" t="s">
        <v>1742</v>
      </c>
      <c r="D598" t="s">
        <v>1743</v>
      </c>
      <c r="E598">
        <v>29</v>
      </c>
      <c r="F598" t="s">
        <v>24</v>
      </c>
      <c r="G598" t="s">
        <v>76</v>
      </c>
      <c r="H598" s="1">
        <f>IFERROR(VLOOKUP($A598,Sheet1!$A:$F,COLUMN(Sheet1!B598),FALSE),0)</f>
        <v>44908</v>
      </c>
      <c r="I598" s="1">
        <f>IFERROR(VLOOKUP($A598,Sheet1!$A:$F,COLUMN(Sheet1!C598),FALSE),0)</f>
        <v>44742</v>
      </c>
      <c r="J598" s="14">
        <f>IFERROR(VLOOKUP($A598,Sheet1!$A:$F,COLUMN(Sheet1!D598),FALSE),0)</f>
        <v>2</v>
      </c>
      <c r="K598" s="14">
        <f>IFERROR(VLOOKUP($A598,Sheet1!$A:$F,COLUMN(Sheet1!E598),FALSE),0)</f>
        <v>521.84</v>
      </c>
      <c r="L598" s="14">
        <f>IFERROR(VLOOKUP($A598,Sheet1!$A:$F,COLUMN(Sheet1!F598),FALSE),0)</f>
        <v>1</v>
      </c>
      <c r="M598">
        <f t="shared" si="18"/>
        <v>0.5</v>
      </c>
      <c r="N598">
        <f t="shared" si="19"/>
        <v>0</v>
      </c>
    </row>
    <row r="599" spans="1:14" x14ac:dyDescent="0.35">
      <c r="A599">
        <v>598</v>
      </c>
      <c r="B599" t="s">
        <v>1744</v>
      </c>
      <c r="C599" t="s">
        <v>1745</v>
      </c>
      <c r="D599">
        <f>1-842-163-900</f>
        <v>-1904</v>
      </c>
      <c r="E599">
        <v>25</v>
      </c>
      <c r="F599" t="s">
        <v>24</v>
      </c>
      <c r="G599" t="s">
        <v>10</v>
      </c>
      <c r="H599" s="1">
        <f>IFERROR(VLOOKUP($A599,Sheet1!$A:$F,COLUMN(Sheet1!B599),FALSE),0)</f>
        <v>44839</v>
      </c>
      <c r="I599" s="1">
        <f>IFERROR(VLOOKUP($A599,Sheet1!$A:$F,COLUMN(Sheet1!C599),FALSE),0)</f>
        <v>44454</v>
      </c>
      <c r="J599" s="14">
        <f>IFERROR(VLOOKUP($A599,Sheet1!$A:$F,COLUMN(Sheet1!D599),FALSE),0)</f>
        <v>3</v>
      </c>
      <c r="K599" s="14">
        <f>IFERROR(VLOOKUP($A599,Sheet1!$A:$F,COLUMN(Sheet1!E599),FALSE),0)</f>
        <v>2636.98</v>
      </c>
      <c r="L599" s="14">
        <f>IFERROR(VLOOKUP($A599,Sheet1!$A:$F,COLUMN(Sheet1!F599),FALSE),0)</f>
        <v>0</v>
      </c>
      <c r="M599">
        <f t="shared" si="18"/>
        <v>0</v>
      </c>
      <c r="N599">
        <f t="shared" si="19"/>
        <v>0</v>
      </c>
    </row>
    <row r="600" spans="1:14" x14ac:dyDescent="0.35">
      <c r="A600">
        <v>599</v>
      </c>
      <c r="B600" t="s">
        <v>1746</v>
      </c>
      <c r="C600" t="s">
        <v>1747</v>
      </c>
      <c r="D600" t="s">
        <v>1748</v>
      </c>
      <c r="E600">
        <v>51</v>
      </c>
      <c r="F600" t="s">
        <v>9</v>
      </c>
      <c r="G600" t="s">
        <v>32</v>
      </c>
      <c r="H600" s="1">
        <f>IFERROR(VLOOKUP($A600,Sheet1!$A:$F,COLUMN(Sheet1!B600),FALSE),0)</f>
        <v>44866</v>
      </c>
      <c r="I600" s="1">
        <f>IFERROR(VLOOKUP($A600,Sheet1!$A:$F,COLUMN(Sheet1!C600),FALSE),0)</f>
        <v>44542</v>
      </c>
      <c r="J600" s="14">
        <f>IFERROR(VLOOKUP($A600,Sheet1!$A:$F,COLUMN(Sheet1!D600),FALSE),0)</f>
        <v>2</v>
      </c>
      <c r="K600" s="14">
        <f>IFERROR(VLOOKUP($A600,Sheet1!$A:$F,COLUMN(Sheet1!E600),FALSE),0)</f>
        <v>1840.74</v>
      </c>
      <c r="L600" s="14">
        <f>IFERROR(VLOOKUP($A600,Sheet1!$A:$F,COLUMN(Sheet1!F600),FALSE),0)</f>
        <v>1</v>
      </c>
      <c r="M600">
        <f t="shared" si="18"/>
        <v>0.5</v>
      </c>
      <c r="N600">
        <f t="shared" si="19"/>
        <v>0</v>
      </c>
    </row>
    <row r="601" spans="1:14" x14ac:dyDescent="0.35">
      <c r="A601">
        <v>600</v>
      </c>
      <c r="B601" t="s">
        <v>1749</v>
      </c>
      <c r="C601" t="s">
        <v>1750</v>
      </c>
      <c r="D601" t="s">
        <v>1751</v>
      </c>
      <c r="E601">
        <v>32</v>
      </c>
      <c r="F601" t="s">
        <v>24</v>
      </c>
      <c r="G601" t="s">
        <v>54</v>
      </c>
      <c r="H601" s="1">
        <f>IFERROR(VLOOKUP($A601,Sheet1!$A:$F,COLUMN(Sheet1!B601),FALSE),0)</f>
        <v>44908</v>
      </c>
      <c r="I601" s="1">
        <f>IFERROR(VLOOKUP($A601,Sheet1!$A:$F,COLUMN(Sheet1!C601),FALSE),0)</f>
        <v>44529</v>
      </c>
      <c r="J601" s="14">
        <f>IFERROR(VLOOKUP($A601,Sheet1!$A:$F,COLUMN(Sheet1!D601),FALSE),0)</f>
        <v>4</v>
      </c>
      <c r="K601" s="14">
        <f>IFERROR(VLOOKUP($A601,Sheet1!$A:$F,COLUMN(Sheet1!E601),FALSE),0)</f>
        <v>3741.3</v>
      </c>
      <c r="L601" s="14">
        <f>IFERROR(VLOOKUP($A601,Sheet1!$A:$F,COLUMN(Sheet1!F601),FALSE),0)</f>
        <v>0</v>
      </c>
      <c r="M601">
        <f t="shared" si="18"/>
        <v>0</v>
      </c>
      <c r="N601">
        <f t="shared" si="19"/>
        <v>0</v>
      </c>
    </row>
    <row r="602" spans="1:14" x14ac:dyDescent="0.35">
      <c r="A602">
        <v>601</v>
      </c>
      <c r="B602" t="s">
        <v>1752</v>
      </c>
      <c r="C602" t="s">
        <v>1753</v>
      </c>
      <c r="D602" t="s">
        <v>1754</v>
      </c>
      <c r="E602">
        <v>53</v>
      </c>
      <c r="F602" t="s">
        <v>24</v>
      </c>
      <c r="G602" t="s">
        <v>76</v>
      </c>
      <c r="H602" s="1">
        <f>IFERROR(VLOOKUP($A602,Sheet1!$A:$F,COLUMN(Sheet1!B602),FALSE),0)</f>
        <v>44949</v>
      </c>
      <c r="I602" s="1">
        <f>IFERROR(VLOOKUP($A602,Sheet1!$A:$F,COLUMN(Sheet1!C602),FALSE),0)</f>
        <v>44882</v>
      </c>
      <c r="J602" s="14">
        <f>IFERROR(VLOOKUP($A602,Sheet1!$A:$F,COLUMN(Sheet1!D602),FALSE),0)</f>
        <v>2</v>
      </c>
      <c r="K602" s="14">
        <f>IFERROR(VLOOKUP($A602,Sheet1!$A:$F,COLUMN(Sheet1!E602),FALSE),0)</f>
        <v>1992.26</v>
      </c>
      <c r="L602" s="14">
        <f>IFERROR(VLOOKUP($A602,Sheet1!$A:$F,COLUMN(Sheet1!F602),FALSE),0)</f>
        <v>2</v>
      </c>
      <c r="M602">
        <f t="shared" si="18"/>
        <v>1</v>
      </c>
      <c r="N602">
        <f t="shared" si="19"/>
        <v>1</v>
      </c>
    </row>
    <row r="603" spans="1:14" x14ac:dyDescent="0.35">
      <c r="A603">
        <v>602</v>
      </c>
      <c r="B603" t="s">
        <v>1755</v>
      </c>
      <c r="C603" t="s">
        <v>1756</v>
      </c>
      <c r="D603" t="s">
        <v>1757</v>
      </c>
      <c r="E603">
        <v>40</v>
      </c>
      <c r="F603" t="s">
        <v>9</v>
      </c>
      <c r="G603" t="s">
        <v>76</v>
      </c>
      <c r="H603" s="1">
        <f>IFERROR(VLOOKUP($A603,Sheet1!$A:$F,COLUMN(Sheet1!B603),FALSE),0)</f>
        <v>44493</v>
      </c>
      <c r="I603" s="1">
        <f>IFERROR(VLOOKUP($A603,Sheet1!$A:$F,COLUMN(Sheet1!C603),FALSE),0)</f>
        <v>44290</v>
      </c>
      <c r="J603" s="14">
        <f>IFERROR(VLOOKUP($A603,Sheet1!$A:$F,COLUMN(Sheet1!D603),FALSE),0)</f>
        <v>4</v>
      </c>
      <c r="K603" s="14">
        <f>IFERROR(VLOOKUP($A603,Sheet1!$A:$F,COLUMN(Sheet1!E603),FALSE),0)</f>
        <v>4595.8500000000004</v>
      </c>
      <c r="L603" s="14">
        <f>IFERROR(VLOOKUP($A603,Sheet1!$A:$F,COLUMN(Sheet1!F603),FALSE),0)</f>
        <v>3</v>
      </c>
      <c r="M603">
        <f t="shared" si="18"/>
        <v>0.75</v>
      </c>
      <c r="N603">
        <f t="shared" si="19"/>
        <v>0</v>
      </c>
    </row>
    <row r="604" spans="1:14" x14ac:dyDescent="0.35">
      <c r="A604">
        <v>603</v>
      </c>
      <c r="B604" t="s">
        <v>1758</v>
      </c>
      <c r="C604" t="s">
        <v>1759</v>
      </c>
      <c r="D604" t="s">
        <v>1760</v>
      </c>
      <c r="E604">
        <v>23</v>
      </c>
      <c r="F604" t="s">
        <v>9</v>
      </c>
      <c r="G604" t="s">
        <v>25</v>
      </c>
      <c r="H604" s="1">
        <f>IFERROR(VLOOKUP($A604,Sheet1!$A:$F,COLUMN(Sheet1!B604),FALSE),0)</f>
        <v>44514</v>
      </c>
      <c r="I604" s="1">
        <f>IFERROR(VLOOKUP($A604,Sheet1!$A:$F,COLUMN(Sheet1!C604),FALSE),0)</f>
        <v>44319</v>
      </c>
      <c r="J604" s="14">
        <f>IFERROR(VLOOKUP($A604,Sheet1!$A:$F,COLUMN(Sheet1!D604),FALSE),0)</f>
        <v>2</v>
      </c>
      <c r="K604" s="14">
        <f>IFERROR(VLOOKUP($A604,Sheet1!$A:$F,COLUMN(Sheet1!E604),FALSE),0)</f>
        <v>1790.76</v>
      </c>
      <c r="L604" s="14">
        <f>IFERROR(VLOOKUP($A604,Sheet1!$A:$F,COLUMN(Sheet1!F604),FALSE),0)</f>
        <v>1</v>
      </c>
      <c r="M604">
        <f t="shared" si="18"/>
        <v>0.5</v>
      </c>
      <c r="N604">
        <f t="shared" si="19"/>
        <v>0</v>
      </c>
    </row>
    <row r="605" spans="1:14" x14ac:dyDescent="0.35">
      <c r="A605">
        <v>604</v>
      </c>
      <c r="B605" t="s">
        <v>1761</v>
      </c>
      <c r="C605" t="s">
        <v>1762</v>
      </c>
      <c r="D605" t="s">
        <v>1763</v>
      </c>
      <c r="E605">
        <v>20</v>
      </c>
      <c r="F605" t="s">
        <v>24</v>
      </c>
      <c r="G605" t="s">
        <v>44</v>
      </c>
      <c r="H605" s="1">
        <f>IFERROR(VLOOKUP($A605,Sheet1!$A:$F,COLUMN(Sheet1!B605),FALSE),0)</f>
        <v>44618</v>
      </c>
      <c r="I605" s="1">
        <f>IFERROR(VLOOKUP($A605,Sheet1!$A:$F,COLUMN(Sheet1!C605),FALSE),0)</f>
        <v>44489</v>
      </c>
      <c r="J605" s="14">
        <f>IFERROR(VLOOKUP($A605,Sheet1!$A:$F,COLUMN(Sheet1!D605),FALSE),0)</f>
        <v>2</v>
      </c>
      <c r="K605" s="14">
        <f>IFERROR(VLOOKUP($A605,Sheet1!$A:$F,COLUMN(Sheet1!E605),FALSE),0)</f>
        <v>2555.4</v>
      </c>
      <c r="L605" s="14">
        <f>IFERROR(VLOOKUP($A605,Sheet1!$A:$F,COLUMN(Sheet1!F605),FALSE),0)</f>
        <v>0</v>
      </c>
      <c r="M605">
        <f t="shared" si="18"/>
        <v>0</v>
      </c>
      <c r="N605">
        <f t="shared" si="19"/>
        <v>0</v>
      </c>
    </row>
    <row r="606" spans="1:14" x14ac:dyDescent="0.35">
      <c r="A606">
        <v>605</v>
      </c>
      <c r="B606" t="s">
        <v>1764</v>
      </c>
      <c r="C606" t="s">
        <v>1765</v>
      </c>
      <c r="D606" t="s">
        <v>1766</v>
      </c>
      <c r="E606">
        <v>55</v>
      </c>
      <c r="F606" t="s">
        <v>14</v>
      </c>
      <c r="G606" t="s">
        <v>76</v>
      </c>
      <c r="H606" s="1">
        <f>IFERROR(VLOOKUP($A606,Sheet1!$A:$F,COLUMN(Sheet1!B606),FALSE),0)</f>
        <v>45006</v>
      </c>
      <c r="I606" s="1">
        <f>IFERROR(VLOOKUP($A606,Sheet1!$A:$F,COLUMN(Sheet1!C606),FALSE),0)</f>
        <v>44473</v>
      </c>
      <c r="J606" s="14">
        <f>IFERROR(VLOOKUP($A606,Sheet1!$A:$F,COLUMN(Sheet1!D606),FALSE),0)</f>
        <v>7</v>
      </c>
      <c r="K606" s="14">
        <f>IFERROR(VLOOKUP($A606,Sheet1!$A:$F,COLUMN(Sheet1!E606),FALSE),0)</f>
        <v>4678.32</v>
      </c>
      <c r="L606" s="14">
        <f>IFERROR(VLOOKUP($A606,Sheet1!$A:$F,COLUMN(Sheet1!F606),FALSE),0)</f>
        <v>5</v>
      </c>
      <c r="M606">
        <f t="shared" si="18"/>
        <v>0.7142857142857143</v>
      </c>
      <c r="N606">
        <f t="shared" si="19"/>
        <v>0</v>
      </c>
    </row>
    <row r="607" spans="1:14" x14ac:dyDescent="0.35">
      <c r="A607">
        <v>606</v>
      </c>
      <c r="B607" t="s">
        <v>1767</v>
      </c>
      <c r="C607" t="s">
        <v>1768</v>
      </c>
      <c r="D607" t="s">
        <v>1769</v>
      </c>
      <c r="E607">
        <v>24</v>
      </c>
      <c r="F607" t="s">
        <v>14</v>
      </c>
      <c r="G607" t="s">
        <v>32</v>
      </c>
      <c r="H607" s="1">
        <f>IFERROR(VLOOKUP($A607,Sheet1!$A:$F,COLUMN(Sheet1!B607),FALSE),0)</f>
        <v>44831</v>
      </c>
      <c r="I607" s="1">
        <f>IFERROR(VLOOKUP($A607,Sheet1!$A:$F,COLUMN(Sheet1!C607),FALSE),0)</f>
        <v>44492</v>
      </c>
      <c r="J607" s="14">
        <f>IFERROR(VLOOKUP($A607,Sheet1!$A:$F,COLUMN(Sheet1!D607),FALSE),0)</f>
        <v>4</v>
      </c>
      <c r="K607" s="14">
        <f>IFERROR(VLOOKUP($A607,Sheet1!$A:$F,COLUMN(Sheet1!E607),FALSE),0)</f>
        <v>2607.67</v>
      </c>
      <c r="L607" s="14">
        <f>IFERROR(VLOOKUP($A607,Sheet1!$A:$F,COLUMN(Sheet1!F607),FALSE),0)</f>
        <v>3</v>
      </c>
      <c r="M607">
        <f t="shared" si="18"/>
        <v>0.75</v>
      </c>
      <c r="N607">
        <f t="shared" si="19"/>
        <v>0</v>
      </c>
    </row>
    <row r="608" spans="1:14" x14ac:dyDescent="0.35">
      <c r="A608">
        <v>607</v>
      </c>
      <c r="B608" t="s">
        <v>1770</v>
      </c>
      <c r="C608" t="s">
        <v>1771</v>
      </c>
      <c r="D608" t="s">
        <v>1772</v>
      </c>
      <c r="E608">
        <v>60</v>
      </c>
      <c r="F608" t="s">
        <v>9</v>
      </c>
      <c r="G608" t="s">
        <v>76</v>
      </c>
      <c r="H608" s="1">
        <f>IFERROR(VLOOKUP($A608,Sheet1!$A:$F,COLUMN(Sheet1!B608),FALSE),0)</f>
        <v>44875</v>
      </c>
      <c r="I608" s="1">
        <f>IFERROR(VLOOKUP($A608,Sheet1!$A:$F,COLUMN(Sheet1!C608),FALSE),0)</f>
        <v>44439</v>
      </c>
      <c r="J608" s="14">
        <f>IFERROR(VLOOKUP($A608,Sheet1!$A:$F,COLUMN(Sheet1!D608),FALSE),0)</f>
        <v>3</v>
      </c>
      <c r="K608" s="14">
        <f>IFERROR(VLOOKUP($A608,Sheet1!$A:$F,COLUMN(Sheet1!E608),FALSE),0)</f>
        <v>2209.8000000000002</v>
      </c>
      <c r="L608" s="14">
        <f>IFERROR(VLOOKUP($A608,Sheet1!$A:$F,COLUMN(Sheet1!F608),FALSE),0)</f>
        <v>2</v>
      </c>
      <c r="M608">
        <f t="shared" si="18"/>
        <v>0.66666666666666663</v>
      </c>
      <c r="N608">
        <f t="shared" si="19"/>
        <v>0</v>
      </c>
    </row>
    <row r="609" spans="1:14" x14ac:dyDescent="0.35">
      <c r="A609">
        <v>608</v>
      </c>
      <c r="B609" t="s">
        <v>1773</v>
      </c>
      <c r="C609" t="s">
        <v>1774</v>
      </c>
      <c r="D609" t="s">
        <v>1775</v>
      </c>
      <c r="E609">
        <v>40</v>
      </c>
      <c r="F609" t="s">
        <v>9</v>
      </c>
      <c r="G609" t="s">
        <v>54</v>
      </c>
      <c r="H609" s="1">
        <f>IFERROR(VLOOKUP($A609,Sheet1!$A:$F,COLUMN(Sheet1!B609),FALSE),0)</f>
        <v>44795</v>
      </c>
      <c r="I609" s="1">
        <f>IFERROR(VLOOKUP($A609,Sheet1!$A:$F,COLUMN(Sheet1!C609),FALSE),0)</f>
        <v>44765</v>
      </c>
      <c r="J609" s="14">
        <f>IFERROR(VLOOKUP($A609,Sheet1!$A:$F,COLUMN(Sheet1!D609),FALSE),0)</f>
        <v>2</v>
      </c>
      <c r="K609" s="14">
        <f>IFERROR(VLOOKUP($A609,Sheet1!$A:$F,COLUMN(Sheet1!E609),FALSE),0)</f>
        <v>505.3</v>
      </c>
      <c r="L609" s="14">
        <f>IFERROR(VLOOKUP($A609,Sheet1!$A:$F,COLUMN(Sheet1!F609),FALSE),0)</f>
        <v>2</v>
      </c>
      <c r="M609">
        <f t="shared" si="18"/>
        <v>1</v>
      </c>
      <c r="N609">
        <f t="shared" si="19"/>
        <v>1</v>
      </c>
    </row>
    <row r="610" spans="1:14" x14ac:dyDescent="0.35">
      <c r="A610">
        <v>609</v>
      </c>
      <c r="B610" t="s">
        <v>1776</v>
      </c>
      <c r="C610" t="s">
        <v>1777</v>
      </c>
      <c r="D610" t="s">
        <v>1778</v>
      </c>
      <c r="E610">
        <v>62</v>
      </c>
      <c r="F610" t="s">
        <v>9</v>
      </c>
      <c r="G610" t="s">
        <v>10</v>
      </c>
      <c r="H610" s="1">
        <f>IFERROR(VLOOKUP($A610,Sheet1!$A:$F,COLUMN(Sheet1!B610),FALSE),0)</f>
        <v>44617</v>
      </c>
      <c r="I610" s="1">
        <f>IFERROR(VLOOKUP($A610,Sheet1!$A:$F,COLUMN(Sheet1!C610),FALSE),0)</f>
        <v>44617</v>
      </c>
      <c r="J610" s="14">
        <f>IFERROR(VLOOKUP($A610,Sheet1!$A:$F,COLUMN(Sheet1!D610),FALSE),0)</f>
        <v>1</v>
      </c>
      <c r="K610" s="14">
        <f>IFERROR(VLOOKUP($A610,Sheet1!$A:$F,COLUMN(Sheet1!E610),FALSE),0)</f>
        <v>1392.42</v>
      </c>
      <c r="L610" s="14">
        <f>IFERROR(VLOOKUP($A610,Sheet1!$A:$F,COLUMN(Sheet1!F610),FALSE),0)</f>
        <v>1</v>
      </c>
      <c r="M610">
        <f t="shared" si="18"/>
        <v>1</v>
      </c>
      <c r="N610">
        <f t="shared" si="19"/>
        <v>1</v>
      </c>
    </row>
    <row r="611" spans="1:14" x14ac:dyDescent="0.35">
      <c r="A611">
        <v>610</v>
      </c>
      <c r="B611" t="s">
        <v>1779</v>
      </c>
      <c r="C611" t="s">
        <v>1780</v>
      </c>
      <c r="D611" t="s">
        <v>1781</v>
      </c>
      <c r="E611">
        <v>44</v>
      </c>
      <c r="F611" t="s">
        <v>14</v>
      </c>
      <c r="G611" t="s">
        <v>32</v>
      </c>
      <c r="H611" s="1">
        <f>IFERROR(VLOOKUP($A611,Sheet1!$A:$F,COLUMN(Sheet1!B611),FALSE),0)</f>
        <v>44961</v>
      </c>
      <c r="I611" s="1">
        <f>IFERROR(VLOOKUP($A611,Sheet1!$A:$F,COLUMN(Sheet1!C611),FALSE),0)</f>
        <v>44608</v>
      </c>
      <c r="J611" s="14">
        <f>IFERROR(VLOOKUP($A611,Sheet1!$A:$F,COLUMN(Sheet1!D611),FALSE),0)</f>
        <v>4</v>
      </c>
      <c r="K611" s="14">
        <f>IFERROR(VLOOKUP($A611,Sheet1!$A:$F,COLUMN(Sheet1!E611),FALSE),0)</f>
        <v>6356.99</v>
      </c>
      <c r="L611" s="14">
        <f>IFERROR(VLOOKUP($A611,Sheet1!$A:$F,COLUMN(Sheet1!F611),FALSE),0)</f>
        <v>2</v>
      </c>
      <c r="M611">
        <f t="shared" si="18"/>
        <v>0.5</v>
      </c>
      <c r="N611">
        <f t="shared" si="19"/>
        <v>0</v>
      </c>
    </row>
    <row r="612" spans="1:14" x14ac:dyDescent="0.35">
      <c r="A612">
        <v>611</v>
      </c>
      <c r="B612" t="s">
        <v>1782</v>
      </c>
      <c r="C612" t="s">
        <v>1783</v>
      </c>
      <c r="D612" t="s">
        <v>1784</v>
      </c>
      <c r="E612">
        <v>29</v>
      </c>
      <c r="F612" t="s">
        <v>24</v>
      </c>
      <c r="G612" t="s">
        <v>44</v>
      </c>
      <c r="H612" s="1">
        <f>IFERROR(VLOOKUP($A612,Sheet1!$A:$F,COLUMN(Sheet1!B612),FALSE),0)</f>
        <v>44710</v>
      </c>
      <c r="I612" s="1">
        <f>IFERROR(VLOOKUP($A612,Sheet1!$A:$F,COLUMN(Sheet1!C612),FALSE),0)</f>
        <v>44428</v>
      </c>
      <c r="J612" s="14">
        <f>IFERROR(VLOOKUP($A612,Sheet1!$A:$F,COLUMN(Sheet1!D612),FALSE),0)</f>
        <v>2</v>
      </c>
      <c r="K612" s="14">
        <f>IFERROR(VLOOKUP($A612,Sheet1!$A:$F,COLUMN(Sheet1!E612),FALSE),0)</f>
        <v>1337.3</v>
      </c>
      <c r="L612" s="14">
        <f>IFERROR(VLOOKUP($A612,Sheet1!$A:$F,COLUMN(Sheet1!F612),FALSE),0)</f>
        <v>0</v>
      </c>
      <c r="M612">
        <f t="shared" si="18"/>
        <v>0</v>
      </c>
      <c r="N612">
        <f t="shared" si="19"/>
        <v>0</v>
      </c>
    </row>
    <row r="613" spans="1:14" x14ac:dyDescent="0.35">
      <c r="A613">
        <v>612</v>
      </c>
      <c r="B613" t="s">
        <v>1785</v>
      </c>
      <c r="C613" t="s">
        <v>1786</v>
      </c>
      <c r="D613" t="s">
        <v>1787</v>
      </c>
      <c r="E613">
        <v>44</v>
      </c>
      <c r="F613" t="s">
        <v>9</v>
      </c>
      <c r="G613" t="s">
        <v>54</v>
      </c>
      <c r="H613" s="1">
        <f>IFERROR(VLOOKUP($A613,Sheet1!$A:$F,COLUMN(Sheet1!B613),FALSE),0)</f>
        <v>44663</v>
      </c>
      <c r="I613" s="1">
        <f>IFERROR(VLOOKUP($A613,Sheet1!$A:$F,COLUMN(Sheet1!C613),FALSE),0)</f>
        <v>44357</v>
      </c>
      <c r="J613" s="14">
        <f>IFERROR(VLOOKUP($A613,Sheet1!$A:$F,COLUMN(Sheet1!D613),FALSE),0)</f>
        <v>4</v>
      </c>
      <c r="K613" s="14">
        <f>IFERROR(VLOOKUP($A613,Sheet1!$A:$F,COLUMN(Sheet1!E613),FALSE),0)</f>
        <v>2777.91</v>
      </c>
      <c r="L613" s="14">
        <f>IFERROR(VLOOKUP($A613,Sheet1!$A:$F,COLUMN(Sheet1!F613),FALSE),0)</f>
        <v>2</v>
      </c>
      <c r="M613">
        <f t="shared" si="18"/>
        <v>0.5</v>
      </c>
      <c r="N613">
        <f t="shared" si="19"/>
        <v>0</v>
      </c>
    </row>
    <row r="614" spans="1:14" x14ac:dyDescent="0.35">
      <c r="A614">
        <v>613</v>
      </c>
      <c r="B614" t="s">
        <v>1788</v>
      </c>
      <c r="C614" t="s">
        <v>1789</v>
      </c>
      <c r="D614" t="s">
        <v>1790</v>
      </c>
      <c r="E614">
        <v>33</v>
      </c>
      <c r="F614" t="s">
        <v>9</v>
      </c>
      <c r="G614" t="s">
        <v>17</v>
      </c>
      <c r="H614" s="1">
        <f>IFERROR(VLOOKUP($A614,Sheet1!$A:$F,COLUMN(Sheet1!B614),FALSE),0)</f>
        <v>44764</v>
      </c>
      <c r="I614" s="1">
        <f>IFERROR(VLOOKUP($A614,Sheet1!$A:$F,COLUMN(Sheet1!C614),FALSE),0)</f>
        <v>44378</v>
      </c>
      <c r="J614" s="14">
        <f>IFERROR(VLOOKUP($A614,Sheet1!$A:$F,COLUMN(Sheet1!D614),FALSE),0)</f>
        <v>2</v>
      </c>
      <c r="K614" s="14">
        <f>IFERROR(VLOOKUP($A614,Sheet1!$A:$F,COLUMN(Sheet1!E614),FALSE),0)</f>
        <v>553.40000000000009</v>
      </c>
      <c r="L614" s="14">
        <f>IFERROR(VLOOKUP($A614,Sheet1!$A:$F,COLUMN(Sheet1!F614),FALSE),0)</f>
        <v>1</v>
      </c>
      <c r="M614">
        <f t="shared" si="18"/>
        <v>0.5</v>
      </c>
      <c r="N614">
        <f t="shared" si="19"/>
        <v>0</v>
      </c>
    </row>
    <row r="615" spans="1:14" x14ac:dyDescent="0.35">
      <c r="A615">
        <v>614</v>
      </c>
      <c r="B615" t="s">
        <v>1791</v>
      </c>
      <c r="C615" t="s">
        <v>1792</v>
      </c>
      <c r="D615" t="s">
        <v>1793</v>
      </c>
      <c r="E615">
        <v>42</v>
      </c>
      <c r="F615" t="s">
        <v>14</v>
      </c>
      <c r="G615" t="s">
        <v>60</v>
      </c>
      <c r="H615" s="1">
        <f>IFERROR(VLOOKUP($A615,Sheet1!$A:$F,COLUMN(Sheet1!B615),FALSE),0)</f>
        <v>44944</v>
      </c>
      <c r="I615" s="1">
        <f>IFERROR(VLOOKUP($A615,Sheet1!$A:$F,COLUMN(Sheet1!C615),FALSE),0)</f>
        <v>44321</v>
      </c>
      <c r="J615" s="14">
        <f>IFERROR(VLOOKUP($A615,Sheet1!$A:$F,COLUMN(Sheet1!D615),FALSE),0)</f>
        <v>6</v>
      </c>
      <c r="K615" s="14">
        <f>IFERROR(VLOOKUP($A615,Sheet1!$A:$F,COLUMN(Sheet1!E615),FALSE),0)</f>
        <v>3305.78</v>
      </c>
      <c r="L615" s="14">
        <f>IFERROR(VLOOKUP($A615,Sheet1!$A:$F,COLUMN(Sheet1!F615),FALSE),0)</f>
        <v>3</v>
      </c>
      <c r="M615">
        <f t="shared" si="18"/>
        <v>0.5</v>
      </c>
      <c r="N615">
        <f t="shared" si="19"/>
        <v>0</v>
      </c>
    </row>
    <row r="616" spans="1:14" x14ac:dyDescent="0.35">
      <c r="A616">
        <v>615</v>
      </c>
      <c r="B616" t="s">
        <v>1794</v>
      </c>
      <c r="C616" t="s">
        <v>1795</v>
      </c>
      <c r="D616" t="s">
        <v>1796</v>
      </c>
      <c r="E616">
        <v>23</v>
      </c>
      <c r="F616" t="s">
        <v>24</v>
      </c>
      <c r="G616" t="s">
        <v>76</v>
      </c>
      <c r="H616" s="1">
        <f>IFERROR(VLOOKUP($A616,Sheet1!$A:$F,COLUMN(Sheet1!B616),FALSE),0)</f>
        <v>44898</v>
      </c>
      <c r="I616" s="1">
        <f>IFERROR(VLOOKUP($A616,Sheet1!$A:$F,COLUMN(Sheet1!C616),FALSE),0)</f>
        <v>44332</v>
      </c>
      <c r="J616" s="14">
        <f>IFERROR(VLOOKUP($A616,Sheet1!$A:$F,COLUMN(Sheet1!D616),FALSE),0)</f>
        <v>5</v>
      </c>
      <c r="K616" s="14">
        <f>IFERROR(VLOOKUP($A616,Sheet1!$A:$F,COLUMN(Sheet1!E616),FALSE),0)</f>
        <v>4581.58</v>
      </c>
      <c r="L616" s="14">
        <f>IFERROR(VLOOKUP($A616,Sheet1!$A:$F,COLUMN(Sheet1!F616),FALSE),0)</f>
        <v>3</v>
      </c>
      <c r="M616">
        <f t="shared" si="18"/>
        <v>0.6</v>
      </c>
      <c r="N616">
        <f t="shared" si="19"/>
        <v>0</v>
      </c>
    </row>
    <row r="617" spans="1:14" x14ac:dyDescent="0.35">
      <c r="A617">
        <v>616</v>
      </c>
      <c r="B617" t="s">
        <v>1797</v>
      </c>
      <c r="C617" t="s">
        <v>1798</v>
      </c>
      <c r="D617">
        <f>1-943-12-471</f>
        <v>-1425</v>
      </c>
      <c r="E617">
        <v>48</v>
      </c>
      <c r="F617" t="s">
        <v>9</v>
      </c>
      <c r="G617" t="s">
        <v>25</v>
      </c>
      <c r="H617" s="1">
        <f>IFERROR(VLOOKUP($A617,Sheet1!$A:$F,COLUMN(Sheet1!B617),FALSE),0)</f>
        <v>44926</v>
      </c>
      <c r="I617" s="1">
        <f>IFERROR(VLOOKUP($A617,Sheet1!$A:$F,COLUMN(Sheet1!C617),FALSE),0)</f>
        <v>44366</v>
      </c>
      <c r="J617" s="14">
        <f>IFERROR(VLOOKUP($A617,Sheet1!$A:$F,COLUMN(Sheet1!D617),FALSE),0)</f>
        <v>6</v>
      </c>
      <c r="K617" s="14">
        <f>IFERROR(VLOOKUP($A617,Sheet1!$A:$F,COLUMN(Sheet1!E617),FALSE),0)</f>
        <v>3590.67</v>
      </c>
      <c r="L617" s="14">
        <f>IFERROR(VLOOKUP($A617,Sheet1!$A:$F,COLUMN(Sheet1!F617),FALSE),0)</f>
        <v>4</v>
      </c>
      <c r="M617">
        <f t="shared" si="18"/>
        <v>0.66666666666666663</v>
      </c>
      <c r="N617">
        <f t="shared" si="19"/>
        <v>0</v>
      </c>
    </row>
    <row r="618" spans="1:14" x14ac:dyDescent="0.35">
      <c r="A618">
        <v>617</v>
      </c>
      <c r="B618" t="s">
        <v>1799</v>
      </c>
      <c r="C618" t="s">
        <v>1800</v>
      </c>
      <c r="D618" t="s">
        <v>1801</v>
      </c>
      <c r="E618">
        <v>64</v>
      </c>
      <c r="F618" t="s">
        <v>24</v>
      </c>
      <c r="G618" t="s">
        <v>60</v>
      </c>
      <c r="H618" s="1">
        <f>IFERROR(VLOOKUP($A618,Sheet1!$A:$F,COLUMN(Sheet1!B618),FALSE),0)</f>
        <v>44744</v>
      </c>
      <c r="I618" s="1">
        <f>IFERROR(VLOOKUP($A618,Sheet1!$A:$F,COLUMN(Sheet1!C618),FALSE),0)</f>
        <v>44380</v>
      </c>
      <c r="J618" s="14">
        <f>IFERROR(VLOOKUP($A618,Sheet1!$A:$F,COLUMN(Sheet1!D618),FALSE),0)</f>
        <v>3</v>
      </c>
      <c r="K618" s="14">
        <f>IFERROR(VLOOKUP($A618,Sheet1!$A:$F,COLUMN(Sheet1!E618),FALSE),0)</f>
        <v>799.46</v>
      </c>
      <c r="L618" s="14">
        <f>IFERROR(VLOOKUP($A618,Sheet1!$A:$F,COLUMN(Sheet1!F618),FALSE),0)</f>
        <v>3</v>
      </c>
      <c r="M618">
        <f t="shared" si="18"/>
        <v>1</v>
      </c>
      <c r="N618">
        <f t="shared" si="19"/>
        <v>1</v>
      </c>
    </row>
    <row r="619" spans="1:14" x14ac:dyDescent="0.35">
      <c r="A619">
        <v>618</v>
      </c>
      <c r="B619" t="s">
        <v>1802</v>
      </c>
      <c r="C619" t="s">
        <v>1803</v>
      </c>
      <c r="D619" t="s">
        <v>1804</v>
      </c>
      <c r="E619">
        <v>45</v>
      </c>
      <c r="F619" t="s">
        <v>9</v>
      </c>
      <c r="G619" t="s">
        <v>44</v>
      </c>
      <c r="H619" s="1">
        <f>IFERROR(VLOOKUP($A619,Sheet1!$A:$F,COLUMN(Sheet1!B619),FALSE),0)</f>
        <v>44858</v>
      </c>
      <c r="I619" s="1">
        <f>IFERROR(VLOOKUP($A619,Sheet1!$A:$F,COLUMN(Sheet1!C619),FALSE),0)</f>
        <v>44357</v>
      </c>
      <c r="J619" s="14">
        <f>IFERROR(VLOOKUP($A619,Sheet1!$A:$F,COLUMN(Sheet1!D619),FALSE),0)</f>
        <v>5</v>
      </c>
      <c r="K619" s="14">
        <f>IFERROR(VLOOKUP($A619,Sheet1!$A:$F,COLUMN(Sheet1!E619),FALSE),0)</f>
        <v>3338.5599999999995</v>
      </c>
      <c r="L619" s="14">
        <f>IFERROR(VLOOKUP($A619,Sheet1!$A:$F,COLUMN(Sheet1!F619),FALSE),0)</f>
        <v>1</v>
      </c>
      <c r="M619">
        <f t="shared" si="18"/>
        <v>0.2</v>
      </c>
      <c r="N619">
        <f t="shared" si="19"/>
        <v>0</v>
      </c>
    </row>
    <row r="620" spans="1:14" x14ac:dyDescent="0.35">
      <c r="A620">
        <v>619</v>
      </c>
      <c r="B620" t="s">
        <v>1805</v>
      </c>
      <c r="C620" t="s">
        <v>1806</v>
      </c>
      <c r="D620" t="s">
        <v>1807</v>
      </c>
      <c r="E620">
        <v>29</v>
      </c>
      <c r="F620" t="s">
        <v>9</v>
      </c>
      <c r="G620" t="s">
        <v>10</v>
      </c>
      <c r="H620" s="1">
        <f>IFERROR(VLOOKUP($A620,Sheet1!$A:$F,COLUMN(Sheet1!B620),FALSE),0)</f>
        <v>44638</v>
      </c>
      <c r="I620" s="1">
        <f>IFERROR(VLOOKUP($A620,Sheet1!$A:$F,COLUMN(Sheet1!C620),FALSE),0)</f>
        <v>44638</v>
      </c>
      <c r="J620" s="14">
        <f>IFERROR(VLOOKUP($A620,Sheet1!$A:$F,COLUMN(Sheet1!D620),FALSE),0)</f>
        <v>1</v>
      </c>
      <c r="K620" s="14">
        <f>IFERROR(VLOOKUP($A620,Sheet1!$A:$F,COLUMN(Sheet1!E620),FALSE),0)</f>
        <v>1032.33</v>
      </c>
      <c r="L620" s="14">
        <f>IFERROR(VLOOKUP($A620,Sheet1!$A:$F,COLUMN(Sheet1!F620),FALSE),0)</f>
        <v>0</v>
      </c>
      <c r="M620">
        <f t="shared" si="18"/>
        <v>0</v>
      </c>
      <c r="N620">
        <f t="shared" si="19"/>
        <v>0</v>
      </c>
    </row>
    <row r="621" spans="1:14" x14ac:dyDescent="0.35">
      <c r="A621">
        <v>620</v>
      </c>
      <c r="B621" t="s">
        <v>1808</v>
      </c>
      <c r="C621" t="s">
        <v>1809</v>
      </c>
      <c r="D621" t="s">
        <v>1810</v>
      </c>
      <c r="E621">
        <v>50</v>
      </c>
      <c r="F621" t="s">
        <v>9</v>
      </c>
      <c r="G621" t="s">
        <v>48</v>
      </c>
      <c r="H621" s="1">
        <f>IFERROR(VLOOKUP($A621,Sheet1!$A:$F,COLUMN(Sheet1!B621),FALSE),0)</f>
        <v>44954</v>
      </c>
      <c r="I621" s="1">
        <f>IFERROR(VLOOKUP($A621,Sheet1!$A:$F,COLUMN(Sheet1!C621),FALSE),0)</f>
        <v>44859</v>
      </c>
      <c r="J621" s="14">
        <f>IFERROR(VLOOKUP($A621,Sheet1!$A:$F,COLUMN(Sheet1!D621),FALSE),0)</f>
        <v>2</v>
      </c>
      <c r="K621" s="14">
        <f>IFERROR(VLOOKUP($A621,Sheet1!$A:$F,COLUMN(Sheet1!E621),FALSE),0)</f>
        <v>2059.81</v>
      </c>
      <c r="L621" s="14">
        <f>IFERROR(VLOOKUP($A621,Sheet1!$A:$F,COLUMN(Sheet1!F621),FALSE),0)</f>
        <v>0</v>
      </c>
      <c r="M621">
        <f t="shared" si="18"/>
        <v>0</v>
      </c>
      <c r="N621">
        <f t="shared" si="19"/>
        <v>0</v>
      </c>
    </row>
    <row r="622" spans="1:14" x14ac:dyDescent="0.35">
      <c r="A622">
        <v>621</v>
      </c>
      <c r="B622" t="s">
        <v>1811</v>
      </c>
      <c r="C622" t="s">
        <v>1812</v>
      </c>
      <c r="D622">
        <f>1-671-200-7202</f>
        <v>-8072</v>
      </c>
      <c r="E622">
        <v>25</v>
      </c>
      <c r="F622" t="s">
        <v>24</v>
      </c>
      <c r="G622" t="s">
        <v>32</v>
      </c>
      <c r="H622" s="1">
        <f>IFERROR(VLOOKUP($A622,Sheet1!$A:$F,COLUMN(Sheet1!B622),FALSE),0)</f>
        <v>44730</v>
      </c>
      <c r="I622" s="1">
        <f>IFERROR(VLOOKUP($A622,Sheet1!$A:$F,COLUMN(Sheet1!C622),FALSE),0)</f>
        <v>44336</v>
      </c>
      <c r="J622" s="14">
        <f>IFERROR(VLOOKUP($A622,Sheet1!$A:$F,COLUMN(Sheet1!D622),FALSE),0)</f>
        <v>4</v>
      </c>
      <c r="K622" s="14">
        <f>IFERROR(VLOOKUP($A622,Sheet1!$A:$F,COLUMN(Sheet1!E622),FALSE),0)</f>
        <v>3997.6500000000005</v>
      </c>
      <c r="L622" s="14">
        <f>IFERROR(VLOOKUP($A622,Sheet1!$A:$F,COLUMN(Sheet1!F622),FALSE),0)</f>
        <v>2</v>
      </c>
      <c r="M622">
        <f t="shared" si="18"/>
        <v>0.5</v>
      </c>
      <c r="N622">
        <f t="shared" si="19"/>
        <v>0</v>
      </c>
    </row>
    <row r="623" spans="1:14" x14ac:dyDescent="0.35">
      <c r="A623">
        <v>622</v>
      </c>
      <c r="B623" t="s">
        <v>1813</v>
      </c>
      <c r="C623" t="s">
        <v>1814</v>
      </c>
      <c r="D623" t="s">
        <v>1815</v>
      </c>
      <c r="E623">
        <v>43</v>
      </c>
      <c r="F623" t="s">
        <v>14</v>
      </c>
      <c r="G623" t="s">
        <v>10</v>
      </c>
      <c r="H623" s="1">
        <f>IFERROR(VLOOKUP($A623,Sheet1!$A:$F,COLUMN(Sheet1!B623),FALSE),0)</f>
        <v>44939</v>
      </c>
      <c r="I623" s="1">
        <f>IFERROR(VLOOKUP($A623,Sheet1!$A:$F,COLUMN(Sheet1!C623),FALSE),0)</f>
        <v>44666</v>
      </c>
      <c r="J623" s="14">
        <f>IFERROR(VLOOKUP($A623,Sheet1!$A:$F,COLUMN(Sheet1!D623),FALSE),0)</f>
        <v>3</v>
      </c>
      <c r="K623" s="14">
        <f>IFERROR(VLOOKUP($A623,Sheet1!$A:$F,COLUMN(Sheet1!E623),FALSE),0)</f>
        <v>2750.7599999999998</v>
      </c>
      <c r="L623" s="14">
        <f>IFERROR(VLOOKUP($A623,Sheet1!$A:$F,COLUMN(Sheet1!F623),FALSE),0)</f>
        <v>1</v>
      </c>
      <c r="M623">
        <f t="shared" si="18"/>
        <v>0.33333333333333331</v>
      </c>
      <c r="N623">
        <f t="shared" si="19"/>
        <v>0</v>
      </c>
    </row>
    <row r="624" spans="1:14" x14ac:dyDescent="0.35">
      <c r="A624">
        <v>623</v>
      </c>
      <c r="B624" t="s">
        <v>1816</v>
      </c>
      <c r="C624" t="s">
        <v>1817</v>
      </c>
      <c r="D624" t="s">
        <v>1818</v>
      </c>
      <c r="E624">
        <v>55</v>
      </c>
      <c r="F624" t="s">
        <v>24</v>
      </c>
      <c r="G624" t="s">
        <v>10</v>
      </c>
      <c r="H624" s="1">
        <f>IFERROR(VLOOKUP($A624,Sheet1!$A:$F,COLUMN(Sheet1!B624),FALSE),0)</f>
        <v>45004</v>
      </c>
      <c r="I624" s="1">
        <f>IFERROR(VLOOKUP($A624,Sheet1!$A:$F,COLUMN(Sheet1!C624),FALSE),0)</f>
        <v>44678</v>
      </c>
      <c r="J624" s="14">
        <f>IFERROR(VLOOKUP($A624,Sheet1!$A:$F,COLUMN(Sheet1!D624),FALSE),0)</f>
        <v>2</v>
      </c>
      <c r="K624" s="14">
        <f>IFERROR(VLOOKUP($A624,Sheet1!$A:$F,COLUMN(Sheet1!E624),FALSE),0)</f>
        <v>623.88</v>
      </c>
      <c r="L624" s="14">
        <f>IFERROR(VLOOKUP($A624,Sheet1!$A:$F,COLUMN(Sheet1!F624),FALSE),0)</f>
        <v>1</v>
      </c>
      <c r="M624">
        <f t="shared" si="18"/>
        <v>0.5</v>
      </c>
      <c r="N624">
        <f t="shared" si="19"/>
        <v>0</v>
      </c>
    </row>
    <row r="625" spans="1:14" x14ac:dyDescent="0.35">
      <c r="A625">
        <v>624</v>
      </c>
      <c r="B625" t="s">
        <v>1819</v>
      </c>
      <c r="C625" t="s">
        <v>1820</v>
      </c>
      <c r="D625" t="s">
        <v>1821</v>
      </c>
      <c r="E625">
        <v>45</v>
      </c>
      <c r="F625" t="s">
        <v>24</v>
      </c>
      <c r="G625" t="s">
        <v>54</v>
      </c>
      <c r="H625" s="1">
        <f>IFERROR(VLOOKUP($A625,Sheet1!$A:$F,COLUMN(Sheet1!B625),FALSE),0)</f>
        <v>0</v>
      </c>
      <c r="I625" s="1">
        <f>IFERROR(VLOOKUP($A625,Sheet1!$A:$F,COLUMN(Sheet1!C625),FALSE),0)</f>
        <v>0</v>
      </c>
      <c r="J625" s="14">
        <f>IFERROR(VLOOKUP($A625,Sheet1!$A:$F,COLUMN(Sheet1!D625),FALSE),0)</f>
        <v>0</v>
      </c>
      <c r="K625" s="14">
        <f>IFERROR(VLOOKUP($A625,Sheet1!$A:$F,COLUMN(Sheet1!E625),FALSE),0)</f>
        <v>0</v>
      </c>
      <c r="L625" s="14">
        <f>IFERROR(VLOOKUP($A625,Sheet1!$A:$F,COLUMN(Sheet1!F625),FALSE),0)</f>
        <v>0</v>
      </c>
      <c r="M625">
        <f t="shared" si="18"/>
        <v>0</v>
      </c>
      <c r="N625">
        <f t="shared" si="19"/>
        <v>0</v>
      </c>
    </row>
    <row r="626" spans="1:14" x14ac:dyDescent="0.35">
      <c r="A626">
        <v>625</v>
      </c>
      <c r="B626" t="s">
        <v>1822</v>
      </c>
      <c r="C626" t="s">
        <v>1823</v>
      </c>
      <c r="D626" t="s">
        <v>1824</v>
      </c>
      <c r="E626">
        <v>23</v>
      </c>
      <c r="F626" t="s">
        <v>24</v>
      </c>
      <c r="G626" t="s">
        <v>25</v>
      </c>
      <c r="H626" s="1">
        <f>IFERROR(VLOOKUP($A626,Sheet1!$A:$F,COLUMN(Sheet1!B626),FALSE),0)</f>
        <v>44810</v>
      </c>
      <c r="I626" s="1">
        <f>IFERROR(VLOOKUP($A626,Sheet1!$A:$F,COLUMN(Sheet1!C626),FALSE),0)</f>
        <v>44313</v>
      </c>
      <c r="J626" s="14">
        <f>IFERROR(VLOOKUP($A626,Sheet1!$A:$F,COLUMN(Sheet1!D626),FALSE),0)</f>
        <v>2</v>
      </c>
      <c r="K626" s="14">
        <f>IFERROR(VLOOKUP($A626,Sheet1!$A:$F,COLUMN(Sheet1!E626),FALSE),0)</f>
        <v>1651.8</v>
      </c>
      <c r="L626" s="14">
        <f>IFERROR(VLOOKUP($A626,Sheet1!$A:$F,COLUMN(Sheet1!F626),FALSE),0)</f>
        <v>1</v>
      </c>
      <c r="M626">
        <f t="shared" si="18"/>
        <v>0.5</v>
      </c>
      <c r="N626">
        <f t="shared" si="19"/>
        <v>0</v>
      </c>
    </row>
    <row r="627" spans="1:14" x14ac:dyDescent="0.35">
      <c r="A627">
        <v>626</v>
      </c>
      <c r="B627" t="s">
        <v>1825</v>
      </c>
      <c r="C627" t="s">
        <v>1826</v>
      </c>
      <c r="D627" t="s">
        <v>1827</v>
      </c>
      <c r="E627">
        <v>33</v>
      </c>
      <c r="F627" t="s">
        <v>14</v>
      </c>
      <c r="G627" t="s">
        <v>54</v>
      </c>
      <c r="H627" s="1">
        <f>IFERROR(VLOOKUP($A627,Sheet1!$A:$F,COLUMN(Sheet1!B627),FALSE),0)</f>
        <v>44714</v>
      </c>
      <c r="I627" s="1">
        <f>IFERROR(VLOOKUP($A627,Sheet1!$A:$F,COLUMN(Sheet1!C627),FALSE),0)</f>
        <v>44325</v>
      </c>
      <c r="J627" s="14">
        <f>IFERROR(VLOOKUP($A627,Sheet1!$A:$F,COLUMN(Sheet1!D627),FALSE),0)</f>
        <v>3</v>
      </c>
      <c r="K627" s="14">
        <f>IFERROR(VLOOKUP($A627,Sheet1!$A:$F,COLUMN(Sheet1!E627),FALSE),0)</f>
        <v>2138.12</v>
      </c>
      <c r="L627" s="14">
        <f>IFERROR(VLOOKUP($A627,Sheet1!$A:$F,COLUMN(Sheet1!F627),FALSE),0)</f>
        <v>2</v>
      </c>
      <c r="M627">
        <f t="shared" si="18"/>
        <v>0.66666666666666663</v>
      </c>
      <c r="N627">
        <f t="shared" si="19"/>
        <v>0</v>
      </c>
    </row>
    <row r="628" spans="1:14" x14ac:dyDescent="0.35">
      <c r="A628">
        <v>627</v>
      </c>
      <c r="B628" t="s">
        <v>1828</v>
      </c>
      <c r="C628" t="s">
        <v>1829</v>
      </c>
      <c r="D628" t="s">
        <v>1830</v>
      </c>
      <c r="E628">
        <v>57</v>
      </c>
      <c r="F628" t="s">
        <v>24</v>
      </c>
      <c r="G628" t="s">
        <v>76</v>
      </c>
      <c r="H628" s="1">
        <f>IFERROR(VLOOKUP($A628,Sheet1!$A:$F,COLUMN(Sheet1!B628),FALSE),0)</f>
        <v>44611</v>
      </c>
      <c r="I628" s="1">
        <f>IFERROR(VLOOKUP($A628,Sheet1!$A:$F,COLUMN(Sheet1!C628),FALSE),0)</f>
        <v>44576</v>
      </c>
      <c r="J628" s="14">
        <f>IFERROR(VLOOKUP($A628,Sheet1!$A:$F,COLUMN(Sheet1!D628),FALSE),0)</f>
        <v>2</v>
      </c>
      <c r="K628" s="14">
        <f>IFERROR(VLOOKUP($A628,Sheet1!$A:$F,COLUMN(Sheet1!E628),FALSE),0)</f>
        <v>185.46</v>
      </c>
      <c r="L628" s="14">
        <f>IFERROR(VLOOKUP($A628,Sheet1!$A:$F,COLUMN(Sheet1!F628),FALSE),0)</f>
        <v>1</v>
      </c>
      <c r="M628">
        <f t="shared" si="18"/>
        <v>0.5</v>
      </c>
      <c r="N628">
        <f t="shared" si="19"/>
        <v>0</v>
      </c>
    </row>
    <row r="629" spans="1:14" x14ac:dyDescent="0.35">
      <c r="A629">
        <v>628</v>
      </c>
      <c r="B629" t="s">
        <v>1831</v>
      </c>
      <c r="C629" t="s">
        <v>1832</v>
      </c>
      <c r="D629" t="s">
        <v>1833</v>
      </c>
      <c r="E629">
        <v>22</v>
      </c>
      <c r="F629" t="s">
        <v>9</v>
      </c>
      <c r="G629" t="s">
        <v>32</v>
      </c>
      <c r="H629" s="1">
        <f>IFERROR(VLOOKUP($A629,Sheet1!$A:$F,COLUMN(Sheet1!B629),FALSE),0)</f>
        <v>44681</v>
      </c>
      <c r="I629" s="1">
        <f>IFERROR(VLOOKUP($A629,Sheet1!$A:$F,COLUMN(Sheet1!C629),FALSE),0)</f>
        <v>44470</v>
      </c>
      <c r="J629" s="14">
        <f>IFERROR(VLOOKUP($A629,Sheet1!$A:$F,COLUMN(Sheet1!D629),FALSE),0)</f>
        <v>2</v>
      </c>
      <c r="K629" s="14">
        <f>IFERROR(VLOOKUP($A629,Sheet1!$A:$F,COLUMN(Sheet1!E629),FALSE),0)</f>
        <v>1724.37</v>
      </c>
      <c r="L629" s="14">
        <f>IFERROR(VLOOKUP($A629,Sheet1!$A:$F,COLUMN(Sheet1!F629),FALSE),0)</f>
        <v>1</v>
      </c>
      <c r="M629">
        <f t="shared" si="18"/>
        <v>0.5</v>
      </c>
      <c r="N629">
        <f t="shared" si="19"/>
        <v>0</v>
      </c>
    </row>
    <row r="630" spans="1:14" x14ac:dyDescent="0.35">
      <c r="A630">
        <v>629</v>
      </c>
      <c r="B630" t="s">
        <v>1834</v>
      </c>
      <c r="C630" t="s">
        <v>1835</v>
      </c>
      <c r="D630" t="s">
        <v>1836</v>
      </c>
      <c r="E630">
        <v>21</v>
      </c>
      <c r="F630" t="s">
        <v>9</v>
      </c>
      <c r="G630" t="s">
        <v>76</v>
      </c>
      <c r="H630" s="1">
        <f>IFERROR(VLOOKUP($A630,Sheet1!$A:$F,COLUMN(Sheet1!B630),FALSE),0)</f>
        <v>44837</v>
      </c>
      <c r="I630" s="1">
        <f>IFERROR(VLOOKUP($A630,Sheet1!$A:$F,COLUMN(Sheet1!C630),FALSE),0)</f>
        <v>44496</v>
      </c>
      <c r="J630" s="14">
        <f>IFERROR(VLOOKUP($A630,Sheet1!$A:$F,COLUMN(Sheet1!D630),FALSE),0)</f>
        <v>3</v>
      </c>
      <c r="K630" s="14">
        <f>IFERROR(VLOOKUP($A630,Sheet1!$A:$F,COLUMN(Sheet1!E630),FALSE),0)</f>
        <v>1741.78</v>
      </c>
      <c r="L630" s="14">
        <f>IFERROR(VLOOKUP($A630,Sheet1!$A:$F,COLUMN(Sheet1!F630),FALSE),0)</f>
        <v>1</v>
      </c>
      <c r="M630">
        <f t="shared" si="18"/>
        <v>0.33333333333333331</v>
      </c>
      <c r="N630">
        <f t="shared" si="19"/>
        <v>0</v>
      </c>
    </row>
    <row r="631" spans="1:14" x14ac:dyDescent="0.35">
      <c r="A631">
        <v>630</v>
      </c>
      <c r="B631" t="s">
        <v>1837</v>
      </c>
      <c r="C631" t="s">
        <v>1838</v>
      </c>
      <c r="D631" t="s">
        <v>1839</v>
      </c>
      <c r="E631">
        <v>20</v>
      </c>
      <c r="F631" t="s">
        <v>24</v>
      </c>
      <c r="G631" t="s">
        <v>76</v>
      </c>
      <c r="H631" s="1">
        <f>IFERROR(VLOOKUP($A631,Sheet1!$A:$F,COLUMN(Sheet1!B631),FALSE),0)</f>
        <v>44751</v>
      </c>
      <c r="I631" s="1">
        <f>IFERROR(VLOOKUP($A631,Sheet1!$A:$F,COLUMN(Sheet1!C631),FALSE),0)</f>
        <v>44398</v>
      </c>
      <c r="J631" s="14">
        <f>IFERROR(VLOOKUP($A631,Sheet1!$A:$F,COLUMN(Sheet1!D631),FALSE),0)</f>
        <v>3</v>
      </c>
      <c r="K631" s="14">
        <f>IFERROR(VLOOKUP($A631,Sheet1!$A:$F,COLUMN(Sheet1!E631),FALSE),0)</f>
        <v>967.9</v>
      </c>
      <c r="L631" s="14">
        <f>IFERROR(VLOOKUP($A631,Sheet1!$A:$F,COLUMN(Sheet1!F631),FALSE),0)</f>
        <v>2</v>
      </c>
      <c r="M631">
        <f t="shared" si="18"/>
        <v>0.66666666666666663</v>
      </c>
      <c r="N631">
        <f t="shared" si="19"/>
        <v>0</v>
      </c>
    </row>
    <row r="632" spans="1:14" x14ac:dyDescent="0.35">
      <c r="A632">
        <v>631</v>
      </c>
      <c r="B632" t="s">
        <v>1840</v>
      </c>
      <c r="C632" t="s">
        <v>1841</v>
      </c>
      <c r="D632" t="s">
        <v>1842</v>
      </c>
      <c r="E632">
        <v>64</v>
      </c>
      <c r="F632" t="s">
        <v>24</v>
      </c>
      <c r="G632" t="s">
        <v>83</v>
      </c>
      <c r="H632" s="1">
        <f>IFERROR(VLOOKUP($A632,Sheet1!$A:$F,COLUMN(Sheet1!B632),FALSE),0)</f>
        <v>44742</v>
      </c>
      <c r="I632" s="1">
        <f>IFERROR(VLOOKUP($A632,Sheet1!$A:$F,COLUMN(Sheet1!C632),FALSE),0)</f>
        <v>44387</v>
      </c>
      <c r="J632" s="14">
        <f>IFERROR(VLOOKUP($A632,Sheet1!$A:$F,COLUMN(Sheet1!D632),FALSE),0)</f>
        <v>4</v>
      </c>
      <c r="K632" s="14">
        <f>IFERROR(VLOOKUP($A632,Sheet1!$A:$F,COLUMN(Sheet1!E632),FALSE),0)</f>
        <v>1902.58</v>
      </c>
      <c r="L632" s="14">
        <f>IFERROR(VLOOKUP($A632,Sheet1!$A:$F,COLUMN(Sheet1!F632),FALSE),0)</f>
        <v>0</v>
      </c>
      <c r="M632">
        <f t="shared" si="18"/>
        <v>0</v>
      </c>
      <c r="N632">
        <f t="shared" si="19"/>
        <v>0</v>
      </c>
    </row>
    <row r="633" spans="1:14" x14ac:dyDescent="0.35">
      <c r="A633">
        <v>632</v>
      </c>
      <c r="B633" t="s">
        <v>1843</v>
      </c>
      <c r="C633" t="s">
        <v>1844</v>
      </c>
      <c r="D633">
        <v>1242446263</v>
      </c>
      <c r="E633">
        <v>52</v>
      </c>
      <c r="F633" t="s">
        <v>14</v>
      </c>
      <c r="G633" t="s">
        <v>60</v>
      </c>
      <c r="H633" s="1">
        <f>IFERROR(VLOOKUP($A633,Sheet1!$A:$F,COLUMN(Sheet1!B633),FALSE),0)</f>
        <v>44719</v>
      </c>
      <c r="I633" s="1">
        <f>IFERROR(VLOOKUP($A633,Sheet1!$A:$F,COLUMN(Sheet1!C633),FALSE),0)</f>
        <v>44366</v>
      </c>
      <c r="J633" s="14">
        <f>IFERROR(VLOOKUP($A633,Sheet1!$A:$F,COLUMN(Sheet1!D633),FALSE),0)</f>
        <v>3</v>
      </c>
      <c r="K633" s="14">
        <f>IFERROR(VLOOKUP($A633,Sheet1!$A:$F,COLUMN(Sheet1!E633),FALSE),0)</f>
        <v>982.79</v>
      </c>
      <c r="L633" s="14">
        <f>IFERROR(VLOOKUP($A633,Sheet1!$A:$F,COLUMN(Sheet1!F633),FALSE),0)</f>
        <v>2</v>
      </c>
      <c r="M633">
        <f t="shared" si="18"/>
        <v>0.66666666666666663</v>
      </c>
      <c r="N633">
        <f t="shared" si="19"/>
        <v>0</v>
      </c>
    </row>
    <row r="634" spans="1:14" x14ac:dyDescent="0.35">
      <c r="A634">
        <v>633</v>
      </c>
      <c r="B634" t="s">
        <v>1845</v>
      </c>
      <c r="C634" t="s">
        <v>1846</v>
      </c>
      <c r="D634" t="s">
        <v>1847</v>
      </c>
      <c r="E634">
        <v>61</v>
      </c>
      <c r="F634" t="s">
        <v>24</v>
      </c>
      <c r="G634" t="s">
        <v>25</v>
      </c>
      <c r="H634" s="1">
        <f>IFERROR(VLOOKUP($A634,Sheet1!$A:$F,COLUMN(Sheet1!B634),FALSE),0)</f>
        <v>44983</v>
      </c>
      <c r="I634" s="1">
        <f>IFERROR(VLOOKUP($A634,Sheet1!$A:$F,COLUMN(Sheet1!C634),FALSE),0)</f>
        <v>44378</v>
      </c>
      <c r="J634" s="14">
        <f>IFERROR(VLOOKUP($A634,Sheet1!$A:$F,COLUMN(Sheet1!D634),FALSE),0)</f>
        <v>3</v>
      </c>
      <c r="K634" s="14">
        <f>IFERROR(VLOOKUP($A634,Sheet1!$A:$F,COLUMN(Sheet1!E634),FALSE),0)</f>
        <v>2116.2600000000002</v>
      </c>
      <c r="L634" s="14">
        <f>IFERROR(VLOOKUP($A634,Sheet1!$A:$F,COLUMN(Sheet1!F634),FALSE),0)</f>
        <v>1</v>
      </c>
      <c r="M634">
        <f t="shared" si="18"/>
        <v>0.33333333333333331</v>
      </c>
      <c r="N634">
        <f t="shared" si="19"/>
        <v>0</v>
      </c>
    </row>
    <row r="635" spans="1:14" x14ac:dyDescent="0.35">
      <c r="A635">
        <v>634</v>
      </c>
      <c r="B635" t="s">
        <v>1848</v>
      </c>
      <c r="C635" t="s">
        <v>1849</v>
      </c>
      <c r="D635" t="s">
        <v>1850</v>
      </c>
      <c r="E635">
        <v>46</v>
      </c>
      <c r="F635" t="s">
        <v>14</v>
      </c>
      <c r="G635" t="s">
        <v>44</v>
      </c>
      <c r="H635" s="1">
        <f>IFERROR(VLOOKUP($A635,Sheet1!$A:$F,COLUMN(Sheet1!B635),FALSE),0)</f>
        <v>44964</v>
      </c>
      <c r="I635" s="1">
        <f>IFERROR(VLOOKUP($A635,Sheet1!$A:$F,COLUMN(Sheet1!C635),FALSE),0)</f>
        <v>44693</v>
      </c>
      <c r="J635" s="14">
        <f>IFERROR(VLOOKUP($A635,Sheet1!$A:$F,COLUMN(Sheet1!D635),FALSE),0)</f>
        <v>3</v>
      </c>
      <c r="K635" s="14">
        <f>IFERROR(VLOOKUP($A635,Sheet1!$A:$F,COLUMN(Sheet1!E635),FALSE),0)</f>
        <v>2014.1699999999998</v>
      </c>
      <c r="L635" s="14">
        <f>IFERROR(VLOOKUP($A635,Sheet1!$A:$F,COLUMN(Sheet1!F635),FALSE),0)</f>
        <v>1</v>
      </c>
      <c r="M635">
        <f t="shared" si="18"/>
        <v>0.33333333333333331</v>
      </c>
      <c r="N635">
        <f t="shared" si="19"/>
        <v>0</v>
      </c>
    </row>
    <row r="636" spans="1:14" x14ac:dyDescent="0.35">
      <c r="A636">
        <v>635</v>
      </c>
      <c r="B636" t="s">
        <v>1851</v>
      </c>
      <c r="C636" t="s">
        <v>1852</v>
      </c>
      <c r="D636" t="s">
        <v>1853</v>
      </c>
      <c r="E636">
        <v>29</v>
      </c>
      <c r="F636" t="s">
        <v>14</v>
      </c>
      <c r="G636" t="s">
        <v>17</v>
      </c>
      <c r="H636" s="1">
        <f>IFERROR(VLOOKUP($A636,Sheet1!$A:$F,COLUMN(Sheet1!B636),FALSE),0)</f>
        <v>44331</v>
      </c>
      <c r="I636" s="1">
        <f>IFERROR(VLOOKUP($A636,Sheet1!$A:$F,COLUMN(Sheet1!C636),FALSE),0)</f>
        <v>44331</v>
      </c>
      <c r="J636" s="14">
        <f>IFERROR(VLOOKUP($A636,Sheet1!$A:$F,COLUMN(Sheet1!D636),FALSE),0)</f>
        <v>1</v>
      </c>
      <c r="K636" s="14">
        <f>IFERROR(VLOOKUP($A636,Sheet1!$A:$F,COLUMN(Sheet1!E636),FALSE),0)</f>
        <v>222.01</v>
      </c>
      <c r="L636" s="14">
        <f>IFERROR(VLOOKUP($A636,Sheet1!$A:$F,COLUMN(Sheet1!F636),FALSE),0)</f>
        <v>0</v>
      </c>
      <c r="M636">
        <f t="shared" si="18"/>
        <v>0</v>
      </c>
      <c r="N636">
        <f t="shared" si="19"/>
        <v>0</v>
      </c>
    </row>
    <row r="637" spans="1:14" x14ac:dyDescent="0.35">
      <c r="A637">
        <v>636</v>
      </c>
      <c r="B637" t="s">
        <v>1854</v>
      </c>
      <c r="C637" t="s">
        <v>1855</v>
      </c>
      <c r="D637">
        <f>1-765-530-730</f>
        <v>-2024</v>
      </c>
      <c r="E637">
        <v>32</v>
      </c>
      <c r="F637" t="s">
        <v>24</v>
      </c>
      <c r="G637" t="s">
        <v>48</v>
      </c>
      <c r="H637" s="1">
        <f>IFERROR(VLOOKUP($A637,Sheet1!$A:$F,COLUMN(Sheet1!B637),FALSE),0)</f>
        <v>44791</v>
      </c>
      <c r="I637" s="1">
        <f>IFERROR(VLOOKUP($A637,Sheet1!$A:$F,COLUMN(Sheet1!C637),FALSE),0)</f>
        <v>44314</v>
      </c>
      <c r="J637" s="14">
        <f>IFERROR(VLOOKUP($A637,Sheet1!$A:$F,COLUMN(Sheet1!D637),FALSE),0)</f>
        <v>4</v>
      </c>
      <c r="K637" s="14">
        <f>IFERROR(VLOOKUP($A637,Sheet1!$A:$F,COLUMN(Sheet1!E637),FALSE),0)</f>
        <v>4860.5</v>
      </c>
      <c r="L637" s="14">
        <f>IFERROR(VLOOKUP($A637,Sheet1!$A:$F,COLUMN(Sheet1!F637),FALSE),0)</f>
        <v>4</v>
      </c>
      <c r="M637">
        <f t="shared" si="18"/>
        <v>1</v>
      </c>
      <c r="N637">
        <f t="shared" si="19"/>
        <v>1</v>
      </c>
    </row>
    <row r="638" spans="1:14" x14ac:dyDescent="0.35">
      <c r="A638">
        <v>637</v>
      </c>
      <c r="B638" t="s">
        <v>1856</v>
      </c>
      <c r="C638" t="s">
        <v>1857</v>
      </c>
      <c r="D638" t="s">
        <v>1858</v>
      </c>
      <c r="E638">
        <v>51</v>
      </c>
      <c r="F638" t="s">
        <v>14</v>
      </c>
      <c r="G638" t="s">
        <v>17</v>
      </c>
      <c r="H638" s="1">
        <f>IFERROR(VLOOKUP($A638,Sheet1!$A:$F,COLUMN(Sheet1!B638),FALSE),0)</f>
        <v>44732</v>
      </c>
      <c r="I638" s="1">
        <f>IFERROR(VLOOKUP($A638,Sheet1!$A:$F,COLUMN(Sheet1!C638),FALSE),0)</f>
        <v>44463</v>
      </c>
      <c r="J638" s="14">
        <f>IFERROR(VLOOKUP($A638,Sheet1!$A:$F,COLUMN(Sheet1!D638),FALSE),0)</f>
        <v>3</v>
      </c>
      <c r="K638" s="14">
        <f>IFERROR(VLOOKUP($A638,Sheet1!$A:$F,COLUMN(Sheet1!E638),FALSE),0)</f>
        <v>430.04999999999995</v>
      </c>
      <c r="L638" s="14">
        <f>IFERROR(VLOOKUP($A638,Sheet1!$A:$F,COLUMN(Sheet1!F638),FALSE),0)</f>
        <v>3</v>
      </c>
      <c r="M638">
        <f t="shared" si="18"/>
        <v>1</v>
      </c>
      <c r="N638">
        <f t="shared" si="19"/>
        <v>1</v>
      </c>
    </row>
    <row r="639" spans="1:14" x14ac:dyDescent="0.35">
      <c r="A639">
        <v>638</v>
      </c>
      <c r="B639" t="s">
        <v>1859</v>
      </c>
      <c r="C639" t="s">
        <v>1860</v>
      </c>
      <c r="D639" t="s">
        <v>1861</v>
      </c>
      <c r="E639">
        <v>50</v>
      </c>
      <c r="F639" t="s">
        <v>9</v>
      </c>
      <c r="G639" t="s">
        <v>44</v>
      </c>
      <c r="H639" s="1">
        <f>IFERROR(VLOOKUP($A639,Sheet1!$A:$F,COLUMN(Sheet1!B639),FALSE),0)</f>
        <v>44906</v>
      </c>
      <c r="I639" s="1">
        <f>IFERROR(VLOOKUP($A639,Sheet1!$A:$F,COLUMN(Sheet1!C639),FALSE),0)</f>
        <v>44343</v>
      </c>
      <c r="J639" s="14">
        <f>IFERROR(VLOOKUP($A639,Sheet1!$A:$F,COLUMN(Sheet1!D639),FALSE),0)</f>
        <v>5</v>
      </c>
      <c r="K639" s="14">
        <f>IFERROR(VLOOKUP($A639,Sheet1!$A:$F,COLUMN(Sheet1!E639),FALSE),0)</f>
        <v>4435.18</v>
      </c>
      <c r="L639" s="14">
        <f>IFERROR(VLOOKUP($A639,Sheet1!$A:$F,COLUMN(Sheet1!F639),FALSE),0)</f>
        <v>3</v>
      </c>
      <c r="M639">
        <f t="shared" si="18"/>
        <v>0.6</v>
      </c>
      <c r="N639">
        <f t="shared" si="19"/>
        <v>0</v>
      </c>
    </row>
    <row r="640" spans="1:14" x14ac:dyDescent="0.35">
      <c r="A640">
        <v>639</v>
      </c>
      <c r="B640" t="s">
        <v>1862</v>
      </c>
      <c r="C640" t="s">
        <v>1863</v>
      </c>
      <c r="D640" t="s">
        <v>1864</v>
      </c>
      <c r="E640">
        <v>60</v>
      </c>
      <c r="F640" t="s">
        <v>9</v>
      </c>
      <c r="G640" t="s">
        <v>60</v>
      </c>
      <c r="H640" s="1">
        <f>IFERROR(VLOOKUP($A640,Sheet1!$A:$F,COLUMN(Sheet1!B640),FALSE),0)</f>
        <v>44368</v>
      </c>
      <c r="I640" s="1">
        <f>IFERROR(VLOOKUP($A640,Sheet1!$A:$F,COLUMN(Sheet1!C640),FALSE),0)</f>
        <v>44368</v>
      </c>
      <c r="J640" s="14">
        <f>IFERROR(VLOOKUP($A640,Sheet1!$A:$F,COLUMN(Sheet1!D640),FALSE),0)</f>
        <v>1</v>
      </c>
      <c r="K640" s="14">
        <f>IFERROR(VLOOKUP($A640,Sheet1!$A:$F,COLUMN(Sheet1!E640),FALSE),0)</f>
        <v>877.2</v>
      </c>
      <c r="L640" s="14">
        <f>IFERROR(VLOOKUP($A640,Sheet1!$A:$F,COLUMN(Sheet1!F640),FALSE),0)</f>
        <v>1</v>
      </c>
      <c r="M640">
        <f t="shared" si="18"/>
        <v>1</v>
      </c>
      <c r="N640">
        <f t="shared" si="19"/>
        <v>1</v>
      </c>
    </row>
    <row r="641" spans="1:14" x14ac:dyDescent="0.35">
      <c r="A641">
        <v>640</v>
      </c>
      <c r="B641" t="s">
        <v>1865</v>
      </c>
      <c r="C641" t="s">
        <v>1866</v>
      </c>
      <c r="D641" t="s">
        <v>1867</v>
      </c>
      <c r="E641">
        <v>21</v>
      </c>
      <c r="F641" t="s">
        <v>14</v>
      </c>
      <c r="G641" t="s">
        <v>76</v>
      </c>
      <c r="H641" s="1">
        <f>IFERROR(VLOOKUP($A641,Sheet1!$A:$F,COLUMN(Sheet1!B641),FALSE),0)</f>
        <v>44792</v>
      </c>
      <c r="I641" s="1">
        <f>IFERROR(VLOOKUP($A641,Sheet1!$A:$F,COLUMN(Sheet1!C641),FALSE),0)</f>
        <v>44511</v>
      </c>
      <c r="J641" s="14">
        <f>IFERROR(VLOOKUP($A641,Sheet1!$A:$F,COLUMN(Sheet1!D641),FALSE),0)</f>
        <v>3</v>
      </c>
      <c r="K641" s="14">
        <f>IFERROR(VLOOKUP($A641,Sheet1!$A:$F,COLUMN(Sheet1!E641),FALSE),0)</f>
        <v>2415.7600000000002</v>
      </c>
      <c r="L641" s="14">
        <f>IFERROR(VLOOKUP($A641,Sheet1!$A:$F,COLUMN(Sheet1!F641),FALSE),0)</f>
        <v>3</v>
      </c>
      <c r="M641">
        <f t="shared" si="18"/>
        <v>1</v>
      </c>
      <c r="N641">
        <f t="shared" si="19"/>
        <v>1</v>
      </c>
    </row>
    <row r="642" spans="1:14" x14ac:dyDescent="0.35">
      <c r="A642">
        <v>641</v>
      </c>
      <c r="B642" t="s">
        <v>1868</v>
      </c>
      <c r="C642" t="s">
        <v>1869</v>
      </c>
      <c r="D642" t="s">
        <v>1870</v>
      </c>
      <c r="E642">
        <v>56</v>
      </c>
      <c r="F642" t="s">
        <v>14</v>
      </c>
      <c r="G642" t="s">
        <v>25</v>
      </c>
      <c r="H642" s="1">
        <f>IFERROR(VLOOKUP($A642,Sheet1!$A:$F,COLUMN(Sheet1!B642),FALSE),0)</f>
        <v>44793</v>
      </c>
      <c r="I642" s="1">
        <f>IFERROR(VLOOKUP($A642,Sheet1!$A:$F,COLUMN(Sheet1!C642),FALSE),0)</f>
        <v>44400</v>
      </c>
      <c r="J642" s="14">
        <f>IFERROR(VLOOKUP($A642,Sheet1!$A:$F,COLUMN(Sheet1!D642),FALSE),0)</f>
        <v>3</v>
      </c>
      <c r="K642" s="14">
        <f>IFERROR(VLOOKUP($A642,Sheet1!$A:$F,COLUMN(Sheet1!E642),FALSE),0)</f>
        <v>2825.91</v>
      </c>
      <c r="L642" s="14">
        <f>IFERROR(VLOOKUP($A642,Sheet1!$A:$F,COLUMN(Sheet1!F642),FALSE),0)</f>
        <v>1</v>
      </c>
      <c r="M642">
        <f t="shared" si="18"/>
        <v>0.33333333333333331</v>
      </c>
      <c r="N642">
        <f t="shared" si="19"/>
        <v>0</v>
      </c>
    </row>
    <row r="643" spans="1:14" x14ac:dyDescent="0.35">
      <c r="A643">
        <v>642</v>
      </c>
      <c r="B643" t="s">
        <v>1871</v>
      </c>
      <c r="C643" t="s">
        <v>1872</v>
      </c>
      <c r="D643" t="s">
        <v>1873</v>
      </c>
      <c r="E643">
        <v>37</v>
      </c>
      <c r="F643" t="s">
        <v>9</v>
      </c>
      <c r="G643" t="s">
        <v>10</v>
      </c>
      <c r="H643" s="1">
        <f>IFERROR(VLOOKUP($A643,Sheet1!$A:$F,COLUMN(Sheet1!B643),FALSE),0)</f>
        <v>44851</v>
      </c>
      <c r="I643" s="1">
        <f>IFERROR(VLOOKUP($A643,Sheet1!$A:$F,COLUMN(Sheet1!C643),FALSE),0)</f>
        <v>44325</v>
      </c>
      <c r="J643" s="14">
        <f>IFERROR(VLOOKUP($A643,Sheet1!$A:$F,COLUMN(Sheet1!D643),FALSE),0)</f>
        <v>3</v>
      </c>
      <c r="K643" s="14">
        <f>IFERROR(VLOOKUP($A643,Sheet1!$A:$F,COLUMN(Sheet1!E643),FALSE),0)</f>
        <v>2527.16</v>
      </c>
      <c r="L643" s="14">
        <f>IFERROR(VLOOKUP($A643,Sheet1!$A:$F,COLUMN(Sheet1!F643),FALSE),0)</f>
        <v>1</v>
      </c>
      <c r="M643">
        <f t="shared" ref="M643:M706" si="20">IFERROR(L643/J643, 0)</f>
        <v>0.33333333333333331</v>
      </c>
      <c r="N643">
        <f t="shared" ref="N643:N706" si="21">IF(M643=1, 1, 0)</f>
        <v>0</v>
      </c>
    </row>
    <row r="644" spans="1:14" x14ac:dyDescent="0.35">
      <c r="A644">
        <v>643</v>
      </c>
      <c r="B644" t="s">
        <v>1874</v>
      </c>
      <c r="C644" t="s">
        <v>1875</v>
      </c>
      <c r="D644" t="s">
        <v>1876</v>
      </c>
      <c r="E644">
        <v>61</v>
      </c>
      <c r="F644" t="s">
        <v>14</v>
      </c>
      <c r="G644" t="s">
        <v>48</v>
      </c>
      <c r="H644" s="1">
        <f>IFERROR(VLOOKUP($A644,Sheet1!$A:$F,COLUMN(Sheet1!B644),FALSE),0)</f>
        <v>44798</v>
      </c>
      <c r="I644" s="1">
        <f>IFERROR(VLOOKUP($A644,Sheet1!$A:$F,COLUMN(Sheet1!C644),FALSE),0)</f>
        <v>44396</v>
      </c>
      <c r="J644" s="14">
        <f>IFERROR(VLOOKUP($A644,Sheet1!$A:$F,COLUMN(Sheet1!D644),FALSE),0)</f>
        <v>3</v>
      </c>
      <c r="K644" s="14">
        <f>IFERROR(VLOOKUP($A644,Sheet1!$A:$F,COLUMN(Sheet1!E644),FALSE),0)</f>
        <v>425.54999999999995</v>
      </c>
      <c r="L644" s="14">
        <f>IFERROR(VLOOKUP($A644,Sheet1!$A:$F,COLUMN(Sheet1!F644),FALSE),0)</f>
        <v>1</v>
      </c>
      <c r="M644">
        <f t="shared" si="20"/>
        <v>0.33333333333333331</v>
      </c>
      <c r="N644">
        <f t="shared" si="21"/>
        <v>0</v>
      </c>
    </row>
    <row r="645" spans="1:14" x14ac:dyDescent="0.35">
      <c r="A645">
        <v>644</v>
      </c>
      <c r="B645" t="s">
        <v>1877</v>
      </c>
      <c r="C645" t="s">
        <v>1878</v>
      </c>
      <c r="D645" t="s">
        <v>1879</v>
      </c>
      <c r="E645">
        <v>29</v>
      </c>
      <c r="F645" t="s">
        <v>24</v>
      </c>
      <c r="G645" t="s">
        <v>54</v>
      </c>
      <c r="H645" s="1">
        <f>IFERROR(VLOOKUP($A645,Sheet1!$A:$F,COLUMN(Sheet1!B645),FALSE),0)</f>
        <v>44990</v>
      </c>
      <c r="I645" s="1">
        <f>IFERROR(VLOOKUP($A645,Sheet1!$A:$F,COLUMN(Sheet1!C645),FALSE),0)</f>
        <v>44485</v>
      </c>
      <c r="J645" s="14">
        <f>IFERROR(VLOOKUP($A645,Sheet1!$A:$F,COLUMN(Sheet1!D645),FALSE),0)</f>
        <v>3</v>
      </c>
      <c r="K645" s="14">
        <f>IFERROR(VLOOKUP($A645,Sheet1!$A:$F,COLUMN(Sheet1!E645),FALSE),0)</f>
        <v>3029.1499999999996</v>
      </c>
      <c r="L645" s="14">
        <f>IFERROR(VLOOKUP($A645,Sheet1!$A:$F,COLUMN(Sheet1!F645),FALSE),0)</f>
        <v>1</v>
      </c>
      <c r="M645">
        <f t="shared" si="20"/>
        <v>0.33333333333333331</v>
      </c>
      <c r="N645">
        <f t="shared" si="21"/>
        <v>0</v>
      </c>
    </row>
    <row r="646" spans="1:14" x14ac:dyDescent="0.35">
      <c r="A646">
        <v>645</v>
      </c>
      <c r="B646" t="s">
        <v>1880</v>
      </c>
      <c r="C646" t="s">
        <v>1881</v>
      </c>
      <c r="D646" t="s">
        <v>1882</v>
      </c>
      <c r="E646">
        <v>24</v>
      </c>
      <c r="F646" t="s">
        <v>14</v>
      </c>
      <c r="G646" t="s">
        <v>17</v>
      </c>
      <c r="H646" s="1">
        <f>IFERROR(VLOOKUP($A646,Sheet1!$A:$F,COLUMN(Sheet1!B646),FALSE),0)</f>
        <v>44794</v>
      </c>
      <c r="I646" s="1">
        <f>IFERROR(VLOOKUP($A646,Sheet1!$A:$F,COLUMN(Sheet1!C646),FALSE),0)</f>
        <v>44570</v>
      </c>
      <c r="J646" s="14">
        <f>IFERROR(VLOOKUP($A646,Sheet1!$A:$F,COLUMN(Sheet1!D646),FALSE),0)</f>
        <v>5</v>
      </c>
      <c r="K646" s="14">
        <f>IFERROR(VLOOKUP($A646,Sheet1!$A:$F,COLUMN(Sheet1!E646),FALSE),0)</f>
        <v>7022.1699999999992</v>
      </c>
      <c r="L646" s="14">
        <f>IFERROR(VLOOKUP($A646,Sheet1!$A:$F,COLUMN(Sheet1!F646),FALSE),0)</f>
        <v>3</v>
      </c>
      <c r="M646">
        <f t="shared" si="20"/>
        <v>0.6</v>
      </c>
      <c r="N646">
        <f t="shared" si="21"/>
        <v>0</v>
      </c>
    </row>
    <row r="647" spans="1:14" x14ac:dyDescent="0.35">
      <c r="A647">
        <v>646</v>
      </c>
      <c r="B647" t="s">
        <v>1883</v>
      </c>
      <c r="C647" t="s">
        <v>1884</v>
      </c>
      <c r="D647" t="s">
        <v>1885</v>
      </c>
      <c r="E647">
        <v>26</v>
      </c>
      <c r="F647" t="s">
        <v>9</v>
      </c>
      <c r="G647" t="s">
        <v>76</v>
      </c>
      <c r="H647" s="1">
        <f>IFERROR(VLOOKUP($A647,Sheet1!$A:$F,COLUMN(Sheet1!B647),FALSE),0)</f>
        <v>44837</v>
      </c>
      <c r="I647" s="1">
        <f>IFERROR(VLOOKUP($A647,Sheet1!$A:$F,COLUMN(Sheet1!C647),FALSE),0)</f>
        <v>44282</v>
      </c>
      <c r="J647" s="14">
        <f>IFERROR(VLOOKUP($A647,Sheet1!$A:$F,COLUMN(Sheet1!D647),FALSE),0)</f>
        <v>2</v>
      </c>
      <c r="K647" s="14">
        <f>IFERROR(VLOOKUP($A647,Sheet1!$A:$F,COLUMN(Sheet1!E647),FALSE),0)</f>
        <v>1520.86</v>
      </c>
      <c r="L647" s="14">
        <f>IFERROR(VLOOKUP($A647,Sheet1!$A:$F,COLUMN(Sheet1!F647),FALSE),0)</f>
        <v>2</v>
      </c>
      <c r="M647">
        <f t="shared" si="20"/>
        <v>1</v>
      </c>
      <c r="N647">
        <f t="shared" si="21"/>
        <v>1</v>
      </c>
    </row>
    <row r="648" spans="1:14" x14ac:dyDescent="0.35">
      <c r="A648">
        <v>647</v>
      </c>
      <c r="B648" t="s">
        <v>1886</v>
      </c>
      <c r="C648" t="s">
        <v>1887</v>
      </c>
      <c r="D648" t="s">
        <v>1888</v>
      </c>
      <c r="E648">
        <v>41</v>
      </c>
      <c r="F648" t="s">
        <v>9</v>
      </c>
      <c r="G648" t="s">
        <v>25</v>
      </c>
      <c r="H648" s="1">
        <f>IFERROR(VLOOKUP($A648,Sheet1!$A:$F,COLUMN(Sheet1!B648),FALSE),0)</f>
        <v>44875</v>
      </c>
      <c r="I648" s="1">
        <f>IFERROR(VLOOKUP($A648,Sheet1!$A:$F,COLUMN(Sheet1!C648),FALSE),0)</f>
        <v>44372</v>
      </c>
      <c r="J648" s="14">
        <f>IFERROR(VLOOKUP($A648,Sheet1!$A:$F,COLUMN(Sheet1!D648),FALSE),0)</f>
        <v>6</v>
      </c>
      <c r="K648" s="14">
        <f>IFERROR(VLOOKUP($A648,Sheet1!$A:$F,COLUMN(Sheet1!E648),FALSE),0)</f>
        <v>3949.39</v>
      </c>
      <c r="L648" s="14">
        <f>IFERROR(VLOOKUP($A648,Sheet1!$A:$F,COLUMN(Sheet1!F648),FALSE),0)</f>
        <v>2</v>
      </c>
      <c r="M648">
        <f t="shared" si="20"/>
        <v>0.33333333333333331</v>
      </c>
      <c r="N648">
        <f t="shared" si="21"/>
        <v>0</v>
      </c>
    </row>
    <row r="649" spans="1:14" x14ac:dyDescent="0.35">
      <c r="A649">
        <v>648</v>
      </c>
      <c r="B649" t="s">
        <v>1889</v>
      </c>
      <c r="C649" t="s">
        <v>1890</v>
      </c>
      <c r="D649" t="s">
        <v>1891</v>
      </c>
      <c r="E649">
        <v>47</v>
      </c>
      <c r="F649" t="s">
        <v>14</v>
      </c>
      <c r="G649" t="s">
        <v>83</v>
      </c>
      <c r="H649" s="1">
        <f>IFERROR(VLOOKUP($A649,Sheet1!$A:$F,COLUMN(Sheet1!B649),FALSE),0)</f>
        <v>44598</v>
      </c>
      <c r="I649" s="1">
        <f>IFERROR(VLOOKUP($A649,Sheet1!$A:$F,COLUMN(Sheet1!C649),FALSE),0)</f>
        <v>44324</v>
      </c>
      <c r="J649" s="14">
        <f>IFERROR(VLOOKUP($A649,Sheet1!$A:$F,COLUMN(Sheet1!D649),FALSE),0)</f>
        <v>2</v>
      </c>
      <c r="K649" s="14">
        <f>IFERROR(VLOOKUP($A649,Sheet1!$A:$F,COLUMN(Sheet1!E649),FALSE),0)</f>
        <v>1804.17</v>
      </c>
      <c r="L649" s="14">
        <f>IFERROR(VLOOKUP($A649,Sheet1!$A:$F,COLUMN(Sheet1!F649),FALSE),0)</f>
        <v>1</v>
      </c>
      <c r="M649">
        <f t="shared" si="20"/>
        <v>0.5</v>
      </c>
      <c r="N649">
        <f t="shared" si="21"/>
        <v>0</v>
      </c>
    </row>
    <row r="650" spans="1:14" x14ac:dyDescent="0.35">
      <c r="A650">
        <v>649</v>
      </c>
      <c r="B650" t="s">
        <v>1892</v>
      </c>
      <c r="C650" t="s">
        <v>1893</v>
      </c>
      <c r="D650" t="s">
        <v>1894</v>
      </c>
      <c r="E650">
        <v>57</v>
      </c>
      <c r="F650" t="s">
        <v>14</v>
      </c>
      <c r="G650" t="s">
        <v>44</v>
      </c>
      <c r="H650" s="1">
        <f>IFERROR(VLOOKUP($A650,Sheet1!$A:$F,COLUMN(Sheet1!B650),FALSE),0)</f>
        <v>44813</v>
      </c>
      <c r="I650" s="1">
        <f>IFERROR(VLOOKUP($A650,Sheet1!$A:$F,COLUMN(Sheet1!C650),FALSE),0)</f>
        <v>44532</v>
      </c>
      <c r="J650" s="14">
        <f>IFERROR(VLOOKUP($A650,Sheet1!$A:$F,COLUMN(Sheet1!D650),FALSE),0)</f>
        <v>4</v>
      </c>
      <c r="K650" s="14">
        <f>IFERROR(VLOOKUP($A650,Sheet1!$A:$F,COLUMN(Sheet1!E650),FALSE),0)</f>
        <v>1029.25</v>
      </c>
      <c r="L650" s="14">
        <f>IFERROR(VLOOKUP($A650,Sheet1!$A:$F,COLUMN(Sheet1!F650),FALSE),0)</f>
        <v>3</v>
      </c>
      <c r="M650">
        <f t="shared" si="20"/>
        <v>0.75</v>
      </c>
      <c r="N650">
        <f t="shared" si="21"/>
        <v>0</v>
      </c>
    </row>
    <row r="651" spans="1:14" x14ac:dyDescent="0.35">
      <c r="A651">
        <v>650</v>
      </c>
      <c r="B651" t="s">
        <v>1895</v>
      </c>
      <c r="C651" t="s">
        <v>1896</v>
      </c>
      <c r="D651" t="s">
        <v>1897</v>
      </c>
      <c r="E651">
        <v>63</v>
      </c>
      <c r="F651" t="s">
        <v>9</v>
      </c>
      <c r="G651" t="s">
        <v>17</v>
      </c>
      <c r="H651" s="1">
        <f>IFERROR(VLOOKUP($A651,Sheet1!$A:$F,COLUMN(Sheet1!B651),FALSE),0)</f>
        <v>44966</v>
      </c>
      <c r="I651" s="1">
        <f>IFERROR(VLOOKUP($A651,Sheet1!$A:$F,COLUMN(Sheet1!C651),FALSE),0)</f>
        <v>44718</v>
      </c>
      <c r="J651" s="14">
        <f>IFERROR(VLOOKUP($A651,Sheet1!$A:$F,COLUMN(Sheet1!D651),FALSE),0)</f>
        <v>3</v>
      </c>
      <c r="K651" s="14">
        <f>IFERROR(VLOOKUP($A651,Sheet1!$A:$F,COLUMN(Sheet1!E651),FALSE),0)</f>
        <v>1641.94</v>
      </c>
      <c r="L651" s="14">
        <f>IFERROR(VLOOKUP($A651,Sheet1!$A:$F,COLUMN(Sheet1!F651),FALSE),0)</f>
        <v>2</v>
      </c>
      <c r="M651">
        <f t="shared" si="20"/>
        <v>0.66666666666666663</v>
      </c>
      <c r="N651">
        <f t="shared" si="21"/>
        <v>0</v>
      </c>
    </row>
    <row r="652" spans="1:14" x14ac:dyDescent="0.35">
      <c r="A652">
        <v>651</v>
      </c>
      <c r="B652" t="s">
        <v>1898</v>
      </c>
      <c r="C652" t="s">
        <v>1899</v>
      </c>
      <c r="D652" t="s">
        <v>1900</v>
      </c>
      <c r="E652">
        <v>55</v>
      </c>
      <c r="F652" t="s">
        <v>14</v>
      </c>
      <c r="G652" t="s">
        <v>17</v>
      </c>
      <c r="H652" s="1">
        <f>IFERROR(VLOOKUP($A652,Sheet1!$A:$F,COLUMN(Sheet1!B652),FALSE),0)</f>
        <v>44574</v>
      </c>
      <c r="I652" s="1">
        <f>IFERROR(VLOOKUP($A652,Sheet1!$A:$F,COLUMN(Sheet1!C652),FALSE),0)</f>
        <v>44286</v>
      </c>
      <c r="J652" s="14">
        <f>IFERROR(VLOOKUP($A652,Sheet1!$A:$F,COLUMN(Sheet1!D652),FALSE),0)</f>
        <v>3</v>
      </c>
      <c r="K652" s="14">
        <f>IFERROR(VLOOKUP($A652,Sheet1!$A:$F,COLUMN(Sheet1!E652),FALSE),0)</f>
        <v>1157.07</v>
      </c>
      <c r="L652" s="14">
        <f>IFERROR(VLOOKUP($A652,Sheet1!$A:$F,COLUMN(Sheet1!F652),FALSE),0)</f>
        <v>3</v>
      </c>
      <c r="M652">
        <f t="shared" si="20"/>
        <v>1</v>
      </c>
      <c r="N652">
        <f t="shared" si="21"/>
        <v>1</v>
      </c>
    </row>
    <row r="653" spans="1:14" x14ac:dyDescent="0.35">
      <c r="A653">
        <v>652</v>
      </c>
      <c r="B653" t="s">
        <v>1901</v>
      </c>
      <c r="C653" t="s">
        <v>1902</v>
      </c>
      <c r="D653" t="s">
        <v>1903</v>
      </c>
      <c r="E653">
        <v>58</v>
      </c>
      <c r="F653" t="s">
        <v>9</v>
      </c>
      <c r="G653" t="s">
        <v>54</v>
      </c>
      <c r="H653" s="1">
        <f>IFERROR(VLOOKUP($A653,Sheet1!$A:$F,COLUMN(Sheet1!B653),FALSE),0)</f>
        <v>44951</v>
      </c>
      <c r="I653" s="1">
        <f>IFERROR(VLOOKUP($A653,Sheet1!$A:$F,COLUMN(Sheet1!C653),FALSE),0)</f>
        <v>44333</v>
      </c>
      <c r="J653" s="14">
        <f>IFERROR(VLOOKUP($A653,Sheet1!$A:$F,COLUMN(Sheet1!D653),FALSE),0)</f>
        <v>5</v>
      </c>
      <c r="K653" s="14">
        <f>IFERROR(VLOOKUP($A653,Sheet1!$A:$F,COLUMN(Sheet1!E653),FALSE),0)</f>
        <v>2286.1400000000003</v>
      </c>
      <c r="L653" s="14">
        <f>IFERROR(VLOOKUP($A653,Sheet1!$A:$F,COLUMN(Sheet1!F653),FALSE),0)</f>
        <v>5</v>
      </c>
      <c r="M653">
        <f t="shared" si="20"/>
        <v>1</v>
      </c>
      <c r="N653">
        <f t="shared" si="21"/>
        <v>1</v>
      </c>
    </row>
    <row r="654" spans="1:14" x14ac:dyDescent="0.35">
      <c r="A654">
        <v>653</v>
      </c>
      <c r="B654" t="s">
        <v>1904</v>
      </c>
      <c r="C654" t="s">
        <v>1905</v>
      </c>
      <c r="D654" t="s">
        <v>1906</v>
      </c>
      <c r="E654">
        <v>23</v>
      </c>
      <c r="F654" t="s">
        <v>24</v>
      </c>
      <c r="G654" t="s">
        <v>54</v>
      </c>
      <c r="H654" s="1">
        <f>IFERROR(VLOOKUP($A654,Sheet1!$A:$F,COLUMN(Sheet1!B654),FALSE),0)</f>
        <v>44557</v>
      </c>
      <c r="I654" s="1">
        <f>IFERROR(VLOOKUP($A654,Sheet1!$A:$F,COLUMN(Sheet1!C654),FALSE),0)</f>
        <v>44557</v>
      </c>
      <c r="J654" s="14">
        <f>IFERROR(VLOOKUP($A654,Sheet1!$A:$F,COLUMN(Sheet1!D654),FALSE),0)</f>
        <v>1</v>
      </c>
      <c r="K654" s="14">
        <f>IFERROR(VLOOKUP($A654,Sheet1!$A:$F,COLUMN(Sheet1!E654),FALSE),0)</f>
        <v>1343.97</v>
      </c>
      <c r="L654" s="14">
        <f>IFERROR(VLOOKUP($A654,Sheet1!$A:$F,COLUMN(Sheet1!F654),FALSE),0)</f>
        <v>0</v>
      </c>
      <c r="M654">
        <f t="shared" si="20"/>
        <v>0</v>
      </c>
      <c r="N654">
        <f t="shared" si="21"/>
        <v>0</v>
      </c>
    </row>
    <row r="655" spans="1:14" x14ac:dyDescent="0.35">
      <c r="A655">
        <v>654</v>
      </c>
      <c r="B655" t="s">
        <v>1907</v>
      </c>
      <c r="C655" t="s">
        <v>1908</v>
      </c>
      <c r="D655" t="s">
        <v>1909</v>
      </c>
      <c r="E655">
        <v>59</v>
      </c>
      <c r="F655" t="s">
        <v>9</v>
      </c>
      <c r="G655" t="s">
        <v>54</v>
      </c>
      <c r="H655" s="1">
        <f>IFERROR(VLOOKUP($A655,Sheet1!$A:$F,COLUMN(Sheet1!B655),FALSE),0)</f>
        <v>44980</v>
      </c>
      <c r="I655" s="1">
        <f>IFERROR(VLOOKUP($A655,Sheet1!$A:$F,COLUMN(Sheet1!C655),FALSE),0)</f>
        <v>44302</v>
      </c>
      <c r="J655" s="14">
        <f>IFERROR(VLOOKUP($A655,Sheet1!$A:$F,COLUMN(Sheet1!D655),FALSE),0)</f>
        <v>5</v>
      </c>
      <c r="K655" s="14">
        <f>IFERROR(VLOOKUP($A655,Sheet1!$A:$F,COLUMN(Sheet1!E655),FALSE),0)</f>
        <v>3033.39</v>
      </c>
      <c r="L655" s="14">
        <f>IFERROR(VLOOKUP($A655,Sheet1!$A:$F,COLUMN(Sheet1!F655),FALSE),0)</f>
        <v>3</v>
      </c>
      <c r="M655">
        <f t="shared" si="20"/>
        <v>0.6</v>
      </c>
      <c r="N655">
        <f t="shared" si="21"/>
        <v>0</v>
      </c>
    </row>
    <row r="656" spans="1:14" x14ac:dyDescent="0.35">
      <c r="A656">
        <v>655</v>
      </c>
      <c r="B656" t="s">
        <v>1910</v>
      </c>
      <c r="C656" t="s">
        <v>1911</v>
      </c>
      <c r="D656" t="s">
        <v>1912</v>
      </c>
      <c r="E656">
        <v>45</v>
      </c>
      <c r="F656" t="s">
        <v>24</v>
      </c>
      <c r="G656" t="s">
        <v>76</v>
      </c>
      <c r="H656" s="1">
        <f>IFERROR(VLOOKUP($A656,Sheet1!$A:$F,COLUMN(Sheet1!B656),FALSE),0)</f>
        <v>44951</v>
      </c>
      <c r="I656" s="1">
        <f>IFERROR(VLOOKUP($A656,Sheet1!$A:$F,COLUMN(Sheet1!C656),FALSE),0)</f>
        <v>44427</v>
      </c>
      <c r="J656" s="14">
        <f>IFERROR(VLOOKUP($A656,Sheet1!$A:$F,COLUMN(Sheet1!D656),FALSE),0)</f>
        <v>5</v>
      </c>
      <c r="K656" s="14">
        <f>IFERROR(VLOOKUP($A656,Sheet1!$A:$F,COLUMN(Sheet1!E656),FALSE),0)</f>
        <v>3889.2299999999996</v>
      </c>
      <c r="L656" s="14">
        <f>IFERROR(VLOOKUP($A656,Sheet1!$A:$F,COLUMN(Sheet1!F656),FALSE),0)</f>
        <v>2</v>
      </c>
      <c r="M656">
        <f t="shared" si="20"/>
        <v>0.4</v>
      </c>
      <c r="N656">
        <f t="shared" si="21"/>
        <v>0</v>
      </c>
    </row>
    <row r="657" spans="1:14" x14ac:dyDescent="0.35">
      <c r="A657">
        <v>656</v>
      </c>
      <c r="B657" t="s">
        <v>1913</v>
      </c>
      <c r="C657" t="s">
        <v>1914</v>
      </c>
      <c r="D657" t="s">
        <v>1915</v>
      </c>
      <c r="E657">
        <v>32</v>
      </c>
      <c r="F657" t="s">
        <v>14</v>
      </c>
      <c r="G657" t="s">
        <v>10</v>
      </c>
      <c r="H657" s="1">
        <f>IFERROR(VLOOKUP($A657,Sheet1!$A:$F,COLUMN(Sheet1!B657),FALSE),0)</f>
        <v>44999</v>
      </c>
      <c r="I657" s="1">
        <f>IFERROR(VLOOKUP($A657,Sheet1!$A:$F,COLUMN(Sheet1!C657),FALSE),0)</f>
        <v>44382</v>
      </c>
      <c r="J657" s="14">
        <f>IFERROR(VLOOKUP($A657,Sheet1!$A:$F,COLUMN(Sheet1!D657),FALSE),0)</f>
        <v>6</v>
      </c>
      <c r="K657" s="14">
        <f>IFERROR(VLOOKUP($A657,Sheet1!$A:$F,COLUMN(Sheet1!E657),FALSE),0)</f>
        <v>3570.49</v>
      </c>
      <c r="L657" s="14">
        <f>IFERROR(VLOOKUP($A657,Sheet1!$A:$F,COLUMN(Sheet1!F657),FALSE),0)</f>
        <v>3</v>
      </c>
      <c r="M657">
        <f t="shared" si="20"/>
        <v>0.5</v>
      </c>
      <c r="N657">
        <f t="shared" si="21"/>
        <v>0</v>
      </c>
    </row>
    <row r="658" spans="1:14" x14ac:dyDescent="0.35">
      <c r="A658">
        <v>657</v>
      </c>
      <c r="B658" t="s">
        <v>1916</v>
      </c>
      <c r="C658" t="s">
        <v>1917</v>
      </c>
      <c r="D658" t="s">
        <v>1918</v>
      </c>
      <c r="E658">
        <v>61</v>
      </c>
      <c r="F658" t="s">
        <v>24</v>
      </c>
      <c r="G658" t="s">
        <v>60</v>
      </c>
      <c r="H658" s="1">
        <f>IFERROR(VLOOKUP($A658,Sheet1!$A:$F,COLUMN(Sheet1!B658),FALSE),0)</f>
        <v>44748</v>
      </c>
      <c r="I658" s="1">
        <f>IFERROR(VLOOKUP($A658,Sheet1!$A:$F,COLUMN(Sheet1!C658),FALSE),0)</f>
        <v>44404</v>
      </c>
      <c r="J658" s="14">
        <f>IFERROR(VLOOKUP($A658,Sheet1!$A:$F,COLUMN(Sheet1!D658),FALSE),0)</f>
        <v>3</v>
      </c>
      <c r="K658" s="14">
        <f>IFERROR(VLOOKUP($A658,Sheet1!$A:$F,COLUMN(Sheet1!E658),FALSE),0)</f>
        <v>2739.09</v>
      </c>
      <c r="L658" s="14">
        <f>IFERROR(VLOOKUP($A658,Sheet1!$A:$F,COLUMN(Sheet1!F658),FALSE),0)</f>
        <v>1</v>
      </c>
      <c r="M658">
        <f t="shared" si="20"/>
        <v>0.33333333333333331</v>
      </c>
      <c r="N658">
        <f t="shared" si="21"/>
        <v>0</v>
      </c>
    </row>
    <row r="659" spans="1:14" x14ac:dyDescent="0.35">
      <c r="A659">
        <v>658</v>
      </c>
      <c r="B659" t="s">
        <v>1919</v>
      </c>
      <c r="C659" t="s">
        <v>1920</v>
      </c>
      <c r="D659" t="s">
        <v>1921</v>
      </c>
      <c r="E659">
        <v>60</v>
      </c>
      <c r="F659" t="s">
        <v>24</v>
      </c>
      <c r="G659" t="s">
        <v>32</v>
      </c>
      <c r="H659" s="1">
        <f>IFERROR(VLOOKUP($A659,Sheet1!$A:$F,COLUMN(Sheet1!B659),FALSE),0)</f>
        <v>44882</v>
      </c>
      <c r="I659" s="1">
        <f>IFERROR(VLOOKUP($A659,Sheet1!$A:$F,COLUMN(Sheet1!C659),FALSE),0)</f>
        <v>44530</v>
      </c>
      <c r="J659" s="14">
        <f>IFERROR(VLOOKUP($A659,Sheet1!$A:$F,COLUMN(Sheet1!D659),FALSE),0)</f>
        <v>2</v>
      </c>
      <c r="K659" s="14">
        <f>IFERROR(VLOOKUP($A659,Sheet1!$A:$F,COLUMN(Sheet1!E659),FALSE),0)</f>
        <v>4265.99</v>
      </c>
      <c r="L659" s="14">
        <f>IFERROR(VLOOKUP($A659,Sheet1!$A:$F,COLUMN(Sheet1!F659),FALSE),0)</f>
        <v>1</v>
      </c>
      <c r="M659">
        <f t="shared" si="20"/>
        <v>0.5</v>
      </c>
      <c r="N659">
        <f t="shared" si="21"/>
        <v>0</v>
      </c>
    </row>
    <row r="660" spans="1:14" x14ac:dyDescent="0.35">
      <c r="A660">
        <v>659</v>
      </c>
      <c r="B660" t="s">
        <v>1922</v>
      </c>
      <c r="C660" t="s">
        <v>1923</v>
      </c>
      <c r="D660">
        <f>1-769-208-2832</f>
        <v>-3808</v>
      </c>
      <c r="E660">
        <v>48</v>
      </c>
      <c r="F660" t="s">
        <v>14</v>
      </c>
      <c r="G660" t="s">
        <v>44</v>
      </c>
      <c r="H660" s="1">
        <f>IFERROR(VLOOKUP($A660,Sheet1!$A:$F,COLUMN(Sheet1!B660),FALSE),0)</f>
        <v>44876</v>
      </c>
      <c r="I660" s="1">
        <f>IFERROR(VLOOKUP($A660,Sheet1!$A:$F,COLUMN(Sheet1!C660),FALSE),0)</f>
        <v>44667</v>
      </c>
      <c r="J660" s="14">
        <f>IFERROR(VLOOKUP($A660,Sheet1!$A:$F,COLUMN(Sheet1!D660),FALSE),0)</f>
        <v>2</v>
      </c>
      <c r="K660" s="14">
        <f>IFERROR(VLOOKUP($A660,Sheet1!$A:$F,COLUMN(Sheet1!E660),FALSE),0)</f>
        <v>1929.8600000000001</v>
      </c>
      <c r="L660" s="14">
        <f>IFERROR(VLOOKUP($A660,Sheet1!$A:$F,COLUMN(Sheet1!F660),FALSE),0)</f>
        <v>1</v>
      </c>
      <c r="M660">
        <f t="shared" si="20"/>
        <v>0.5</v>
      </c>
      <c r="N660">
        <f t="shared" si="21"/>
        <v>0</v>
      </c>
    </row>
    <row r="661" spans="1:14" x14ac:dyDescent="0.35">
      <c r="A661">
        <v>660</v>
      </c>
      <c r="B661" t="s">
        <v>1924</v>
      </c>
      <c r="C661" t="s">
        <v>1925</v>
      </c>
      <c r="D661" t="s">
        <v>1926</v>
      </c>
      <c r="E661">
        <v>38</v>
      </c>
      <c r="F661" t="s">
        <v>14</v>
      </c>
      <c r="G661" t="s">
        <v>25</v>
      </c>
      <c r="H661" s="1">
        <f>IFERROR(VLOOKUP($A661,Sheet1!$A:$F,COLUMN(Sheet1!B661),FALSE),0)</f>
        <v>44859</v>
      </c>
      <c r="I661" s="1">
        <f>IFERROR(VLOOKUP($A661,Sheet1!$A:$F,COLUMN(Sheet1!C661),FALSE),0)</f>
        <v>44586</v>
      </c>
      <c r="J661" s="14">
        <f>IFERROR(VLOOKUP($A661,Sheet1!$A:$F,COLUMN(Sheet1!D661),FALSE),0)</f>
        <v>4</v>
      </c>
      <c r="K661" s="14">
        <f>IFERROR(VLOOKUP($A661,Sheet1!$A:$F,COLUMN(Sheet1!E661),FALSE),0)</f>
        <v>3396.3900000000003</v>
      </c>
      <c r="L661" s="14">
        <f>IFERROR(VLOOKUP($A661,Sheet1!$A:$F,COLUMN(Sheet1!F661),FALSE),0)</f>
        <v>2</v>
      </c>
      <c r="M661">
        <f t="shared" si="20"/>
        <v>0.5</v>
      </c>
      <c r="N661">
        <f t="shared" si="21"/>
        <v>0</v>
      </c>
    </row>
    <row r="662" spans="1:14" x14ac:dyDescent="0.35">
      <c r="A662">
        <v>661</v>
      </c>
      <c r="B662" t="s">
        <v>1927</v>
      </c>
      <c r="C662" t="s">
        <v>1928</v>
      </c>
      <c r="D662" t="s">
        <v>1929</v>
      </c>
      <c r="E662">
        <v>27</v>
      </c>
      <c r="F662" t="s">
        <v>24</v>
      </c>
      <c r="G662" t="s">
        <v>83</v>
      </c>
      <c r="H662" s="1">
        <f>IFERROR(VLOOKUP($A662,Sheet1!$A:$F,COLUMN(Sheet1!B662),FALSE),0)</f>
        <v>44925</v>
      </c>
      <c r="I662" s="1">
        <f>IFERROR(VLOOKUP($A662,Sheet1!$A:$F,COLUMN(Sheet1!C662),FALSE),0)</f>
        <v>44308</v>
      </c>
      <c r="J662" s="14">
        <f>IFERROR(VLOOKUP($A662,Sheet1!$A:$F,COLUMN(Sheet1!D662),FALSE),0)</f>
        <v>2</v>
      </c>
      <c r="K662" s="14">
        <f>IFERROR(VLOOKUP($A662,Sheet1!$A:$F,COLUMN(Sheet1!E662),FALSE),0)</f>
        <v>140.01</v>
      </c>
      <c r="L662" s="14">
        <f>IFERROR(VLOOKUP($A662,Sheet1!$A:$F,COLUMN(Sheet1!F662),FALSE),0)</f>
        <v>2</v>
      </c>
      <c r="M662">
        <f t="shared" si="20"/>
        <v>1</v>
      </c>
      <c r="N662">
        <f t="shared" si="21"/>
        <v>1</v>
      </c>
    </row>
    <row r="663" spans="1:14" x14ac:dyDescent="0.35">
      <c r="A663">
        <v>662</v>
      </c>
      <c r="B663" t="s">
        <v>1930</v>
      </c>
      <c r="C663" t="s">
        <v>1931</v>
      </c>
      <c r="D663" t="s">
        <v>1932</v>
      </c>
      <c r="E663">
        <v>25</v>
      </c>
      <c r="F663" t="s">
        <v>24</v>
      </c>
      <c r="G663" t="s">
        <v>32</v>
      </c>
      <c r="H663" s="1">
        <f>IFERROR(VLOOKUP($A663,Sheet1!$A:$F,COLUMN(Sheet1!B663),FALSE),0)</f>
        <v>44895</v>
      </c>
      <c r="I663" s="1">
        <f>IFERROR(VLOOKUP($A663,Sheet1!$A:$F,COLUMN(Sheet1!C663),FALSE),0)</f>
        <v>44895</v>
      </c>
      <c r="J663" s="14">
        <f>IFERROR(VLOOKUP($A663,Sheet1!$A:$F,COLUMN(Sheet1!D663),FALSE),0)</f>
        <v>1</v>
      </c>
      <c r="K663" s="14">
        <f>IFERROR(VLOOKUP($A663,Sheet1!$A:$F,COLUMN(Sheet1!E663),FALSE),0)</f>
        <v>340.08</v>
      </c>
      <c r="L663" s="14">
        <f>IFERROR(VLOOKUP($A663,Sheet1!$A:$F,COLUMN(Sheet1!F663),FALSE),0)</f>
        <v>1</v>
      </c>
      <c r="M663">
        <f t="shared" si="20"/>
        <v>1</v>
      </c>
      <c r="N663">
        <f t="shared" si="21"/>
        <v>1</v>
      </c>
    </row>
    <row r="664" spans="1:14" x14ac:dyDescent="0.35">
      <c r="A664">
        <v>663</v>
      </c>
      <c r="B664" t="s">
        <v>1933</v>
      </c>
      <c r="C664" t="s">
        <v>1934</v>
      </c>
      <c r="D664" t="s">
        <v>1935</v>
      </c>
      <c r="E664">
        <v>56</v>
      </c>
      <c r="F664" t="s">
        <v>14</v>
      </c>
      <c r="G664" t="s">
        <v>25</v>
      </c>
      <c r="H664" s="1">
        <f>IFERROR(VLOOKUP($A664,Sheet1!$A:$F,COLUMN(Sheet1!B664),FALSE),0)</f>
        <v>45010</v>
      </c>
      <c r="I664" s="1">
        <f>IFERROR(VLOOKUP($A664,Sheet1!$A:$F,COLUMN(Sheet1!C664),FALSE),0)</f>
        <v>44320</v>
      </c>
      <c r="J664" s="14">
        <f>IFERROR(VLOOKUP($A664,Sheet1!$A:$F,COLUMN(Sheet1!D664),FALSE),0)</f>
        <v>3</v>
      </c>
      <c r="K664" s="14">
        <f>IFERROR(VLOOKUP($A664,Sheet1!$A:$F,COLUMN(Sheet1!E664),FALSE),0)</f>
        <v>3416.2299999999996</v>
      </c>
      <c r="L664" s="14">
        <f>IFERROR(VLOOKUP($A664,Sheet1!$A:$F,COLUMN(Sheet1!F664),FALSE),0)</f>
        <v>2</v>
      </c>
      <c r="M664">
        <f t="shared" si="20"/>
        <v>0.66666666666666663</v>
      </c>
      <c r="N664">
        <f t="shared" si="21"/>
        <v>0</v>
      </c>
    </row>
    <row r="665" spans="1:14" x14ac:dyDescent="0.35">
      <c r="A665">
        <v>664</v>
      </c>
      <c r="B665" t="s">
        <v>1936</v>
      </c>
      <c r="C665" t="s">
        <v>1937</v>
      </c>
      <c r="D665" t="s">
        <v>1938</v>
      </c>
      <c r="E665">
        <v>39</v>
      </c>
      <c r="F665" t="s">
        <v>14</v>
      </c>
      <c r="G665" t="s">
        <v>32</v>
      </c>
      <c r="H665" s="1">
        <f>IFERROR(VLOOKUP($A665,Sheet1!$A:$F,COLUMN(Sheet1!B665),FALSE),0)</f>
        <v>44940</v>
      </c>
      <c r="I665" s="1">
        <f>IFERROR(VLOOKUP($A665,Sheet1!$A:$F,COLUMN(Sheet1!C665),FALSE),0)</f>
        <v>44940</v>
      </c>
      <c r="J665" s="14">
        <f>IFERROR(VLOOKUP($A665,Sheet1!$A:$F,COLUMN(Sheet1!D665),FALSE),0)</f>
        <v>1</v>
      </c>
      <c r="K665" s="14">
        <f>IFERROR(VLOOKUP($A665,Sheet1!$A:$F,COLUMN(Sheet1!E665),FALSE),0)</f>
        <v>269.49</v>
      </c>
      <c r="L665" s="14">
        <f>IFERROR(VLOOKUP($A665,Sheet1!$A:$F,COLUMN(Sheet1!F665),FALSE),0)</f>
        <v>0</v>
      </c>
      <c r="M665">
        <f t="shared" si="20"/>
        <v>0</v>
      </c>
      <c r="N665">
        <f t="shared" si="21"/>
        <v>0</v>
      </c>
    </row>
    <row r="666" spans="1:14" x14ac:dyDescent="0.35">
      <c r="A666">
        <v>665</v>
      </c>
      <c r="B666" t="s">
        <v>1939</v>
      </c>
      <c r="C666" t="s">
        <v>1940</v>
      </c>
      <c r="D666" t="s">
        <v>1941</v>
      </c>
      <c r="E666">
        <v>31</v>
      </c>
      <c r="F666" t="s">
        <v>14</v>
      </c>
      <c r="G666" t="s">
        <v>48</v>
      </c>
      <c r="H666" s="1">
        <f>IFERROR(VLOOKUP($A666,Sheet1!$A:$F,COLUMN(Sheet1!B666),FALSE),0)</f>
        <v>44366</v>
      </c>
      <c r="I666" s="1">
        <f>IFERROR(VLOOKUP($A666,Sheet1!$A:$F,COLUMN(Sheet1!C666),FALSE),0)</f>
        <v>44366</v>
      </c>
      <c r="J666" s="14">
        <f>IFERROR(VLOOKUP($A666,Sheet1!$A:$F,COLUMN(Sheet1!D666),FALSE),0)</f>
        <v>1</v>
      </c>
      <c r="K666" s="14">
        <f>IFERROR(VLOOKUP($A666,Sheet1!$A:$F,COLUMN(Sheet1!E666),FALSE),0)</f>
        <v>800.52</v>
      </c>
      <c r="L666" s="14">
        <f>IFERROR(VLOOKUP($A666,Sheet1!$A:$F,COLUMN(Sheet1!F666),FALSE),0)</f>
        <v>1</v>
      </c>
      <c r="M666">
        <f t="shared" si="20"/>
        <v>1</v>
      </c>
      <c r="N666">
        <f t="shared" si="21"/>
        <v>1</v>
      </c>
    </row>
    <row r="667" spans="1:14" x14ac:dyDescent="0.35">
      <c r="A667">
        <v>666</v>
      </c>
      <c r="B667" t="s">
        <v>1942</v>
      </c>
      <c r="C667" t="s">
        <v>1943</v>
      </c>
      <c r="D667" t="s">
        <v>1944</v>
      </c>
      <c r="E667">
        <v>25</v>
      </c>
      <c r="F667" t="s">
        <v>9</v>
      </c>
      <c r="G667" t="s">
        <v>60</v>
      </c>
      <c r="H667" s="1">
        <f>IFERROR(VLOOKUP($A667,Sheet1!$A:$F,COLUMN(Sheet1!B667),FALSE),0)</f>
        <v>44956</v>
      </c>
      <c r="I667" s="1">
        <f>IFERROR(VLOOKUP($A667,Sheet1!$A:$F,COLUMN(Sheet1!C667),FALSE),0)</f>
        <v>44456</v>
      </c>
      <c r="J667" s="14">
        <f>IFERROR(VLOOKUP($A667,Sheet1!$A:$F,COLUMN(Sheet1!D667),FALSE),0)</f>
        <v>2</v>
      </c>
      <c r="K667" s="14">
        <f>IFERROR(VLOOKUP($A667,Sheet1!$A:$F,COLUMN(Sheet1!E667),FALSE),0)</f>
        <v>2668.47</v>
      </c>
      <c r="L667" s="14">
        <f>IFERROR(VLOOKUP($A667,Sheet1!$A:$F,COLUMN(Sheet1!F667),FALSE),0)</f>
        <v>1</v>
      </c>
      <c r="M667">
        <f t="shared" si="20"/>
        <v>0.5</v>
      </c>
      <c r="N667">
        <f t="shared" si="21"/>
        <v>0</v>
      </c>
    </row>
    <row r="668" spans="1:14" x14ac:dyDescent="0.35">
      <c r="A668">
        <v>667</v>
      </c>
      <c r="B668" t="s">
        <v>1945</v>
      </c>
      <c r="C668" t="s">
        <v>1946</v>
      </c>
      <c r="D668" t="s">
        <v>1947</v>
      </c>
      <c r="E668">
        <v>61</v>
      </c>
      <c r="F668" t="s">
        <v>24</v>
      </c>
      <c r="G668" t="s">
        <v>44</v>
      </c>
      <c r="H668" s="1">
        <f>IFERROR(VLOOKUP($A668,Sheet1!$A:$F,COLUMN(Sheet1!B668),FALSE),0)</f>
        <v>44337</v>
      </c>
      <c r="I668" s="1">
        <f>IFERROR(VLOOKUP($A668,Sheet1!$A:$F,COLUMN(Sheet1!C668),FALSE),0)</f>
        <v>44337</v>
      </c>
      <c r="J668" s="14">
        <f>IFERROR(VLOOKUP($A668,Sheet1!$A:$F,COLUMN(Sheet1!D668),FALSE),0)</f>
        <v>1</v>
      </c>
      <c r="K668" s="14">
        <f>IFERROR(VLOOKUP($A668,Sheet1!$A:$F,COLUMN(Sheet1!E668),FALSE),0)</f>
        <v>1036.1199999999999</v>
      </c>
      <c r="L668" s="14">
        <f>IFERROR(VLOOKUP($A668,Sheet1!$A:$F,COLUMN(Sheet1!F668),FALSE),0)</f>
        <v>1</v>
      </c>
      <c r="M668">
        <f t="shared" si="20"/>
        <v>1</v>
      </c>
      <c r="N668">
        <f t="shared" si="21"/>
        <v>1</v>
      </c>
    </row>
    <row r="669" spans="1:14" x14ac:dyDescent="0.35">
      <c r="A669">
        <v>668</v>
      </c>
      <c r="B669" t="s">
        <v>1948</v>
      </c>
      <c r="C669" t="s">
        <v>1949</v>
      </c>
      <c r="D669" t="s">
        <v>1950</v>
      </c>
      <c r="E669">
        <v>65</v>
      </c>
      <c r="F669" t="s">
        <v>14</v>
      </c>
      <c r="G669" t="s">
        <v>48</v>
      </c>
      <c r="H669" s="1">
        <f>IFERROR(VLOOKUP($A669,Sheet1!$A:$F,COLUMN(Sheet1!B669),FALSE),0)</f>
        <v>44747</v>
      </c>
      <c r="I669" s="1">
        <f>IFERROR(VLOOKUP($A669,Sheet1!$A:$F,COLUMN(Sheet1!C669),FALSE),0)</f>
        <v>44552</v>
      </c>
      <c r="J669" s="14">
        <f>IFERROR(VLOOKUP($A669,Sheet1!$A:$F,COLUMN(Sheet1!D669),FALSE),0)</f>
        <v>3</v>
      </c>
      <c r="K669" s="14">
        <f>IFERROR(VLOOKUP($A669,Sheet1!$A:$F,COLUMN(Sheet1!E669),FALSE),0)</f>
        <v>1996.4</v>
      </c>
      <c r="L669" s="14">
        <f>IFERROR(VLOOKUP($A669,Sheet1!$A:$F,COLUMN(Sheet1!F669),FALSE),0)</f>
        <v>1</v>
      </c>
      <c r="M669">
        <f t="shared" si="20"/>
        <v>0.33333333333333331</v>
      </c>
      <c r="N669">
        <f t="shared" si="21"/>
        <v>0</v>
      </c>
    </row>
    <row r="670" spans="1:14" x14ac:dyDescent="0.35">
      <c r="A670">
        <v>669</v>
      </c>
      <c r="B670" t="s">
        <v>1951</v>
      </c>
      <c r="C670" t="s">
        <v>1952</v>
      </c>
      <c r="D670" t="s">
        <v>1953</v>
      </c>
      <c r="E670">
        <v>49</v>
      </c>
      <c r="F670" t="s">
        <v>14</v>
      </c>
      <c r="G670" t="s">
        <v>83</v>
      </c>
      <c r="H670" s="1">
        <f>IFERROR(VLOOKUP($A670,Sheet1!$A:$F,COLUMN(Sheet1!B670),FALSE),0)</f>
        <v>44807</v>
      </c>
      <c r="I670" s="1">
        <f>IFERROR(VLOOKUP($A670,Sheet1!$A:$F,COLUMN(Sheet1!C670),FALSE),0)</f>
        <v>44625</v>
      </c>
      <c r="J670" s="14">
        <f>IFERROR(VLOOKUP($A670,Sheet1!$A:$F,COLUMN(Sheet1!D670),FALSE),0)</f>
        <v>2</v>
      </c>
      <c r="K670" s="14">
        <f>IFERROR(VLOOKUP($A670,Sheet1!$A:$F,COLUMN(Sheet1!E670),FALSE),0)</f>
        <v>2167.5300000000002</v>
      </c>
      <c r="L670" s="14">
        <f>IFERROR(VLOOKUP($A670,Sheet1!$A:$F,COLUMN(Sheet1!F670),FALSE),0)</f>
        <v>1</v>
      </c>
      <c r="M670">
        <f t="shared" si="20"/>
        <v>0.5</v>
      </c>
      <c r="N670">
        <f t="shared" si="21"/>
        <v>0</v>
      </c>
    </row>
    <row r="671" spans="1:14" x14ac:dyDescent="0.35">
      <c r="A671">
        <v>670</v>
      </c>
      <c r="B671" t="s">
        <v>1954</v>
      </c>
      <c r="C671" t="s">
        <v>1955</v>
      </c>
      <c r="D671" t="s">
        <v>1956</v>
      </c>
      <c r="E671">
        <v>27</v>
      </c>
      <c r="F671" t="s">
        <v>14</v>
      </c>
      <c r="G671" t="s">
        <v>44</v>
      </c>
      <c r="H671" s="1">
        <f>IFERROR(VLOOKUP($A671,Sheet1!$A:$F,COLUMN(Sheet1!B671),FALSE),0)</f>
        <v>44736</v>
      </c>
      <c r="I671" s="1">
        <f>IFERROR(VLOOKUP($A671,Sheet1!$A:$F,COLUMN(Sheet1!C671),FALSE),0)</f>
        <v>44366</v>
      </c>
      <c r="J671" s="14">
        <f>IFERROR(VLOOKUP($A671,Sheet1!$A:$F,COLUMN(Sheet1!D671),FALSE),0)</f>
        <v>3</v>
      </c>
      <c r="K671" s="14">
        <f>IFERROR(VLOOKUP($A671,Sheet1!$A:$F,COLUMN(Sheet1!E671),FALSE),0)</f>
        <v>3440.19</v>
      </c>
      <c r="L671" s="14">
        <f>IFERROR(VLOOKUP($A671,Sheet1!$A:$F,COLUMN(Sheet1!F671),FALSE),0)</f>
        <v>1</v>
      </c>
      <c r="M671">
        <f t="shared" si="20"/>
        <v>0.33333333333333331</v>
      </c>
      <c r="N671">
        <f t="shared" si="21"/>
        <v>0</v>
      </c>
    </row>
    <row r="672" spans="1:14" x14ac:dyDescent="0.35">
      <c r="A672">
        <v>671</v>
      </c>
      <c r="B672" t="s">
        <v>1957</v>
      </c>
      <c r="C672" t="s">
        <v>1958</v>
      </c>
      <c r="D672" t="s">
        <v>1959</v>
      </c>
      <c r="E672">
        <v>55</v>
      </c>
      <c r="F672" t="s">
        <v>24</v>
      </c>
      <c r="G672" t="s">
        <v>54</v>
      </c>
      <c r="H672" s="1">
        <f>IFERROR(VLOOKUP($A672,Sheet1!$A:$F,COLUMN(Sheet1!B672),FALSE),0)</f>
        <v>44998</v>
      </c>
      <c r="I672" s="1">
        <f>IFERROR(VLOOKUP($A672,Sheet1!$A:$F,COLUMN(Sheet1!C672),FALSE),0)</f>
        <v>44644</v>
      </c>
      <c r="J672" s="14">
        <f>IFERROR(VLOOKUP($A672,Sheet1!$A:$F,COLUMN(Sheet1!D672),FALSE),0)</f>
        <v>2</v>
      </c>
      <c r="K672" s="14">
        <f>IFERROR(VLOOKUP($A672,Sheet1!$A:$F,COLUMN(Sheet1!E672),FALSE),0)</f>
        <v>2310.6799999999998</v>
      </c>
      <c r="L672" s="14">
        <f>IFERROR(VLOOKUP($A672,Sheet1!$A:$F,COLUMN(Sheet1!F672),FALSE),0)</f>
        <v>1</v>
      </c>
      <c r="M672">
        <f t="shared" si="20"/>
        <v>0.5</v>
      </c>
      <c r="N672">
        <f t="shared" si="21"/>
        <v>0</v>
      </c>
    </row>
    <row r="673" spans="1:14" x14ac:dyDescent="0.35">
      <c r="A673">
        <v>672</v>
      </c>
      <c r="B673" t="s">
        <v>1960</v>
      </c>
      <c r="C673" t="s">
        <v>1961</v>
      </c>
      <c r="D673">
        <f>1-93-391-3732</f>
        <v>-4215</v>
      </c>
      <c r="E673">
        <v>43</v>
      </c>
      <c r="F673" t="s">
        <v>24</v>
      </c>
      <c r="G673" t="s">
        <v>44</v>
      </c>
      <c r="H673" s="1">
        <f>IFERROR(VLOOKUP($A673,Sheet1!$A:$F,COLUMN(Sheet1!B673),FALSE),0)</f>
        <v>44887</v>
      </c>
      <c r="I673" s="1">
        <f>IFERROR(VLOOKUP($A673,Sheet1!$A:$F,COLUMN(Sheet1!C673),FALSE),0)</f>
        <v>44816</v>
      </c>
      <c r="J673" s="14">
        <f>IFERROR(VLOOKUP($A673,Sheet1!$A:$F,COLUMN(Sheet1!D673),FALSE),0)</f>
        <v>3</v>
      </c>
      <c r="K673" s="14">
        <f>IFERROR(VLOOKUP($A673,Sheet1!$A:$F,COLUMN(Sheet1!E673),FALSE),0)</f>
        <v>2630.5699999999997</v>
      </c>
      <c r="L673" s="14">
        <f>IFERROR(VLOOKUP($A673,Sheet1!$A:$F,COLUMN(Sheet1!F673),FALSE),0)</f>
        <v>2</v>
      </c>
      <c r="M673">
        <f t="shared" si="20"/>
        <v>0.66666666666666663</v>
      </c>
      <c r="N673">
        <f t="shared" si="21"/>
        <v>0</v>
      </c>
    </row>
    <row r="674" spans="1:14" x14ac:dyDescent="0.35">
      <c r="A674">
        <v>673</v>
      </c>
      <c r="B674" t="s">
        <v>1962</v>
      </c>
      <c r="C674" t="s">
        <v>1963</v>
      </c>
      <c r="D674" t="s">
        <v>1964</v>
      </c>
      <c r="E674">
        <v>38</v>
      </c>
      <c r="F674" t="s">
        <v>9</v>
      </c>
      <c r="G674" t="s">
        <v>54</v>
      </c>
      <c r="H674" s="1">
        <f>IFERROR(VLOOKUP($A674,Sheet1!$A:$F,COLUMN(Sheet1!B674),FALSE),0)</f>
        <v>44890</v>
      </c>
      <c r="I674" s="1">
        <f>IFERROR(VLOOKUP($A674,Sheet1!$A:$F,COLUMN(Sheet1!C674),FALSE),0)</f>
        <v>44327</v>
      </c>
      <c r="J674" s="14">
        <f>IFERROR(VLOOKUP($A674,Sheet1!$A:$F,COLUMN(Sheet1!D674),FALSE),0)</f>
        <v>6</v>
      </c>
      <c r="K674" s="14">
        <f>IFERROR(VLOOKUP($A674,Sheet1!$A:$F,COLUMN(Sheet1!E674),FALSE),0)</f>
        <v>4789.63</v>
      </c>
      <c r="L674" s="14">
        <f>IFERROR(VLOOKUP($A674,Sheet1!$A:$F,COLUMN(Sheet1!F674),FALSE),0)</f>
        <v>4</v>
      </c>
      <c r="M674">
        <f t="shared" si="20"/>
        <v>0.66666666666666663</v>
      </c>
      <c r="N674">
        <f t="shared" si="21"/>
        <v>0</v>
      </c>
    </row>
    <row r="675" spans="1:14" x14ac:dyDescent="0.35">
      <c r="A675">
        <v>674</v>
      </c>
      <c r="B675" t="s">
        <v>1965</v>
      </c>
      <c r="C675" t="s">
        <v>1966</v>
      </c>
      <c r="D675" t="s">
        <v>1967</v>
      </c>
      <c r="E675">
        <v>61</v>
      </c>
      <c r="F675" t="s">
        <v>9</v>
      </c>
      <c r="G675" t="s">
        <v>25</v>
      </c>
      <c r="H675" s="1">
        <f>IFERROR(VLOOKUP($A675,Sheet1!$A:$F,COLUMN(Sheet1!B675),FALSE),0)</f>
        <v>44987</v>
      </c>
      <c r="I675" s="1">
        <f>IFERROR(VLOOKUP($A675,Sheet1!$A:$F,COLUMN(Sheet1!C675),FALSE),0)</f>
        <v>44387</v>
      </c>
      <c r="J675" s="14">
        <f>IFERROR(VLOOKUP($A675,Sheet1!$A:$F,COLUMN(Sheet1!D675),FALSE),0)</f>
        <v>8</v>
      </c>
      <c r="K675" s="14">
        <f>IFERROR(VLOOKUP($A675,Sheet1!$A:$F,COLUMN(Sheet1!E675),FALSE),0)</f>
        <v>6616.72</v>
      </c>
      <c r="L675" s="14">
        <f>IFERROR(VLOOKUP($A675,Sheet1!$A:$F,COLUMN(Sheet1!F675),FALSE),0)</f>
        <v>4</v>
      </c>
      <c r="M675">
        <f t="shared" si="20"/>
        <v>0.5</v>
      </c>
      <c r="N675">
        <f t="shared" si="21"/>
        <v>0</v>
      </c>
    </row>
    <row r="676" spans="1:14" x14ac:dyDescent="0.35">
      <c r="A676">
        <v>675</v>
      </c>
      <c r="B676" t="s">
        <v>1968</v>
      </c>
      <c r="C676" t="s">
        <v>1969</v>
      </c>
      <c r="D676" t="s">
        <v>1970</v>
      </c>
      <c r="E676">
        <v>48</v>
      </c>
      <c r="F676" t="s">
        <v>14</v>
      </c>
      <c r="G676" t="s">
        <v>10</v>
      </c>
      <c r="H676" s="1">
        <f>IFERROR(VLOOKUP($A676,Sheet1!$A:$F,COLUMN(Sheet1!B676),FALSE),0)</f>
        <v>44861</v>
      </c>
      <c r="I676" s="1">
        <f>IFERROR(VLOOKUP($A676,Sheet1!$A:$F,COLUMN(Sheet1!C676),FALSE),0)</f>
        <v>44534</v>
      </c>
      <c r="J676" s="14">
        <f>IFERROR(VLOOKUP($A676,Sheet1!$A:$F,COLUMN(Sheet1!D676),FALSE),0)</f>
        <v>2</v>
      </c>
      <c r="K676" s="14">
        <f>IFERROR(VLOOKUP($A676,Sheet1!$A:$F,COLUMN(Sheet1!E676),FALSE),0)</f>
        <v>696.21</v>
      </c>
      <c r="L676" s="14">
        <f>IFERROR(VLOOKUP($A676,Sheet1!$A:$F,COLUMN(Sheet1!F676),FALSE),0)</f>
        <v>2</v>
      </c>
      <c r="M676">
        <f t="shared" si="20"/>
        <v>1</v>
      </c>
      <c r="N676">
        <f t="shared" si="21"/>
        <v>1</v>
      </c>
    </row>
    <row r="677" spans="1:14" x14ac:dyDescent="0.35">
      <c r="A677">
        <v>676</v>
      </c>
      <c r="B677" t="s">
        <v>1971</v>
      </c>
      <c r="C677" t="s">
        <v>1972</v>
      </c>
      <c r="D677" t="s">
        <v>1973</v>
      </c>
      <c r="E677">
        <v>40</v>
      </c>
      <c r="F677" t="s">
        <v>14</v>
      </c>
      <c r="G677" t="s">
        <v>83</v>
      </c>
      <c r="H677" s="1">
        <f>IFERROR(VLOOKUP($A677,Sheet1!$A:$F,COLUMN(Sheet1!B677),FALSE),0)</f>
        <v>44359</v>
      </c>
      <c r="I677" s="1">
        <f>IFERROR(VLOOKUP($A677,Sheet1!$A:$F,COLUMN(Sheet1!C677),FALSE),0)</f>
        <v>44359</v>
      </c>
      <c r="J677" s="14">
        <f>IFERROR(VLOOKUP($A677,Sheet1!$A:$F,COLUMN(Sheet1!D677),FALSE),0)</f>
        <v>1</v>
      </c>
      <c r="K677" s="14">
        <f>IFERROR(VLOOKUP($A677,Sheet1!$A:$F,COLUMN(Sheet1!E677),FALSE),0)</f>
        <v>906.08</v>
      </c>
      <c r="L677" s="14">
        <f>IFERROR(VLOOKUP($A677,Sheet1!$A:$F,COLUMN(Sheet1!F677),FALSE),0)</f>
        <v>1</v>
      </c>
      <c r="M677">
        <f t="shared" si="20"/>
        <v>1</v>
      </c>
      <c r="N677">
        <f t="shared" si="21"/>
        <v>1</v>
      </c>
    </row>
    <row r="678" spans="1:14" x14ac:dyDescent="0.35">
      <c r="A678">
        <v>677</v>
      </c>
      <c r="B678" t="s">
        <v>1974</v>
      </c>
      <c r="C678" t="s">
        <v>1975</v>
      </c>
      <c r="D678" t="s">
        <v>1976</v>
      </c>
      <c r="E678">
        <v>50</v>
      </c>
      <c r="F678" t="s">
        <v>24</v>
      </c>
      <c r="G678" t="s">
        <v>32</v>
      </c>
      <c r="H678" s="1">
        <f>IFERROR(VLOOKUP($A678,Sheet1!$A:$F,COLUMN(Sheet1!B678),FALSE),0)</f>
        <v>44960</v>
      </c>
      <c r="I678" s="1">
        <f>IFERROR(VLOOKUP($A678,Sheet1!$A:$F,COLUMN(Sheet1!C678),FALSE),0)</f>
        <v>44366</v>
      </c>
      <c r="J678" s="14">
        <f>IFERROR(VLOOKUP($A678,Sheet1!$A:$F,COLUMN(Sheet1!D678),FALSE),0)</f>
        <v>6</v>
      </c>
      <c r="K678" s="14">
        <f>IFERROR(VLOOKUP($A678,Sheet1!$A:$F,COLUMN(Sheet1!E678),FALSE),0)</f>
        <v>3821.7799999999997</v>
      </c>
      <c r="L678" s="14">
        <f>IFERROR(VLOOKUP($A678,Sheet1!$A:$F,COLUMN(Sheet1!F678),FALSE),0)</f>
        <v>3</v>
      </c>
      <c r="M678">
        <f t="shared" si="20"/>
        <v>0.5</v>
      </c>
      <c r="N678">
        <f t="shared" si="21"/>
        <v>0</v>
      </c>
    </row>
    <row r="679" spans="1:14" x14ac:dyDescent="0.35">
      <c r="A679">
        <v>678</v>
      </c>
      <c r="B679" t="s">
        <v>1977</v>
      </c>
      <c r="C679" t="s">
        <v>1978</v>
      </c>
      <c r="D679">
        <v>3083566910</v>
      </c>
      <c r="E679">
        <v>49</v>
      </c>
      <c r="F679" t="s">
        <v>14</v>
      </c>
      <c r="G679" t="s">
        <v>32</v>
      </c>
      <c r="H679" s="1">
        <f>IFERROR(VLOOKUP($A679,Sheet1!$A:$F,COLUMN(Sheet1!B679),FALSE),0)</f>
        <v>44667</v>
      </c>
      <c r="I679" s="1">
        <f>IFERROR(VLOOKUP($A679,Sheet1!$A:$F,COLUMN(Sheet1!C679),FALSE),0)</f>
        <v>44310</v>
      </c>
      <c r="J679" s="14">
        <f>IFERROR(VLOOKUP($A679,Sheet1!$A:$F,COLUMN(Sheet1!D679),FALSE),0)</f>
        <v>2</v>
      </c>
      <c r="K679" s="14">
        <f>IFERROR(VLOOKUP($A679,Sheet1!$A:$F,COLUMN(Sheet1!E679),FALSE),0)</f>
        <v>628.93999999999994</v>
      </c>
      <c r="L679" s="14">
        <f>IFERROR(VLOOKUP($A679,Sheet1!$A:$F,COLUMN(Sheet1!F679),FALSE),0)</f>
        <v>2</v>
      </c>
      <c r="M679">
        <f t="shared" si="20"/>
        <v>1</v>
      </c>
      <c r="N679">
        <f t="shared" si="21"/>
        <v>1</v>
      </c>
    </row>
    <row r="680" spans="1:14" x14ac:dyDescent="0.35">
      <c r="A680">
        <v>679</v>
      </c>
      <c r="B680" t="s">
        <v>1979</v>
      </c>
      <c r="C680" t="s">
        <v>1980</v>
      </c>
      <c r="D680" t="s">
        <v>1981</v>
      </c>
      <c r="E680">
        <v>59</v>
      </c>
      <c r="F680" t="s">
        <v>9</v>
      </c>
      <c r="G680" t="s">
        <v>76</v>
      </c>
      <c r="H680" s="1">
        <f>IFERROR(VLOOKUP($A680,Sheet1!$A:$F,COLUMN(Sheet1!B680),FALSE),0)</f>
        <v>44909</v>
      </c>
      <c r="I680" s="1">
        <f>IFERROR(VLOOKUP($A680,Sheet1!$A:$F,COLUMN(Sheet1!C680),FALSE),0)</f>
        <v>44395</v>
      </c>
      <c r="J680" s="14">
        <f>IFERROR(VLOOKUP($A680,Sheet1!$A:$F,COLUMN(Sheet1!D680),FALSE),0)</f>
        <v>4</v>
      </c>
      <c r="K680" s="14">
        <f>IFERROR(VLOOKUP($A680,Sheet1!$A:$F,COLUMN(Sheet1!E680),FALSE),0)</f>
        <v>2676.38</v>
      </c>
      <c r="L680" s="14">
        <f>IFERROR(VLOOKUP($A680,Sheet1!$A:$F,COLUMN(Sheet1!F680),FALSE),0)</f>
        <v>2</v>
      </c>
      <c r="M680">
        <f t="shared" si="20"/>
        <v>0.5</v>
      </c>
      <c r="N680">
        <f t="shared" si="21"/>
        <v>0</v>
      </c>
    </row>
    <row r="681" spans="1:14" x14ac:dyDescent="0.35">
      <c r="A681">
        <v>680</v>
      </c>
      <c r="B681" t="s">
        <v>1982</v>
      </c>
      <c r="C681" t="s">
        <v>1983</v>
      </c>
      <c r="D681" t="s">
        <v>1984</v>
      </c>
      <c r="E681">
        <v>56</v>
      </c>
      <c r="F681" t="s">
        <v>24</v>
      </c>
      <c r="G681" t="s">
        <v>83</v>
      </c>
      <c r="H681" s="1">
        <f>IFERROR(VLOOKUP($A681,Sheet1!$A:$F,COLUMN(Sheet1!B681),FALSE),0)</f>
        <v>44873</v>
      </c>
      <c r="I681" s="1">
        <f>IFERROR(VLOOKUP($A681,Sheet1!$A:$F,COLUMN(Sheet1!C681),FALSE),0)</f>
        <v>44281</v>
      </c>
      <c r="J681" s="14">
        <f>IFERROR(VLOOKUP($A681,Sheet1!$A:$F,COLUMN(Sheet1!D681),FALSE),0)</f>
        <v>5</v>
      </c>
      <c r="K681" s="14">
        <f>IFERROR(VLOOKUP($A681,Sheet1!$A:$F,COLUMN(Sheet1!E681),FALSE),0)</f>
        <v>3474.9799999999996</v>
      </c>
      <c r="L681" s="14">
        <f>IFERROR(VLOOKUP($A681,Sheet1!$A:$F,COLUMN(Sheet1!F681),FALSE),0)</f>
        <v>2</v>
      </c>
      <c r="M681">
        <f t="shared" si="20"/>
        <v>0.4</v>
      </c>
      <c r="N681">
        <f t="shared" si="21"/>
        <v>0</v>
      </c>
    </row>
    <row r="682" spans="1:14" x14ac:dyDescent="0.35">
      <c r="A682">
        <v>681</v>
      </c>
      <c r="B682" t="s">
        <v>1985</v>
      </c>
      <c r="C682" t="s">
        <v>1986</v>
      </c>
      <c r="D682" t="s">
        <v>1987</v>
      </c>
      <c r="E682">
        <v>64</v>
      </c>
      <c r="F682" t="s">
        <v>14</v>
      </c>
      <c r="G682" t="s">
        <v>76</v>
      </c>
      <c r="H682" s="1">
        <f>IFERROR(VLOOKUP($A682,Sheet1!$A:$F,COLUMN(Sheet1!B682),FALSE),0)</f>
        <v>44493</v>
      </c>
      <c r="I682" s="1">
        <f>IFERROR(VLOOKUP($A682,Sheet1!$A:$F,COLUMN(Sheet1!C682),FALSE),0)</f>
        <v>44414</v>
      </c>
      <c r="J682" s="14">
        <f>IFERROR(VLOOKUP($A682,Sheet1!$A:$F,COLUMN(Sheet1!D682),FALSE),0)</f>
        <v>2</v>
      </c>
      <c r="K682" s="14">
        <f>IFERROR(VLOOKUP($A682,Sheet1!$A:$F,COLUMN(Sheet1!E682),FALSE),0)</f>
        <v>1625.22</v>
      </c>
      <c r="L682" s="14">
        <f>IFERROR(VLOOKUP($A682,Sheet1!$A:$F,COLUMN(Sheet1!F682),FALSE),0)</f>
        <v>1</v>
      </c>
      <c r="M682">
        <f t="shared" si="20"/>
        <v>0.5</v>
      </c>
      <c r="N682">
        <f t="shared" si="21"/>
        <v>0</v>
      </c>
    </row>
    <row r="683" spans="1:14" x14ac:dyDescent="0.35">
      <c r="A683">
        <v>682</v>
      </c>
      <c r="B683" t="s">
        <v>1988</v>
      </c>
      <c r="C683" t="s">
        <v>1989</v>
      </c>
      <c r="D683" t="s">
        <v>1990</v>
      </c>
      <c r="E683">
        <v>30</v>
      </c>
      <c r="F683" t="s">
        <v>14</v>
      </c>
      <c r="G683" t="s">
        <v>17</v>
      </c>
      <c r="H683" s="1">
        <f>IFERROR(VLOOKUP($A683,Sheet1!$A:$F,COLUMN(Sheet1!B683),FALSE),0)</f>
        <v>44618</v>
      </c>
      <c r="I683" s="1">
        <f>IFERROR(VLOOKUP($A683,Sheet1!$A:$F,COLUMN(Sheet1!C683),FALSE),0)</f>
        <v>44618</v>
      </c>
      <c r="J683" s="14">
        <f>IFERROR(VLOOKUP($A683,Sheet1!$A:$F,COLUMN(Sheet1!D683),FALSE),0)</f>
        <v>1</v>
      </c>
      <c r="K683" s="14">
        <f>IFERROR(VLOOKUP($A683,Sheet1!$A:$F,COLUMN(Sheet1!E683),FALSE),0)</f>
        <v>2260.85</v>
      </c>
      <c r="L683" s="14">
        <f>IFERROR(VLOOKUP($A683,Sheet1!$A:$F,COLUMN(Sheet1!F683),FALSE),0)</f>
        <v>0</v>
      </c>
      <c r="M683">
        <f t="shared" si="20"/>
        <v>0</v>
      </c>
      <c r="N683">
        <f t="shared" si="21"/>
        <v>0</v>
      </c>
    </row>
    <row r="684" spans="1:14" x14ac:dyDescent="0.35">
      <c r="A684">
        <v>683</v>
      </c>
      <c r="B684" t="s">
        <v>1991</v>
      </c>
      <c r="C684" t="s">
        <v>1992</v>
      </c>
      <c r="D684" t="s">
        <v>1993</v>
      </c>
      <c r="E684">
        <v>35</v>
      </c>
      <c r="F684" t="s">
        <v>9</v>
      </c>
      <c r="G684" t="s">
        <v>10</v>
      </c>
      <c r="H684" s="1">
        <f>IFERROR(VLOOKUP($A684,Sheet1!$A:$F,COLUMN(Sheet1!B684),FALSE),0)</f>
        <v>44955</v>
      </c>
      <c r="I684" s="1">
        <f>IFERROR(VLOOKUP($A684,Sheet1!$A:$F,COLUMN(Sheet1!C684),FALSE),0)</f>
        <v>44522</v>
      </c>
      <c r="J684" s="14">
        <f>IFERROR(VLOOKUP($A684,Sheet1!$A:$F,COLUMN(Sheet1!D684),FALSE),0)</f>
        <v>5</v>
      </c>
      <c r="K684" s="14">
        <f>IFERROR(VLOOKUP($A684,Sheet1!$A:$F,COLUMN(Sheet1!E684),FALSE),0)</f>
        <v>5190.07</v>
      </c>
      <c r="L684" s="14">
        <f>IFERROR(VLOOKUP($A684,Sheet1!$A:$F,COLUMN(Sheet1!F684),FALSE),0)</f>
        <v>3</v>
      </c>
      <c r="M684">
        <f t="shared" si="20"/>
        <v>0.6</v>
      </c>
      <c r="N684">
        <f t="shared" si="21"/>
        <v>0</v>
      </c>
    </row>
    <row r="685" spans="1:14" x14ac:dyDescent="0.35">
      <c r="A685">
        <v>684</v>
      </c>
      <c r="B685" t="s">
        <v>1994</v>
      </c>
      <c r="C685" t="s">
        <v>1995</v>
      </c>
      <c r="D685" t="s">
        <v>1996</v>
      </c>
      <c r="E685">
        <v>18</v>
      </c>
      <c r="F685" t="s">
        <v>14</v>
      </c>
      <c r="G685" t="s">
        <v>10</v>
      </c>
      <c r="H685" s="1">
        <f>IFERROR(VLOOKUP($A685,Sheet1!$A:$F,COLUMN(Sheet1!B685),FALSE),0)</f>
        <v>44672</v>
      </c>
      <c r="I685" s="1">
        <f>IFERROR(VLOOKUP($A685,Sheet1!$A:$F,COLUMN(Sheet1!C685),FALSE),0)</f>
        <v>44372</v>
      </c>
      <c r="J685" s="14">
        <f>IFERROR(VLOOKUP($A685,Sheet1!$A:$F,COLUMN(Sheet1!D685),FALSE),0)</f>
        <v>5</v>
      </c>
      <c r="K685" s="14">
        <f>IFERROR(VLOOKUP($A685,Sheet1!$A:$F,COLUMN(Sheet1!E685),FALSE),0)</f>
        <v>4236.16</v>
      </c>
      <c r="L685" s="14">
        <f>IFERROR(VLOOKUP($A685,Sheet1!$A:$F,COLUMN(Sheet1!F685),FALSE),0)</f>
        <v>1</v>
      </c>
      <c r="M685">
        <f t="shared" si="20"/>
        <v>0.2</v>
      </c>
      <c r="N685">
        <f t="shared" si="21"/>
        <v>0</v>
      </c>
    </row>
    <row r="686" spans="1:14" x14ac:dyDescent="0.35">
      <c r="A686">
        <v>685</v>
      </c>
      <c r="B686" t="s">
        <v>1997</v>
      </c>
      <c r="C686" t="s">
        <v>1998</v>
      </c>
      <c r="D686">
        <v>7234838935</v>
      </c>
      <c r="E686">
        <v>26</v>
      </c>
      <c r="F686" t="s">
        <v>24</v>
      </c>
      <c r="G686" t="s">
        <v>25</v>
      </c>
      <c r="H686" s="1">
        <f>IFERROR(VLOOKUP($A686,Sheet1!$A:$F,COLUMN(Sheet1!B686),FALSE),0)</f>
        <v>44992</v>
      </c>
      <c r="I686" s="1">
        <f>IFERROR(VLOOKUP($A686,Sheet1!$A:$F,COLUMN(Sheet1!C686),FALSE),0)</f>
        <v>44713</v>
      </c>
      <c r="J686" s="14">
        <f>IFERROR(VLOOKUP($A686,Sheet1!$A:$F,COLUMN(Sheet1!D686),FALSE),0)</f>
        <v>3</v>
      </c>
      <c r="K686" s="14">
        <f>IFERROR(VLOOKUP($A686,Sheet1!$A:$F,COLUMN(Sheet1!E686),FALSE),0)</f>
        <v>4055.0600000000004</v>
      </c>
      <c r="L686" s="14">
        <f>IFERROR(VLOOKUP($A686,Sheet1!$A:$F,COLUMN(Sheet1!F686),FALSE),0)</f>
        <v>1</v>
      </c>
      <c r="M686">
        <f t="shared" si="20"/>
        <v>0.33333333333333331</v>
      </c>
      <c r="N686">
        <f t="shared" si="21"/>
        <v>0</v>
      </c>
    </row>
    <row r="687" spans="1:14" x14ac:dyDescent="0.35">
      <c r="A687">
        <v>686</v>
      </c>
      <c r="B687" t="s">
        <v>1999</v>
      </c>
      <c r="C687" t="s">
        <v>2000</v>
      </c>
      <c r="D687">
        <f>1-40-561-2996</f>
        <v>-3596</v>
      </c>
      <c r="E687">
        <v>65</v>
      </c>
      <c r="F687" t="s">
        <v>24</v>
      </c>
      <c r="G687" t="s">
        <v>54</v>
      </c>
      <c r="H687" s="1">
        <f>IFERROR(VLOOKUP($A687,Sheet1!$A:$F,COLUMN(Sheet1!B687),FALSE),0)</f>
        <v>44771</v>
      </c>
      <c r="I687" s="1">
        <f>IFERROR(VLOOKUP($A687,Sheet1!$A:$F,COLUMN(Sheet1!C687),FALSE),0)</f>
        <v>44426</v>
      </c>
      <c r="J687" s="14">
        <f>IFERROR(VLOOKUP($A687,Sheet1!$A:$F,COLUMN(Sheet1!D687),FALSE),0)</f>
        <v>5</v>
      </c>
      <c r="K687" s="14">
        <f>IFERROR(VLOOKUP($A687,Sheet1!$A:$F,COLUMN(Sheet1!E687),FALSE),0)</f>
        <v>3529.84</v>
      </c>
      <c r="L687" s="14">
        <f>IFERROR(VLOOKUP($A687,Sheet1!$A:$F,COLUMN(Sheet1!F687),FALSE),0)</f>
        <v>3</v>
      </c>
      <c r="M687">
        <f t="shared" si="20"/>
        <v>0.6</v>
      </c>
      <c r="N687">
        <f t="shared" si="21"/>
        <v>0</v>
      </c>
    </row>
    <row r="688" spans="1:14" x14ac:dyDescent="0.35">
      <c r="A688">
        <v>687</v>
      </c>
      <c r="B688" t="s">
        <v>2001</v>
      </c>
      <c r="C688" t="s">
        <v>2002</v>
      </c>
      <c r="D688" t="s">
        <v>2003</v>
      </c>
      <c r="E688">
        <v>53</v>
      </c>
      <c r="F688" t="s">
        <v>9</v>
      </c>
      <c r="G688" t="s">
        <v>48</v>
      </c>
      <c r="H688" s="1">
        <f>IFERROR(VLOOKUP($A688,Sheet1!$A:$F,COLUMN(Sheet1!B688),FALSE),0)</f>
        <v>44710</v>
      </c>
      <c r="I688" s="1">
        <f>IFERROR(VLOOKUP($A688,Sheet1!$A:$F,COLUMN(Sheet1!C688),FALSE),0)</f>
        <v>44350</v>
      </c>
      <c r="J688" s="14">
        <f>IFERROR(VLOOKUP($A688,Sheet1!$A:$F,COLUMN(Sheet1!D688),FALSE),0)</f>
        <v>2</v>
      </c>
      <c r="K688" s="14">
        <f>IFERROR(VLOOKUP($A688,Sheet1!$A:$F,COLUMN(Sheet1!E688),FALSE),0)</f>
        <v>1638.56</v>
      </c>
      <c r="L688" s="14">
        <f>IFERROR(VLOOKUP($A688,Sheet1!$A:$F,COLUMN(Sheet1!F688),FALSE),0)</f>
        <v>1</v>
      </c>
      <c r="M688">
        <f t="shared" si="20"/>
        <v>0.5</v>
      </c>
      <c r="N688">
        <f t="shared" si="21"/>
        <v>0</v>
      </c>
    </row>
    <row r="689" spans="1:14" x14ac:dyDescent="0.35">
      <c r="A689">
        <v>688</v>
      </c>
      <c r="B689" t="s">
        <v>2004</v>
      </c>
      <c r="C689" t="s">
        <v>2005</v>
      </c>
      <c r="D689" t="s">
        <v>2006</v>
      </c>
      <c r="E689">
        <v>57</v>
      </c>
      <c r="F689" t="s">
        <v>14</v>
      </c>
      <c r="G689" t="s">
        <v>54</v>
      </c>
      <c r="H689" s="1">
        <f>IFERROR(VLOOKUP($A689,Sheet1!$A:$F,COLUMN(Sheet1!B689),FALSE),0)</f>
        <v>44811</v>
      </c>
      <c r="I689" s="1">
        <f>IFERROR(VLOOKUP($A689,Sheet1!$A:$F,COLUMN(Sheet1!C689),FALSE),0)</f>
        <v>44287</v>
      </c>
      <c r="J689" s="14">
        <f>IFERROR(VLOOKUP($A689,Sheet1!$A:$F,COLUMN(Sheet1!D689),FALSE),0)</f>
        <v>3</v>
      </c>
      <c r="K689" s="14">
        <f>IFERROR(VLOOKUP($A689,Sheet1!$A:$F,COLUMN(Sheet1!E689),FALSE),0)</f>
        <v>1613.4099999999999</v>
      </c>
      <c r="L689" s="14">
        <f>IFERROR(VLOOKUP($A689,Sheet1!$A:$F,COLUMN(Sheet1!F689),FALSE),0)</f>
        <v>3</v>
      </c>
      <c r="M689">
        <f t="shared" si="20"/>
        <v>1</v>
      </c>
      <c r="N689">
        <f t="shared" si="21"/>
        <v>1</v>
      </c>
    </row>
    <row r="690" spans="1:14" x14ac:dyDescent="0.35">
      <c r="A690">
        <v>689</v>
      </c>
      <c r="B690" t="s">
        <v>2007</v>
      </c>
      <c r="C690" t="s">
        <v>2008</v>
      </c>
      <c r="D690" t="s">
        <v>2009</v>
      </c>
      <c r="E690">
        <v>65</v>
      </c>
      <c r="F690" t="s">
        <v>9</v>
      </c>
      <c r="G690" t="s">
        <v>76</v>
      </c>
      <c r="H690" s="1">
        <f>IFERROR(VLOOKUP($A690,Sheet1!$A:$F,COLUMN(Sheet1!B690),FALSE),0)</f>
        <v>44717</v>
      </c>
      <c r="I690" s="1">
        <f>IFERROR(VLOOKUP($A690,Sheet1!$A:$F,COLUMN(Sheet1!C690),FALSE),0)</f>
        <v>44717</v>
      </c>
      <c r="J690" s="14">
        <f>IFERROR(VLOOKUP($A690,Sheet1!$A:$F,COLUMN(Sheet1!D690),FALSE),0)</f>
        <v>1</v>
      </c>
      <c r="K690" s="14">
        <f>IFERROR(VLOOKUP($A690,Sheet1!$A:$F,COLUMN(Sheet1!E690),FALSE),0)</f>
        <v>222.36</v>
      </c>
      <c r="L690" s="14">
        <f>IFERROR(VLOOKUP($A690,Sheet1!$A:$F,COLUMN(Sheet1!F690),FALSE),0)</f>
        <v>0</v>
      </c>
      <c r="M690">
        <f t="shared" si="20"/>
        <v>0</v>
      </c>
      <c r="N690">
        <f t="shared" si="21"/>
        <v>0</v>
      </c>
    </row>
    <row r="691" spans="1:14" x14ac:dyDescent="0.35">
      <c r="A691">
        <v>690</v>
      </c>
      <c r="B691" t="s">
        <v>2010</v>
      </c>
      <c r="C691" t="s">
        <v>2011</v>
      </c>
      <c r="D691" t="s">
        <v>2012</v>
      </c>
      <c r="E691">
        <v>21</v>
      </c>
      <c r="F691" t="s">
        <v>14</v>
      </c>
      <c r="G691" t="s">
        <v>83</v>
      </c>
      <c r="H691" s="1">
        <f>IFERROR(VLOOKUP($A691,Sheet1!$A:$F,COLUMN(Sheet1!B691),FALSE),0)</f>
        <v>44876</v>
      </c>
      <c r="I691" s="1">
        <f>IFERROR(VLOOKUP($A691,Sheet1!$A:$F,COLUMN(Sheet1!C691),FALSE),0)</f>
        <v>44280</v>
      </c>
      <c r="J691" s="14">
        <f>IFERROR(VLOOKUP($A691,Sheet1!$A:$F,COLUMN(Sheet1!D691),FALSE),0)</f>
        <v>6</v>
      </c>
      <c r="K691" s="14">
        <f>IFERROR(VLOOKUP($A691,Sheet1!$A:$F,COLUMN(Sheet1!E691),FALSE),0)</f>
        <v>3341.64</v>
      </c>
      <c r="L691" s="14">
        <f>IFERROR(VLOOKUP($A691,Sheet1!$A:$F,COLUMN(Sheet1!F691),FALSE),0)</f>
        <v>4</v>
      </c>
      <c r="M691">
        <f t="shared" si="20"/>
        <v>0.66666666666666663</v>
      </c>
      <c r="N691">
        <f t="shared" si="21"/>
        <v>0</v>
      </c>
    </row>
    <row r="692" spans="1:14" x14ac:dyDescent="0.35">
      <c r="A692">
        <v>691</v>
      </c>
      <c r="B692" t="s">
        <v>2013</v>
      </c>
      <c r="C692" t="s">
        <v>2014</v>
      </c>
      <c r="D692" t="s">
        <v>2015</v>
      </c>
      <c r="E692">
        <v>38</v>
      </c>
      <c r="F692" t="s">
        <v>24</v>
      </c>
      <c r="G692" t="s">
        <v>25</v>
      </c>
      <c r="H692" s="1">
        <f>IFERROR(VLOOKUP($A692,Sheet1!$A:$F,COLUMN(Sheet1!B692),FALSE),0)</f>
        <v>44865</v>
      </c>
      <c r="I692" s="1">
        <f>IFERROR(VLOOKUP($A692,Sheet1!$A:$F,COLUMN(Sheet1!C692),FALSE),0)</f>
        <v>44633</v>
      </c>
      <c r="J692" s="14">
        <f>IFERROR(VLOOKUP($A692,Sheet1!$A:$F,COLUMN(Sheet1!D692),FALSE),0)</f>
        <v>3</v>
      </c>
      <c r="K692" s="14">
        <f>IFERROR(VLOOKUP($A692,Sheet1!$A:$F,COLUMN(Sheet1!E692),FALSE),0)</f>
        <v>1005.27</v>
      </c>
      <c r="L692" s="14">
        <f>IFERROR(VLOOKUP($A692,Sheet1!$A:$F,COLUMN(Sheet1!F692),FALSE),0)</f>
        <v>1</v>
      </c>
      <c r="M692">
        <f t="shared" si="20"/>
        <v>0.33333333333333331</v>
      </c>
      <c r="N692">
        <f t="shared" si="21"/>
        <v>0</v>
      </c>
    </row>
    <row r="693" spans="1:14" x14ac:dyDescent="0.35">
      <c r="A693">
        <v>692</v>
      </c>
      <c r="B693" t="s">
        <v>2016</v>
      </c>
      <c r="C693" t="s">
        <v>2017</v>
      </c>
      <c r="D693" t="s">
        <v>2018</v>
      </c>
      <c r="E693">
        <v>46</v>
      </c>
      <c r="F693" t="s">
        <v>9</v>
      </c>
      <c r="G693" t="s">
        <v>10</v>
      </c>
      <c r="H693" s="1">
        <f>IFERROR(VLOOKUP($A693,Sheet1!$A:$F,COLUMN(Sheet1!B693),FALSE),0)</f>
        <v>44773</v>
      </c>
      <c r="I693" s="1">
        <f>IFERROR(VLOOKUP($A693,Sheet1!$A:$F,COLUMN(Sheet1!C693),FALSE),0)</f>
        <v>44390</v>
      </c>
      <c r="J693" s="14">
        <f>IFERROR(VLOOKUP($A693,Sheet1!$A:$F,COLUMN(Sheet1!D693),FALSE),0)</f>
        <v>4</v>
      </c>
      <c r="K693" s="14">
        <f>IFERROR(VLOOKUP($A693,Sheet1!$A:$F,COLUMN(Sheet1!E693),FALSE),0)</f>
        <v>4446.3500000000004</v>
      </c>
      <c r="L693" s="14">
        <f>IFERROR(VLOOKUP($A693,Sheet1!$A:$F,COLUMN(Sheet1!F693),FALSE),0)</f>
        <v>1</v>
      </c>
      <c r="M693">
        <f t="shared" si="20"/>
        <v>0.25</v>
      </c>
      <c r="N693">
        <f t="shared" si="21"/>
        <v>0</v>
      </c>
    </row>
    <row r="694" spans="1:14" x14ac:dyDescent="0.35">
      <c r="A694">
        <v>693</v>
      </c>
      <c r="B694" t="s">
        <v>2019</v>
      </c>
      <c r="C694" t="s">
        <v>2020</v>
      </c>
      <c r="D694" t="s">
        <v>2021</v>
      </c>
      <c r="E694">
        <v>33</v>
      </c>
      <c r="F694" t="s">
        <v>24</v>
      </c>
      <c r="G694" t="s">
        <v>10</v>
      </c>
      <c r="H694" s="1">
        <f>IFERROR(VLOOKUP($A694,Sheet1!$A:$F,COLUMN(Sheet1!B694),FALSE),0)</f>
        <v>44936</v>
      </c>
      <c r="I694" s="1">
        <f>IFERROR(VLOOKUP($A694,Sheet1!$A:$F,COLUMN(Sheet1!C694),FALSE),0)</f>
        <v>44661</v>
      </c>
      <c r="J694" s="14">
        <f>IFERROR(VLOOKUP($A694,Sheet1!$A:$F,COLUMN(Sheet1!D694),FALSE),0)</f>
        <v>2</v>
      </c>
      <c r="K694" s="14">
        <f>IFERROR(VLOOKUP($A694,Sheet1!$A:$F,COLUMN(Sheet1!E694),FALSE),0)</f>
        <v>1783.68</v>
      </c>
      <c r="L694" s="14">
        <f>IFERROR(VLOOKUP($A694,Sheet1!$A:$F,COLUMN(Sheet1!F694),FALSE),0)</f>
        <v>2</v>
      </c>
      <c r="M694">
        <f t="shared" si="20"/>
        <v>1</v>
      </c>
      <c r="N694">
        <f t="shared" si="21"/>
        <v>1</v>
      </c>
    </row>
    <row r="695" spans="1:14" x14ac:dyDescent="0.35">
      <c r="A695">
        <v>694</v>
      </c>
      <c r="B695" t="s">
        <v>2022</v>
      </c>
      <c r="C695" t="s">
        <v>2023</v>
      </c>
      <c r="D695">
        <v>6136385277</v>
      </c>
      <c r="E695">
        <v>35</v>
      </c>
      <c r="F695" t="s">
        <v>14</v>
      </c>
      <c r="G695" t="s">
        <v>83</v>
      </c>
      <c r="H695" s="1">
        <f>IFERROR(VLOOKUP($A695,Sheet1!$A:$F,COLUMN(Sheet1!B695),FALSE),0)</f>
        <v>44784</v>
      </c>
      <c r="I695" s="1">
        <f>IFERROR(VLOOKUP($A695,Sheet1!$A:$F,COLUMN(Sheet1!C695),FALSE),0)</f>
        <v>44784</v>
      </c>
      <c r="J695" s="14">
        <f>IFERROR(VLOOKUP($A695,Sheet1!$A:$F,COLUMN(Sheet1!D695),FALSE),0)</f>
        <v>1</v>
      </c>
      <c r="K695" s="14">
        <f>IFERROR(VLOOKUP($A695,Sheet1!$A:$F,COLUMN(Sheet1!E695),FALSE),0)</f>
        <v>477.40000000000003</v>
      </c>
      <c r="L695" s="14">
        <f>IFERROR(VLOOKUP($A695,Sheet1!$A:$F,COLUMN(Sheet1!F695),FALSE),0)</f>
        <v>0</v>
      </c>
      <c r="M695">
        <f t="shared" si="20"/>
        <v>0</v>
      </c>
      <c r="N695">
        <f t="shared" si="21"/>
        <v>0</v>
      </c>
    </row>
    <row r="696" spans="1:14" x14ac:dyDescent="0.35">
      <c r="A696">
        <v>695</v>
      </c>
      <c r="B696" t="s">
        <v>2024</v>
      </c>
      <c r="C696" t="s">
        <v>2025</v>
      </c>
      <c r="D696">
        <f>1-444-902-9502</f>
        <v>-10847</v>
      </c>
      <c r="E696">
        <v>64</v>
      </c>
      <c r="F696" t="s">
        <v>14</v>
      </c>
      <c r="G696" t="s">
        <v>17</v>
      </c>
      <c r="H696" s="1">
        <f>IFERROR(VLOOKUP($A696,Sheet1!$A:$F,COLUMN(Sheet1!B696),FALSE),0)</f>
        <v>45004</v>
      </c>
      <c r="I696" s="1">
        <f>IFERROR(VLOOKUP($A696,Sheet1!$A:$F,COLUMN(Sheet1!C696),FALSE),0)</f>
        <v>44471</v>
      </c>
      <c r="J696" s="14">
        <f>IFERROR(VLOOKUP($A696,Sheet1!$A:$F,COLUMN(Sheet1!D696),FALSE),0)</f>
        <v>4</v>
      </c>
      <c r="K696" s="14">
        <f>IFERROR(VLOOKUP($A696,Sheet1!$A:$F,COLUMN(Sheet1!E696),FALSE),0)</f>
        <v>4256.1499999999996</v>
      </c>
      <c r="L696" s="14">
        <f>IFERROR(VLOOKUP($A696,Sheet1!$A:$F,COLUMN(Sheet1!F696),FALSE),0)</f>
        <v>2</v>
      </c>
      <c r="M696">
        <f t="shared" si="20"/>
        <v>0.5</v>
      </c>
      <c r="N696">
        <f t="shared" si="21"/>
        <v>0</v>
      </c>
    </row>
    <row r="697" spans="1:14" x14ac:dyDescent="0.35">
      <c r="A697">
        <v>696</v>
      </c>
      <c r="B697" t="s">
        <v>2026</v>
      </c>
      <c r="C697" t="s">
        <v>2027</v>
      </c>
      <c r="D697" t="s">
        <v>2028</v>
      </c>
      <c r="E697">
        <v>44</v>
      </c>
      <c r="F697" t="s">
        <v>24</v>
      </c>
      <c r="G697" t="s">
        <v>32</v>
      </c>
      <c r="H697" s="1">
        <f>IFERROR(VLOOKUP($A697,Sheet1!$A:$F,COLUMN(Sheet1!B697),FALSE),0)</f>
        <v>44319</v>
      </c>
      <c r="I697" s="1">
        <f>IFERROR(VLOOKUP($A697,Sheet1!$A:$F,COLUMN(Sheet1!C697),FALSE),0)</f>
        <v>44319</v>
      </c>
      <c r="J697" s="14">
        <f>IFERROR(VLOOKUP($A697,Sheet1!$A:$F,COLUMN(Sheet1!D697),FALSE),0)</f>
        <v>1</v>
      </c>
      <c r="K697" s="14">
        <f>IFERROR(VLOOKUP($A697,Sheet1!$A:$F,COLUMN(Sheet1!E697),FALSE),0)</f>
        <v>271.56</v>
      </c>
      <c r="L697" s="14">
        <f>IFERROR(VLOOKUP($A697,Sheet1!$A:$F,COLUMN(Sheet1!F697),FALSE),0)</f>
        <v>1</v>
      </c>
      <c r="M697">
        <f t="shared" si="20"/>
        <v>1</v>
      </c>
      <c r="N697">
        <f t="shared" si="21"/>
        <v>1</v>
      </c>
    </row>
    <row r="698" spans="1:14" x14ac:dyDescent="0.35">
      <c r="A698">
        <v>697</v>
      </c>
      <c r="B698" t="s">
        <v>2029</v>
      </c>
      <c r="C698" t="s">
        <v>2030</v>
      </c>
      <c r="D698" t="s">
        <v>2031</v>
      </c>
      <c r="E698">
        <v>61</v>
      </c>
      <c r="F698" t="s">
        <v>9</v>
      </c>
      <c r="G698" t="s">
        <v>17</v>
      </c>
      <c r="H698" s="1">
        <f>IFERROR(VLOOKUP($A698,Sheet1!$A:$F,COLUMN(Sheet1!B698),FALSE),0)</f>
        <v>44928</v>
      </c>
      <c r="I698" s="1">
        <f>IFERROR(VLOOKUP($A698,Sheet1!$A:$F,COLUMN(Sheet1!C698),FALSE),0)</f>
        <v>44336</v>
      </c>
      <c r="J698" s="14">
        <f>IFERROR(VLOOKUP($A698,Sheet1!$A:$F,COLUMN(Sheet1!D698),FALSE),0)</f>
        <v>7</v>
      </c>
      <c r="K698" s="14">
        <f>IFERROR(VLOOKUP($A698,Sheet1!$A:$F,COLUMN(Sheet1!E698),FALSE),0)</f>
        <v>7592.7300000000005</v>
      </c>
      <c r="L698" s="14">
        <f>IFERROR(VLOOKUP($A698,Sheet1!$A:$F,COLUMN(Sheet1!F698),FALSE),0)</f>
        <v>4</v>
      </c>
      <c r="M698">
        <f t="shared" si="20"/>
        <v>0.5714285714285714</v>
      </c>
      <c r="N698">
        <f t="shared" si="21"/>
        <v>0</v>
      </c>
    </row>
    <row r="699" spans="1:14" x14ac:dyDescent="0.35">
      <c r="A699">
        <v>698</v>
      </c>
      <c r="B699" t="s">
        <v>2032</v>
      </c>
      <c r="C699" t="s">
        <v>2033</v>
      </c>
      <c r="D699">
        <f>1-318-285-6053</f>
        <v>-6655</v>
      </c>
      <c r="E699">
        <v>58</v>
      </c>
      <c r="F699" t="s">
        <v>14</v>
      </c>
      <c r="G699" t="s">
        <v>48</v>
      </c>
      <c r="H699" s="1">
        <f>IFERROR(VLOOKUP($A699,Sheet1!$A:$F,COLUMN(Sheet1!B699),FALSE),0)</f>
        <v>44801</v>
      </c>
      <c r="I699" s="1">
        <f>IFERROR(VLOOKUP($A699,Sheet1!$A:$F,COLUMN(Sheet1!C699),FALSE),0)</f>
        <v>44699</v>
      </c>
      <c r="J699" s="14">
        <f>IFERROR(VLOOKUP($A699,Sheet1!$A:$F,COLUMN(Sheet1!D699),FALSE),0)</f>
        <v>3</v>
      </c>
      <c r="K699" s="14">
        <f>IFERROR(VLOOKUP($A699,Sheet1!$A:$F,COLUMN(Sheet1!E699),FALSE),0)</f>
        <v>3011.8</v>
      </c>
      <c r="L699" s="14">
        <f>IFERROR(VLOOKUP($A699,Sheet1!$A:$F,COLUMN(Sheet1!F699),FALSE),0)</f>
        <v>1</v>
      </c>
      <c r="M699">
        <f t="shared" si="20"/>
        <v>0.33333333333333331</v>
      </c>
      <c r="N699">
        <f t="shared" si="21"/>
        <v>0</v>
      </c>
    </row>
    <row r="700" spans="1:14" x14ac:dyDescent="0.35">
      <c r="A700">
        <v>699</v>
      </c>
      <c r="B700" t="s">
        <v>2034</v>
      </c>
      <c r="C700" t="s">
        <v>2035</v>
      </c>
      <c r="D700" t="s">
        <v>2036</v>
      </c>
      <c r="E700">
        <v>63</v>
      </c>
      <c r="F700" t="s">
        <v>24</v>
      </c>
      <c r="G700" t="s">
        <v>60</v>
      </c>
      <c r="H700" s="1">
        <f>IFERROR(VLOOKUP($A700,Sheet1!$A:$F,COLUMN(Sheet1!B700),FALSE),0)</f>
        <v>44454</v>
      </c>
      <c r="I700" s="1">
        <f>IFERROR(VLOOKUP($A700,Sheet1!$A:$F,COLUMN(Sheet1!C700),FALSE),0)</f>
        <v>44369</v>
      </c>
      <c r="J700" s="14">
        <f>IFERROR(VLOOKUP($A700,Sheet1!$A:$F,COLUMN(Sheet1!D700),FALSE),0)</f>
        <v>2</v>
      </c>
      <c r="K700" s="14">
        <f>IFERROR(VLOOKUP($A700,Sheet1!$A:$F,COLUMN(Sheet1!E700),FALSE),0)</f>
        <v>1831.28</v>
      </c>
      <c r="L700" s="14">
        <f>IFERROR(VLOOKUP($A700,Sheet1!$A:$F,COLUMN(Sheet1!F700),FALSE),0)</f>
        <v>1</v>
      </c>
      <c r="M700">
        <f t="shared" si="20"/>
        <v>0.5</v>
      </c>
      <c r="N700">
        <f t="shared" si="21"/>
        <v>0</v>
      </c>
    </row>
    <row r="701" spans="1:14" x14ac:dyDescent="0.35">
      <c r="A701">
        <v>700</v>
      </c>
      <c r="B701" t="s">
        <v>2037</v>
      </c>
      <c r="C701" t="s">
        <v>2038</v>
      </c>
      <c r="D701" t="s">
        <v>2039</v>
      </c>
      <c r="E701">
        <v>33</v>
      </c>
      <c r="F701" t="s">
        <v>9</v>
      </c>
      <c r="G701" t="s">
        <v>48</v>
      </c>
      <c r="H701" s="1">
        <f>IFERROR(VLOOKUP($A701,Sheet1!$A:$F,COLUMN(Sheet1!B701),FALSE),0)</f>
        <v>44540</v>
      </c>
      <c r="I701" s="1">
        <f>IFERROR(VLOOKUP($A701,Sheet1!$A:$F,COLUMN(Sheet1!C701),FALSE),0)</f>
        <v>44540</v>
      </c>
      <c r="J701" s="14">
        <f>IFERROR(VLOOKUP($A701,Sheet1!$A:$F,COLUMN(Sheet1!D701),FALSE),0)</f>
        <v>1</v>
      </c>
      <c r="K701" s="14">
        <f>IFERROR(VLOOKUP($A701,Sheet1!$A:$F,COLUMN(Sheet1!E701),FALSE),0)</f>
        <v>213.21</v>
      </c>
      <c r="L701" s="14">
        <f>IFERROR(VLOOKUP($A701,Sheet1!$A:$F,COLUMN(Sheet1!F701),FALSE),0)</f>
        <v>0</v>
      </c>
      <c r="M701">
        <f t="shared" si="20"/>
        <v>0</v>
      </c>
      <c r="N701">
        <f t="shared" si="21"/>
        <v>0</v>
      </c>
    </row>
    <row r="702" spans="1:14" x14ac:dyDescent="0.35">
      <c r="A702">
        <v>701</v>
      </c>
      <c r="B702" t="s">
        <v>2040</v>
      </c>
      <c r="C702" t="s">
        <v>2041</v>
      </c>
      <c r="D702" t="s">
        <v>2042</v>
      </c>
      <c r="E702">
        <v>50</v>
      </c>
      <c r="F702" t="s">
        <v>14</v>
      </c>
      <c r="G702" t="s">
        <v>10</v>
      </c>
      <c r="H702" s="1">
        <f>IFERROR(VLOOKUP($A702,Sheet1!$A:$F,COLUMN(Sheet1!B702),FALSE),0)</f>
        <v>44980</v>
      </c>
      <c r="I702" s="1">
        <f>IFERROR(VLOOKUP($A702,Sheet1!$A:$F,COLUMN(Sheet1!C702),FALSE),0)</f>
        <v>44454</v>
      </c>
      <c r="J702" s="14">
        <f>IFERROR(VLOOKUP($A702,Sheet1!$A:$F,COLUMN(Sheet1!D702),FALSE),0)</f>
        <v>3</v>
      </c>
      <c r="K702" s="14">
        <f>IFERROR(VLOOKUP($A702,Sheet1!$A:$F,COLUMN(Sheet1!E702),FALSE),0)</f>
        <v>2038.56</v>
      </c>
      <c r="L702" s="14">
        <f>IFERROR(VLOOKUP($A702,Sheet1!$A:$F,COLUMN(Sheet1!F702),FALSE),0)</f>
        <v>1</v>
      </c>
      <c r="M702">
        <f t="shared" si="20"/>
        <v>0.33333333333333331</v>
      </c>
      <c r="N702">
        <f t="shared" si="21"/>
        <v>0</v>
      </c>
    </row>
    <row r="703" spans="1:14" x14ac:dyDescent="0.35">
      <c r="A703">
        <v>702</v>
      </c>
      <c r="B703" t="s">
        <v>2043</v>
      </c>
      <c r="C703" t="s">
        <v>2044</v>
      </c>
      <c r="D703" t="s">
        <v>2045</v>
      </c>
      <c r="E703">
        <v>22</v>
      </c>
      <c r="F703" t="s">
        <v>14</v>
      </c>
      <c r="G703" t="s">
        <v>48</v>
      </c>
      <c r="H703" s="1">
        <f>IFERROR(VLOOKUP($A703,Sheet1!$A:$F,COLUMN(Sheet1!B703),FALSE),0)</f>
        <v>44641</v>
      </c>
      <c r="I703" s="1">
        <f>IFERROR(VLOOKUP($A703,Sheet1!$A:$F,COLUMN(Sheet1!C703),FALSE),0)</f>
        <v>44280</v>
      </c>
      <c r="J703" s="14">
        <f>IFERROR(VLOOKUP($A703,Sheet1!$A:$F,COLUMN(Sheet1!D703),FALSE),0)</f>
        <v>2</v>
      </c>
      <c r="K703" s="14">
        <f>IFERROR(VLOOKUP($A703,Sheet1!$A:$F,COLUMN(Sheet1!E703),FALSE),0)</f>
        <v>1181.48</v>
      </c>
      <c r="L703" s="14">
        <f>IFERROR(VLOOKUP($A703,Sheet1!$A:$F,COLUMN(Sheet1!F703),FALSE),0)</f>
        <v>2</v>
      </c>
      <c r="M703">
        <f t="shared" si="20"/>
        <v>1</v>
      </c>
      <c r="N703">
        <f t="shared" si="21"/>
        <v>1</v>
      </c>
    </row>
    <row r="704" spans="1:14" x14ac:dyDescent="0.35">
      <c r="A704">
        <v>703</v>
      </c>
      <c r="B704" t="s">
        <v>2046</v>
      </c>
      <c r="C704" t="s">
        <v>2047</v>
      </c>
      <c r="D704" t="s">
        <v>2048</v>
      </c>
      <c r="E704">
        <v>60</v>
      </c>
      <c r="F704" t="s">
        <v>14</v>
      </c>
      <c r="G704" t="s">
        <v>32</v>
      </c>
      <c r="H704" s="1">
        <f>IFERROR(VLOOKUP($A704,Sheet1!$A:$F,COLUMN(Sheet1!B704),FALSE),0)</f>
        <v>44571</v>
      </c>
      <c r="I704" s="1">
        <f>IFERROR(VLOOKUP($A704,Sheet1!$A:$F,COLUMN(Sheet1!C704),FALSE),0)</f>
        <v>44386</v>
      </c>
      <c r="J704" s="14">
        <f>IFERROR(VLOOKUP($A704,Sheet1!$A:$F,COLUMN(Sheet1!D704),FALSE),0)</f>
        <v>2</v>
      </c>
      <c r="K704" s="14">
        <f>IFERROR(VLOOKUP($A704,Sheet1!$A:$F,COLUMN(Sheet1!E704),FALSE),0)</f>
        <v>2055.6799999999998</v>
      </c>
      <c r="L704" s="14">
        <f>IFERROR(VLOOKUP($A704,Sheet1!$A:$F,COLUMN(Sheet1!F704),FALSE),0)</f>
        <v>0</v>
      </c>
      <c r="M704">
        <f t="shared" si="20"/>
        <v>0</v>
      </c>
      <c r="N704">
        <f t="shared" si="21"/>
        <v>0</v>
      </c>
    </row>
    <row r="705" spans="1:14" x14ac:dyDescent="0.35">
      <c r="A705">
        <v>704</v>
      </c>
      <c r="B705" t="s">
        <v>2049</v>
      </c>
      <c r="C705" t="s">
        <v>2050</v>
      </c>
      <c r="D705" t="s">
        <v>2051</v>
      </c>
      <c r="E705">
        <v>29</v>
      </c>
      <c r="F705" t="s">
        <v>14</v>
      </c>
      <c r="G705" t="s">
        <v>10</v>
      </c>
      <c r="H705" s="1">
        <f>IFERROR(VLOOKUP($A705,Sheet1!$A:$F,COLUMN(Sheet1!B705),FALSE),0)</f>
        <v>44955</v>
      </c>
      <c r="I705" s="1">
        <f>IFERROR(VLOOKUP($A705,Sheet1!$A:$F,COLUMN(Sheet1!C705),FALSE),0)</f>
        <v>44955</v>
      </c>
      <c r="J705" s="14">
        <f>IFERROR(VLOOKUP($A705,Sheet1!$A:$F,COLUMN(Sheet1!D705),FALSE),0)</f>
        <v>1</v>
      </c>
      <c r="K705" s="14">
        <f>IFERROR(VLOOKUP($A705,Sheet1!$A:$F,COLUMN(Sheet1!E705),FALSE),0)</f>
        <v>532</v>
      </c>
      <c r="L705" s="14">
        <f>IFERROR(VLOOKUP($A705,Sheet1!$A:$F,COLUMN(Sheet1!F705),FALSE),0)</f>
        <v>0</v>
      </c>
      <c r="M705">
        <f t="shared" si="20"/>
        <v>0</v>
      </c>
      <c r="N705">
        <f t="shared" si="21"/>
        <v>0</v>
      </c>
    </row>
    <row r="706" spans="1:14" x14ac:dyDescent="0.35">
      <c r="A706">
        <v>705</v>
      </c>
      <c r="B706" t="s">
        <v>2052</v>
      </c>
      <c r="C706" t="s">
        <v>2053</v>
      </c>
      <c r="D706" t="s">
        <v>2054</v>
      </c>
      <c r="E706">
        <v>38</v>
      </c>
      <c r="F706" t="s">
        <v>14</v>
      </c>
      <c r="G706" t="s">
        <v>54</v>
      </c>
      <c r="H706" s="1">
        <f>IFERROR(VLOOKUP($A706,Sheet1!$A:$F,COLUMN(Sheet1!B706),FALSE),0)</f>
        <v>44818</v>
      </c>
      <c r="I706" s="1">
        <f>IFERROR(VLOOKUP($A706,Sheet1!$A:$F,COLUMN(Sheet1!C706),FALSE),0)</f>
        <v>44292</v>
      </c>
      <c r="J706" s="14">
        <f>IFERROR(VLOOKUP($A706,Sheet1!$A:$F,COLUMN(Sheet1!D706),FALSE),0)</f>
        <v>4</v>
      </c>
      <c r="K706" s="14">
        <f>IFERROR(VLOOKUP($A706,Sheet1!$A:$F,COLUMN(Sheet1!E706),FALSE),0)</f>
        <v>1863.1999999999998</v>
      </c>
      <c r="L706" s="14">
        <f>IFERROR(VLOOKUP($A706,Sheet1!$A:$F,COLUMN(Sheet1!F706),FALSE),0)</f>
        <v>2</v>
      </c>
      <c r="M706">
        <f t="shared" si="20"/>
        <v>0.5</v>
      </c>
      <c r="N706">
        <f t="shared" si="21"/>
        <v>0</v>
      </c>
    </row>
    <row r="707" spans="1:14" x14ac:dyDescent="0.35">
      <c r="A707">
        <v>706</v>
      </c>
      <c r="B707" t="s">
        <v>2055</v>
      </c>
      <c r="C707" t="s">
        <v>2056</v>
      </c>
      <c r="D707" t="s">
        <v>2057</v>
      </c>
      <c r="E707">
        <v>33</v>
      </c>
      <c r="F707" t="s">
        <v>9</v>
      </c>
      <c r="G707" t="s">
        <v>25</v>
      </c>
      <c r="H707" s="1">
        <f>IFERROR(VLOOKUP($A707,Sheet1!$A:$F,COLUMN(Sheet1!B707),FALSE),0)</f>
        <v>44942</v>
      </c>
      <c r="I707" s="1">
        <f>IFERROR(VLOOKUP($A707,Sheet1!$A:$F,COLUMN(Sheet1!C707),FALSE),0)</f>
        <v>44341</v>
      </c>
      <c r="J707" s="14">
        <f>IFERROR(VLOOKUP($A707,Sheet1!$A:$F,COLUMN(Sheet1!D707),FALSE),0)</f>
        <v>7</v>
      </c>
      <c r="K707" s="14">
        <f>IFERROR(VLOOKUP($A707,Sheet1!$A:$F,COLUMN(Sheet1!E707),FALSE),0)</f>
        <v>7365.23</v>
      </c>
      <c r="L707" s="14">
        <f>IFERROR(VLOOKUP($A707,Sheet1!$A:$F,COLUMN(Sheet1!F707),FALSE),0)</f>
        <v>6</v>
      </c>
      <c r="M707">
        <f t="shared" ref="M707:M770" si="22">IFERROR(L707/J707, 0)</f>
        <v>0.8571428571428571</v>
      </c>
      <c r="N707">
        <f t="shared" ref="N707:N770" si="23">IF(M707=1, 1, 0)</f>
        <v>0</v>
      </c>
    </row>
    <row r="708" spans="1:14" x14ac:dyDescent="0.35">
      <c r="A708">
        <v>707</v>
      </c>
      <c r="B708" t="s">
        <v>2058</v>
      </c>
      <c r="C708" t="s">
        <v>2059</v>
      </c>
      <c r="D708" t="s">
        <v>2060</v>
      </c>
      <c r="E708">
        <v>21</v>
      </c>
      <c r="F708" t="s">
        <v>14</v>
      </c>
      <c r="G708" t="s">
        <v>48</v>
      </c>
      <c r="H708" s="1">
        <f>IFERROR(VLOOKUP($A708,Sheet1!$A:$F,COLUMN(Sheet1!B708),FALSE),0)</f>
        <v>44859</v>
      </c>
      <c r="I708" s="1">
        <f>IFERROR(VLOOKUP($A708,Sheet1!$A:$F,COLUMN(Sheet1!C708),FALSE),0)</f>
        <v>44491</v>
      </c>
      <c r="J708" s="14">
        <f>IFERROR(VLOOKUP($A708,Sheet1!$A:$F,COLUMN(Sheet1!D708),FALSE),0)</f>
        <v>3</v>
      </c>
      <c r="K708" s="14">
        <f>IFERROR(VLOOKUP($A708,Sheet1!$A:$F,COLUMN(Sheet1!E708),FALSE),0)</f>
        <v>1702.12</v>
      </c>
      <c r="L708" s="14">
        <f>IFERROR(VLOOKUP($A708,Sheet1!$A:$F,COLUMN(Sheet1!F708),FALSE),0)</f>
        <v>2</v>
      </c>
      <c r="M708">
        <f t="shared" si="22"/>
        <v>0.66666666666666663</v>
      </c>
      <c r="N708">
        <f t="shared" si="23"/>
        <v>0</v>
      </c>
    </row>
    <row r="709" spans="1:14" x14ac:dyDescent="0.35">
      <c r="A709">
        <v>708</v>
      </c>
      <c r="B709" t="s">
        <v>2061</v>
      </c>
      <c r="C709" t="s">
        <v>2062</v>
      </c>
      <c r="D709" t="s">
        <v>2063</v>
      </c>
      <c r="E709">
        <v>37</v>
      </c>
      <c r="F709" t="s">
        <v>14</v>
      </c>
      <c r="G709" t="s">
        <v>60</v>
      </c>
      <c r="H709" s="1">
        <f>IFERROR(VLOOKUP($A709,Sheet1!$A:$F,COLUMN(Sheet1!B709),FALSE),0)</f>
        <v>44996</v>
      </c>
      <c r="I709" s="1">
        <f>IFERROR(VLOOKUP($A709,Sheet1!$A:$F,COLUMN(Sheet1!C709),FALSE),0)</f>
        <v>44446</v>
      </c>
      <c r="J709" s="14">
        <f>IFERROR(VLOOKUP($A709,Sheet1!$A:$F,COLUMN(Sheet1!D709),FALSE),0)</f>
        <v>3</v>
      </c>
      <c r="K709" s="14">
        <f>IFERROR(VLOOKUP($A709,Sheet1!$A:$F,COLUMN(Sheet1!E709),FALSE),0)</f>
        <v>1442.92</v>
      </c>
      <c r="L709" s="14">
        <f>IFERROR(VLOOKUP($A709,Sheet1!$A:$F,COLUMN(Sheet1!F709),FALSE),0)</f>
        <v>2</v>
      </c>
      <c r="M709">
        <f t="shared" si="22"/>
        <v>0.66666666666666663</v>
      </c>
      <c r="N709">
        <f t="shared" si="23"/>
        <v>0</v>
      </c>
    </row>
    <row r="710" spans="1:14" x14ac:dyDescent="0.35">
      <c r="A710">
        <v>709</v>
      </c>
      <c r="B710" t="s">
        <v>2064</v>
      </c>
      <c r="C710" t="s">
        <v>2065</v>
      </c>
      <c r="D710" t="s">
        <v>2066</v>
      </c>
      <c r="E710">
        <v>18</v>
      </c>
      <c r="F710" t="s">
        <v>14</v>
      </c>
      <c r="G710" t="s">
        <v>54</v>
      </c>
      <c r="H710" s="1">
        <f>IFERROR(VLOOKUP($A710,Sheet1!$A:$F,COLUMN(Sheet1!B710),FALSE),0)</f>
        <v>44350</v>
      </c>
      <c r="I710" s="1">
        <f>IFERROR(VLOOKUP($A710,Sheet1!$A:$F,COLUMN(Sheet1!C710),FALSE),0)</f>
        <v>44350</v>
      </c>
      <c r="J710" s="14">
        <f>IFERROR(VLOOKUP($A710,Sheet1!$A:$F,COLUMN(Sheet1!D710),FALSE),0)</f>
        <v>1</v>
      </c>
      <c r="K710" s="14">
        <f>IFERROR(VLOOKUP($A710,Sheet1!$A:$F,COLUMN(Sheet1!E710),FALSE),0)</f>
        <v>1316.6499999999999</v>
      </c>
      <c r="L710" s="14">
        <f>IFERROR(VLOOKUP($A710,Sheet1!$A:$F,COLUMN(Sheet1!F710),FALSE),0)</f>
        <v>0</v>
      </c>
      <c r="M710">
        <f t="shared" si="22"/>
        <v>0</v>
      </c>
      <c r="N710">
        <f t="shared" si="23"/>
        <v>0</v>
      </c>
    </row>
    <row r="711" spans="1:14" x14ac:dyDescent="0.35">
      <c r="A711">
        <v>710</v>
      </c>
      <c r="B711" t="s">
        <v>2067</v>
      </c>
      <c r="C711" t="s">
        <v>2068</v>
      </c>
      <c r="D711" t="s">
        <v>2069</v>
      </c>
      <c r="E711">
        <v>52</v>
      </c>
      <c r="F711" t="s">
        <v>24</v>
      </c>
      <c r="G711" t="s">
        <v>48</v>
      </c>
      <c r="H711" s="1">
        <f>IFERROR(VLOOKUP($A711,Sheet1!$A:$F,COLUMN(Sheet1!B711),FALSE),0)</f>
        <v>44547</v>
      </c>
      <c r="I711" s="1">
        <f>IFERROR(VLOOKUP($A711,Sheet1!$A:$F,COLUMN(Sheet1!C711),FALSE),0)</f>
        <v>44398</v>
      </c>
      <c r="J711" s="14">
        <f>IFERROR(VLOOKUP($A711,Sheet1!$A:$F,COLUMN(Sheet1!D711),FALSE),0)</f>
        <v>2</v>
      </c>
      <c r="K711" s="14">
        <f>IFERROR(VLOOKUP($A711,Sheet1!$A:$F,COLUMN(Sheet1!E711),FALSE),0)</f>
        <v>612.97</v>
      </c>
      <c r="L711" s="14">
        <f>IFERROR(VLOOKUP($A711,Sheet1!$A:$F,COLUMN(Sheet1!F711),FALSE),0)</f>
        <v>0</v>
      </c>
      <c r="M711">
        <f t="shared" si="22"/>
        <v>0</v>
      </c>
      <c r="N711">
        <f t="shared" si="23"/>
        <v>0</v>
      </c>
    </row>
    <row r="712" spans="1:14" x14ac:dyDescent="0.35">
      <c r="A712">
        <v>711</v>
      </c>
      <c r="B712" t="s">
        <v>2070</v>
      </c>
      <c r="C712" t="s">
        <v>2071</v>
      </c>
      <c r="D712" t="s">
        <v>2072</v>
      </c>
      <c r="E712">
        <v>28</v>
      </c>
      <c r="F712" t="s">
        <v>9</v>
      </c>
      <c r="G712" t="s">
        <v>54</v>
      </c>
      <c r="H712" s="1">
        <f>IFERROR(VLOOKUP($A712,Sheet1!$A:$F,COLUMN(Sheet1!B712),FALSE),0)</f>
        <v>44965</v>
      </c>
      <c r="I712" s="1">
        <f>IFERROR(VLOOKUP($A712,Sheet1!$A:$F,COLUMN(Sheet1!C712),FALSE),0)</f>
        <v>44454</v>
      </c>
      <c r="J712" s="14">
        <f>IFERROR(VLOOKUP($A712,Sheet1!$A:$F,COLUMN(Sheet1!D712),FALSE),0)</f>
        <v>3</v>
      </c>
      <c r="K712" s="14">
        <f>IFERROR(VLOOKUP($A712,Sheet1!$A:$F,COLUMN(Sheet1!E712),FALSE),0)</f>
        <v>1895.2</v>
      </c>
      <c r="L712" s="14">
        <f>IFERROR(VLOOKUP($A712,Sheet1!$A:$F,COLUMN(Sheet1!F712),FALSE),0)</f>
        <v>2</v>
      </c>
      <c r="M712">
        <f t="shared" si="22"/>
        <v>0.66666666666666663</v>
      </c>
      <c r="N712">
        <f t="shared" si="23"/>
        <v>0</v>
      </c>
    </row>
    <row r="713" spans="1:14" x14ac:dyDescent="0.35">
      <c r="A713">
        <v>712</v>
      </c>
      <c r="B713" t="s">
        <v>2073</v>
      </c>
      <c r="C713" t="s">
        <v>2074</v>
      </c>
      <c r="D713">
        <v>5276981987</v>
      </c>
      <c r="E713">
        <v>29</v>
      </c>
      <c r="F713" t="s">
        <v>14</v>
      </c>
      <c r="G713" t="s">
        <v>48</v>
      </c>
      <c r="H713" s="1">
        <f>IFERROR(VLOOKUP($A713,Sheet1!$A:$F,COLUMN(Sheet1!B713),FALSE),0)</f>
        <v>44794</v>
      </c>
      <c r="I713" s="1">
        <f>IFERROR(VLOOKUP($A713,Sheet1!$A:$F,COLUMN(Sheet1!C713),FALSE),0)</f>
        <v>44328</v>
      </c>
      <c r="J713" s="14">
        <f>IFERROR(VLOOKUP($A713,Sheet1!$A:$F,COLUMN(Sheet1!D713),FALSE),0)</f>
        <v>3</v>
      </c>
      <c r="K713" s="14">
        <f>IFERROR(VLOOKUP($A713,Sheet1!$A:$F,COLUMN(Sheet1!E713),FALSE),0)</f>
        <v>1505.62</v>
      </c>
      <c r="L713" s="14">
        <f>IFERROR(VLOOKUP($A713,Sheet1!$A:$F,COLUMN(Sheet1!F713),FALSE),0)</f>
        <v>2</v>
      </c>
      <c r="M713">
        <f t="shared" si="22"/>
        <v>0.66666666666666663</v>
      </c>
      <c r="N713">
        <f t="shared" si="23"/>
        <v>0</v>
      </c>
    </row>
    <row r="714" spans="1:14" x14ac:dyDescent="0.35">
      <c r="A714">
        <v>713</v>
      </c>
      <c r="B714" t="s">
        <v>2075</v>
      </c>
      <c r="C714" t="s">
        <v>1029</v>
      </c>
      <c r="D714" t="s">
        <v>2076</v>
      </c>
      <c r="E714">
        <v>65</v>
      </c>
      <c r="F714" t="s">
        <v>14</v>
      </c>
      <c r="G714" t="s">
        <v>44</v>
      </c>
      <c r="H714" s="1">
        <f>IFERROR(VLOOKUP($A714,Sheet1!$A:$F,COLUMN(Sheet1!B714),FALSE),0)</f>
        <v>44767</v>
      </c>
      <c r="I714" s="1">
        <f>IFERROR(VLOOKUP($A714,Sheet1!$A:$F,COLUMN(Sheet1!C714),FALSE),0)</f>
        <v>44767</v>
      </c>
      <c r="J714" s="14">
        <f>IFERROR(VLOOKUP($A714,Sheet1!$A:$F,COLUMN(Sheet1!D714),FALSE),0)</f>
        <v>1</v>
      </c>
      <c r="K714" s="14">
        <f>IFERROR(VLOOKUP($A714,Sheet1!$A:$F,COLUMN(Sheet1!E714),FALSE),0)</f>
        <v>490.55</v>
      </c>
      <c r="L714" s="14">
        <f>IFERROR(VLOOKUP($A714,Sheet1!$A:$F,COLUMN(Sheet1!F714),FALSE),0)</f>
        <v>0</v>
      </c>
      <c r="M714">
        <f t="shared" si="22"/>
        <v>0</v>
      </c>
      <c r="N714">
        <f t="shared" si="23"/>
        <v>0</v>
      </c>
    </row>
    <row r="715" spans="1:14" x14ac:dyDescent="0.35">
      <c r="A715">
        <v>714</v>
      </c>
      <c r="B715" t="s">
        <v>2077</v>
      </c>
      <c r="C715" t="s">
        <v>2078</v>
      </c>
      <c r="D715" t="s">
        <v>2079</v>
      </c>
      <c r="E715">
        <v>61</v>
      </c>
      <c r="F715" t="s">
        <v>9</v>
      </c>
      <c r="G715" t="s">
        <v>48</v>
      </c>
      <c r="H715" s="1">
        <f>IFERROR(VLOOKUP($A715,Sheet1!$A:$F,COLUMN(Sheet1!B715),FALSE),0)</f>
        <v>44715</v>
      </c>
      <c r="I715" s="1">
        <f>IFERROR(VLOOKUP($A715,Sheet1!$A:$F,COLUMN(Sheet1!C715),FALSE),0)</f>
        <v>44292</v>
      </c>
      <c r="J715" s="14">
        <f>IFERROR(VLOOKUP($A715,Sheet1!$A:$F,COLUMN(Sheet1!D715),FALSE),0)</f>
        <v>6</v>
      </c>
      <c r="K715" s="14">
        <f>IFERROR(VLOOKUP($A715,Sheet1!$A:$F,COLUMN(Sheet1!E715),FALSE),0)</f>
        <v>4195.9900000000007</v>
      </c>
      <c r="L715" s="14">
        <f>IFERROR(VLOOKUP($A715,Sheet1!$A:$F,COLUMN(Sheet1!F715),FALSE),0)</f>
        <v>3</v>
      </c>
      <c r="M715">
        <f t="shared" si="22"/>
        <v>0.5</v>
      </c>
      <c r="N715">
        <f t="shared" si="23"/>
        <v>0</v>
      </c>
    </row>
    <row r="716" spans="1:14" x14ac:dyDescent="0.35">
      <c r="A716">
        <v>715</v>
      </c>
      <c r="B716" t="s">
        <v>2080</v>
      </c>
      <c r="C716" t="s">
        <v>2081</v>
      </c>
      <c r="D716" t="s">
        <v>2082</v>
      </c>
      <c r="E716">
        <v>25</v>
      </c>
      <c r="F716" t="s">
        <v>24</v>
      </c>
      <c r="G716" t="s">
        <v>25</v>
      </c>
      <c r="H716" s="1">
        <f>IFERROR(VLOOKUP($A716,Sheet1!$A:$F,COLUMN(Sheet1!B716),FALSE),0)</f>
        <v>44978</v>
      </c>
      <c r="I716" s="1">
        <f>IFERROR(VLOOKUP($A716,Sheet1!$A:$F,COLUMN(Sheet1!C716),FALSE),0)</f>
        <v>44358</v>
      </c>
      <c r="J716" s="14">
        <f>IFERROR(VLOOKUP($A716,Sheet1!$A:$F,COLUMN(Sheet1!D716),FALSE),0)</f>
        <v>5</v>
      </c>
      <c r="K716" s="14">
        <f>IFERROR(VLOOKUP($A716,Sheet1!$A:$F,COLUMN(Sheet1!E716),FALSE),0)</f>
        <v>5622.0499999999993</v>
      </c>
      <c r="L716" s="14">
        <f>IFERROR(VLOOKUP($A716,Sheet1!$A:$F,COLUMN(Sheet1!F716),FALSE),0)</f>
        <v>2</v>
      </c>
      <c r="M716">
        <f t="shared" si="22"/>
        <v>0.4</v>
      </c>
      <c r="N716">
        <f t="shared" si="23"/>
        <v>0</v>
      </c>
    </row>
    <row r="717" spans="1:14" x14ac:dyDescent="0.35">
      <c r="A717">
        <v>716</v>
      </c>
      <c r="B717" t="s">
        <v>2083</v>
      </c>
      <c r="C717" t="s">
        <v>2084</v>
      </c>
      <c r="D717" t="s">
        <v>2085</v>
      </c>
      <c r="E717">
        <v>32</v>
      </c>
      <c r="F717" t="s">
        <v>9</v>
      </c>
      <c r="G717" t="s">
        <v>10</v>
      </c>
      <c r="H717" s="1">
        <f>IFERROR(VLOOKUP($A717,Sheet1!$A:$F,COLUMN(Sheet1!B717),FALSE),0)</f>
        <v>44972</v>
      </c>
      <c r="I717" s="1">
        <f>IFERROR(VLOOKUP($A717,Sheet1!$A:$F,COLUMN(Sheet1!C717),FALSE),0)</f>
        <v>44399</v>
      </c>
      <c r="J717" s="14">
        <f>IFERROR(VLOOKUP($A717,Sheet1!$A:$F,COLUMN(Sheet1!D717),FALSE),0)</f>
        <v>3</v>
      </c>
      <c r="K717" s="14">
        <f>IFERROR(VLOOKUP($A717,Sheet1!$A:$F,COLUMN(Sheet1!E717),FALSE),0)</f>
        <v>2463.88</v>
      </c>
      <c r="L717" s="14">
        <f>IFERROR(VLOOKUP($A717,Sheet1!$A:$F,COLUMN(Sheet1!F717),FALSE),0)</f>
        <v>2</v>
      </c>
      <c r="M717">
        <f t="shared" si="22"/>
        <v>0.66666666666666663</v>
      </c>
      <c r="N717">
        <f t="shared" si="23"/>
        <v>0</v>
      </c>
    </row>
    <row r="718" spans="1:14" x14ac:dyDescent="0.35">
      <c r="A718">
        <v>717</v>
      </c>
      <c r="B718" t="s">
        <v>2086</v>
      </c>
      <c r="C718" t="s">
        <v>2087</v>
      </c>
      <c r="D718" t="s">
        <v>2088</v>
      </c>
      <c r="E718">
        <v>33</v>
      </c>
      <c r="F718" t="s">
        <v>24</v>
      </c>
      <c r="G718" t="s">
        <v>83</v>
      </c>
      <c r="H718" s="1">
        <f>IFERROR(VLOOKUP($A718,Sheet1!$A:$F,COLUMN(Sheet1!B718),FALSE),0)</f>
        <v>44884</v>
      </c>
      <c r="I718" s="1">
        <f>IFERROR(VLOOKUP($A718,Sheet1!$A:$F,COLUMN(Sheet1!C718),FALSE),0)</f>
        <v>44364</v>
      </c>
      <c r="J718" s="14">
        <f>IFERROR(VLOOKUP($A718,Sheet1!$A:$F,COLUMN(Sheet1!D718),FALSE),0)</f>
        <v>3</v>
      </c>
      <c r="K718" s="14">
        <f>IFERROR(VLOOKUP($A718,Sheet1!$A:$F,COLUMN(Sheet1!E718),FALSE),0)</f>
        <v>4032.12</v>
      </c>
      <c r="L718" s="14">
        <f>IFERROR(VLOOKUP($A718,Sheet1!$A:$F,COLUMN(Sheet1!F718),FALSE),0)</f>
        <v>0</v>
      </c>
      <c r="M718">
        <f t="shared" si="22"/>
        <v>0</v>
      </c>
      <c r="N718">
        <f t="shared" si="23"/>
        <v>0</v>
      </c>
    </row>
    <row r="719" spans="1:14" x14ac:dyDescent="0.35">
      <c r="A719">
        <v>718</v>
      </c>
      <c r="B719" t="s">
        <v>2089</v>
      </c>
      <c r="C719" t="s">
        <v>2090</v>
      </c>
      <c r="D719" t="s">
        <v>2091</v>
      </c>
      <c r="E719">
        <v>61</v>
      </c>
      <c r="F719" t="s">
        <v>24</v>
      </c>
      <c r="G719" t="s">
        <v>44</v>
      </c>
      <c r="H719" s="1">
        <f>IFERROR(VLOOKUP($A719,Sheet1!$A:$F,COLUMN(Sheet1!B719),FALSE),0)</f>
        <v>44682</v>
      </c>
      <c r="I719" s="1">
        <f>IFERROR(VLOOKUP($A719,Sheet1!$A:$F,COLUMN(Sheet1!C719),FALSE),0)</f>
        <v>44682</v>
      </c>
      <c r="J719" s="14">
        <f>IFERROR(VLOOKUP($A719,Sheet1!$A:$F,COLUMN(Sheet1!D719),FALSE),0)</f>
        <v>1</v>
      </c>
      <c r="K719" s="14">
        <f>IFERROR(VLOOKUP($A719,Sheet1!$A:$F,COLUMN(Sheet1!E719),FALSE),0)</f>
        <v>437.37</v>
      </c>
      <c r="L719" s="14">
        <f>IFERROR(VLOOKUP($A719,Sheet1!$A:$F,COLUMN(Sheet1!F719),FALSE),0)</f>
        <v>0</v>
      </c>
      <c r="M719">
        <f t="shared" si="22"/>
        <v>0</v>
      </c>
      <c r="N719">
        <f t="shared" si="23"/>
        <v>0</v>
      </c>
    </row>
    <row r="720" spans="1:14" x14ac:dyDescent="0.35">
      <c r="A720">
        <v>719</v>
      </c>
      <c r="B720" t="s">
        <v>2092</v>
      </c>
      <c r="C720" t="s">
        <v>2093</v>
      </c>
      <c r="D720" t="s">
        <v>2094</v>
      </c>
      <c r="E720">
        <v>59</v>
      </c>
      <c r="F720" t="s">
        <v>24</v>
      </c>
      <c r="G720" t="s">
        <v>32</v>
      </c>
      <c r="H720" s="1">
        <f>IFERROR(VLOOKUP($A720,Sheet1!$A:$F,COLUMN(Sheet1!B720),FALSE),0)</f>
        <v>44617</v>
      </c>
      <c r="I720" s="1">
        <f>IFERROR(VLOOKUP($A720,Sheet1!$A:$F,COLUMN(Sheet1!C720),FALSE),0)</f>
        <v>44485</v>
      </c>
      <c r="J720" s="14">
        <f>IFERROR(VLOOKUP($A720,Sheet1!$A:$F,COLUMN(Sheet1!D720),FALSE),0)</f>
        <v>3</v>
      </c>
      <c r="K720" s="14">
        <f>IFERROR(VLOOKUP($A720,Sheet1!$A:$F,COLUMN(Sheet1!E720),FALSE),0)</f>
        <v>1613.3899999999999</v>
      </c>
      <c r="L720" s="14">
        <f>IFERROR(VLOOKUP($A720,Sheet1!$A:$F,COLUMN(Sheet1!F720),FALSE),0)</f>
        <v>0</v>
      </c>
      <c r="M720">
        <f t="shared" si="22"/>
        <v>0</v>
      </c>
      <c r="N720">
        <f t="shared" si="23"/>
        <v>0</v>
      </c>
    </row>
    <row r="721" spans="1:14" x14ac:dyDescent="0.35">
      <c r="A721">
        <v>720</v>
      </c>
      <c r="B721" t="s">
        <v>2095</v>
      </c>
      <c r="C721" t="s">
        <v>2096</v>
      </c>
      <c r="D721" t="s">
        <v>2097</v>
      </c>
      <c r="E721">
        <v>33</v>
      </c>
      <c r="F721" t="s">
        <v>24</v>
      </c>
      <c r="G721" t="s">
        <v>25</v>
      </c>
      <c r="H721" s="1">
        <f>IFERROR(VLOOKUP($A721,Sheet1!$A:$F,COLUMN(Sheet1!B721),FALSE),0)</f>
        <v>44655</v>
      </c>
      <c r="I721" s="1">
        <f>IFERROR(VLOOKUP($A721,Sheet1!$A:$F,COLUMN(Sheet1!C721),FALSE),0)</f>
        <v>44494</v>
      </c>
      <c r="J721" s="14">
        <f>IFERROR(VLOOKUP($A721,Sheet1!$A:$F,COLUMN(Sheet1!D721),FALSE),0)</f>
        <v>2</v>
      </c>
      <c r="K721" s="14">
        <f>IFERROR(VLOOKUP($A721,Sheet1!$A:$F,COLUMN(Sheet1!E721),FALSE),0)</f>
        <v>238.14</v>
      </c>
      <c r="L721" s="14">
        <f>IFERROR(VLOOKUP($A721,Sheet1!$A:$F,COLUMN(Sheet1!F721),FALSE),0)</f>
        <v>1</v>
      </c>
      <c r="M721">
        <f t="shared" si="22"/>
        <v>0.5</v>
      </c>
      <c r="N721">
        <f t="shared" si="23"/>
        <v>0</v>
      </c>
    </row>
    <row r="722" spans="1:14" x14ac:dyDescent="0.35">
      <c r="A722">
        <v>721</v>
      </c>
      <c r="B722" t="s">
        <v>2098</v>
      </c>
      <c r="C722" t="s">
        <v>2099</v>
      </c>
      <c r="D722" t="s">
        <v>2100</v>
      </c>
      <c r="E722">
        <v>56</v>
      </c>
      <c r="F722" t="s">
        <v>14</v>
      </c>
      <c r="G722" t="s">
        <v>32</v>
      </c>
      <c r="H722" s="1">
        <f>IFERROR(VLOOKUP($A722,Sheet1!$A:$F,COLUMN(Sheet1!B722),FALSE),0)</f>
        <v>44872</v>
      </c>
      <c r="I722" s="1">
        <f>IFERROR(VLOOKUP($A722,Sheet1!$A:$F,COLUMN(Sheet1!C722),FALSE),0)</f>
        <v>44737</v>
      </c>
      <c r="J722" s="14">
        <f>IFERROR(VLOOKUP($A722,Sheet1!$A:$F,COLUMN(Sheet1!D722),FALSE),0)</f>
        <v>2</v>
      </c>
      <c r="K722" s="14">
        <f>IFERROR(VLOOKUP($A722,Sheet1!$A:$F,COLUMN(Sheet1!E722),FALSE),0)</f>
        <v>1029.9000000000001</v>
      </c>
      <c r="L722" s="14">
        <f>IFERROR(VLOOKUP($A722,Sheet1!$A:$F,COLUMN(Sheet1!F722),FALSE),0)</f>
        <v>2</v>
      </c>
      <c r="M722">
        <f t="shared" si="22"/>
        <v>1</v>
      </c>
      <c r="N722">
        <f t="shared" si="23"/>
        <v>1</v>
      </c>
    </row>
    <row r="723" spans="1:14" x14ac:dyDescent="0.35">
      <c r="A723">
        <v>722</v>
      </c>
      <c r="B723" t="s">
        <v>675</v>
      </c>
      <c r="C723" t="s">
        <v>2101</v>
      </c>
      <c r="D723" t="s">
        <v>2102</v>
      </c>
      <c r="E723">
        <v>65</v>
      </c>
      <c r="F723" t="s">
        <v>24</v>
      </c>
      <c r="G723" t="s">
        <v>83</v>
      </c>
      <c r="H723" s="1">
        <f>IFERROR(VLOOKUP($A723,Sheet1!$A:$F,COLUMN(Sheet1!B723),FALSE),0)</f>
        <v>44815</v>
      </c>
      <c r="I723" s="1">
        <f>IFERROR(VLOOKUP($A723,Sheet1!$A:$F,COLUMN(Sheet1!C723),FALSE),0)</f>
        <v>44521</v>
      </c>
      <c r="J723" s="14">
        <f>IFERROR(VLOOKUP($A723,Sheet1!$A:$F,COLUMN(Sheet1!D723),FALSE),0)</f>
        <v>2</v>
      </c>
      <c r="K723" s="14">
        <f>IFERROR(VLOOKUP($A723,Sheet1!$A:$F,COLUMN(Sheet1!E723),FALSE),0)</f>
        <v>1722.06</v>
      </c>
      <c r="L723" s="14">
        <f>IFERROR(VLOOKUP($A723,Sheet1!$A:$F,COLUMN(Sheet1!F723),FALSE),0)</f>
        <v>0</v>
      </c>
      <c r="M723">
        <f t="shared" si="22"/>
        <v>0</v>
      </c>
      <c r="N723">
        <f t="shared" si="23"/>
        <v>0</v>
      </c>
    </row>
    <row r="724" spans="1:14" x14ac:dyDescent="0.35">
      <c r="A724">
        <v>723</v>
      </c>
      <c r="B724" t="s">
        <v>2103</v>
      </c>
      <c r="C724" t="s">
        <v>2104</v>
      </c>
      <c r="D724" t="s">
        <v>2105</v>
      </c>
      <c r="E724">
        <v>63</v>
      </c>
      <c r="F724" t="s">
        <v>9</v>
      </c>
      <c r="G724" t="s">
        <v>32</v>
      </c>
      <c r="H724" s="1">
        <f>IFERROR(VLOOKUP($A724,Sheet1!$A:$F,COLUMN(Sheet1!B724),FALSE),0)</f>
        <v>44694</v>
      </c>
      <c r="I724" s="1">
        <f>IFERROR(VLOOKUP($A724,Sheet1!$A:$F,COLUMN(Sheet1!C724),FALSE),0)</f>
        <v>44496</v>
      </c>
      <c r="J724" s="14">
        <f>IFERROR(VLOOKUP($A724,Sheet1!$A:$F,COLUMN(Sheet1!D724),FALSE),0)</f>
        <v>2</v>
      </c>
      <c r="K724" s="14">
        <f>IFERROR(VLOOKUP($A724,Sheet1!$A:$F,COLUMN(Sheet1!E724),FALSE),0)</f>
        <v>519.5</v>
      </c>
      <c r="L724" s="14">
        <f>IFERROR(VLOOKUP($A724,Sheet1!$A:$F,COLUMN(Sheet1!F724),FALSE),0)</f>
        <v>1</v>
      </c>
      <c r="M724">
        <f t="shared" si="22"/>
        <v>0.5</v>
      </c>
      <c r="N724">
        <f t="shared" si="23"/>
        <v>0</v>
      </c>
    </row>
    <row r="725" spans="1:14" x14ac:dyDescent="0.35">
      <c r="A725">
        <v>724</v>
      </c>
      <c r="B725" t="s">
        <v>2106</v>
      </c>
      <c r="C725" t="s">
        <v>2107</v>
      </c>
      <c r="D725" t="s">
        <v>2108</v>
      </c>
      <c r="E725">
        <v>45</v>
      </c>
      <c r="F725" t="s">
        <v>9</v>
      </c>
      <c r="G725" t="s">
        <v>60</v>
      </c>
      <c r="H725" s="1">
        <f>IFERROR(VLOOKUP($A725,Sheet1!$A:$F,COLUMN(Sheet1!B725),FALSE),0)</f>
        <v>44641</v>
      </c>
      <c r="I725" s="1">
        <f>IFERROR(VLOOKUP($A725,Sheet1!$A:$F,COLUMN(Sheet1!C725),FALSE),0)</f>
        <v>44443</v>
      </c>
      <c r="J725" s="14">
        <f>IFERROR(VLOOKUP($A725,Sheet1!$A:$F,COLUMN(Sheet1!D725),FALSE),0)</f>
        <v>2</v>
      </c>
      <c r="K725" s="14">
        <f>IFERROR(VLOOKUP($A725,Sheet1!$A:$F,COLUMN(Sheet1!E725),FALSE),0)</f>
        <v>924.11000000000013</v>
      </c>
      <c r="L725" s="14">
        <f>IFERROR(VLOOKUP($A725,Sheet1!$A:$F,COLUMN(Sheet1!F725),FALSE),0)</f>
        <v>1</v>
      </c>
      <c r="M725">
        <f t="shared" si="22"/>
        <v>0.5</v>
      </c>
      <c r="N725">
        <f t="shared" si="23"/>
        <v>0</v>
      </c>
    </row>
    <row r="726" spans="1:14" x14ac:dyDescent="0.35">
      <c r="A726">
        <v>725</v>
      </c>
      <c r="B726" t="s">
        <v>2109</v>
      </c>
      <c r="C726" t="s">
        <v>2110</v>
      </c>
      <c r="D726" t="s">
        <v>2111</v>
      </c>
      <c r="E726">
        <v>20</v>
      </c>
      <c r="F726" t="s">
        <v>14</v>
      </c>
      <c r="G726" t="s">
        <v>10</v>
      </c>
      <c r="H726" s="1">
        <f>IFERROR(VLOOKUP($A726,Sheet1!$A:$F,COLUMN(Sheet1!B726),FALSE),0)</f>
        <v>44812</v>
      </c>
      <c r="I726" s="1">
        <f>IFERROR(VLOOKUP($A726,Sheet1!$A:$F,COLUMN(Sheet1!C726),FALSE),0)</f>
        <v>44473</v>
      </c>
      <c r="J726" s="14">
        <f>IFERROR(VLOOKUP($A726,Sheet1!$A:$F,COLUMN(Sheet1!D726),FALSE),0)</f>
        <v>2</v>
      </c>
      <c r="K726" s="14">
        <f>IFERROR(VLOOKUP($A726,Sheet1!$A:$F,COLUMN(Sheet1!E726),FALSE),0)</f>
        <v>2738.7200000000003</v>
      </c>
      <c r="L726" s="14">
        <f>IFERROR(VLOOKUP($A726,Sheet1!$A:$F,COLUMN(Sheet1!F726),FALSE),0)</f>
        <v>2</v>
      </c>
      <c r="M726">
        <f t="shared" si="22"/>
        <v>1</v>
      </c>
      <c r="N726">
        <f t="shared" si="23"/>
        <v>1</v>
      </c>
    </row>
    <row r="727" spans="1:14" x14ac:dyDescent="0.35">
      <c r="A727">
        <v>726</v>
      </c>
      <c r="B727" t="s">
        <v>2112</v>
      </c>
      <c r="C727" t="s">
        <v>2113</v>
      </c>
      <c r="D727" t="s">
        <v>2114</v>
      </c>
      <c r="E727">
        <v>40</v>
      </c>
      <c r="F727" t="s">
        <v>14</v>
      </c>
      <c r="G727" t="s">
        <v>44</v>
      </c>
      <c r="H727" s="1">
        <f>IFERROR(VLOOKUP($A727,Sheet1!$A:$F,COLUMN(Sheet1!B727),FALSE),0)</f>
        <v>44906</v>
      </c>
      <c r="I727" s="1">
        <f>IFERROR(VLOOKUP($A727,Sheet1!$A:$F,COLUMN(Sheet1!C727),FALSE),0)</f>
        <v>44378</v>
      </c>
      <c r="J727" s="14">
        <f>IFERROR(VLOOKUP($A727,Sheet1!$A:$F,COLUMN(Sheet1!D727),FALSE),0)</f>
        <v>3</v>
      </c>
      <c r="K727" s="14">
        <f>IFERROR(VLOOKUP($A727,Sheet1!$A:$F,COLUMN(Sheet1!E727),FALSE),0)</f>
        <v>1094.3399999999999</v>
      </c>
      <c r="L727" s="14">
        <f>IFERROR(VLOOKUP($A727,Sheet1!$A:$F,COLUMN(Sheet1!F727),FALSE),0)</f>
        <v>2</v>
      </c>
      <c r="M727">
        <f t="shared" si="22"/>
        <v>0.66666666666666663</v>
      </c>
      <c r="N727">
        <f t="shared" si="23"/>
        <v>0</v>
      </c>
    </row>
    <row r="728" spans="1:14" x14ac:dyDescent="0.35">
      <c r="A728">
        <v>727</v>
      </c>
      <c r="B728" t="s">
        <v>2115</v>
      </c>
      <c r="C728" t="s">
        <v>2116</v>
      </c>
      <c r="D728" t="s">
        <v>2117</v>
      </c>
      <c r="E728">
        <v>34</v>
      </c>
      <c r="F728" t="s">
        <v>24</v>
      </c>
      <c r="G728" t="s">
        <v>44</v>
      </c>
      <c r="H728" s="1">
        <f>IFERROR(VLOOKUP($A728,Sheet1!$A:$F,COLUMN(Sheet1!B728),FALSE),0)</f>
        <v>44771</v>
      </c>
      <c r="I728" s="1">
        <f>IFERROR(VLOOKUP($A728,Sheet1!$A:$F,COLUMN(Sheet1!C728),FALSE),0)</f>
        <v>44492</v>
      </c>
      <c r="J728" s="14">
        <f>IFERROR(VLOOKUP($A728,Sheet1!$A:$F,COLUMN(Sheet1!D728),FALSE),0)</f>
        <v>4</v>
      </c>
      <c r="K728" s="14">
        <f>IFERROR(VLOOKUP($A728,Sheet1!$A:$F,COLUMN(Sheet1!E728),FALSE),0)</f>
        <v>4361.5600000000004</v>
      </c>
      <c r="L728" s="14">
        <f>IFERROR(VLOOKUP($A728,Sheet1!$A:$F,COLUMN(Sheet1!F728),FALSE),0)</f>
        <v>2</v>
      </c>
      <c r="M728">
        <f t="shared" si="22"/>
        <v>0.5</v>
      </c>
      <c r="N728">
        <f t="shared" si="23"/>
        <v>0</v>
      </c>
    </row>
    <row r="729" spans="1:14" x14ac:dyDescent="0.35">
      <c r="A729">
        <v>728</v>
      </c>
      <c r="B729" t="s">
        <v>2118</v>
      </c>
      <c r="C729" t="s">
        <v>2119</v>
      </c>
      <c r="D729" t="s">
        <v>2120</v>
      </c>
      <c r="E729">
        <v>21</v>
      </c>
      <c r="F729" t="s">
        <v>9</v>
      </c>
      <c r="G729" t="s">
        <v>10</v>
      </c>
      <c r="H729" s="1">
        <f>IFERROR(VLOOKUP($A729,Sheet1!$A:$F,COLUMN(Sheet1!B729),FALSE),0)</f>
        <v>44754</v>
      </c>
      <c r="I729" s="1">
        <f>IFERROR(VLOOKUP($A729,Sheet1!$A:$F,COLUMN(Sheet1!C729),FALSE),0)</f>
        <v>44329</v>
      </c>
      <c r="J729" s="14">
        <f>IFERROR(VLOOKUP($A729,Sheet1!$A:$F,COLUMN(Sheet1!D729),FALSE),0)</f>
        <v>2</v>
      </c>
      <c r="K729" s="14">
        <f>IFERROR(VLOOKUP($A729,Sheet1!$A:$F,COLUMN(Sheet1!E729),FALSE),0)</f>
        <v>420.43</v>
      </c>
      <c r="L729" s="14">
        <f>IFERROR(VLOOKUP($A729,Sheet1!$A:$F,COLUMN(Sheet1!F729),FALSE),0)</f>
        <v>1</v>
      </c>
      <c r="M729">
        <f t="shared" si="22"/>
        <v>0.5</v>
      </c>
      <c r="N729">
        <f t="shared" si="23"/>
        <v>0</v>
      </c>
    </row>
    <row r="730" spans="1:14" x14ac:dyDescent="0.35">
      <c r="A730">
        <v>729</v>
      </c>
      <c r="B730" t="s">
        <v>2121</v>
      </c>
      <c r="C730" t="s">
        <v>2122</v>
      </c>
      <c r="D730" t="s">
        <v>2123</v>
      </c>
      <c r="E730">
        <v>47</v>
      </c>
      <c r="F730" t="s">
        <v>14</v>
      </c>
      <c r="G730" t="s">
        <v>25</v>
      </c>
      <c r="H730" s="1">
        <f>IFERROR(VLOOKUP($A730,Sheet1!$A:$F,COLUMN(Sheet1!B730),FALSE),0)</f>
        <v>45000</v>
      </c>
      <c r="I730" s="1">
        <f>IFERROR(VLOOKUP($A730,Sheet1!$A:$F,COLUMN(Sheet1!C730),FALSE),0)</f>
        <v>44342</v>
      </c>
      <c r="J730" s="14">
        <f>IFERROR(VLOOKUP($A730,Sheet1!$A:$F,COLUMN(Sheet1!D730),FALSE),0)</f>
        <v>3</v>
      </c>
      <c r="K730" s="14">
        <f>IFERROR(VLOOKUP($A730,Sheet1!$A:$F,COLUMN(Sheet1!E730),FALSE),0)</f>
        <v>3618.86</v>
      </c>
      <c r="L730" s="14">
        <f>IFERROR(VLOOKUP($A730,Sheet1!$A:$F,COLUMN(Sheet1!F730),FALSE),0)</f>
        <v>2</v>
      </c>
      <c r="M730">
        <f t="shared" si="22"/>
        <v>0.66666666666666663</v>
      </c>
      <c r="N730">
        <f t="shared" si="23"/>
        <v>0</v>
      </c>
    </row>
    <row r="731" spans="1:14" x14ac:dyDescent="0.35">
      <c r="A731">
        <v>730</v>
      </c>
      <c r="B731" t="s">
        <v>2124</v>
      </c>
      <c r="C731" t="s">
        <v>2125</v>
      </c>
      <c r="D731" t="s">
        <v>2126</v>
      </c>
      <c r="E731">
        <v>33</v>
      </c>
      <c r="F731" t="s">
        <v>9</v>
      </c>
      <c r="G731" t="s">
        <v>48</v>
      </c>
      <c r="H731" s="1">
        <f>IFERROR(VLOOKUP($A731,Sheet1!$A:$F,COLUMN(Sheet1!B731),FALSE),0)</f>
        <v>44985</v>
      </c>
      <c r="I731" s="1">
        <f>IFERROR(VLOOKUP($A731,Sheet1!$A:$F,COLUMN(Sheet1!C731),FALSE),0)</f>
        <v>44692</v>
      </c>
      <c r="J731" s="14">
        <f>IFERROR(VLOOKUP($A731,Sheet1!$A:$F,COLUMN(Sheet1!D731),FALSE),0)</f>
        <v>2</v>
      </c>
      <c r="K731" s="14">
        <f>IFERROR(VLOOKUP($A731,Sheet1!$A:$F,COLUMN(Sheet1!E731),FALSE),0)</f>
        <v>641.17999999999995</v>
      </c>
      <c r="L731" s="14">
        <f>IFERROR(VLOOKUP($A731,Sheet1!$A:$F,COLUMN(Sheet1!F731),FALSE),0)</f>
        <v>1</v>
      </c>
      <c r="M731">
        <f t="shared" si="22"/>
        <v>0.5</v>
      </c>
      <c r="N731">
        <f t="shared" si="23"/>
        <v>0</v>
      </c>
    </row>
    <row r="732" spans="1:14" x14ac:dyDescent="0.35">
      <c r="A732">
        <v>731</v>
      </c>
      <c r="B732" t="s">
        <v>2127</v>
      </c>
      <c r="C732" t="s">
        <v>2128</v>
      </c>
      <c r="D732" t="s">
        <v>2129</v>
      </c>
      <c r="E732">
        <v>41</v>
      </c>
      <c r="F732" t="s">
        <v>14</v>
      </c>
      <c r="G732" t="s">
        <v>48</v>
      </c>
      <c r="H732" s="1">
        <f>IFERROR(VLOOKUP($A732,Sheet1!$A:$F,COLUMN(Sheet1!B732),FALSE),0)</f>
        <v>44858</v>
      </c>
      <c r="I732" s="1">
        <f>IFERROR(VLOOKUP($A732,Sheet1!$A:$F,COLUMN(Sheet1!C732),FALSE),0)</f>
        <v>44300</v>
      </c>
      <c r="J732" s="14">
        <f>IFERROR(VLOOKUP($A732,Sheet1!$A:$F,COLUMN(Sheet1!D732),FALSE),0)</f>
        <v>5</v>
      </c>
      <c r="K732" s="14">
        <f>IFERROR(VLOOKUP($A732,Sheet1!$A:$F,COLUMN(Sheet1!E732),FALSE),0)</f>
        <v>5106.7599999999993</v>
      </c>
      <c r="L732" s="14">
        <f>IFERROR(VLOOKUP($A732,Sheet1!$A:$F,COLUMN(Sheet1!F732),FALSE),0)</f>
        <v>2</v>
      </c>
      <c r="M732">
        <f t="shared" si="22"/>
        <v>0.4</v>
      </c>
      <c r="N732">
        <f t="shared" si="23"/>
        <v>0</v>
      </c>
    </row>
    <row r="733" spans="1:14" x14ac:dyDescent="0.35">
      <c r="A733">
        <v>732</v>
      </c>
      <c r="B733" t="s">
        <v>2130</v>
      </c>
      <c r="C733" t="s">
        <v>2131</v>
      </c>
      <c r="D733" t="s">
        <v>2132</v>
      </c>
      <c r="E733">
        <v>56</v>
      </c>
      <c r="F733" t="s">
        <v>9</v>
      </c>
      <c r="G733" t="s">
        <v>44</v>
      </c>
      <c r="H733" s="1">
        <f>IFERROR(VLOOKUP($A733,Sheet1!$A:$F,COLUMN(Sheet1!B733),FALSE),0)</f>
        <v>44737</v>
      </c>
      <c r="I733" s="1">
        <f>IFERROR(VLOOKUP($A733,Sheet1!$A:$F,COLUMN(Sheet1!C733),FALSE),0)</f>
        <v>44737</v>
      </c>
      <c r="J733" s="14">
        <f>IFERROR(VLOOKUP($A733,Sheet1!$A:$F,COLUMN(Sheet1!D733),FALSE),0)</f>
        <v>1</v>
      </c>
      <c r="K733" s="14">
        <f>IFERROR(VLOOKUP($A733,Sheet1!$A:$F,COLUMN(Sheet1!E733),FALSE),0)</f>
        <v>586.32000000000005</v>
      </c>
      <c r="L733" s="14">
        <f>IFERROR(VLOOKUP($A733,Sheet1!$A:$F,COLUMN(Sheet1!F733),FALSE),0)</f>
        <v>1</v>
      </c>
      <c r="M733">
        <f t="shared" si="22"/>
        <v>1</v>
      </c>
      <c r="N733">
        <f t="shared" si="23"/>
        <v>1</v>
      </c>
    </row>
    <row r="734" spans="1:14" x14ac:dyDescent="0.35">
      <c r="A734">
        <v>733</v>
      </c>
      <c r="B734" t="s">
        <v>2133</v>
      </c>
      <c r="C734" t="s">
        <v>2134</v>
      </c>
      <c r="D734">
        <f>1-585-642-3041</f>
        <v>-4267</v>
      </c>
      <c r="E734">
        <v>29</v>
      </c>
      <c r="F734" t="s">
        <v>14</v>
      </c>
      <c r="G734" t="s">
        <v>32</v>
      </c>
      <c r="H734" s="1">
        <f>IFERROR(VLOOKUP($A734,Sheet1!$A:$F,COLUMN(Sheet1!B734),FALSE),0)</f>
        <v>44846</v>
      </c>
      <c r="I734" s="1">
        <f>IFERROR(VLOOKUP($A734,Sheet1!$A:$F,COLUMN(Sheet1!C734),FALSE),0)</f>
        <v>44498</v>
      </c>
      <c r="J734" s="14">
        <f>IFERROR(VLOOKUP($A734,Sheet1!$A:$F,COLUMN(Sheet1!D734),FALSE),0)</f>
        <v>4</v>
      </c>
      <c r="K734" s="14">
        <f>IFERROR(VLOOKUP($A734,Sheet1!$A:$F,COLUMN(Sheet1!E734),FALSE),0)</f>
        <v>2384.69</v>
      </c>
      <c r="L734" s="14">
        <f>IFERROR(VLOOKUP($A734,Sheet1!$A:$F,COLUMN(Sheet1!F734),FALSE),0)</f>
        <v>2</v>
      </c>
      <c r="M734">
        <f t="shared" si="22"/>
        <v>0.5</v>
      </c>
      <c r="N734">
        <f t="shared" si="23"/>
        <v>0</v>
      </c>
    </row>
    <row r="735" spans="1:14" x14ac:dyDescent="0.35">
      <c r="A735">
        <v>734</v>
      </c>
      <c r="B735" t="s">
        <v>2135</v>
      </c>
      <c r="C735" t="s">
        <v>2136</v>
      </c>
      <c r="D735" t="s">
        <v>2137</v>
      </c>
      <c r="E735">
        <v>18</v>
      </c>
      <c r="F735" t="s">
        <v>24</v>
      </c>
      <c r="G735" t="s">
        <v>76</v>
      </c>
      <c r="H735" s="1">
        <f>IFERROR(VLOOKUP($A735,Sheet1!$A:$F,COLUMN(Sheet1!B735),FALSE),0)</f>
        <v>44995</v>
      </c>
      <c r="I735" s="1">
        <f>IFERROR(VLOOKUP($A735,Sheet1!$A:$F,COLUMN(Sheet1!C735),FALSE),0)</f>
        <v>44395</v>
      </c>
      <c r="J735" s="14">
        <f>IFERROR(VLOOKUP($A735,Sheet1!$A:$F,COLUMN(Sheet1!D735),FALSE),0)</f>
        <v>3</v>
      </c>
      <c r="K735" s="14">
        <f>IFERROR(VLOOKUP($A735,Sheet1!$A:$F,COLUMN(Sheet1!E735),FALSE),0)</f>
        <v>2782.1400000000003</v>
      </c>
      <c r="L735" s="14">
        <f>IFERROR(VLOOKUP($A735,Sheet1!$A:$F,COLUMN(Sheet1!F735),FALSE),0)</f>
        <v>1</v>
      </c>
      <c r="M735">
        <f t="shared" si="22"/>
        <v>0.33333333333333331</v>
      </c>
      <c r="N735">
        <f t="shared" si="23"/>
        <v>0</v>
      </c>
    </row>
    <row r="736" spans="1:14" x14ac:dyDescent="0.35">
      <c r="A736">
        <v>735</v>
      </c>
      <c r="B736" t="s">
        <v>2138</v>
      </c>
      <c r="C736" t="s">
        <v>2139</v>
      </c>
      <c r="D736" t="s">
        <v>2140</v>
      </c>
      <c r="E736">
        <v>23</v>
      </c>
      <c r="F736" t="s">
        <v>14</v>
      </c>
      <c r="G736" t="s">
        <v>83</v>
      </c>
      <c r="H736" s="1">
        <f>IFERROR(VLOOKUP($A736,Sheet1!$A:$F,COLUMN(Sheet1!B736),FALSE),0)</f>
        <v>44795</v>
      </c>
      <c r="I736" s="1">
        <f>IFERROR(VLOOKUP($A736,Sheet1!$A:$F,COLUMN(Sheet1!C736),FALSE),0)</f>
        <v>44465</v>
      </c>
      <c r="J736" s="14">
        <f>IFERROR(VLOOKUP($A736,Sheet1!$A:$F,COLUMN(Sheet1!D736),FALSE),0)</f>
        <v>3</v>
      </c>
      <c r="K736" s="14">
        <f>IFERROR(VLOOKUP($A736,Sheet1!$A:$F,COLUMN(Sheet1!E736),FALSE),0)</f>
        <v>2810.38</v>
      </c>
      <c r="L736" s="14">
        <f>IFERROR(VLOOKUP($A736,Sheet1!$A:$F,COLUMN(Sheet1!F736),FALSE),0)</f>
        <v>1</v>
      </c>
      <c r="M736">
        <f t="shared" si="22"/>
        <v>0.33333333333333331</v>
      </c>
      <c r="N736">
        <f t="shared" si="23"/>
        <v>0</v>
      </c>
    </row>
    <row r="737" spans="1:14" x14ac:dyDescent="0.35">
      <c r="A737">
        <v>736</v>
      </c>
      <c r="B737" t="s">
        <v>2141</v>
      </c>
      <c r="C737" t="s">
        <v>2142</v>
      </c>
      <c r="D737" t="s">
        <v>2143</v>
      </c>
      <c r="E737">
        <v>23</v>
      </c>
      <c r="F737" t="s">
        <v>24</v>
      </c>
      <c r="G737" t="s">
        <v>17</v>
      </c>
      <c r="H737" s="1">
        <f>IFERROR(VLOOKUP($A737,Sheet1!$A:$F,COLUMN(Sheet1!B737),FALSE),0)</f>
        <v>44938</v>
      </c>
      <c r="I737" s="1">
        <f>IFERROR(VLOOKUP($A737,Sheet1!$A:$F,COLUMN(Sheet1!C737),FALSE),0)</f>
        <v>44536</v>
      </c>
      <c r="J737" s="14">
        <f>IFERROR(VLOOKUP($A737,Sheet1!$A:$F,COLUMN(Sheet1!D737),FALSE),0)</f>
        <v>4</v>
      </c>
      <c r="K737" s="14">
        <f>IFERROR(VLOOKUP($A737,Sheet1!$A:$F,COLUMN(Sheet1!E737),FALSE),0)</f>
        <v>2950.1000000000004</v>
      </c>
      <c r="L737" s="14">
        <f>IFERROR(VLOOKUP($A737,Sheet1!$A:$F,COLUMN(Sheet1!F737),FALSE),0)</f>
        <v>1</v>
      </c>
      <c r="M737">
        <f t="shared" si="22"/>
        <v>0.25</v>
      </c>
      <c r="N737">
        <f t="shared" si="23"/>
        <v>0</v>
      </c>
    </row>
    <row r="738" spans="1:14" x14ac:dyDescent="0.35">
      <c r="A738">
        <v>737</v>
      </c>
      <c r="B738" t="s">
        <v>2144</v>
      </c>
      <c r="C738" t="s">
        <v>2145</v>
      </c>
      <c r="D738" t="s">
        <v>2146</v>
      </c>
      <c r="E738">
        <v>59</v>
      </c>
      <c r="F738" t="s">
        <v>9</v>
      </c>
      <c r="G738" t="s">
        <v>76</v>
      </c>
      <c r="H738" s="1">
        <f>IFERROR(VLOOKUP($A738,Sheet1!$A:$F,COLUMN(Sheet1!B738),FALSE),0)</f>
        <v>44598</v>
      </c>
      <c r="I738" s="1">
        <f>IFERROR(VLOOKUP($A738,Sheet1!$A:$F,COLUMN(Sheet1!C738),FALSE),0)</f>
        <v>44598</v>
      </c>
      <c r="J738" s="14">
        <f>IFERROR(VLOOKUP($A738,Sheet1!$A:$F,COLUMN(Sheet1!D738),FALSE),0)</f>
        <v>1</v>
      </c>
      <c r="K738" s="14">
        <f>IFERROR(VLOOKUP($A738,Sheet1!$A:$F,COLUMN(Sheet1!E738),FALSE),0)</f>
        <v>65.88</v>
      </c>
      <c r="L738" s="14">
        <f>IFERROR(VLOOKUP($A738,Sheet1!$A:$F,COLUMN(Sheet1!F738),FALSE),0)</f>
        <v>1</v>
      </c>
      <c r="M738">
        <f t="shared" si="22"/>
        <v>1</v>
      </c>
      <c r="N738">
        <f t="shared" si="23"/>
        <v>1</v>
      </c>
    </row>
    <row r="739" spans="1:14" x14ac:dyDescent="0.35">
      <c r="A739">
        <v>738</v>
      </c>
      <c r="B739" t="s">
        <v>2147</v>
      </c>
      <c r="C739" t="s">
        <v>2148</v>
      </c>
      <c r="D739" t="s">
        <v>2149</v>
      </c>
      <c r="E739">
        <v>34</v>
      </c>
      <c r="F739" t="s">
        <v>9</v>
      </c>
      <c r="G739" t="s">
        <v>25</v>
      </c>
      <c r="H739" s="1">
        <f>IFERROR(VLOOKUP($A739,Sheet1!$A:$F,COLUMN(Sheet1!B739),FALSE),0)</f>
        <v>44628</v>
      </c>
      <c r="I739" s="1">
        <f>IFERROR(VLOOKUP($A739,Sheet1!$A:$F,COLUMN(Sheet1!C739),FALSE),0)</f>
        <v>44487</v>
      </c>
      <c r="J739" s="14">
        <f>IFERROR(VLOOKUP($A739,Sheet1!$A:$F,COLUMN(Sheet1!D739),FALSE),0)</f>
        <v>3</v>
      </c>
      <c r="K739" s="14">
        <f>IFERROR(VLOOKUP($A739,Sheet1!$A:$F,COLUMN(Sheet1!E739),FALSE),0)</f>
        <v>3171.49</v>
      </c>
      <c r="L739" s="14">
        <f>IFERROR(VLOOKUP($A739,Sheet1!$A:$F,COLUMN(Sheet1!F739),FALSE),0)</f>
        <v>2</v>
      </c>
      <c r="M739">
        <f t="shared" si="22"/>
        <v>0.66666666666666663</v>
      </c>
      <c r="N739">
        <f t="shared" si="23"/>
        <v>0</v>
      </c>
    </row>
    <row r="740" spans="1:14" x14ac:dyDescent="0.35">
      <c r="A740">
        <v>739</v>
      </c>
      <c r="B740" t="s">
        <v>2150</v>
      </c>
      <c r="C740" t="s">
        <v>2151</v>
      </c>
      <c r="D740" t="s">
        <v>2152</v>
      </c>
      <c r="E740">
        <v>56</v>
      </c>
      <c r="F740" t="s">
        <v>9</v>
      </c>
      <c r="G740" t="s">
        <v>60</v>
      </c>
      <c r="H740" s="1">
        <f>IFERROR(VLOOKUP($A740,Sheet1!$A:$F,COLUMN(Sheet1!B740),FALSE),0)</f>
        <v>44755</v>
      </c>
      <c r="I740" s="1">
        <f>IFERROR(VLOOKUP($A740,Sheet1!$A:$F,COLUMN(Sheet1!C740),FALSE),0)</f>
        <v>44678</v>
      </c>
      <c r="J740" s="14">
        <f>IFERROR(VLOOKUP($A740,Sheet1!$A:$F,COLUMN(Sheet1!D740),FALSE),0)</f>
        <v>2</v>
      </c>
      <c r="K740" s="14">
        <f>IFERROR(VLOOKUP($A740,Sheet1!$A:$F,COLUMN(Sheet1!E740),FALSE),0)</f>
        <v>607.17999999999995</v>
      </c>
      <c r="L740" s="14">
        <f>IFERROR(VLOOKUP($A740,Sheet1!$A:$F,COLUMN(Sheet1!F740),FALSE),0)</f>
        <v>2</v>
      </c>
      <c r="M740">
        <f t="shared" si="22"/>
        <v>1</v>
      </c>
      <c r="N740">
        <f t="shared" si="23"/>
        <v>1</v>
      </c>
    </row>
    <row r="741" spans="1:14" x14ac:dyDescent="0.35">
      <c r="A741">
        <v>740</v>
      </c>
      <c r="B741" t="s">
        <v>2153</v>
      </c>
      <c r="C741" t="s">
        <v>2154</v>
      </c>
      <c r="D741">
        <v>5339627466</v>
      </c>
      <c r="E741">
        <v>57</v>
      </c>
      <c r="F741" t="s">
        <v>9</v>
      </c>
      <c r="G741" t="s">
        <v>76</v>
      </c>
      <c r="H741" s="1">
        <f>IFERROR(VLOOKUP($A741,Sheet1!$A:$F,COLUMN(Sheet1!B741),FALSE),0)</f>
        <v>44985</v>
      </c>
      <c r="I741" s="1">
        <f>IFERROR(VLOOKUP($A741,Sheet1!$A:$F,COLUMN(Sheet1!C741),FALSE),0)</f>
        <v>44326</v>
      </c>
      <c r="J741" s="14">
        <f>IFERROR(VLOOKUP($A741,Sheet1!$A:$F,COLUMN(Sheet1!D741),FALSE),0)</f>
        <v>3</v>
      </c>
      <c r="K741" s="14">
        <f>IFERROR(VLOOKUP($A741,Sheet1!$A:$F,COLUMN(Sheet1!E741),FALSE),0)</f>
        <v>352.67</v>
      </c>
      <c r="L741" s="14">
        <f>IFERROR(VLOOKUP($A741,Sheet1!$A:$F,COLUMN(Sheet1!F741),FALSE),0)</f>
        <v>2</v>
      </c>
      <c r="M741">
        <f t="shared" si="22"/>
        <v>0.66666666666666663</v>
      </c>
      <c r="N741">
        <f t="shared" si="23"/>
        <v>0</v>
      </c>
    </row>
    <row r="742" spans="1:14" x14ac:dyDescent="0.35">
      <c r="A742">
        <v>741</v>
      </c>
      <c r="B742" t="s">
        <v>2155</v>
      </c>
      <c r="C742" t="s">
        <v>2156</v>
      </c>
      <c r="D742" t="s">
        <v>2157</v>
      </c>
      <c r="E742">
        <v>39</v>
      </c>
      <c r="F742" t="s">
        <v>9</v>
      </c>
      <c r="G742" t="s">
        <v>44</v>
      </c>
      <c r="H742" s="1">
        <f>IFERROR(VLOOKUP($A742,Sheet1!$A:$F,COLUMN(Sheet1!B742),FALSE),0)</f>
        <v>44891</v>
      </c>
      <c r="I742" s="1">
        <f>IFERROR(VLOOKUP($A742,Sheet1!$A:$F,COLUMN(Sheet1!C742),FALSE),0)</f>
        <v>44376</v>
      </c>
      <c r="J742" s="14">
        <f>IFERROR(VLOOKUP($A742,Sheet1!$A:$F,COLUMN(Sheet1!D742),FALSE),0)</f>
        <v>5</v>
      </c>
      <c r="K742" s="14">
        <f>IFERROR(VLOOKUP($A742,Sheet1!$A:$F,COLUMN(Sheet1!E742),FALSE),0)</f>
        <v>4174.12</v>
      </c>
      <c r="L742" s="14">
        <f>IFERROR(VLOOKUP($A742,Sheet1!$A:$F,COLUMN(Sheet1!F742),FALSE),0)</f>
        <v>3</v>
      </c>
      <c r="M742">
        <f t="shared" si="22"/>
        <v>0.6</v>
      </c>
      <c r="N742">
        <f t="shared" si="23"/>
        <v>0</v>
      </c>
    </row>
    <row r="743" spans="1:14" x14ac:dyDescent="0.35">
      <c r="A743">
        <v>742</v>
      </c>
      <c r="B743" t="s">
        <v>2158</v>
      </c>
      <c r="C743" t="s">
        <v>2159</v>
      </c>
      <c r="D743" t="s">
        <v>2160</v>
      </c>
      <c r="E743">
        <v>56</v>
      </c>
      <c r="F743" t="s">
        <v>14</v>
      </c>
      <c r="G743" t="s">
        <v>32</v>
      </c>
      <c r="H743" s="1">
        <f>IFERROR(VLOOKUP($A743,Sheet1!$A:$F,COLUMN(Sheet1!B743),FALSE),0)</f>
        <v>44895</v>
      </c>
      <c r="I743" s="1">
        <f>IFERROR(VLOOKUP($A743,Sheet1!$A:$F,COLUMN(Sheet1!C743),FALSE),0)</f>
        <v>44740</v>
      </c>
      <c r="J743" s="14">
        <f>IFERROR(VLOOKUP($A743,Sheet1!$A:$F,COLUMN(Sheet1!D743),FALSE),0)</f>
        <v>3</v>
      </c>
      <c r="K743" s="14">
        <f>IFERROR(VLOOKUP($A743,Sheet1!$A:$F,COLUMN(Sheet1!E743),FALSE),0)</f>
        <v>3351.02</v>
      </c>
      <c r="L743" s="14">
        <f>IFERROR(VLOOKUP($A743,Sheet1!$A:$F,COLUMN(Sheet1!F743),FALSE),0)</f>
        <v>0</v>
      </c>
      <c r="M743">
        <f t="shared" si="22"/>
        <v>0</v>
      </c>
      <c r="N743">
        <f t="shared" si="23"/>
        <v>0</v>
      </c>
    </row>
    <row r="744" spans="1:14" x14ac:dyDescent="0.35">
      <c r="A744">
        <v>743</v>
      </c>
      <c r="B744" t="s">
        <v>2161</v>
      </c>
      <c r="C744" t="s">
        <v>2162</v>
      </c>
      <c r="D744" t="s">
        <v>2163</v>
      </c>
      <c r="E744">
        <v>45</v>
      </c>
      <c r="F744" t="s">
        <v>9</v>
      </c>
      <c r="G744" t="s">
        <v>44</v>
      </c>
      <c r="H744" s="1">
        <f>IFERROR(VLOOKUP($A744,Sheet1!$A:$F,COLUMN(Sheet1!B744),FALSE),0)</f>
        <v>44842</v>
      </c>
      <c r="I744" s="1">
        <f>IFERROR(VLOOKUP($A744,Sheet1!$A:$F,COLUMN(Sheet1!C744),FALSE),0)</f>
        <v>44842</v>
      </c>
      <c r="J744" s="14">
        <f>IFERROR(VLOOKUP($A744,Sheet1!$A:$F,COLUMN(Sheet1!D744),FALSE),0)</f>
        <v>1</v>
      </c>
      <c r="K744" s="14">
        <f>IFERROR(VLOOKUP($A744,Sheet1!$A:$F,COLUMN(Sheet1!E744),FALSE),0)</f>
        <v>727.24</v>
      </c>
      <c r="L744" s="14">
        <f>IFERROR(VLOOKUP($A744,Sheet1!$A:$F,COLUMN(Sheet1!F744),FALSE),0)</f>
        <v>1</v>
      </c>
      <c r="M744">
        <f t="shared" si="22"/>
        <v>1</v>
      </c>
      <c r="N744">
        <f t="shared" si="23"/>
        <v>1</v>
      </c>
    </row>
    <row r="745" spans="1:14" x14ac:dyDescent="0.35">
      <c r="A745">
        <v>744</v>
      </c>
      <c r="B745" t="s">
        <v>2164</v>
      </c>
      <c r="C745" t="s">
        <v>2165</v>
      </c>
      <c r="D745" t="s">
        <v>2166</v>
      </c>
      <c r="E745">
        <v>33</v>
      </c>
      <c r="F745" t="s">
        <v>9</v>
      </c>
      <c r="G745" t="s">
        <v>32</v>
      </c>
      <c r="H745" s="1">
        <f>IFERROR(VLOOKUP($A745,Sheet1!$A:$F,COLUMN(Sheet1!B745),FALSE),0)</f>
        <v>44916</v>
      </c>
      <c r="I745" s="1">
        <f>IFERROR(VLOOKUP($A745,Sheet1!$A:$F,COLUMN(Sheet1!C745),FALSE),0)</f>
        <v>44295</v>
      </c>
      <c r="J745" s="14">
        <f>IFERROR(VLOOKUP($A745,Sheet1!$A:$F,COLUMN(Sheet1!D745),FALSE),0)</f>
        <v>4</v>
      </c>
      <c r="K745" s="14">
        <f>IFERROR(VLOOKUP($A745,Sheet1!$A:$F,COLUMN(Sheet1!E745),FALSE),0)</f>
        <v>916.19</v>
      </c>
      <c r="L745" s="14">
        <f>IFERROR(VLOOKUP($A745,Sheet1!$A:$F,COLUMN(Sheet1!F745),FALSE),0)</f>
        <v>3</v>
      </c>
      <c r="M745">
        <f t="shared" si="22"/>
        <v>0.75</v>
      </c>
      <c r="N745">
        <f t="shared" si="23"/>
        <v>0</v>
      </c>
    </row>
    <row r="746" spans="1:14" x14ac:dyDescent="0.35">
      <c r="A746">
        <v>745</v>
      </c>
      <c r="B746" t="s">
        <v>2167</v>
      </c>
      <c r="C746" t="s">
        <v>2168</v>
      </c>
      <c r="D746" t="s">
        <v>2169</v>
      </c>
      <c r="E746">
        <v>64</v>
      </c>
      <c r="F746" t="s">
        <v>24</v>
      </c>
      <c r="G746" t="s">
        <v>44</v>
      </c>
      <c r="H746" s="1">
        <f>IFERROR(VLOOKUP($A746,Sheet1!$A:$F,COLUMN(Sheet1!B746),FALSE),0)</f>
        <v>44623</v>
      </c>
      <c r="I746" s="1">
        <f>IFERROR(VLOOKUP($A746,Sheet1!$A:$F,COLUMN(Sheet1!C746),FALSE),0)</f>
        <v>44404</v>
      </c>
      <c r="J746" s="14">
        <f>IFERROR(VLOOKUP($A746,Sheet1!$A:$F,COLUMN(Sheet1!D746),FALSE),0)</f>
        <v>2</v>
      </c>
      <c r="K746" s="14">
        <f>IFERROR(VLOOKUP($A746,Sheet1!$A:$F,COLUMN(Sheet1!E746),FALSE),0)</f>
        <v>1762.3999999999999</v>
      </c>
      <c r="L746" s="14">
        <f>IFERROR(VLOOKUP($A746,Sheet1!$A:$F,COLUMN(Sheet1!F746),FALSE),0)</f>
        <v>1</v>
      </c>
      <c r="M746">
        <f t="shared" si="22"/>
        <v>0.5</v>
      </c>
      <c r="N746">
        <f t="shared" si="23"/>
        <v>0</v>
      </c>
    </row>
    <row r="747" spans="1:14" x14ac:dyDescent="0.35">
      <c r="A747">
        <v>746</v>
      </c>
      <c r="B747" t="s">
        <v>2170</v>
      </c>
      <c r="C747" t="s">
        <v>2171</v>
      </c>
      <c r="D747" t="s">
        <v>2172</v>
      </c>
      <c r="E747">
        <v>62</v>
      </c>
      <c r="F747" t="s">
        <v>24</v>
      </c>
      <c r="G747" t="s">
        <v>48</v>
      </c>
      <c r="H747" s="1">
        <f>IFERROR(VLOOKUP($A747,Sheet1!$A:$F,COLUMN(Sheet1!B747),FALSE),0)</f>
        <v>44995</v>
      </c>
      <c r="I747" s="1">
        <f>IFERROR(VLOOKUP($A747,Sheet1!$A:$F,COLUMN(Sheet1!C747),FALSE),0)</f>
        <v>44516</v>
      </c>
      <c r="J747" s="14">
        <f>IFERROR(VLOOKUP($A747,Sheet1!$A:$F,COLUMN(Sheet1!D747),FALSE),0)</f>
        <v>4</v>
      </c>
      <c r="K747" s="14">
        <f>IFERROR(VLOOKUP($A747,Sheet1!$A:$F,COLUMN(Sheet1!E747),FALSE),0)</f>
        <v>3157.06</v>
      </c>
      <c r="L747" s="14">
        <f>IFERROR(VLOOKUP($A747,Sheet1!$A:$F,COLUMN(Sheet1!F747),FALSE),0)</f>
        <v>2</v>
      </c>
      <c r="M747">
        <f t="shared" si="22"/>
        <v>0.5</v>
      </c>
      <c r="N747">
        <f t="shared" si="23"/>
        <v>0</v>
      </c>
    </row>
    <row r="748" spans="1:14" x14ac:dyDescent="0.35">
      <c r="A748">
        <v>747</v>
      </c>
      <c r="B748" t="s">
        <v>2173</v>
      </c>
      <c r="C748" t="s">
        <v>2174</v>
      </c>
      <c r="D748" t="s">
        <v>2175</v>
      </c>
      <c r="E748">
        <v>50</v>
      </c>
      <c r="F748" t="s">
        <v>9</v>
      </c>
      <c r="G748" t="s">
        <v>60</v>
      </c>
      <c r="H748" s="1">
        <f>IFERROR(VLOOKUP($A748,Sheet1!$A:$F,COLUMN(Sheet1!B748),FALSE),0)</f>
        <v>44663</v>
      </c>
      <c r="I748" s="1">
        <f>IFERROR(VLOOKUP($A748,Sheet1!$A:$F,COLUMN(Sheet1!C748),FALSE),0)</f>
        <v>44300</v>
      </c>
      <c r="J748" s="14">
        <f>IFERROR(VLOOKUP($A748,Sheet1!$A:$F,COLUMN(Sheet1!D748),FALSE),0)</f>
        <v>4</v>
      </c>
      <c r="K748" s="14">
        <f>IFERROR(VLOOKUP($A748,Sheet1!$A:$F,COLUMN(Sheet1!E748),FALSE),0)</f>
        <v>3819.3700000000003</v>
      </c>
      <c r="L748" s="14">
        <f>IFERROR(VLOOKUP($A748,Sheet1!$A:$F,COLUMN(Sheet1!F748),FALSE),0)</f>
        <v>2</v>
      </c>
      <c r="M748">
        <f t="shared" si="22"/>
        <v>0.5</v>
      </c>
      <c r="N748">
        <f t="shared" si="23"/>
        <v>0</v>
      </c>
    </row>
    <row r="749" spans="1:14" x14ac:dyDescent="0.35">
      <c r="A749">
        <v>748</v>
      </c>
      <c r="B749" t="s">
        <v>2176</v>
      </c>
      <c r="C749" t="s">
        <v>2177</v>
      </c>
      <c r="D749" t="s">
        <v>2178</v>
      </c>
      <c r="E749">
        <v>45</v>
      </c>
      <c r="F749" t="s">
        <v>14</v>
      </c>
      <c r="G749" t="s">
        <v>83</v>
      </c>
      <c r="H749" s="1">
        <f>IFERROR(VLOOKUP($A749,Sheet1!$A:$F,COLUMN(Sheet1!B749),FALSE),0)</f>
        <v>44914</v>
      </c>
      <c r="I749" s="1">
        <f>IFERROR(VLOOKUP($A749,Sheet1!$A:$F,COLUMN(Sheet1!C749),FALSE),0)</f>
        <v>44477</v>
      </c>
      <c r="J749" s="14">
        <f>IFERROR(VLOOKUP($A749,Sheet1!$A:$F,COLUMN(Sheet1!D749),FALSE),0)</f>
        <v>5</v>
      </c>
      <c r="K749" s="14">
        <f>IFERROR(VLOOKUP($A749,Sheet1!$A:$F,COLUMN(Sheet1!E749),FALSE),0)</f>
        <v>1488.15</v>
      </c>
      <c r="L749" s="14">
        <f>IFERROR(VLOOKUP($A749,Sheet1!$A:$F,COLUMN(Sheet1!F749),FALSE),0)</f>
        <v>2</v>
      </c>
      <c r="M749">
        <f t="shared" si="22"/>
        <v>0.4</v>
      </c>
      <c r="N749">
        <f t="shared" si="23"/>
        <v>0</v>
      </c>
    </row>
    <row r="750" spans="1:14" x14ac:dyDescent="0.35">
      <c r="A750">
        <v>749</v>
      </c>
      <c r="B750" t="s">
        <v>2179</v>
      </c>
      <c r="C750" t="s">
        <v>2180</v>
      </c>
      <c r="D750" t="s">
        <v>2181</v>
      </c>
      <c r="E750">
        <v>40</v>
      </c>
      <c r="F750" t="s">
        <v>9</v>
      </c>
      <c r="G750" t="s">
        <v>44</v>
      </c>
      <c r="H750" s="1">
        <f>IFERROR(VLOOKUP($A750,Sheet1!$A:$F,COLUMN(Sheet1!B750),FALSE),0)</f>
        <v>44989</v>
      </c>
      <c r="I750" s="1">
        <f>IFERROR(VLOOKUP($A750,Sheet1!$A:$F,COLUMN(Sheet1!C750),FALSE),0)</f>
        <v>44343</v>
      </c>
      <c r="J750" s="14">
        <f>IFERROR(VLOOKUP($A750,Sheet1!$A:$F,COLUMN(Sheet1!D750),FALSE),0)</f>
        <v>5</v>
      </c>
      <c r="K750" s="14">
        <f>IFERROR(VLOOKUP($A750,Sheet1!$A:$F,COLUMN(Sheet1!E750),FALSE),0)</f>
        <v>4209.47</v>
      </c>
      <c r="L750" s="14">
        <f>IFERROR(VLOOKUP($A750,Sheet1!$A:$F,COLUMN(Sheet1!F750),FALSE),0)</f>
        <v>3</v>
      </c>
      <c r="M750">
        <f t="shared" si="22"/>
        <v>0.6</v>
      </c>
      <c r="N750">
        <f t="shared" si="23"/>
        <v>0</v>
      </c>
    </row>
    <row r="751" spans="1:14" x14ac:dyDescent="0.35">
      <c r="A751">
        <v>750</v>
      </c>
      <c r="B751" t="s">
        <v>2182</v>
      </c>
      <c r="C751" t="s">
        <v>2183</v>
      </c>
      <c r="D751" t="s">
        <v>2184</v>
      </c>
      <c r="E751">
        <v>26</v>
      </c>
      <c r="F751" t="s">
        <v>24</v>
      </c>
      <c r="G751" t="s">
        <v>25</v>
      </c>
      <c r="H751" s="1">
        <f>IFERROR(VLOOKUP($A751,Sheet1!$A:$F,COLUMN(Sheet1!B751),FALSE),0)</f>
        <v>44941</v>
      </c>
      <c r="I751" s="1">
        <f>IFERROR(VLOOKUP($A751,Sheet1!$A:$F,COLUMN(Sheet1!C751),FALSE),0)</f>
        <v>44764</v>
      </c>
      <c r="J751" s="14">
        <f>IFERROR(VLOOKUP($A751,Sheet1!$A:$F,COLUMN(Sheet1!D751),FALSE),0)</f>
        <v>4</v>
      </c>
      <c r="K751" s="14">
        <f>IFERROR(VLOOKUP($A751,Sheet1!$A:$F,COLUMN(Sheet1!E751),FALSE),0)</f>
        <v>1746.88</v>
      </c>
      <c r="L751" s="14">
        <f>IFERROR(VLOOKUP($A751,Sheet1!$A:$F,COLUMN(Sheet1!F751),FALSE),0)</f>
        <v>1</v>
      </c>
      <c r="M751">
        <f t="shared" si="22"/>
        <v>0.25</v>
      </c>
      <c r="N751">
        <f t="shared" si="23"/>
        <v>0</v>
      </c>
    </row>
    <row r="752" spans="1:14" x14ac:dyDescent="0.35">
      <c r="A752">
        <v>751</v>
      </c>
      <c r="B752" t="s">
        <v>2185</v>
      </c>
      <c r="C752" t="s">
        <v>2186</v>
      </c>
      <c r="D752" t="s">
        <v>2187</v>
      </c>
      <c r="E752">
        <v>42</v>
      </c>
      <c r="F752" t="s">
        <v>9</v>
      </c>
      <c r="G752" t="s">
        <v>48</v>
      </c>
      <c r="H752" s="1">
        <f>IFERROR(VLOOKUP($A752,Sheet1!$A:$F,COLUMN(Sheet1!B752),FALSE),0)</f>
        <v>44839</v>
      </c>
      <c r="I752" s="1">
        <f>IFERROR(VLOOKUP($A752,Sheet1!$A:$F,COLUMN(Sheet1!C752),FALSE),0)</f>
        <v>44624</v>
      </c>
      <c r="J752" s="14">
        <f>IFERROR(VLOOKUP($A752,Sheet1!$A:$F,COLUMN(Sheet1!D752),FALSE),0)</f>
        <v>2</v>
      </c>
      <c r="K752" s="14">
        <f>IFERROR(VLOOKUP($A752,Sheet1!$A:$F,COLUMN(Sheet1!E752),FALSE),0)</f>
        <v>1287.8000000000002</v>
      </c>
      <c r="L752" s="14">
        <f>IFERROR(VLOOKUP($A752,Sheet1!$A:$F,COLUMN(Sheet1!F752),FALSE),0)</f>
        <v>2</v>
      </c>
      <c r="M752">
        <f t="shared" si="22"/>
        <v>1</v>
      </c>
      <c r="N752">
        <f t="shared" si="23"/>
        <v>1</v>
      </c>
    </row>
    <row r="753" spans="1:14" x14ac:dyDescent="0.35">
      <c r="A753">
        <v>752</v>
      </c>
      <c r="B753" t="s">
        <v>2188</v>
      </c>
      <c r="C753" t="s">
        <v>2189</v>
      </c>
      <c r="D753">
        <f>1-516-225-9364</f>
        <v>-10104</v>
      </c>
      <c r="E753">
        <v>32</v>
      </c>
      <c r="F753" t="s">
        <v>14</v>
      </c>
      <c r="G753" t="s">
        <v>76</v>
      </c>
      <c r="H753" s="1">
        <f>IFERROR(VLOOKUP($A753,Sheet1!$A:$F,COLUMN(Sheet1!B753),FALSE),0)</f>
        <v>44956</v>
      </c>
      <c r="I753" s="1">
        <f>IFERROR(VLOOKUP($A753,Sheet1!$A:$F,COLUMN(Sheet1!C753),FALSE),0)</f>
        <v>44387</v>
      </c>
      <c r="J753" s="14">
        <f>IFERROR(VLOOKUP($A753,Sheet1!$A:$F,COLUMN(Sheet1!D753),FALSE),0)</f>
        <v>3</v>
      </c>
      <c r="K753" s="14">
        <f>IFERROR(VLOOKUP($A753,Sheet1!$A:$F,COLUMN(Sheet1!E753),FALSE),0)</f>
        <v>2672.0199999999995</v>
      </c>
      <c r="L753" s="14">
        <f>IFERROR(VLOOKUP($A753,Sheet1!$A:$F,COLUMN(Sheet1!F753),FALSE),0)</f>
        <v>1</v>
      </c>
      <c r="M753">
        <f t="shared" si="22"/>
        <v>0.33333333333333331</v>
      </c>
      <c r="N753">
        <f t="shared" si="23"/>
        <v>0</v>
      </c>
    </row>
    <row r="754" spans="1:14" x14ac:dyDescent="0.35">
      <c r="A754">
        <v>753</v>
      </c>
      <c r="B754" t="s">
        <v>2190</v>
      </c>
      <c r="C754" t="s">
        <v>2191</v>
      </c>
      <c r="D754" t="s">
        <v>2192</v>
      </c>
      <c r="E754">
        <v>41</v>
      </c>
      <c r="F754" t="s">
        <v>9</v>
      </c>
      <c r="G754" t="s">
        <v>54</v>
      </c>
      <c r="H754" s="1">
        <f>IFERROR(VLOOKUP($A754,Sheet1!$A:$F,COLUMN(Sheet1!B754),FALSE),0)</f>
        <v>44979</v>
      </c>
      <c r="I754" s="1">
        <f>IFERROR(VLOOKUP($A754,Sheet1!$A:$F,COLUMN(Sheet1!C754),FALSE),0)</f>
        <v>44337</v>
      </c>
      <c r="J754" s="14">
        <f>IFERROR(VLOOKUP($A754,Sheet1!$A:$F,COLUMN(Sheet1!D754),FALSE),0)</f>
        <v>6</v>
      </c>
      <c r="K754" s="14">
        <f>IFERROR(VLOOKUP($A754,Sheet1!$A:$F,COLUMN(Sheet1!E754),FALSE),0)</f>
        <v>4015.05</v>
      </c>
      <c r="L754" s="14">
        <f>IFERROR(VLOOKUP($A754,Sheet1!$A:$F,COLUMN(Sheet1!F754),FALSE),0)</f>
        <v>2</v>
      </c>
      <c r="M754">
        <f t="shared" si="22"/>
        <v>0.33333333333333331</v>
      </c>
      <c r="N754">
        <f t="shared" si="23"/>
        <v>0</v>
      </c>
    </row>
    <row r="755" spans="1:14" x14ac:dyDescent="0.35">
      <c r="A755">
        <v>754</v>
      </c>
      <c r="B755" t="s">
        <v>2193</v>
      </c>
      <c r="C755" t="s">
        <v>2194</v>
      </c>
      <c r="D755" t="s">
        <v>2195</v>
      </c>
      <c r="E755">
        <v>47</v>
      </c>
      <c r="F755" t="s">
        <v>14</v>
      </c>
      <c r="G755" t="s">
        <v>54</v>
      </c>
      <c r="H755" s="1">
        <f>IFERROR(VLOOKUP($A755,Sheet1!$A:$F,COLUMN(Sheet1!B755),FALSE),0)</f>
        <v>44620</v>
      </c>
      <c r="I755" s="1">
        <f>IFERROR(VLOOKUP($A755,Sheet1!$A:$F,COLUMN(Sheet1!C755),FALSE),0)</f>
        <v>44578</v>
      </c>
      <c r="J755" s="14">
        <f>IFERROR(VLOOKUP($A755,Sheet1!$A:$F,COLUMN(Sheet1!D755),FALSE),0)</f>
        <v>2</v>
      </c>
      <c r="K755" s="14">
        <f>IFERROR(VLOOKUP($A755,Sheet1!$A:$F,COLUMN(Sheet1!E755),FALSE),0)</f>
        <v>1242.72</v>
      </c>
      <c r="L755" s="14">
        <f>IFERROR(VLOOKUP($A755,Sheet1!$A:$F,COLUMN(Sheet1!F755),FALSE),0)</f>
        <v>0</v>
      </c>
      <c r="M755">
        <f t="shared" si="22"/>
        <v>0</v>
      </c>
      <c r="N755">
        <f t="shared" si="23"/>
        <v>0</v>
      </c>
    </row>
    <row r="756" spans="1:14" x14ac:dyDescent="0.35">
      <c r="A756">
        <v>755</v>
      </c>
      <c r="B756" t="s">
        <v>2196</v>
      </c>
      <c r="C756" t="s">
        <v>2197</v>
      </c>
      <c r="D756">
        <v>2544724191</v>
      </c>
      <c r="E756">
        <v>52</v>
      </c>
      <c r="F756" t="s">
        <v>24</v>
      </c>
      <c r="G756" t="s">
        <v>32</v>
      </c>
      <c r="H756" s="1">
        <f>IFERROR(VLOOKUP($A756,Sheet1!$A:$F,COLUMN(Sheet1!B756),FALSE),0)</f>
        <v>44692</v>
      </c>
      <c r="I756" s="1">
        <f>IFERROR(VLOOKUP($A756,Sheet1!$A:$F,COLUMN(Sheet1!C756),FALSE),0)</f>
        <v>44352</v>
      </c>
      <c r="J756" s="14">
        <f>IFERROR(VLOOKUP($A756,Sheet1!$A:$F,COLUMN(Sheet1!D756),FALSE),0)</f>
        <v>3</v>
      </c>
      <c r="K756" s="14">
        <f>IFERROR(VLOOKUP($A756,Sheet1!$A:$F,COLUMN(Sheet1!E756),FALSE),0)</f>
        <v>2150.3199999999997</v>
      </c>
      <c r="L756" s="14">
        <f>IFERROR(VLOOKUP($A756,Sheet1!$A:$F,COLUMN(Sheet1!F756),FALSE),0)</f>
        <v>3</v>
      </c>
      <c r="M756">
        <f t="shared" si="22"/>
        <v>1</v>
      </c>
      <c r="N756">
        <f t="shared" si="23"/>
        <v>1</v>
      </c>
    </row>
    <row r="757" spans="1:14" x14ac:dyDescent="0.35">
      <c r="A757">
        <v>756</v>
      </c>
      <c r="B757" t="s">
        <v>2198</v>
      </c>
      <c r="C757" t="s">
        <v>2199</v>
      </c>
      <c r="D757" t="s">
        <v>2200</v>
      </c>
      <c r="E757">
        <v>65</v>
      </c>
      <c r="F757" t="s">
        <v>9</v>
      </c>
      <c r="G757" t="s">
        <v>10</v>
      </c>
      <c r="H757" s="1">
        <f>IFERROR(VLOOKUP($A757,Sheet1!$A:$F,COLUMN(Sheet1!B757),FALSE),0)</f>
        <v>44608</v>
      </c>
      <c r="I757" s="1">
        <f>IFERROR(VLOOKUP($A757,Sheet1!$A:$F,COLUMN(Sheet1!C757),FALSE),0)</f>
        <v>44608</v>
      </c>
      <c r="J757" s="14">
        <f>IFERROR(VLOOKUP($A757,Sheet1!$A:$F,COLUMN(Sheet1!D757),FALSE),0)</f>
        <v>1</v>
      </c>
      <c r="K757" s="14">
        <f>IFERROR(VLOOKUP($A757,Sheet1!$A:$F,COLUMN(Sheet1!E757),FALSE),0)</f>
        <v>294.45</v>
      </c>
      <c r="L757" s="14">
        <f>IFERROR(VLOOKUP($A757,Sheet1!$A:$F,COLUMN(Sheet1!F757),FALSE),0)</f>
        <v>0</v>
      </c>
      <c r="M757">
        <f t="shared" si="22"/>
        <v>0</v>
      </c>
      <c r="N757">
        <f t="shared" si="23"/>
        <v>0</v>
      </c>
    </row>
    <row r="758" spans="1:14" x14ac:dyDescent="0.35">
      <c r="A758">
        <v>757</v>
      </c>
      <c r="B758" t="s">
        <v>2201</v>
      </c>
      <c r="C758" t="s">
        <v>2202</v>
      </c>
      <c r="D758" t="s">
        <v>2203</v>
      </c>
      <c r="E758">
        <v>28</v>
      </c>
      <c r="F758" t="s">
        <v>24</v>
      </c>
      <c r="G758" t="s">
        <v>60</v>
      </c>
      <c r="H758" s="1">
        <f>IFERROR(VLOOKUP($A758,Sheet1!$A:$F,COLUMN(Sheet1!B758),FALSE),0)</f>
        <v>44884</v>
      </c>
      <c r="I758" s="1">
        <f>IFERROR(VLOOKUP($A758,Sheet1!$A:$F,COLUMN(Sheet1!C758),FALSE),0)</f>
        <v>44506</v>
      </c>
      <c r="J758" s="14">
        <f>IFERROR(VLOOKUP($A758,Sheet1!$A:$F,COLUMN(Sheet1!D758),FALSE),0)</f>
        <v>4</v>
      </c>
      <c r="K758" s="14">
        <f>IFERROR(VLOOKUP($A758,Sheet1!$A:$F,COLUMN(Sheet1!E758),FALSE),0)</f>
        <v>728.2700000000001</v>
      </c>
      <c r="L758" s="14">
        <f>IFERROR(VLOOKUP($A758,Sheet1!$A:$F,COLUMN(Sheet1!F758),FALSE),0)</f>
        <v>4</v>
      </c>
      <c r="M758">
        <f t="shared" si="22"/>
        <v>1</v>
      </c>
      <c r="N758">
        <f t="shared" si="23"/>
        <v>1</v>
      </c>
    </row>
    <row r="759" spans="1:14" x14ac:dyDescent="0.35">
      <c r="A759">
        <v>758</v>
      </c>
      <c r="B759" t="s">
        <v>2204</v>
      </c>
      <c r="C759" t="s">
        <v>2205</v>
      </c>
      <c r="D759" t="s">
        <v>2206</v>
      </c>
      <c r="E759">
        <v>31</v>
      </c>
      <c r="F759" t="s">
        <v>24</v>
      </c>
      <c r="G759" t="s">
        <v>17</v>
      </c>
      <c r="H759" s="1">
        <f>IFERROR(VLOOKUP($A759,Sheet1!$A:$F,COLUMN(Sheet1!B759),FALSE),0)</f>
        <v>0</v>
      </c>
      <c r="I759" s="1">
        <f>IFERROR(VLOOKUP($A759,Sheet1!$A:$F,COLUMN(Sheet1!C759),FALSE),0)</f>
        <v>0</v>
      </c>
      <c r="J759" s="14">
        <f>IFERROR(VLOOKUP($A759,Sheet1!$A:$F,COLUMN(Sheet1!D759),FALSE),0)</f>
        <v>0</v>
      </c>
      <c r="K759" s="14">
        <f>IFERROR(VLOOKUP($A759,Sheet1!$A:$F,COLUMN(Sheet1!E759),FALSE),0)</f>
        <v>0</v>
      </c>
      <c r="L759" s="14">
        <f>IFERROR(VLOOKUP($A759,Sheet1!$A:$F,COLUMN(Sheet1!F759),FALSE),0)</f>
        <v>0</v>
      </c>
      <c r="M759">
        <f t="shared" si="22"/>
        <v>0</v>
      </c>
      <c r="N759">
        <f t="shared" si="23"/>
        <v>0</v>
      </c>
    </row>
    <row r="760" spans="1:14" x14ac:dyDescent="0.35">
      <c r="A760">
        <v>759</v>
      </c>
      <c r="B760" t="s">
        <v>2207</v>
      </c>
      <c r="C760" t="s">
        <v>2208</v>
      </c>
      <c r="D760" t="s">
        <v>2209</v>
      </c>
      <c r="E760">
        <v>60</v>
      </c>
      <c r="F760" t="s">
        <v>9</v>
      </c>
      <c r="G760" t="s">
        <v>44</v>
      </c>
      <c r="H760" s="1">
        <f>IFERROR(VLOOKUP($A760,Sheet1!$A:$F,COLUMN(Sheet1!B760),FALSE),0)</f>
        <v>44751</v>
      </c>
      <c r="I760" s="1">
        <f>IFERROR(VLOOKUP($A760,Sheet1!$A:$F,COLUMN(Sheet1!C760),FALSE),0)</f>
        <v>44475</v>
      </c>
      <c r="J760" s="14">
        <f>IFERROR(VLOOKUP($A760,Sheet1!$A:$F,COLUMN(Sheet1!D760),FALSE),0)</f>
        <v>2</v>
      </c>
      <c r="K760" s="14">
        <f>IFERROR(VLOOKUP($A760,Sheet1!$A:$F,COLUMN(Sheet1!E760),FALSE),0)</f>
        <v>409.97999999999996</v>
      </c>
      <c r="L760" s="14">
        <f>IFERROR(VLOOKUP($A760,Sheet1!$A:$F,COLUMN(Sheet1!F760),FALSE),0)</f>
        <v>1</v>
      </c>
      <c r="M760">
        <f t="shared" si="22"/>
        <v>0.5</v>
      </c>
      <c r="N760">
        <f t="shared" si="23"/>
        <v>0</v>
      </c>
    </row>
    <row r="761" spans="1:14" x14ac:dyDescent="0.35">
      <c r="A761">
        <v>760</v>
      </c>
      <c r="B761" t="s">
        <v>2210</v>
      </c>
      <c r="C761" t="s">
        <v>2211</v>
      </c>
      <c r="D761" t="s">
        <v>2212</v>
      </c>
      <c r="E761">
        <v>37</v>
      </c>
      <c r="F761" t="s">
        <v>9</v>
      </c>
      <c r="G761" t="s">
        <v>25</v>
      </c>
      <c r="H761" s="1">
        <f>IFERROR(VLOOKUP($A761,Sheet1!$A:$F,COLUMN(Sheet1!B761),FALSE),0)</f>
        <v>44531</v>
      </c>
      <c r="I761" s="1">
        <f>IFERROR(VLOOKUP($A761,Sheet1!$A:$F,COLUMN(Sheet1!C761),FALSE),0)</f>
        <v>44348</v>
      </c>
      <c r="J761" s="14">
        <f>IFERROR(VLOOKUP($A761,Sheet1!$A:$F,COLUMN(Sheet1!D761),FALSE),0)</f>
        <v>2</v>
      </c>
      <c r="K761" s="14">
        <f>IFERROR(VLOOKUP($A761,Sheet1!$A:$F,COLUMN(Sheet1!E761),FALSE),0)</f>
        <v>2184.2300000000005</v>
      </c>
      <c r="L761" s="14">
        <f>IFERROR(VLOOKUP($A761,Sheet1!$A:$F,COLUMN(Sheet1!F761),FALSE),0)</f>
        <v>0</v>
      </c>
      <c r="M761">
        <f t="shared" si="22"/>
        <v>0</v>
      </c>
      <c r="N761">
        <f t="shared" si="23"/>
        <v>0</v>
      </c>
    </row>
    <row r="762" spans="1:14" x14ac:dyDescent="0.35">
      <c r="A762">
        <v>761</v>
      </c>
      <c r="B762" t="s">
        <v>2213</v>
      </c>
      <c r="C762" t="s">
        <v>2214</v>
      </c>
      <c r="D762">
        <v>4664896676</v>
      </c>
      <c r="E762">
        <v>42</v>
      </c>
      <c r="F762" t="s">
        <v>14</v>
      </c>
      <c r="G762" t="s">
        <v>32</v>
      </c>
      <c r="H762" s="1">
        <f>IFERROR(VLOOKUP($A762,Sheet1!$A:$F,COLUMN(Sheet1!B762),FALSE),0)</f>
        <v>44985</v>
      </c>
      <c r="I762" s="1">
        <f>IFERROR(VLOOKUP($A762,Sheet1!$A:$F,COLUMN(Sheet1!C762),FALSE),0)</f>
        <v>44402</v>
      </c>
      <c r="J762" s="14">
        <f>IFERROR(VLOOKUP($A762,Sheet1!$A:$F,COLUMN(Sheet1!D762),FALSE),0)</f>
        <v>3</v>
      </c>
      <c r="K762" s="14">
        <f>IFERROR(VLOOKUP($A762,Sheet1!$A:$F,COLUMN(Sheet1!E762),FALSE),0)</f>
        <v>2502.3500000000004</v>
      </c>
      <c r="L762" s="14">
        <f>IFERROR(VLOOKUP($A762,Sheet1!$A:$F,COLUMN(Sheet1!F762),FALSE),0)</f>
        <v>3</v>
      </c>
      <c r="M762">
        <f t="shared" si="22"/>
        <v>1</v>
      </c>
      <c r="N762">
        <f t="shared" si="23"/>
        <v>1</v>
      </c>
    </row>
    <row r="763" spans="1:14" x14ac:dyDescent="0.35">
      <c r="A763">
        <v>762</v>
      </c>
      <c r="B763" t="s">
        <v>2215</v>
      </c>
      <c r="C763" t="s">
        <v>2216</v>
      </c>
      <c r="D763" t="s">
        <v>2217</v>
      </c>
      <c r="E763">
        <v>45</v>
      </c>
      <c r="F763" t="s">
        <v>14</v>
      </c>
      <c r="G763" t="s">
        <v>54</v>
      </c>
      <c r="H763" s="1">
        <f>IFERROR(VLOOKUP($A763,Sheet1!$A:$F,COLUMN(Sheet1!B763),FALSE),0)</f>
        <v>44918</v>
      </c>
      <c r="I763" s="1">
        <f>IFERROR(VLOOKUP($A763,Sheet1!$A:$F,COLUMN(Sheet1!C763),FALSE),0)</f>
        <v>44505</v>
      </c>
      <c r="J763" s="14">
        <f>IFERROR(VLOOKUP($A763,Sheet1!$A:$F,COLUMN(Sheet1!D763),FALSE),0)</f>
        <v>3</v>
      </c>
      <c r="K763" s="14">
        <f>IFERROR(VLOOKUP($A763,Sheet1!$A:$F,COLUMN(Sheet1!E763),FALSE),0)</f>
        <v>3387.91</v>
      </c>
      <c r="L763" s="14">
        <f>IFERROR(VLOOKUP($A763,Sheet1!$A:$F,COLUMN(Sheet1!F763),FALSE),0)</f>
        <v>1</v>
      </c>
      <c r="M763">
        <f t="shared" si="22"/>
        <v>0.33333333333333331</v>
      </c>
      <c r="N763">
        <f t="shared" si="23"/>
        <v>0</v>
      </c>
    </row>
    <row r="764" spans="1:14" x14ac:dyDescent="0.35">
      <c r="A764">
        <v>763</v>
      </c>
      <c r="B764" t="s">
        <v>2218</v>
      </c>
      <c r="C764" t="s">
        <v>2219</v>
      </c>
      <c r="D764" t="s">
        <v>2220</v>
      </c>
      <c r="E764">
        <v>18</v>
      </c>
      <c r="F764" t="s">
        <v>9</v>
      </c>
      <c r="G764" t="s">
        <v>44</v>
      </c>
      <c r="H764" s="1">
        <f>IFERROR(VLOOKUP($A764,Sheet1!$A:$F,COLUMN(Sheet1!B764),FALSE),0)</f>
        <v>44849</v>
      </c>
      <c r="I764" s="1">
        <f>IFERROR(VLOOKUP($A764,Sheet1!$A:$F,COLUMN(Sheet1!C764),FALSE),0)</f>
        <v>44589</v>
      </c>
      <c r="J764" s="14">
        <f>IFERROR(VLOOKUP($A764,Sheet1!$A:$F,COLUMN(Sheet1!D764),FALSE),0)</f>
        <v>3</v>
      </c>
      <c r="K764" s="14">
        <f>IFERROR(VLOOKUP($A764,Sheet1!$A:$F,COLUMN(Sheet1!E764),FALSE),0)</f>
        <v>1995.0900000000001</v>
      </c>
      <c r="L764" s="14">
        <f>IFERROR(VLOOKUP($A764,Sheet1!$A:$F,COLUMN(Sheet1!F764),FALSE),0)</f>
        <v>2</v>
      </c>
      <c r="M764">
        <f t="shared" si="22"/>
        <v>0.66666666666666663</v>
      </c>
      <c r="N764">
        <f t="shared" si="23"/>
        <v>0</v>
      </c>
    </row>
    <row r="765" spans="1:14" x14ac:dyDescent="0.35">
      <c r="A765">
        <v>764</v>
      </c>
      <c r="B765" t="s">
        <v>2221</v>
      </c>
      <c r="C765" t="s">
        <v>2222</v>
      </c>
      <c r="D765" t="s">
        <v>2223</v>
      </c>
      <c r="E765">
        <v>22</v>
      </c>
      <c r="F765" t="s">
        <v>9</v>
      </c>
      <c r="G765" t="s">
        <v>25</v>
      </c>
      <c r="H765" s="1">
        <f>IFERROR(VLOOKUP($A765,Sheet1!$A:$F,COLUMN(Sheet1!B765),FALSE),0)</f>
        <v>44775</v>
      </c>
      <c r="I765" s="1">
        <f>IFERROR(VLOOKUP($A765,Sheet1!$A:$F,COLUMN(Sheet1!C765),FALSE),0)</f>
        <v>44379</v>
      </c>
      <c r="J765" s="14">
        <f>IFERROR(VLOOKUP($A765,Sheet1!$A:$F,COLUMN(Sheet1!D765),FALSE),0)</f>
        <v>2</v>
      </c>
      <c r="K765" s="14">
        <f>IFERROR(VLOOKUP($A765,Sheet1!$A:$F,COLUMN(Sheet1!E765),FALSE),0)</f>
        <v>371.71</v>
      </c>
      <c r="L765" s="14">
        <f>IFERROR(VLOOKUP($A765,Sheet1!$A:$F,COLUMN(Sheet1!F765),FALSE),0)</f>
        <v>0</v>
      </c>
      <c r="M765">
        <f t="shared" si="22"/>
        <v>0</v>
      </c>
      <c r="N765">
        <f t="shared" si="23"/>
        <v>0</v>
      </c>
    </row>
    <row r="766" spans="1:14" x14ac:dyDescent="0.35">
      <c r="A766">
        <v>765</v>
      </c>
      <c r="B766" t="s">
        <v>2224</v>
      </c>
      <c r="C766" t="s">
        <v>2225</v>
      </c>
      <c r="D766" t="s">
        <v>2226</v>
      </c>
      <c r="E766">
        <v>24</v>
      </c>
      <c r="F766" t="s">
        <v>24</v>
      </c>
      <c r="G766" t="s">
        <v>17</v>
      </c>
      <c r="H766" s="1">
        <f>IFERROR(VLOOKUP($A766,Sheet1!$A:$F,COLUMN(Sheet1!B766),FALSE),0)</f>
        <v>44927</v>
      </c>
      <c r="I766" s="1">
        <f>IFERROR(VLOOKUP($A766,Sheet1!$A:$F,COLUMN(Sheet1!C766),FALSE),0)</f>
        <v>44391</v>
      </c>
      <c r="J766" s="14">
        <f>IFERROR(VLOOKUP($A766,Sheet1!$A:$F,COLUMN(Sheet1!D766),FALSE),0)</f>
        <v>5</v>
      </c>
      <c r="K766" s="14">
        <f>IFERROR(VLOOKUP($A766,Sheet1!$A:$F,COLUMN(Sheet1!E766),FALSE),0)</f>
        <v>4723.59</v>
      </c>
      <c r="L766" s="14">
        <f>IFERROR(VLOOKUP($A766,Sheet1!$A:$F,COLUMN(Sheet1!F766),FALSE),0)</f>
        <v>3</v>
      </c>
      <c r="M766">
        <f t="shared" si="22"/>
        <v>0.6</v>
      </c>
      <c r="N766">
        <f t="shared" si="23"/>
        <v>0</v>
      </c>
    </row>
    <row r="767" spans="1:14" x14ac:dyDescent="0.35">
      <c r="A767">
        <v>766</v>
      </c>
      <c r="B767" t="s">
        <v>2227</v>
      </c>
      <c r="C767" t="s">
        <v>2228</v>
      </c>
      <c r="D767" t="s">
        <v>2229</v>
      </c>
      <c r="E767">
        <v>29</v>
      </c>
      <c r="F767" t="s">
        <v>24</v>
      </c>
      <c r="G767" t="s">
        <v>44</v>
      </c>
      <c r="H767" s="1">
        <f>IFERROR(VLOOKUP($A767,Sheet1!$A:$F,COLUMN(Sheet1!B767),FALSE),0)</f>
        <v>44895</v>
      </c>
      <c r="I767" s="1">
        <f>IFERROR(VLOOKUP($A767,Sheet1!$A:$F,COLUMN(Sheet1!C767),FALSE),0)</f>
        <v>44301</v>
      </c>
      <c r="J767" s="14">
        <f>IFERROR(VLOOKUP($A767,Sheet1!$A:$F,COLUMN(Sheet1!D767),FALSE),0)</f>
        <v>3</v>
      </c>
      <c r="K767" s="14">
        <f>IFERROR(VLOOKUP($A767,Sheet1!$A:$F,COLUMN(Sheet1!E767),FALSE),0)</f>
        <v>4817.3099999999995</v>
      </c>
      <c r="L767" s="14">
        <f>IFERROR(VLOOKUP($A767,Sheet1!$A:$F,COLUMN(Sheet1!F767),FALSE),0)</f>
        <v>2</v>
      </c>
      <c r="M767">
        <f t="shared" si="22"/>
        <v>0.66666666666666663</v>
      </c>
      <c r="N767">
        <f t="shared" si="23"/>
        <v>0</v>
      </c>
    </row>
    <row r="768" spans="1:14" x14ac:dyDescent="0.35">
      <c r="A768">
        <v>767</v>
      </c>
      <c r="B768" t="s">
        <v>2230</v>
      </c>
      <c r="C768" t="s">
        <v>2231</v>
      </c>
      <c r="D768" t="s">
        <v>2232</v>
      </c>
      <c r="E768">
        <v>41</v>
      </c>
      <c r="F768" t="s">
        <v>14</v>
      </c>
      <c r="G768" t="s">
        <v>17</v>
      </c>
      <c r="H768" s="1">
        <f>IFERROR(VLOOKUP($A768,Sheet1!$A:$F,COLUMN(Sheet1!B768),FALSE),0)</f>
        <v>45010</v>
      </c>
      <c r="I768" s="1">
        <f>IFERROR(VLOOKUP($A768,Sheet1!$A:$F,COLUMN(Sheet1!C768),FALSE),0)</f>
        <v>44463</v>
      </c>
      <c r="J768" s="14">
        <f>IFERROR(VLOOKUP($A768,Sheet1!$A:$F,COLUMN(Sheet1!D768),FALSE),0)</f>
        <v>3</v>
      </c>
      <c r="K768" s="14">
        <f>IFERROR(VLOOKUP($A768,Sheet1!$A:$F,COLUMN(Sheet1!E768),FALSE),0)</f>
        <v>519.20000000000005</v>
      </c>
      <c r="L768" s="14">
        <f>IFERROR(VLOOKUP($A768,Sheet1!$A:$F,COLUMN(Sheet1!F768),FALSE),0)</f>
        <v>2</v>
      </c>
      <c r="M768">
        <f t="shared" si="22"/>
        <v>0.66666666666666663</v>
      </c>
      <c r="N768">
        <f t="shared" si="23"/>
        <v>0</v>
      </c>
    </row>
    <row r="769" spans="1:14" x14ac:dyDescent="0.35">
      <c r="A769">
        <v>768</v>
      </c>
      <c r="B769" t="s">
        <v>2233</v>
      </c>
      <c r="C769" t="s">
        <v>2234</v>
      </c>
      <c r="D769" t="s">
        <v>2235</v>
      </c>
      <c r="E769">
        <v>50</v>
      </c>
      <c r="F769" t="s">
        <v>14</v>
      </c>
      <c r="G769" t="s">
        <v>44</v>
      </c>
      <c r="H769" s="1">
        <f>IFERROR(VLOOKUP($A769,Sheet1!$A:$F,COLUMN(Sheet1!B769),FALSE),0)</f>
        <v>45006</v>
      </c>
      <c r="I769" s="1">
        <f>IFERROR(VLOOKUP($A769,Sheet1!$A:$F,COLUMN(Sheet1!C769),FALSE),0)</f>
        <v>44327</v>
      </c>
      <c r="J769" s="14">
        <f>IFERROR(VLOOKUP($A769,Sheet1!$A:$F,COLUMN(Sheet1!D769),FALSE),0)</f>
        <v>5</v>
      </c>
      <c r="K769" s="14">
        <f>IFERROR(VLOOKUP($A769,Sheet1!$A:$F,COLUMN(Sheet1!E769),FALSE),0)</f>
        <v>1211</v>
      </c>
      <c r="L769" s="14">
        <f>IFERROR(VLOOKUP($A769,Sheet1!$A:$F,COLUMN(Sheet1!F769),FALSE),0)</f>
        <v>4</v>
      </c>
      <c r="M769">
        <f t="shared" si="22"/>
        <v>0.8</v>
      </c>
      <c r="N769">
        <f t="shared" si="23"/>
        <v>0</v>
      </c>
    </row>
    <row r="770" spans="1:14" x14ac:dyDescent="0.35">
      <c r="A770">
        <v>769</v>
      </c>
      <c r="B770" t="s">
        <v>2236</v>
      </c>
      <c r="C770" t="s">
        <v>2237</v>
      </c>
      <c r="D770" t="s">
        <v>2238</v>
      </c>
      <c r="E770">
        <v>56</v>
      </c>
      <c r="F770" t="s">
        <v>9</v>
      </c>
      <c r="G770" t="s">
        <v>48</v>
      </c>
      <c r="H770" s="1">
        <f>IFERROR(VLOOKUP($A770,Sheet1!$A:$F,COLUMN(Sheet1!B770),FALSE),0)</f>
        <v>44531</v>
      </c>
      <c r="I770" s="1">
        <f>IFERROR(VLOOKUP($A770,Sheet1!$A:$F,COLUMN(Sheet1!C770),FALSE),0)</f>
        <v>44501</v>
      </c>
      <c r="J770" s="14">
        <f>IFERROR(VLOOKUP($A770,Sheet1!$A:$F,COLUMN(Sheet1!D770),FALSE),0)</f>
        <v>5</v>
      </c>
      <c r="K770" s="14">
        <f>IFERROR(VLOOKUP($A770,Sheet1!$A:$F,COLUMN(Sheet1!E770),FALSE),0)</f>
        <v>2590.3500000000004</v>
      </c>
      <c r="L770" s="14">
        <f>IFERROR(VLOOKUP($A770,Sheet1!$A:$F,COLUMN(Sheet1!F770),FALSE),0)</f>
        <v>1</v>
      </c>
      <c r="M770">
        <f t="shared" si="22"/>
        <v>0.2</v>
      </c>
      <c r="N770">
        <f t="shared" si="23"/>
        <v>0</v>
      </c>
    </row>
    <row r="771" spans="1:14" x14ac:dyDescent="0.35">
      <c r="A771">
        <v>770</v>
      </c>
      <c r="B771" t="s">
        <v>2239</v>
      </c>
      <c r="C771" t="s">
        <v>2240</v>
      </c>
      <c r="D771" t="s">
        <v>2241</v>
      </c>
      <c r="E771">
        <v>65</v>
      </c>
      <c r="F771" t="s">
        <v>9</v>
      </c>
      <c r="G771" t="s">
        <v>54</v>
      </c>
      <c r="H771" s="1">
        <f>IFERROR(VLOOKUP($A771,Sheet1!$A:$F,COLUMN(Sheet1!B771),FALSE),0)</f>
        <v>44823</v>
      </c>
      <c r="I771" s="1">
        <f>IFERROR(VLOOKUP($A771,Sheet1!$A:$F,COLUMN(Sheet1!C771),FALSE),0)</f>
        <v>44327</v>
      </c>
      <c r="J771" s="14">
        <f>IFERROR(VLOOKUP($A771,Sheet1!$A:$F,COLUMN(Sheet1!D771),FALSE),0)</f>
        <v>3</v>
      </c>
      <c r="K771" s="14">
        <f>IFERROR(VLOOKUP($A771,Sheet1!$A:$F,COLUMN(Sheet1!E771),FALSE),0)</f>
        <v>2266.7299999999996</v>
      </c>
      <c r="L771" s="14">
        <f>IFERROR(VLOOKUP($A771,Sheet1!$A:$F,COLUMN(Sheet1!F771),FALSE),0)</f>
        <v>3</v>
      </c>
      <c r="M771">
        <f t="shared" ref="M771:M834" si="24">IFERROR(L771/J771, 0)</f>
        <v>1</v>
      </c>
      <c r="N771">
        <f t="shared" ref="N771:N834" si="25">IF(M771=1, 1, 0)</f>
        <v>1</v>
      </c>
    </row>
    <row r="772" spans="1:14" x14ac:dyDescent="0.35">
      <c r="A772">
        <v>771</v>
      </c>
      <c r="B772" t="s">
        <v>2242</v>
      </c>
      <c r="C772" t="s">
        <v>2243</v>
      </c>
      <c r="D772">
        <v>4530693588</v>
      </c>
      <c r="E772">
        <v>44</v>
      </c>
      <c r="F772" t="s">
        <v>9</v>
      </c>
      <c r="G772" t="s">
        <v>32</v>
      </c>
      <c r="H772" s="1">
        <f>IFERROR(VLOOKUP($A772,Sheet1!$A:$F,COLUMN(Sheet1!B772),FALSE),0)</f>
        <v>44893</v>
      </c>
      <c r="I772" s="1">
        <f>IFERROR(VLOOKUP($A772,Sheet1!$A:$F,COLUMN(Sheet1!C772),FALSE),0)</f>
        <v>44409</v>
      </c>
      <c r="J772" s="14">
        <f>IFERROR(VLOOKUP($A772,Sheet1!$A:$F,COLUMN(Sheet1!D772),FALSE),0)</f>
        <v>5</v>
      </c>
      <c r="K772" s="14">
        <f>IFERROR(VLOOKUP($A772,Sheet1!$A:$F,COLUMN(Sheet1!E772),FALSE),0)</f>
        <v>4026.6399999999994</v>
      </c>
      <c r="L772" s="14">
        <f>IFERROR(VLOOKUP($A772,Sheet1!$A:$F,COLUMN(Sheet1!F772),FALSE),0)</f>
        <v>2</v>
      </c>
      <c r="M772">
        <f t="shared" si="24"/>
        <v>0.4</v>
      </c>
      <c r="N772">
        <f t="shared" si="25"/>
        <v>0</v>
      </c>
    </row>
    <row r="773" spans="1:14" x14ac:dyDescent="0.35">
      <c r="A773">
        <v>772</v>
      </c>
      <c r="B773" t="s">
        <v>2244</v>
      </c>
      <c r="C773" t="s">
        <v>2245</v>
      </c>
      <c r="D773" t="s">
        <v>2246</v>
      </c>
      <c r="E773">
        <v>19</v>
      </c>
      <c r="F773" t="s">
        <v>9</v>
      </c>
      <c r="G773" t="s">
        <v>25</v>
      </c>
      <c r="H773" s="1">
        <f>IFERROR(VLOOKUP($A773,Sheet1!$A:$F,COLUMN(Sheet1!B773),FALSE),0)</f>
        <v>44883</v>
      </c>
      <c r="I773" s="1">
        <f>IFERROR(VLOOKUP($A773,Sheet1!$A:$F,COLUMN(Sheet1!C773),FALSE),0)</f>
        <v>44804</v>
      </c>
      <c r="J773" s="14">
        <f>IFERROR(VLOOKUP($A773,Sheet1!$A:$F,COLUMN(Sheet1!D773),FALSE),0)</f>
        <v>3</v>
      </c>
      <c r="K773" s="14">
        <f>IFERROR(VLOOKUP($A773,Sheet1!$A:$F,COLUMN(Sheet1!E773),FALSE),0)</f>
        <v>2596.17</v>
      </c>
      <c r="L773" s="14">
        <f>IFERROR(VLOOKUP($A773,Sheet1!$A:$F,COLUMN(Sheet1!F773),FALSE),0)</f>
        <v>2</v>
      </c>
      <c r="M773">
        <f t="shared" si="24"/>
        <v>0.66666666666666663</v>
      </c>
      <c r="N773">
        <f t="shared" si="25"/>
        <v>0</v>
      </c>
    </row>
    <row r="774" spans="1:14" x14ac:dyDescent="0.35">
      <c r="A774">
        <v>773</v>
      </c>
      <c r="B774" t="s">
        <v>2247</v>
      </c>
      <c r="C774" t="s">
        <v>2248</v>
      </c>
      <c r="D774" t="s">
        <v>2249</v>
      </c>
      <c r="E774">
        <v>38</v>
      </c>
      <c r="F774" t="s">
        <v>9</v>
      </c>
      <c r="G774" t="s">
        <v>48</v>
      </c>
      <c r="H774" s="1">
        <f>IFERROR(VLOOKUP($A774,Sheet1!$A:$F,COLUMN(Sheet1!B774),FALSE),0)</f>
        <v>44967</v>
      </c>
      <c r="I774" s="1">
        <f>IFERROR(VLOOKUP($A774,Sheet1!$A:$F,COLUMN(Sheet1!C774),FALSE),0)</f>
        <v>44443</v>
      </c>
      <c r="J774" s="14">
        <f>IFERROR(VLOOKUP($A774,Sheet1!$A:$F,COLUMN(Sheet1!D774),FALSE),0)</f>
        <v>6</v>
      </c>
      <c r="K774" s="14">
        <f>IFERROR(VLOOKUP($A774,Sheet1!$A:$F,COLUMN(Sheet1!E774),FALSE),0)</f>
        <v>4713.82</v>
      </c>
      <c r="L774" s="14">
        <f>IFERROR(VLOOKUP($A774,Sheet1!$A:$F,COLUMN(Sheet1!F774),FALSE),0)</f>
        <v>3</v>
      </c>
      <c r="M774">
        <f t="shared" si="24"/>
        <v>0.5</v>
      </c>
      <c r="N774">
        <f t="shared" si="25"/>
        <v>0</v>
      </c>
    </row>
    <row r="775" spans="1:14" x14ac:dyDescent="0.35">
      <c r="A775">
        <v>774</v>
      </c>
      <c r="B775" t="s">
        <v>2250</v>
      </c>
      <c r="C775" t="s">
        <v>2251</v>
      </c>
      <c r="D775">
        <f>1-788-486-9996</f>
        <v>-11269</v>
      </c>
      <c r="E775">
        <v>54</v>
      </c>
      <c r="F775" t="s">
        <v>9</v>
      </c>
      <c r="G775" t="s">
        <v>83</v>
      </c>
      <c r="H775" s="1">
        <f>IFERROR(VLOOKUP($A775,Sheet1!$A:$F,COLUMN(Sheet1!B775),FALSE),0)</f>
        <v>0</v>
      </c>
      <c r="I775" s="1">
        <f>IFERROR(VLOOKUP($A775,Sheet1!$A:$F,COLUMN(Sheet1!C775),FALSE),0)</f>
        <v>0</v>
      </c>
      <c r="J775" s="14">
        <f>IFERROR(VLOOKUP($A775,Sheet1!$A:$F,COLUMN(Sheet1!D775),FALSE),0)</f>
        <v>0</v>
      </c>
      <c r="K775" s="14">
        <f>IFERROR(VLOOKUP($A775,Sheet1!$A:$F,COLUMN(Sheet1!E775),FALSE),0)</f>
        <v>0</v>
      </c>
      <c r="L775" s="14">
        <f>IFERROR(VLOOKUP($A775,Sheet1!$A:$F,COLUMN(Sheet1!F775),FALSE),0)</f>
        <v>0</v>
      </c>
      <c r="M775">
        <f t="shared" si="24"/>
        <v>0</v>
      </c>
      <c r="N775">
        <f t="shared" si="25"/>
        <v>0</v>
      </c>
    </row>
    <row r="776" spans="1:14" x14ac:dyDescent="0.35">
      <c r="A776">
        <v>775</v>
      </c>
      <c r="B776" t="s">
        <v>2252</v>
      </c>
      <c r="C776" t="s">
        <v>2253</v>
      </c>
      <c r="D776" t="s">
        <v>2254</v>
      </c>
      <c r="E776">
        <v>50</v>
      </c>
      <c r="F776" t="s">
        <v>9</v>
      </c>
      <c r="G776" t="s">
        <v>10</v>
      </c>
      <c r="H776" s="1">
        <f>IFERROR(VLOOKUP($A776,Sheet1!$A:$F,COLUMN(Sheet1!B776),FALSE),0)</f>
        <v>44917</v>
      </c>
      <c r="I776" s="1">
        <f>IFERROR(VLOOKUP($A776,Sheet1!$A:$F,COLUMN(Sheet1!C776),FALSE),0)</f>
        <v>44917</v>
      </c>
      <c r="J776" s="14">
        <f>IFERROR(VLOOKUP($A776,Sheet1!$A:$F,COLUMN(Sheet1!D776),FALSE),0)</f>
        <v>1</v>
      </c>
      <c r="K776" s="14">
        <f>IFERROR(VLOOKUP($A776,Sheet1!$A:$F,COLUMN(Sheet1!E776),FALSE),0)</f>
        <v>186.85</v>
      </c>
      <c r="L776" s="14">
        <f>IFERROR(VLOOKUP($A776,Sheet1!$A:$F,COLUMN(Sheet1!F776),FALSE),0)</f>
        <v>1</v>
      </c>
      <c r="M776">
        <f t="shared" si="24"/>
        <v>1</v>
      </c>
      <c r="N776">
        <f t="shared" si="25"/>
        <v>1</v>
      </c>
    </row>
    <row r="777" spans="1:14" x14ac:dyDescent="0.35">
      <c r="A777">
        <v>776</v>
      </c>
      <c r="B777" t="s">
        <v>2255</v>
      </c>
      <c r="C777" t="s">
        <v>2256</v>
      </c>
      <c r="D777" t="s">
        <v>2257</v>
      </c>
      <c r="E777">
        <v>31</v>
      </c>
      <c r="F777" t="s">
        <v>9</v>
      </c>
      <c r="G777" t="s">
        <v>48</v>
      </c>
      <c r="H777" s="1">
        <f>IFERROR(VLOOKUP($A777,Sheet1!$A:$F,COLUMN(Sheet1!B777),FALSE),0)</f>
        <v>44860</v>
      </c>
      <c r="I777" s="1">
        <f>IFERROR(VLOOKUP($A777,Sheet1!$A:$F,COLUMN(Sheet1!C777),FALSE),0)</f>
        <v>44338</v>
      </c>
      <c r="J777" s="14">
        <f>IFERROR(VLOOKUP($A777,Sheet1!$A:$F,COLUMN(Sheet1!D777),FALSE),0)</f>
        <v>4</v>
      </c>
      <c r="K777" s="14">
        <f>IFERROR(VLOOKUP($A777,Sheet1!$A:$F,COLUMN(Sheet1!E777),FALSE),0)</f>
        <v>3208.72</v>
      </c>
      <c r="L777" s="14">
        <f>IFERROR(VLOOKUP($A777,Sheet1!$A:$F,COLUMN(Sheet1!F777),FALSE),0)</f>
        <v>4</v>
      </c>
      <c r="M777">
        <f t="shared" si="24"/>
        <v>1</v>
      </c>
      <c r="N777">
        <f t="shared" si="25"/>
        <v>1</v>
      </c>
    </row>
    <row r="778" spans="1:14" x14ac:dyDescent="0.35">
      <c r="A778">
        <v>777</v>
      </c>
      <c r="B778" t="s">
        <v>2258</v>
      </c>
      <c r="C778" t="s">
        <v>2259</v>
      </c>
      <c r="D778" t="s">
        <v>2260</v>
      </c>
      <c r="E778">
        <v>53</v>
      </c>
      <c r="F778" t="s">
        <v>14</v>
      </c>
      <c r="G778" t="s">
        <v>10</v>
      </c>
      <c r="H778" s="1">
        <f>IFERROR(VLOOKUP($A778,Sheet1!$A:$F,COLUMN(Sheet1!B778),FALSE),0)</f>
        <v>44763</v>
      </c>
      <c r="I778" s="1">
        <f>IFERROR(VLOOKUP($A778,Sheet1!$A:$F,COLUMN(Sheet1!C778),FALSE),0)</f>
        <v>44753</v>
      </c>
      <c r="J778" s="14">
        <f>IFERROR(VLOOKUP($A778,Sheet1!$A:$F,COLUMN(Sheet1!D778),FALSE),0)</f>
        <v>2</v>
      </c>
      <c r="K778" s="14">
        <f>IFERROR(VLOOKUP($A778,Sheet1!$A:$F,COLUMN(Sheet1!E778),FALSE),0)</f>
        <v>947.85000000000014</v>
      </c>
      <c r="L778" s="14">
        <f>IFERROR(VLOOKUP($A778,Sheet1!$A:$F,COLUMN(Sheet1!F778),FALSE),0)</f>
        <v>1</v>
      </c>
      <c r="M778">
        <f t="shared" si="24"/>
        <v>0.5</v>
      </c>
      <c r="N778">
        <f t="shared" si="25"/>
        <v>0</v>
      </c>
    </row>
    <row r="779" spans="1:14" x14ac:dyDescent="0.35">
      <c r="A779">
        <v>778</v>
      </c>
      <c r="B779" t="s">
        <v>2261</v>
      </c>
      <c r="C779" t="s">
        <v>2262</v>
      </c>
      <c r="D779" t="s">
        <v>2263</v>
      </c>
      <c r="E779">
        <v>19</v>
      </c>
      <c r="F779" t="s">
        <v>9</v>
      </c>
      <c r="G779" t="s">
        <v>48</v>
      </c>
      <c r="H779" s="1">
        <f>IFERROR(VLOOKUP($A779,Sheet1!$A:$F,COLUMN(Sheet1!B779),FALSE),0)</f>
        <v>44959</v>
      </c>
      <c r="I779" s="1">
        <f>IFERROR(VLOOKUP($A779,Sheet1!$A:$F,COLUMN(Sheet1!C779),FALSE),0)</f>
        <v>44351</v>
      </c>
      <c r="J779" s="14">
        <f>IFERROR(VLOOKUP($A779,Sheet1!$A:$F,COLUMN(Sheet1!D779),FALSE),0)</f>
        <v>3</v>
      </c>
      <c r="K779" s="14">
        <f>IFERROR(VLOOKUP($A779,Sheet1!$A:$F,COLUMN(Sheet1!E779),FALSE),0)</f>
        <v>1881.39</v>
      </c>
      <c r="L779" s="14">
        <f>IFERROR(VLOOKUP($A779,Sheet1!$A:$F,COLUMN(Sheet1!F779),FALSE),0)</f>
        <v>1</v>
      </c>
      <c r="M779">
        <f t="shared" si="24"/>
        <v>0.33333333333333331</v>
      </c>
      <c r="N779">
        <f t="shared" si="25"/>
        <v>0</v>
      </c>
    </row>
    <row r="780" spans="1:14" x14ac:dyDescent="0.35">
      <c r="A780">
        <v>779</v>
      </c>
      <c r="B780" t="s">
        <v>2264</v>
      </c>
      <c r="C780" t="s">
        <v>2265</v>
      </c>
      <c r="D780">
        <f>1-453-198-746</f>
        <v>-1396</v>
      </c>
      <c r="E780">
        <v>32</v>
      </c>
      <c r="F780" t="s">
        <v>9</v>
      </c>
      <c r="G780" t="s">
        <v>83</v>
      </c>
      <c r="H780" s="1">
        <f>IFERROR(VLOOKUP($A780,Sheet1!$A:$F,COLUMN(Sheet1!B780),FALSE),0)</f>
        <v>44853</v>
      </c>
      <c r="I780" s="1">
        <f>IFERROR(VLOOKUP($A780,Sheet1!$A:$F,COLUMN(Sheet1!C780),FALSE),0)</f>
        <v>44607</v>
      </c>
      <c r="J780" s="14">
        <f>IFERROR(VLOOKUP($A780,Sheet1!$A:$F,COLUMN(Sheet1!D780),FALSE),0)</f>
        <v>3</v>
      </c>
      <c r="K780" s="14">
        <f>IFERROR(VLOOKUP($A780,Sheet1!$A:$F,COLUMN(Sheet1!E780),FALSE),0)</f>
        <v>1396.3</v>
      </c>
      <c r="L780" s="14">
        <f>IFERROR(VLOOKUP($A780,Sheet1!$A:$F,COLUMN(Sheet1!F780),FALSE),0)</f>
        <v>2</v>
      </c>
      <c r="M780">
        <f t="shared" si="24"/>
        <v>0.66666666666666663</v>
      </c>
      <c r="N780">
        <f t="shared" si="25"/>
        <v>0</v>
      </c>
    </row>
    <row r="781" spans="1:14" x14ac:dyDescent="0.35">
      <c r="A781">
        <v>780</v>
      </c>
      <c r="B781" t="s">
        <v>2266</v>
      </c>
      <c r="C781" t="s">
        <v>2267</v>
      </c>
      <c r="D781" t="s">
        <v>2268</v>
      </c>
      <c r="E781">
        <v>59</v>
      </c>
      <c r="F781" t="s">
        <v>14</v>
      </c>
      <c r="G781" t="s">
        <v>25</v>
      </c>
      <c r="H781" s="1">
        <f>IFERROR(VLOOKUP($A781,Sheet1!$A:$F,COLUMN(Sheet1!B781),FALSE),0)</f>
        <v>44408</v>
      </c>
      <c r="I781" s="1">
        <f>IFERROR(VLOOKUP($A781,Sheet1!$A:$F,COLUMN(Sheet1!C781),FALSE),0)</f>
        <v>44408</v>
      </c>
      <c r="J781" s="14">
        <f>IFERROR(VLOOKUP($A781,Sheet1!$A:$F,COLUMN(Sheet1!D781),FALSE),0)</f>
        <v>1</v>
      </c>
      <c r="K781" s="14">
        <f>IFERROR(VLOOKUP($A781,Sheet1!$A:$F,COLUMN(Sheet1!E781),FALSE),0)</f>
        <v>105.56</v>
      </c>
      <c r="L781" s="14">
        <f>IFERROR(VLOOKUP($A781,Sheet1!$A:$F,COLUMN(Sheet1!F781),FALSE),0)</f>
        <v>0</v>
      </c>
      <c r="M781">
        <f t="shared" si="24"/>
        <v>0</v>
      </c>
      <c r="N781">
        <f t="shared" si="25"/>
        <v>0</v>
      </c>
    </row>
    <row r="782" spans="1:14" x14ac:dyDescent="0.35">
      <c r="A782">
        <v>781</v>
      </c>
      <c r="B782" t="s">
        <v>2269</v>
      </c>
      <c r="C782" t="s">
        <v>2270</v>
      </c>
      <c r="D782" t="s">
        <v>2271</v>
      </c>
      <c r="E782">
        <v>64</v>
      </c>
      <c r="F782" t="s">
        <v>14</v>
      </c>
      <c r="G782" t="s">
        <v>44</v>
      </c>
      <c r="H782" s="1">
        <f>IFERROR(VLOOKUP($A782,Sheet1!$A:$F,COLUMN(Sheet1!B782),FALSE),0)</f>
        <v>45010</v>
      </c>
      <c r="I782" s="1">
        <f>IFERROR(VLOOKUP($A782,Sheet1!$A:$F,COLUMN(Sheet1!C782),FALSE),0)</f>
        <v>44392</v>
      </c>
      <c r="J782" s="14">
        <f>IFERROR(VLOOKUP($A782,Sheet1!$A:$F,COLUMN(Sheet1!D782),FALSE),0)</f>
        <v>4</v>
      </c>
      <c r="K782" s="14">
        <f>IFERROR(VLOOKUP($A782,Sheet1!$A:$F,COLUMN(Sheet1!E782),FALSE),0)</f>
        <v>5879.3200000000006</v>
      </c>
      <c r="L782" s="14">
        <f>IFERROR(VLOOKUP($A782,Sheet1!$A:$F,COLUMN(Sheet1!F782),FALSE),0)</f>
        <v>2</v>
      </c>
      <c r="M782">
        <f t="shared" si="24"/>
        <v>0.5</v>
      </c>
      <c r="N782">
        <f t="shared" si="25"/>
        <v>0</v>
      </c>
    </row>
    <row r="783" spans="1:14" x14ac:dyDescent="0.35">
      <c r="A783">
        <v>782</v>
      </c>
      <c r="B783" t="s">
        <v>2272</v>
      </c>
      <c r="C783" t="s">
        <v>2273</v>
      </c>
      <c r="D783" t="s">
        <v>2274</v>
      </c>
      <c r="E783">
        <v>40</v>
      </c>
      <c r="F783" t="s">
        <v>24</v>
      </c>
      <c r="G783" t="s">
        <v>60</v>
      </c>
      <c r="H783" s="1">
        <f>IFERROR(VLOOKUP($A783,Sheet1!$A:$F,COLUMN(Sheet1!B783),FALSE),0)</f>
        <v>45005</v>
      </c>
      <c r="I783" s="1">
        <f>IFERROR(VLOOKUP($A783,Sheet1!$A:$F,COLUMN(Sheet1!C783),FALSE),0)</f>
        <v>44391</v>
      </c>
      <c r="J783" s="14">
        <f>IFERROR(VLOOKUP($A783,Sheet1!$A:$F,COLUMN(Sheet1!D783),FALSE),0)</f>
        <v>4</v>
      </c>
      <c r="K783" s="14">
        <f>IFERROR(VLOOKUP($A783,Sheet1!$A:$F,COLUMN(Sheet1!E783),FALSE),0)</f>
        <v>4551.8</v>
      </c>
      <c r="L783" s="14">
        <f>IFERROR(VLOOKUP($A783,Sheet1!$A:$F,COLUMN(Sheet1!F783),FALSE),0)</f>
        <v>1</v>
      </c>
      <c r="M783">
        <f t="shared" si="24"/>
        <v>0.25</v>
      </c>
      <c r="N783">
        <f t="shared" si="25"/>
        <v>0</v>
      </c>
    </row>
    <row r="784" spans="1:14" x14ac:dyDescent="0.35">
      <c r="A784">
        <v>783</v>
      </c>
      <c r="B784" t="s">
        <v>2275</v>
      </c>
      <c r="C784" t="s">
        <v>2276</v>
      </c>
      <c r="D784" t="s">
        <v>2277</v>
      </c>
      <c r="E784">
        <v>65</v>
      </c>
      <c r="F784" t="s">
        <v>14</v>
      </c>
      <c r="G784" t="s">
        <v>83</v>
      </c>
      <c r="H784" s="1">
        <f>IFERROR(VLOOKUP($A784,Sheet1!$A:$F,COLUMN(Sheet1!B784),FALSE),0)</f>
        <v>44915</v>
      </c>
      <c r="I784" s="1">
        <f>IFERROR(VLOOKUP($A784,Sheet1!$A:$F,COLUMN(Sheet1!C784),FALSE),0)</f>
        <v>44685</v>
      </c>
      <c r="J784" s="14">
        <f>IFERROR(VLOOKUP($A784,Sheet1!$A:$F,COLUMN(Sheet1!D784),FALSE),0)</f>
        <v>2</v>
      </c>
      <c r="K784" s="14">
        <f>IFERROR(VLOOKUP($A784,Sheet1!$A:$F,COLUMN(Sheet1!E784),FALSE),0)</f>
        <v>1371.76</v>
      </c>
      <c r="L784" s="14">
        <f>IFERROR(VLOOKUP($A784,Sheet1!$A:$F,COLUMN(Sheet1!F784),FALSE),0)</f>
        <v>1</v>
      </c>
      <c r="M784">
        <f t="shared" si="24"/>
        <v>0.5</v>
      </c>
      <c r="N784">
        <f t="shared" si="25"/>
        <v>0</v>
      </c>
    </row>
    <row r="785" spans="1:14" x14ac:dyDescent="0.35">
      <c r="A785">
        <v>784</v>
      </c>
      <c r="B785" t="s">
        <v>2278</v>
      </c>
      <c r="C785" t="s">
        <v>2279</v>
      </c>
      <c r="D785" t="s">
        <v>2280</v>
      </c>
      <c r="E785">
        <v>25</v>
      </c>
      <c r="F785" t="s">
        <v>24</v>
      </c>
      <c r="G785" t="s">
        <v>60</v>
      </c>
      <c r="H785" s="1">
        <f>IFERROR(VLOOKUP($A785,Sheet1!$A:$F,COLUMN(Sheet1!B785),FALSE),0)</f>
        <v>44951</v>
      </c>
      <c r="I785" s="1">
        <f>IFERROR(VLOOKUP($A785,Sheet1!$A:$F,COLUMN(Sheet1!C785),FALSE),0)</f>
        <v>44673</v>
      </c>
      <c r="J785" s="14">
        <f>IFERROR(VLOOKUP($A785,Sheet1!$A:$F,COLUMN(Sheet1!D785),FALSE),0)</f>
        <v>3</v>
      </c>
      <c r="K785" s="14">
        <f>IFERROR(VLOOKUP($A785,Sheet1!$A:$F,COLUMN(Sheet1!E785),FALSE),0)</f>
        <v>1898.25</v>
      </c>
      <c r="L785" s="14">
        <f>IFERROR(VLOOKUP($A785,Sheet1!$A:$F,COLUMN(Sheet1!F785),FALSE),0)</f>
        <v>1</v>
      </c>
      <c r="M785">
        <f t="shared" si="24"/>
        <v>0.33333333333333331</v>
      </c>
      <c r="N785">
        <f t="shared" si="25"/>
        <v>0</v>
      </c>
    </row>
    <row r="786" spans="1:14" x14ac:dyDescent="0.35">
      <c r="A786">
        <v>785</v>
      </c>
      <c r="B786" t="s">
        <v>2281</v>
      </c>
      <c r="C786" t="s">
        <v>2282</v>
      </c>
      <c r="D786" t="s">
        <v>2283</v>
      </c>
      <c r="E786">
        <v>48</v>
      </c>
      <c r="F786" t="s">
        <v>14</v>
      </c>
      <c r="G786" t="s">
        <v>25</v>
      </c>
      <c r="H786" s="1">
        <f>IFERROR(VLOOKUP($A786,Sheet1!$A:$F,COLUMN(Sheet1!B786),FALSE),0)</f>
        <v>44685</v>
      </c>
      <c r="I786" s="1">
        <f>IFERROR(VLOOKUP($A786,Sheet1!$A:$F,COLUMN(Sheet1!C786),FALSE),0)</f>
        <v>44363</v>
      </c>
      <c r="J786" s="14">
        <f>IFERROR(VLOOKUP($A786,Sheet1!$A:$F,COLUMN(Sheet1!D786),FALSE),0)</f>
        <v>3</v>
      </c>
      <c r="K786" s="14">
        <f>IFERROR(VLOOKUP($A786,Sheet1!$A:$F,COLUMN(Sheet1!E786),FALSE),0)</f>
        <v>1180.8899999999999</v>
      </c>
      <c r="L786" s="14">
        <f>IFERROR(VLOOKUP($A786,Sheet1!$A:$F,COLUMN(Sheet1!F786),FALSE),0)</f>
        <v>2</v>
      </c>
      <c r="M786">
        <f t="shared" si="24"/>
        <v>0.66666666666666663</v>
      </c>
      <c r="N786">
        <f t="shared" si="25"/>
        <v>0</v>
      </c>
    </row>
    <row r="787" spans="1:14" x14ac:dyDescent="0.35">
      <c r="A787">
        <v>786</v>
      </c>
      <c r="B787" t="s">
        <v>2284</v>
      </c>
      <c r="C787" t="s">
        <v>2285</v>
      </c>
      <c r="D787" t="s">
        <v>2286</v>
      </c>
      <c r="E787">
        <v>39</v>
      </c>
      <c r="F787" t="s">
        <v>24</v>
      </c>
      <c r="G787" t="s">
        <v>54</v>
      </c>
      <c r="H787" s="1">
        <f>IFERROR(VLOOKUP($A787,Sheet1!$A:$F,COLUMN(Sheet1!B787),FALSE),0)</f>
        <v>44876</v>
      </c>
      <c r="I787" s="1">
        <f>IFERROR(VLOOKUP($A787,Sheet1!$A:$F,COLUMN(Sheet1!C787),FALSE),0)</f>
        <v>44318</v>
      </c>
      <c r="J787" s="14">
        <f>IFERROR(VLOOKUP($A787,Sheet1!$A:$F,COLUMN(Sheet1!D787),FALSE),0)</f>
        <v>5</v>
      </c>
      <c r="K787" s="14">
        <f>IFERROR(VLOOKUP($A787,Sheet1!$A:$F,COLUMN(Sheet1!E787),FALSE),0)</f>
        <v>2622</v>
      </c>
      <c r="L787" s="14">
        <f>IFERROR(VLOOKUP($A787,Sheet1!$A:$F,COLUMN(Sheet1!F787),FALSE),0)</f>
        <v>3</v>
      </c>
      <c r="M787">
        <f t="shared" si="24"/>
        <v>0.6</v>
      </c>
      <c r="N787">
        <f t="shared" si="25"/>
        <v>0</v>
      </c>
    </row>
    <row r="788" spans="1:14" x14ac:dyDescent="0.35">
      <c r="A788">
        <v>787</v>
      </c>
      <c r="B788" t="s">
        <v>2287</v>
      </c>
      <c r="C788" t="s">
        <v>2288</v>
      </c>
      <c r="D788" t="s">
        <v>2289</v>
      </c>
      <c r="E788">
        <v>35</v>
      </c>
      <c r="F788" t="s">
        <v>14</v>
      </c>
      <c r="G788" t="s">
        <v>10</v>
      </c>
      <c r="H788" s="1">
        <f>IFERROR(VLOOKUP($A788,Sheet1!$A:$F,COLUMN(Sheet1!B788),FALSE),0)</f>
        <v>44955</v>
      </c>
      <c r="I788" s="1">
        <f>IFERROR(VLOOKUP($A788,Sheet1!$A:$F,COLUMN(Sheet1!C788),FALSE),0)</f>
        <v>44809</v>
      </c>
      <c r="J788" s="14">
        <f>IFERROR(VLOOKUP($A788,Sheet1!$A:$F,COLUMN(Sheet1!D788),FALSE),0)</f>
        <v>4</v>
      </c>
      <c r="K788" s="14">
        <f>IFERROR(VLOOKUP($A788,Sheet1!$A:$F,COLUMN(Sheet1!E788),FALSE),0)</f>
        <v>4799.8099999999995</v>
      </c>
      <c r="L788" s="14">
        <f>IFERROR(VLOOKUP($A788,Sheet1!$A:$F,COLUMN(Sheet1!F788),FALSE),0)</f>
        <v>2</v>
      </c>
      <c r="M788">
        <f t="shared" si="24"/>
        <v>0.5</v>
      </c>
      <c r="N788">
        <f t="shared" si="25"/>
        <v>0</v>
      </c>
    </row>
    <row r="789" spans="1:14" x14ac:dyDescent="0.35">
      <c r="A789">
        <v>788</v>
      </c>
      <c r="B789" t="s">
        <v>2290</v>
      </c>
      <c r="C789" t="s">
        <v>2291</v>
      </c>
      <c r="D789" t="s">
        <v>2292</v>
      </c>
      <c r="E789">
        <v>34</v>
      </c>
      <c r="F789" t="s">
        <v>14</v>
      </c>
      <c r="G789" t="s">
        <v>25</v>
      </c>
      <c r="H789" s="1">
        <f>IFERROR(VLOOKUP($A789,Sheet1!$A:$F,COLUMN(Sheet1!B789),FALSE),0)</f>
        <v>44978</v>
      </c>
      <c r="I789" s="1">
        <f>IFERROR(VLOOKUP($A789,Sheet1!$A:$F,COLUMN(Sheet1!C789),FALSE),0)</f>
        <v>44820</v>
      </c>
      <c r="J789" s="14">
        <f>IFERROR(VLOOKUP($A789,Sheet1!$A:$F,COLUMN(Sheet1!D789),FALSE),0)</f>
        <v>2</v>
      </c>
      <c r="K789" s="14">
        <f>IFERROR(VLOOKUP($A789,Sheet1!$A:$F,COLUMN(Sheet1!E789),FALSE),0)</f>
        <v>3407.25</v>
      </c>
      <c r="L789" s="14">
        <f>IFERROR(VLOOKUP($A789,Sheet1!$A:$F,COLUMN(Sheet1!F789),FALSE),0)</f>
        <v>1</v>
      </c>
      <c r="M789">
        <f t="shared" si="24"/>
        <v>0.5</v>
      </c>
      <c r="N789">
        <f t="shared" si="25"/>
        <v>0</v>
      </c>
    </row>
    <row r="790" spans="1:14" x14ac:dyDescent="0.35">
      <c r="A790">
        <v>789</v>
      </c>
      <c r="B790" t="s">
        <v>2293</v>
      </c>
      <c r="C790" t="s">
        <v>2294</v>
      </c>
      <c r="D790" t="s">
        <v>2295</v>
      </c>
      <c r="E790">
        <v>65</v>
      </c>
      <c r="F790" t="s">
        <v>24</v>
      </c>
      <c r="G790" t="s">
        <v>60</v>
      </c>
      <c r="H790" s="1">
        <f>IFERROR(VLOOKUP($A790,Sheet1!$A:$F,COLUMN(Sheet1!B790),FALSE),0)</f>
        <v>44743</v>
      </c>
      <c r="I790" s="1">
        <f>IFERROR(VLOOKUP($A790,Sheet1!$A:$F,COLUMN(Sheet1!C790),FALSE),0)</f>
        <v>44634</v>
      </c>
      <c r="J790" s="14">
        <f>IFERROR(VLOOKUP($A790,Sheet1!$A:$F,COLUMN(Sheet1!D790),FALSE),0)</f>
        <v>2</v>
      </c>
      <c r="K790" s="14">
        <f>IFERROR(VLOOKUP($A790,Sheet1!$A:$F,COLUMN(Sheet1!E790),FALSE),0)</f>
        <v>346.5</v>
      </c>
      <c r="L790" s="14">
        <f>IFERROR(VLOOKUP($A790,Sheet1!$A:$F,COLUMN(Sheet1!F790),FALSE),0)</f>
        <v>2</v>
      </c>
      <c r="M790">
        <f t="shared" si="24"/>
        <v>1</v>
      </c>
      <c r="N790">
        <f t="shared" si="25"/>
        <v>1</v>
      </c>
    </row>
    <row r="791" spans="1:14" x14ac:dyDescent="0.35">
      <c r="A791">
        <v>790</v>
      </c>
      <c r="B791" t="s">
        <v>2296</v>
      </c>
      <c r="C791" t="s">
        <v>2297</v>
      </c>
      <c r="D791" t="s">
        <v>2298</v>
      </c>
      <c r="E791">
        <v>55</v>
      </c>
      <c r="F791" t="s">
        <v>14</v>
      </c>
      <c r="G791" t="s">
        <v>44</v>
      </c>
      <c r="H791" s="1">
        <f>IFERROR(VLOOKUP($A791,Sheet1!$A:$F,COLUMN(Sheet1!B791),FALSE),0)</f>
        <v>45009</v>
      </c>
      <c r="I791" s="1">
        <f>IFERROR(VLOOKUP($A791,Sheet1!$A:$F,COLUMN(Sheet1!C791),FALSE),0)</f>
        <v>44496</v>
      </c>
      <c r="J791" s="14">
        <f>IFERROR(VLOOKUP($A791,Sheet1!$A:$F,COLUMN(Sheet1!D791),FALSE),0)</f>
        <v>3</v>
      </c>
      <c r="K791" s="14">
        <f>IFERROR(VLOOKUP($A791,Sheet1!$A:$F,COLUMN(Sheet1!E791),FALSE),0)</f>
        <v>2400.81</v>
      </c>
      <c r="L791" s="14">
        <f>IFERROR(VLOOKUP($A791,Sheet1!$A:$F,COLUMN(Sheet1!F791),FALSE),0)</f>
        <v>2</v>
      </c>
      <c r="M791">
        <f t="shared" si="24"/>
        <v>0.66666666666666663</v>
      </c>
      <c r="N791">
        <f t="shared" si="25"/>
        <v>0</v>
      </c>
    </row>
    <row r="792" spans="1:14" x14ac:dyDescent="0.35">
      <c r="A792">
        <v>791</v>
      </c>
      <c r="B792" t="s">
        <v>2299</v>
      </c>
      <c r="C792" t="s">
        <v>2300</v>
      </c>
      <c r="D792" t="s">
        <v>2301</v>
      </c>
      <c r="E792">
        <v>52</v>
      </c>
      <c r="F792" t="s">
        <v>9</v>
      </c>
      <c r="G792" t="s">
        <v>60</v>
      </c>
      <c r="H792" s="1">
        <f>IFERROR(VLOOKUP($A792,Sheet1!$A:$F,COLUMN(Sheet1!B792),FALSE),0)</f>
        <v>44688</v>
      </c>
      <c r="I792" s="1">
        <f>IFERROR(VLOOKUP($A792,Sheet1!$A:$F,COLUMN(Sheet1!C792),FALSE),0)</f>
        <v>44415</v>
      </c>
      <c r="J792" s="14">
        <f>IFERROR(VLOOKUP($A792,Sheet1!$A:$F,COLUMN(Sheet1!D792),FALSE),0)</f>
        <v>4</v>
      </c>
      <c r="K792" s="14">
        <f>IFERROR(VLOOKUP($A792,Sheet1!$A:$F,COLUMN(Sheet1!E792),FALSE),0)</f>
        <v>3535.26</v>
      </c>
      <c r="L792" s="14">
        <f>IFERROR(VLOOKUP($A792,Sheet1!$A:$F,COLUMN(Sheet1!F792),FALSE),0)</f>
        <v>1</v>
      </c>
      <c r="M792">
        <f t="shared" si="24"/>
        <v>0.25</v>
      </c>
      <c r="N792">
        <f t="shared" si="25"/>
        <v>0</v>
      </c>
    </row>
    <row r="793" spans="1:14" x14ac:dyDescent="0.35">
      <c r="A793">
        <v>792</v>
      </c>
      <c r="B793" t="s">
        <v>2302</v>
      </c>
      <c r="C793" t="s">
        <v>2303</v>
      </c>
      <c r="D793" t="s">
        <v>2304</v>
      </c>
      <c r="E793">
        <v>26</v>
      </c>
      <c r="F793" t="s">
        <v>24</v>
      </c>
      <c r="G793" t="s">
        <v>60</v>
      </c>
      <c r="H793" s="1">
        <f>IFERROR(VLOOKUP($A793,Sheet1!$A:$F,COLUMN(Sheet1!B793),FALSE),0)</f>
        <v>44809</v>
      </c>
      <c r="I793" s="1">
        <f>IFERROR(VLOOKUP($A793,Sheet1!$A:$F,COLUMN(Sheet1!C793),FALSE),0)</f>
        <v>44781</v>
      </c>
      <c r="J793" s="14">
        <f>IFERROR(VLOOKUP($A793,Sheet1!$A:$F,COLUMN(Sheet1!D793),FALSE),0)</f>
        <v>2</v>
      </c>
      <c r="K793" s="14">
        <f>IFERROR(VLOOKUP($A793,Sheet1!$A:$F,COLUMN(Sheet1!E793),FALSE),0)</f>
        <v>934.22</v>
      </c>
      <c r="L793" s="14">
        <f>IFERROR(VLOOKUP($A793,Sheet1!$A:$F,COLUMN(Sheet1!F793),FALSE),0)</f>
        <v>0</v>
      </c>
      <c r="M793">
        <f t="shared" si="24"/>
        <v>0</v>
      </c>
      <c r="N793">
        <f t="shared" si="25"/>
        <v>0</v>
      </c>
    </row>
    <row r="794" spans="1:14" x14ac:dyDescent="0.35">
      <c r="A794">
        <v>793</v>
      </c>
      <c r="B794" t="s">
        <v>2305</v>
      </c>
      <c r="C794" t="s">
        <v>2306</v>
      </c>
      <c r="D794" t="s">
        <v>2307</v>
      </c>
      <c r="E794">
        <v>35</v>
      </c>
      <c r="F794" t="s">
        <v>9</v>
      </c>
      <c r="G794" t="s">
        <v>44</v>
      </c>
      <c r="H794" s="1">
        <f>IFERROR(VLOOKUP($A794,Sheet1!$A:$F,COLUMN(Sheet1!B794),FALSE),0)</f>
        <v>44708</v>
      </c>
      <c r="I794" s="1">
        <f>IFERROR(VLOOKUP($A794,Sheet1!$A:$F,COLUMN(Sheet1!C794),FALSE),0)</f>
        <v>44301</v>
      </c>
      <c r="J794" s="14">
        <f>IFERROR(VLOOKUP($A794,Sheet1!$A:$F,COLUMN(Sheet1!D794),FALSE),0)</f>
        <v>2</v>
      </c>
      <c r="K794" s="14">
        <f>IFERROR(VLOOKUP($A794,Sheet1!$A:$F,COLUMN(Sheet1!E794),FALSE),0)</f>
        <v>1399.46</v>
      </c>
      <c r="L794" s="14">
        <f>IFERROR(VLOOKUP($A794,Sheet1!$A:$F,COLUMN(Sheet1!F794),FALSE),0)</f>
        <v>1</v>
      </c>
      <c r="M794">
        <f t="shared" si="24"/>
        <v>0.5</v>
      </c>
      <c r="N794">
        <f t="shared" si="25"/>
        <v>0</v>
      </c>
    </row>
    <row r="795" spans="1:14" x14ac:dyDescent="0.35">
      <c r="A795">
        <v>794</v>
      </c>
      <c r="B795" t="s">
        <v>2308</v>
      </c>
      <c r="C795" t="s">
        <v>2309</v>
      </c>
      <c r="D795" t="s">
        <v>2310</v>
      </c>
      <c r="E795">
        <v>51</v>
      </c>
      <c r="F795" t="s">
        <v>14</v>
      </c>
      <c r="G795" t="s">
        <v>10</v>
      </c>
      <c r="H795" s="1">
        <f>IFERROR(VLOOKUP($A795,Sheet1!$A:$F,COLUMN(Sheet1!B795),FALSE),0)</f>
        <v>44821</v>
      </c>
      <c r="I795" s="1">
        <f>IFERROR(VLOOKUP($A795,Sheet1!$A:$F,COLUMN(Sheet1!C795),FALSE),0)</f>
        <v>44451</v>
      </c>
      <c r="J795" s="14">
        <f>IFERROR(VLOOKUP($A795,Sheet1!$A:$F,COLUMN(Sheet1!D795),FALSE),0)</f>
        <v>3</v>
      </c>
      <c r="K795" s="14">
        <f>IFERROR(VLOOKUP($A795,Sheet1!$A:$F,COLUMN(Sheet1!E795),FALSE),0)</f>
        <v>2434.54</v>
      </c>
      <c r="L795" s="14">
        <f>IFERROR(VLOOKUP($A795,Sheet1!$A:$F,COLUMN(Sheet1!F795),FALSE),0)</f>
        <v>1</v>
      </c>
      <c r="M795">
        <f t="shared" si="24"/>
        <v>0.33333333333333331</v>
      </c>
      <c r="N795">
        <f t="shared" si="25"/>
        <v>0</v>
      </c>
    </row>
    <row r="796" spans="1:14" x14ac:dyDescent="0.35">
      <c r="A796">
        <v>795</v>
      </c>
      <c r="B796" t="s">
        <v>2311</v>
      </c>
      <c r="C796" t="s">
        <v>2312</v>
      </c>
      <c r="D796" t="s">
        <v>2313</v>
      </c>
      <c r="E796">
        <v>23</v>
      </c>
      <c r="F796" t="s">
        <v>24</v>
      </c>
      <c r="G796" t="s">
        <v>44</v>
      </c>
      <c r="H796" s="1">
        <f>IFERROR(VLOOKUP($A796,Sheet1!$A:$F,COLUMN(Sheet1!B796),FALSE),0)</f>
        <v>44444</v>
      </c>
      <c r="I796" s="1">
        <f>IFERROR(VLOOKUP($A796,Sheet1!$A:$F,COLUMN(Sheet1!C796),FALSE),0)</f>
        <v>44320</v>
      </c>
      <c r="J796" s="14">
        <f>IFERROR(VLOOKUP($A796,Sheet1!$A:$F,COLUMN(Sheet1!D796),FALSE),0)</f>
        <v>3</v>
      </c>
      <c r="K796" s="14">
        <f>IFERROR(VLOOKUP($A796,Sheet1!$A:$F,COLUMN(Sheet1!E796),FALSE),0)</f>
        <v>3209.6099999999997</v>
      </c>
      <c r="L796" s="14">
        <f>IFERROR(VLOOKUP($A796,Sheet1!$A:$F,COLUMN(Sheet1!F796),FALSE),0)</f>
        <v>0</v>
      </c>
      <c r="M796">
        <f t="shared" si="24"/>
        <v>0</v>
      </c>
      <c r="N796">
        <f t="shared" si="25"/>
        <v>0</v>
      </c>
    </row>
    <row r="797" spans="1:14" x14ac:dyDescent="0.35">
      <c r="A797">
        <v>796</v>
      </c>
      <c r="B797" t="s">
        <v>2314</v>
      </c>
      <c r="C797" t="s">
        <v>2315</v>
      </c>
      <c r="D797" t="s">
        <v>2316</v>
      </c>
      <c r="E797">
        <v>46</v>
      </c>
      <c r="F797" t="s">
        <v>24</v>
      </c>
      <c r="G797" t="s">
        <v>83</v>
      </c>
      <c r="H797" s="1">
        <f>IFERROR(VLOOKUP($A797,Sheet1!$A:$F,COLUMN(Sheet1!B797),FALSE),0)</f>
        <v>44920</v>
      </c>
      <c r="I797" s="1">
        <f>IFERROR(VLOOKUP($A797,Sheet1!$A:$F,COLUMN(Sheet1!C797),FALSE),0)</f>
        <v>44446</v>
      </c>
      <c r="J797" s="14">
        <f>IFERROR(VLOOKUP($A797,Sheet1!$A:$F,COLUMN(Sheet1!D797),FALSE),0)</f>
        <v>3</v>
      </c>
      <c r="K797" s="14">
        <f>IFERROR(VLOOKUP($A797,Sheet1!$A:$F,COLUMN(Sheet1!E797),FALSE),0)</f>
        <v>1080.49</v>
      </c>
      <c r="L797" s="14">
        <f>IFERROR(VLOOKUP($A797,Sheet1!$A:$F,COLUMN(Sheet1!F797),FALSE),0)</f>
        <v>2</v>
      </c>
      <c r="M797">
        <f t="shared" si="24"/>
        <v>0.66666666666666663</v>
      </c>
      <c r="N797">
        <f t="shared" si="25"/>
        <v>0</v>
      </c>
    </row>
    <row r="798" spans="1:14" x14ac:dyDescent="0.35">
      <c r="A798">
        <v>797</v>
      </c>
      <c r="B798" t="s">
        <v>2317</v>
      </c>
      <c r="C798" t="s">
        <v>2318</v>
      </c>
      <c r="D798" t="s">
        <v>2319</v>
      </c>
      <c r="E798">
        <v>43</v>
      </c>
      <c r="F798" t="s">
        <v>24</v>
      </c>
      <c r="G798" t="s">
        <v>10</v>
      </c>
      <c r="H798" s="1">
        <f>IFERROR(VLOOKUP($A798,Sheet1!$A:$F,COLUMN(Sheet1!B798),FALSE),0)</f>
        <v>44948</v>
      </c>
      <c r="I798" s="1">
        <f>IFERROR(VLOOKUP($A798,Sheet1!$A:$F,COLUMN(Sheet1!C798),FALSE),0)</f>
        <v>44314</v>
      </c>
      <c r="J798" s="14">
        <f>IFERROR(VLOOKUP($A798,Sheet1!$A:$F,COLUMN(Sheet1!D798),FALSE),0)</f>
        <v>6</v>
      </c>
      <c r="K798" s="14">
        <f>IFERROR(VLOOKUP($A798,Sheet1!$A:$F,COLUMN(Sheet1!E798),FALSE),0)</f>
        <v>5376.7300000000005</v>
      </c>
      <c r="L798" s="14">
        <f>IFERROR(VLOOKUP($A798,Sheet1!$A:$F,COLUMN(Sheet1!F798),FALSE),0)</f>
        <v>4</v>
      </c>
      <c r="M798">
        <f t="shared" si="24"/>
        <v>0.66666666666666663</v>
      </c>
      <c r="N798">
        <f t="shared" si="25"/>
        <v>0</v>
      </c>
    </row>
    <row r="799" spans="1:14" x14ac:dyDescent="0.35">
      <c r="A799">
        <v>798</v>
      </c>
      <c r="B799" t="s">
        <v>2320</v>
      </c>
      <c r="C799" t="s">
        <v>2321</v>
      </c>
      <c r="D799" t="s">
        <v>2322</v>
      </c>
      <c r="E799">
        <v>48</v>
      </c>
      <c r="F799" t="s">
        <v>9</v>
      </c>
      <c r="G799" t="s">
        <v>32</v>
      </c>
      <c r="H799" s="1">
        <f>IFERROR(VLOOKUP($A799,Sheet1!$A:$F,COLUMN(Sheet1!B799),FALSE),0)</f>
        <v>44781</v>
      </c>
      <c r="I799" s="1">
        <f>IFERROR(VLOOKUP($A799,Sheet1!$A:$F,COLUMN(Sheet1!C799),FALSE),0)</f>
        <v>44560</v>
      </c>
      <c r="J799" s="14">
        <f>IFERROR(VLOOKUP($A799,Sheet1!$A:$F,COLUMN(Sheet1!D799),FALSE),0)</f>
        <v>3</v>
      </c>
      <c r="K799" s="14">
        <f>IFERROR(VLOOKUP($A799,Sheet1!$A:$F,COLUMN(Sheet1!E799),FALSE),0)</f>
        <v>2842.5499999999997</v>
      </c>
      <c r="L799" s="14">
        <f>IFERROR(VLOOKUP($A799,Sheet1!$A:$F,COLUMN(Sheet1!F799),FALSE),0)</f>
        <v>3</v>
      </c>
      <c r="M799">
        <f t="shared" si="24"/>
        <v>1</v>
      </c>
      <c r="N799">
        <f t="shared" si="25"/>
        <v>1</v>
      </c>
    </row>
    <row r="800" spans="1:14" x14ac:dyDescent="0.35">
      <c r="A800">
        <v>799</v>
      </c>
      <c r="B800" t="s">
        <v>2323</v>
      </c>
      <c r="C800" t="s">
        <v>2324</v>
      </c>
      <c r="D800" t="s">
        <v>2325</v>
      </c>
      <c r="E800">
        <v>51</v>
      </c>
      <c r="F800" t="s">
        <v>24</v>
      </c>
      <c r="G800" t="s">
        <v>48</v>
      </c>
      <c r="H800" s="1">
        <f>IFERROR(VLOOKUP($A800,Sheet1!$A:$F,COLUMN(Sheet1!B800),FALSE),0)</f>
        <v>44597</v>
      </c>
      <c r="I800" s="1">
        <f>IFERROR(VLOOKUP($A800,Sheet1!$A:$F,COLUMN(Sheet1!C800),FALSE),0)</f>
        <v>44329</v>
      </c>
      <c r="J800" s="14">
        <f>IFERROR(VLOOKUP($A800,Sheet1!$A:$F,COLUMN(Sheet1!D800),FALSE),0)</f>
        <v>2</v>
      </c>
      <c r="K800" s="14">
        <f>IFERROR(VLOOKUP($A800,Sheet1!$A:$F,COLUMN(Sheet1!E800),FALSE),0)</f>
        <v>3367.31</v>
      </c>
      <c r="L800" s="14">
        <f>IFERROR(VLOOKUP($A800,Sheet1!$A:$F,COLUMN(Sheet1!F800),FALSE),0)</f>
        <v>1</v>
      </c>
      <c r="M800">
        <f t="shared" si="24"/>
        <v>0.5</v>
      </c>
      <c r="N800">
        <f t="shared" si="25"/>
        <v>0</v>
      </c>
    </row>
    <row r="801" spans="1:14" x14ac:dyDescent="0.35">
      <c r="A801">
        <v>800</v>
      </c>
      <c r="B801" t="s">
        <v>2326</v>
      </c>
      <c r="C801" t="s">
        <v>2327</v>
      </c>
      <c r="D801" t="s">
        <v>2328</v>
      </c>
      <c r="E801">
        <v>59</v>
      </c>
      <c r="F801" t="s">
        <v>9</v>
      </c>
      <c r="G801" t="s">
        <v>83</v>
      </c>
      <c r="H801" s="1">
        <f>IFERROR(VLOOKUP($A801,Sheet1!$A:$F,COLUMN(Sheet1!B801),FALSE),0)</f>
        <v>44942</v>
      </c>
      <c r="I801" s="1">
        <f>IFERROR(VLOOKUP($A801,Sheet1!$A:$F,COLUMN(Sheet1!C801),FALSE),0)</f>
        <v>44942</v>
      </c>
      <c r="J801" s="14">
        <f>IFERROR(VLOOKUP($A801,Sheet1!$A:$F,COLUMN(Sheet1!D801),FALSE),0)</f>
        <v>1</v>
      </c>
      <c r="K801" s="14">
        <f>IFERROR(VLOOKUP($A801,Sheet1!$A:$F,COLUMN(Sheet1!E801),FALSE),0)</f>
        <v>735.88</v>
      </c>
      <c r="L801" s="14">
        <f>IFERROR(VLOOKUP($A801,Sheet1!$A:$F,COLUMN(Sheet1!F801),FALSE),0)</f>
        <v>0</v>
      </c>
      <c r="M801">
        <f t="shared" si="24"/>
        <v>0</v>
      </c>
      <c r="N801">
        <f t="shared" si="25"/>
        <v>0</v>
      </c>
    </row>
    <row r="802" spans="1:14" x14ac:dyDescent="0.35">
      <c r="A802">
        <v>801</v>
      </c>
      <c r="B802" t="s">
        <v>2329</v>
      </c>
      <c r="C802" t="s">
        <v>2330</v>
      </c>
      <c r="D802" t="s">
        <v>2331</v>
      </c>
      <c r="E802">
        <v>48</v>
      </c>
      <c r="F802" t="s">
        <v>9</v>
      </c>
      <c r="G802" t="s">
        <v>83</v>
      </c>
      <c r="H802" s="1">
        <f>IFERROR(VLOOKUP($A802,Sheet1!$A:$F,COLUMN(Sheet1!B802),FALSE),0)</f>
        <v>44469</v>
      </c>
      <c r="I802" s="1">
        <f>IFERROR(VLOOKUP($A802,Sheet1!$A:$F,COLUMN(Sheet1!C802),FALSE),0)</f>
        <v>44469</v>
      </c>
      <c r="J802" s="14">
        <f>IFERROR(VLOOKUP($A802,Sheet1!$A:$F,COLUMN(Sheet1!D802),FALSE),0)</f>
        <v>1</v>
      </c>
      <c r="K802" s="14">
        <f>IFERROR(VLOOKUP($A802,Sheet1!$A:$F,COLUMN(Sheet1!E802),FALSE),0)</f>
        <v>423.39</v>
      </c>
      <c r="L802" s="14">
        <f>IFERROR(VLOOKUP($A802,Sheet1!$A:$F,COLUMN(Sheet1!F802),FALSE),0)</f>
        <v>0</v>
      </c>
      <c r="M802">
        <f t="shared" si="24"/>
        <v>0</v>
      </c>
      <c r="N802">
        <f t="shared" si="25"/>
        <v>0</v>
      </c>
    </row>
    <row r="803" spans="1:14" x14ac:dyDescent="0.35">
      <c r="A803">
        <v>802</v>
      </c>
      <c r="B803" t="s">
        <v>2332</v>
      </c>
      <c r="C803" t="s">
        <v>2333</v>
      </c>
      <c r="D803">
        <v>1867740378</v>
      </c>
      <c r="E803">
        <v>57</v>
      </c>
      <c r="F803" t="s">
        <v>9</v>
      </c>
      <c r="G803" t="s">
        <v>83</v>
      </c>
      <c r="H803" s="1">
        <f>IFERROR(VLOOKUP($A803,Sheet1!$A:$F,COLUMN(Sheet1!B803),FALSE),0)</f>
        <v>44853</v>
      </c>
      <c r="I803" s="1">
        <f>IFERROR(VLOOKUP($A803,Sheet1!$A:$F,COLUMN(Sheet1!C803),FALSE),0)</f>
        <v>44412</v>
      </c>
      <c r="J803" s="14">
        <f>IFERROR(VLOOKUP($A803,Sheet1!$A:$F,COLUMN(Sheet1!D803),FALSE),0)</f>
        <v>3</v>
      </c>
      <c r="K803" s="14">
        <f>IFERROR(VLOOKUP($A803,Sheet1!$A:$F,COLUMN(Sheet1!E803),FALSE),0)</f>
        <v>2462.2399999999998</v>
      </c>
      <c r="L803" s="14">
        <f>IFERROR(VLOOKUP($A803,Sheet1!$A:$F,COLUMN(Sheet1!F803),FALSE),0)</f>
        <v>1</v>
      </c>
      <c r="M803">
        <f t="shared" si="24"/>
        <v>0.33333333333333331</v>
      </c>
      <c r="N803">
        <f t="shared" si="25"/>
        <v>0</v>
      </c>
    </row>
    <row r="804" spans="1:14" x14ac:dyDescent="0.35">
      <c r="A804">
        <v>803</v>
      </c>
      <c r="B804" t="s">
        <v>2334</v>
      </c>
      <c r="C804" t="s">
        <v>2335</v>
      </c>
      <c r="D804" t="s">
        <v>2336</v>
      </c>
      <c r="E804">
        <v>56</v>
      </c>
      <c r="F804" t="s">
        <v>14</v>
      </c>
      <c r="G804" t="s">
        <v>76</v>
      </c>
      <c r="H804" s="1">
        <f>IFERROR(VLOOKUP($A804,Sheet1!$A:$F,COLUMN(Sheet1!B804),FALSE),0)</f>
        <v>44899</v>
      </c>
      <c r="I804" s="1">
        <f>IFERROR(VLOOKUP($A804,Sheet1!$A:$F,COLUMN(Sheet1!C804),FALSE),0)</f>
        <v>44421</v>
      </c>
      <c r="J804" s="14">
        <f>IFERROR(VLOOKUP($A804,Sheet1!$A:$F,COLUMN(Sheet1!D804),FALSE),0)</f>
        <v>5</v>
      </c>
      <c r="K804" s="14">
        <f>IFERROR(VLOOKUP($A804,Sheet1!$A:$F,COLUMN(Sheet1!E804),FALSE),0)</f>
        <v>3374.89</v>
      </c>
      <c r="L804" s="14">
        <f>IFERROR(VLOOKUP($A804,Sheet1!$A:$F,COLUMN(Sheet1!F804),FALSE),0)</f>
        <v>3</v>
      </c>
      <c r="M804">
        <f t="shared" si="24"/>
        <v>0.6</v>
      </c>
      <c r="N804">
        <f t="shared" si="25"/>
        <v>0</v>
      </c>
    </row>
    <row r="805" spans="1:14" x14ac:dyDescent="0.35">
      <c r="A805">
        <v>804</v>
      </c>
      <c r="B805" t="s">
        <v>2337</v>
      </c>
      <c r="C805" t="s">
        <v>2338</v>
      </c>
      <c r="D805" t="s">
        <v>2339</v>
      </c>
      <c r="E805">
        <v>28</v>
      </c>
      <c r="F805" t="s">
        <v>14</v>
      </c>
      <c r="G805" t="s">
        <v>44</v>
      </c>
      <c r="H805" s="1">
        <f>IFERROR(VLOOKUP($A805,Sheet1!$A:$F,COLUMN(Sheet1!B805),FALSE),0)</f>
        <v>44698</v>
      </c>
      <c r="I805" s="1">
        <f>IFERROR(VLOOKUP($A805,Sheet1!$A:$F,COLUMN(Sheet1!C805),FALSE),0)</f>
        <v>44698</v>
      </c>
      <c r="J805" s="14">
        <f>IFERROR(VLOOKUP($A805,Sheet1!$A:$F,COLUMN(Sheet1!D805),FALSE),0)</f>
        <v>1</v>
      </c>
      <c r="K805" s="14">
        <f>IFERROR(VLOOKUP($A805,Sheet1!$A:$F,COLUMN(Sheet1!E805),FALSE),0)</f>
        <v>280.75</v>
      </c>
      <c r="L805" s="14">
        <f>IFERROR(VLOOKUP($A805,Sheet1!$A:$F,COLUMN(Sheet1!F805),FALSE),0)</f>
        <v>0</v>
      </c>
      <c r="M805">
        <f t="shared" si="24"/>
        <v>0</v>
      </c>
      <c r="N805">
        <f t="shared" si="25"/>
        <v>0</v>
      </c>
    </row>
    <row r="806" spans="1:14" x14ac:dyDescent="0.35">
      <c r="A806">
        <v>805</v>
      </c>
      <c r="B806" t="s">
        <v>2340</v>
      </c>
      <c r="C806" t="s">
        <v>2341</v>
      </c>
      <c r="D806" t="s">
        <v>2342</v>
      </c>
      <c r="E806">
        <v>49</v>
      </c>
      <c r="F806" t="s">
        <v>14</v>
      </c>
      <c r="G806" t="s">
        <v>44</v>
      </c>
      <c r="H806" s="1">
        <f>IFERROR(VLOOKUP($A806,Sheet1!$A:$F,COLUMN(Sheet1!B806),FALSE),0)</f>
        <v>44999</v>
      </c>
      <c r="I806" s="1">
        <f>IFERROR(VLOOKUP($A806,Sheet1!$A:$F,COLUMN(Sheet1!C806),FALSE),0)</f>
        <v>44416</v>
      </c>
      <c r="J806" s="14">
        <f>IFERROR(VLOOKUP($A806,Sheet1!$A:$F,COLUMN(Sheet1!D806),FALSE),0)</f>
        <v>4</v>
      </c>
      <c r="K806" s="14">
        <f>IFERROR(VLOOKUP($A806,Sheet1!$A:$F,COLUMN(Sheet1!E806),FALSE),0)</f>
        <v>3598.9300000000003</v>
      </c>
      <c r="L806" s="14">
        <f>IFERROR(VLOOKUP($A806,Sheet1!$A:$F,COLUMN(Sheet1!F806),FALSE),0)</f>
        <v>2</v>
      </c>
      <c r="M806">
        <f t="shared" si="24"/>
        <v>0.5</v>
      </c>
      <c r="N806">
        <f t="shared" si="25"/>
        <v>0</v>
      </c>
    </row>
    <row r="807" spans="1:14" x14ac:dyDescent="0.35">
      <c r="A807">
        <v>806</v>
      </c>
      <c r="B807" t="s">
        <v>2343</v>
      </c>
      <c r="C807" t="s">
        <v>2344</v>
      </c>
      <c r="D807" t="s">
        <v>2345</v>
      </c>
      <c r="E807">
        <v>35</v>
      </c>
      <c r="F807" t="s">
        <v>24</v>
      </c>
      <c r="G807" t="s">
        <v>25</v>
      </c>
      <c r="H807" s="1">
        <f>IFERROR(VLOOKUP($A807,Sheet1!$A:$F,COLUMN(Sheet1!B807),FALSE),0)</f>
        <v>44632</v>
      </c>
      <c r="I807" s="1">
        <f>IFERROR(VLOOKUP($A807,Sheet1!$A:$F,COLUMN(Sheet1!C807),FALSE),0)</f>
        <v>44312</v>
      </c>
      <c r="J807" s="14">
        <f>IFERROR(VLOOKUP($A807,Sheet1!$A:$F,COLUMN(Sheet1!D807),FALSE),0)</f>
        <v>3</v>
      </c>
      <c r="K807" s="14">
        <f>IFERROR(VLOOKUP($A807,Sheet1!$A:$F,COLUMN(Sheet1!E807),FALSE),0)</f>
        <v>4494.95</v>
      </c>
      <c r="L807" s="14">
        <f>IFERROR(VLOOKUP($A807,Sheet1!$A:$F,COLUMN(Sheet1!F807),FALSE),0)</f>
        <v>1</v>
      </c>
      <c r="M807">
        <f t="shared" si="24"/>
        <v>0.33333333333333331</v>
      </c>
      <c r="N807">
        <f t="shared" si="25"/>
        <v>0</v>
      </c>
    </row>
    <row r="808" spans="1:14" x14ac:dyDescent="0.35">
      <c r="A808">
        <v>807</v>
      </c>
      <c r="B808" t="s">
        <v>2346</v>
      </c>
      <c r="C808" t="s">
        <v>2347</v>
      </c>
      <c r="D808" t="s">
        <v>2348</v>
      </c>
      <c r="E808">
        <v>39</v>
      </c>
      <c r="F808" t="s">
        <v>9</v>
      </c>
      <c r="G808" t="s">
        <v>76</v>
      </c>
      <c r="H808" s="1">
        <f>IFERROR(VLOOKUP($A808,Sheet1!$A:$F,COLUMN(Sheet1!B808),FALSE),0)</f>
        <v>44869</v>
      </c>
      <c r="I808" s="1">
        <f>IFERROR(VLOOKUP($A808,Sheet1!$A:$F,COLUMN(Sheet1!C808),FALSE),0)</f>
        <v>44869</v>
      </c>
      <c r="J808" s="14">
        <f>IFERROR(VLOOKUP($A808,Sheet1!$A:$F,COLUMN(Sheet1!D808),FALSE),0)</f>
        <v>1</v>
      </c>
      <c r="K808" s="14">
        <f>IFERROR(VLOOKUP($A808,Sheet1!$A:$F,COLUMN(Sheet1!E808),FALSE),0)</f>
        <v>1749.44</v>
      </c>
      <c r="L808" s="14">
        <f>IFERROR(VLOOKUP($A808,Sheet1!$A:$F,COLUMN(Sheet1!F808),FALSE),0)</f>
        <v>1</v>
      </c>
      <c r="M808">
        <f t="shared" si="24"/>
        <v>1</v>
      </c>
      <c r="N808">
        <f t="shared" si="25"/>
        <v>1</v>
      </c>
    </row>
    <row r="809" spans="1:14" x14ac:dyDescent="0.35">
      <c r="A809">
        <v>808</v>
      </c>
      <c r="B809" t="s">
        <v>2349</v>
      </c>
      <c r="C809" t="s">
        <v>2350</v>
      </c>
      <c r="D809" t="s">
        <v>2351</v>
      </c>
      <c r="E809">
        <v>51</v>
      </c>
      <c r="F809" t="s">
        <v>24</v>
      </c>
      <c r="G809" t="s">
        <v>44</v>
      </c>
      <c r="H809" s="1">
        <f>IFERROR(VLOOKUP($A809,Sheet1!$A:$F,COLUMN(Sheet1!B809),FALSE),0)</f>
        <v>44694</v>
      </c>
      <c r="I809" s="1">
        <f>IFERROR(VLOOKUP($A809,Sheet1!$A:$F,COLUMN(Sheet1!C809),FALSE),0)</f>
        <v>44450</v>
      </c>
      <c r="J809" s="14">
        <f>IFERROR(VLOOKUP($A809,Sheet1!$A:$F,COLUMN(Sheet1!D809),FALSE),0)</f>
        <v>5</v>
      </c>
      <c r="K809" s="14">
        <f>IFERROR(VLOOKUP($A809,Sheet1!$A:$F,COLUMN(Sheet1!E809),FALSE),0)</f>
        <v>5321.5</v>
      </c>
      <c r="L809" s="14">
        <f>IFERROR(VLOOKUP($A809,Sheet1!$A:$F,COLUMN(Sheet1!F809),FALSE),0)</f>
        <v>2</v>
      </c>
      <c r="M809">
        <f t="shared" si="24"/>
        <v>0.4</v>
      </c>
      <c r="N809">
        <f t="shared" si="25"/>
        <v>0</v>
      </c>
    </row>
    <row r="810" spans="1:14" x14ac:dyDescent="0.35">
      <c r="A810">
        <v>809</v>
      </c>
      <c r="B810" t="s">
        <v>2352</v>
      </c>
      <c r="C810" t="s">
        <v>2353</v>
      </c>
      <c r="D810" t="s">
        <v>2354</v>
      </c>
      <c r="E810">
        <v>53</v>
      </c>
      <c r="F810" t="s">
        <v>24</v>
      </c>
      <c r="G810" t="s">
        <v>48</v>
      </c>
      <c r="H810" s="1">
        <f>IFERROR(VLOOKUP($A810,Sheet1!$A:$F,COLUMN(Sheet1!B810),FALSE),0)</f>
        <v>44633</v>
      </c>
      <c r="I810" s="1">
        <f>IFERROR(VLOOKUP($A810,Sheet1!$A:$F,COLUMN(Sheet1!C810),FALSE),0)</f>
        <v>44323</v>
      </c>
      <c r="J810" s="14">
        <f>IFERROR(VLOOKUP($A810,Sheet1!$A:$F,COLUMN(Sheet1!D810),FALSE),0)</f>
        <v>4</v>
      </c>
      <c r="K810" s="14">
        <f>IFERROR(VLOOKUP($A810,Sheet1!$A:$F,COLUMN(Sheet1!E810),FALSE),0)</f>
        <v>1004.4300000000001</v>
      </c>
      <c r="L810" s="14">
        <f>IFERROR(VLOOKUP($A810,Sheet1!$A:$F,COLUMN(Sheet1!F810),FALSE),0)</f>
        <v>2</v>
      </c>
      <c r="M810">
        <f t="shared" si="24"/>
        <v>0.5</v>
      </c>
      <c r="N810">
        <f t="shared" si="25"/>
        <v>0</v>
      </c>
    </row>
    <row r="811" spans="1:14" x14ac:dyDescent="0.35">
      <c r="A811">
        <v>810</v>
      </c>
      <c r="B811" t="s">
        <v>2355</v>
      </c>
      <c r="C811" t="s">
        <v>2356</v>
      </c>
      <c r="D811" t="s">
        <v>2357</v>
      </c>
      <c r="E811">
        <v>60</v>
      </c>
      <c r="F811" t="s">
        <v>14</v>
      </c>
      <c r="G811" t="s">
        <v>10</v>
      </c>
      <c r="H811" s="1">
        <f>IFERROR(VLOOKUP($A811,Sheet1!$A:$F,COLUMN(Sheet1!B811),FALSE),0)</f>
        <v>45006</v>
      </c>
      <c r="I811" s="1">
        <f>IFERROR(VLOOKUP($A811,Sheet1!$A:$F,COLUMN(Sheet1!C811),FALSE),0)</f>
        <v>44406</v>
      </c>
      <c r="J811" s="14">
        <f>IFERROR(VLOOKUP($A811,Sheet1!$A:$F,COLUMN(Sheet1!D811),FALSE),0)</f>
        <v>4</v>
      </c>
      <c r="K811" s="14">
        <f>IFERROR(VLOOKUP($A811,Sheet1!$A:$F,COLUMN(Sheet1!E811),FALSE),0)</f>
        <v>1718.8600000000001</v>
      </c>
      <c r="L811" s="14">
        <f>IFERROR(VLOOKUP($A811,Sheet1!$A:$F,COLUMN(Sheet1!F811),FALSE),0)</f>
        <v>0</v>
      </c>
      <c r="M811">
        <f t="shared" si="24"/>
        <v>0</v>
      </c>
      <c r="N811">
        <f t="shared" si="25"/>
        <v>0</v>
      </c>
    </row>
    <row r="812" spans="1:14" x14ac:dyDescent="0.35">
      <c r="A812">
        <v>811</v>
      </c>
      <c r="B812" t="s">
        <v>2358</v>
      </c>
      <c r="C812" t="s">
        <v>2359</v>
      </c>
      <c r="D812" t="s">
        <v>2360</v>
      </c>
      <c r="E812">
        <v>45</v>
      </c>
      <c r="F812" t="s">
        <v>14</v>
      </c>
      <c r="G812" t="s">
        <v>32</v>
      </c>
      <c r="H812" s="1">
        <f>IFERROR(VLOOKUP($A812,Sheet1!$A:$F,COLUMN(Sheet1!B812),FALSE),0)</f>
        <v>0</v>
      </c>
      <c r="I812" s="1">
        <f>IFERROR(VLOOKUP($A812,Sheet1!$A:$F,COLUMN(Sheet1!C812),FALSE),0)</f>
        <v>0</v>
      </c>
      <c r="J812" s="14">
        <f>IFERROR(VLOOKUP($A812,Sheet1!$A:$F,COLUMN(Sheet1!D812),FALSE),0)</f>
        <v>0</v>
      </c>
      <c r="K812" s="14">
        <f>IFERROR(VLOOKUP($A812,Sheet1!$A:$F,COLUMN(Sheet1!E812),FALSE),0)</f>
        <v>0</v>
      </c>
      <c r="L812" s="14">
        <f>IFERROR(VLOOKUP($A812,Sheet1!$A:$F,COLUMN(Sheet1!F812),FALSE),0)</f>
        <v>0</v>
      </c>
      <c r="M812">
        <f t="shared" si="24"/>
        <v>0</v>
      </c>
      <c r="N812">
        <f t="shared" si="25"/>
        <v>0</v>
      </c>
    </row>
    <row r="813" spans="1:14" x14ac:dyDescent="0.35">
      <c r="A813">
        <v>812</v>
      </c>
      <c r="B813" t="s">
        <v>2361</v>
      </c>
      <c r="C813" t="s">
        <v>2362</v>
      </c>
      <c r="D813" t="s">
        <v>2363</v>
      </c>
      <c r="E813">
        <v>31</v>
      </c>
      <c r="F813" t="s">
        <v>24</v>
      </c>
      <c r="G813" t="s">
        <v>76</v>
      </c>
      <c r="H813" s="1">
        <f>IFERROR(VLOOKUP($A813,Sheet1!$A:$F,COLUMN(Sheet1!B813),FALSE),0)</f>
        <v>44855</v>
      </c>
      <c r="I813" s="1">
        <f>IFERROR(VLOOKUP($A813,Sheet1!$A:$F,COLUMN(Sheet1!C813),FALSE),0)</f>
        <v>44345</v>
      </c>
      <c r="J813" s="14">
        <f>IFERROR(VLOOKUP($A813,Sheet1!$A:$F,COLUMN(Sheet1!D813),FALSE),0)</f>
        <v>5</v>
      </c>
      <c r="K813" s="14">
        <f>IFERROR(VLOOKUP($A813,Sheet1!$A:$F,COLUMN(Sheet1!E813),FALSE),0)</f>
        <v>3270.97</v>
      </c>
      <c r="L813" s="14">
        <f>IFERROR(VLOOKUP($A813,Sheet1!$A:$F,COLUMN(Sheet1!F813),FALSE),0)</f>
        <v>1</v>
      </c>
      <c r="M813">
        <f t="shared" si="24"/>
        <v>0.2</v>
      </c>
      <c r="N813">
        <f t="shared" si="25"/>
        <v>0</v>
      </c>
    </row>
    <row r="814" spans="1:14" x14ac:dyDescent="0.35">
      <c r="A814">
        <v>813</v>
      </c>
      <c r="B814" t="s">
        <v>2364</v>
      </c>
      <c r="C814" t="s">
        <v>2365</v>
      </c>
      <c r="D814" t="s">
        <v>2366</v>
      </c>
      <c r="E814">
        <v>44</v>
      </c>
      <c r="F814" t="s">
        <v>14</v>
      </c>
      <c r="G814" t="s">
        <v>44</v>
      </c>
      <c r="H814" s="1">
        <f>IFERROR(VLOOKUP($A814,Sheet1!$A:$F,COLUMN(Sheet1!B814),FALSE),0)</f>
        <v>44743</v>
      </c>
      <c r="I814" s="1">
        <f>IFERROR(VLOOKUP($A814,Sheet1!$A:$F,COLUMN(Sheet1!C814),FALSE),0)</f>
        <v>44569</v>
      </c>
      <c r="J814" s="14">
        <f>IFERROR(VLOOKUP($A814,Sheet1!$A:$F,COLUMN(Sheet1!D814),FALSE),0)</f>
        <v>3</v>
      </c>
      <c r="K814" s="14">
        <f>IFERROR(VLOOKUP($A814,Sheet1!$A:$F,COLUMN(Sheet1!E814),FALSE),0)</f>
        <v>1205.6500000000001</v>
      </c>
      <c r="L814" s="14">
        <f>IFERROR(VLOOKUP($A814,Sheet1!$A:$F,COLUMN(Sheet1!F814),FALSE),0)</f>
        <v>2</v>
      </c>
      <c r="M814">
        <f t="shared" si="24"/>
        <v>0.66666666666666663</v>
      </c>
      <c r="N814">
        <f t="shared" si="25"/>
        <v>0</v>
      </c>
    </row>
    <row r="815" spans="1:14" x14ac:dyDescent="0.35">
      <c r="A815">
        <v>814</v>
      </c>
      <c r="B815" t="s">
        <v>2367</v>
      </c>
      <c r="C815" t="s">
        <v>2368</v>
      </c>
      <c r="D815" t="s">
        <v>2369</v>
      </c>
      <c r="E815">
        <v>44</v>
      </c>
      <c r="F815" t="s">
        <v>14</v>
      </c>
      <c r="G815" t="s">
        <v>44</v>
      </c>
      <c r="H815" s="1">
        <f>IFERROR(VLOOKUP($A815,Sheet1!$A:$F,COLUMN(Sheet1!B815),FALSE),0)</f>
        <v>44779</v>
      </c>
      <c r="I815" s="1">
        <f>IFERROR(VLOOKUP($A815,Sheet1!$A:$F,COLUMN(Sheet1!C815),FALSE),0)</f>
        <v>44743</v>
      </c>
      <c r="J815" s="14">
        <f>IFERROR(VLOOKUP($A815,Sheet1!$A:$F,COLUMN(Sheet1!D815),FALSE),0)</f>
        <v>2</v>
      </c>
      <c r="K815" s="14">
        <f>IFERROR(VLOOKUP($A815,Sheet1!$A:$F,COLUMN(Sheet1!E815),FALSE),0)</f>
        <v>1016.01</v>
      </c>
      <c r="L815" s="14">
        <f>IFERROR(VLOOKUP($A815,Sheet1!$A:$F,COLUMN(Sheet1!F815),FALSE),0)</f>
        <v>0</v>
      </c>
      <c r="M815">
        <f t="shared" si="24"/>
        <v>0</v>
      </c>
      <c r="N815">
        <f t="shared" si="25"/>
        <v>0</v>
      </c>
    </row>
    <row r="816" spans="1:14" x14ac:dyDescent="0.35">
      <c r="A816">
        <v>815</v>
      </c>
      <c r="B816" t="s">
        <v>2370</v>
      </c>
      <c r="C816" t="s">
        <v>2371</v>
      </c>
      <c r="D816" t="s">
        <v>2372</v>
      </c>
      <c r="E816">
        <v>28</v>
      </c>
      <c r="F816" t="s">
        <v>24</v>
      </c>
      <c r="G816" t="s">
        <v>32</v>
      </c>
      <c r="H816" s="1">
        <f>IFERROR(VLOOKUP($A816,Sheet1!$A:$F,COLUMN(Sheet1!B816),FALSE),0)</f>
        <v>44973</v>
      </c>
      <c r="I816" s="1">
        <f>IFERROR(VLOOKUP($A816,Sheet1!$A:$F,COLUMN(Sheet1!C816),FALSE),0)</f>
        <v>44647</v>
      </c>
      <c r="J816" s="14">
        <f>IFERROR(VLOOKUP($A816,Sheet1!$A:$F,COLUMN(Sheet1!D816),FALSE),0)</f>
        <v>5</v>
      </c>
      <c r="K816" s="14">
        <f>IFERROR(VLOOKUP($A816,Sheet1!$A:$F,COLUMN(Sheet1!E816),FALSE),0)</f>
        <v>2176.41</v>
      </c>
      <c r="L816" s="14">
        <f>IFERROR(VLOOKUP($A816,Sheet1!$A:$F,COLUMN(Sheet1!F816),FALSE),0)</f>
        <v>3</v>
      </c>
      <c r="M816">
        <f t="shared" si="24"/>
        <v>0.6</v>
      </c>
      <c r="N816">
        <f t="shared" si="25"/>
        <v>0</v>
      </c>
    </row>
    <row r="817" spans="1:14" x14ac:dyDescent="0.35">
      <c r="A817">
        <v>816</v>
      </c>
      <c r="B817" t="s">
        <v>2373</v>
      </c>
      <c r="C817" t="s">
        <v>2374</v>
      </c>
      <c r="D817" t="s">
        <v>2375</v>
      </c>
      <c r="E817">
        <v>41</v>
      </c>
      <c r="F817" t="s">
        <v>9</v>
      </c>
      <c r="G817" t="s">
        <v>32</v>
      </c>
      <c r="H817" s="1">
        <f>IFERROR(VLOOKUP($A817,Sheet1!$A:$F,COLUMN(Sheet1!B817),FALSE),0)</f>
        <v>44773</v>
      </c>
      <c r="I817" s="1">
        <f>IFERROR(VLOOKUP($A817,Sheet1!$A:$F,COLUMN(Sheet1!C817),FALSE),0)</f>
        <v>44757</v>
      </c>
      <c r="J817" s="14">
        <f>IFERROR(VLOOKUP($A817,Sheet1!$A:$F,COLUMN(Sheet1!D817),FALSE),0)</f>
        <v>2</v>
      </c>
      <c r="K817" s="14">
        <f>IFERROR(VLOOKUP($A817,Sheet1!$A:$F,COLUMN(Sheet1!E817),FALSE),0)</f>
        <v>1478.12</v>
      </c>
      <c r="L817" s="14">
        <f>IFERROR(VLOOKUP($A817,Sheet1!$A:$F,COLUMN(Sheet1!F817),FALSE),0)</f>
        <v>1</v>
      </c>
      <c r="M817">
        <f t="shared" si="24"/>
        <v>0.5</v>
      </c>
      <c r="N817">
        <f t="shared" si="25"/>
        <v>0</v>
      </c>
    </row>
    <row r="818" spans="1:14" x14ac:dyDescent="0.35">
      <c r="A818">
        <v>817</v>
      </c>
      <c r="B818" t="s">
        <v>2376</v>
      </c>
      <c r="C818" t="s">
        <v>2377</v>
      </c>
      <c r="D818" t="s">
        <v>2378</v>
      </c>
      <c r="E818">
        <v>29</v>
      </c>
      <c r="F818" t="s">
        <v>24</v>
      </c>
      <c r="G818" t="s">
        <v>25</v>
      </c>
      <c r="H818" s="1">
        <f>IFERROR(VLOOKUP($A818,Sheet1!$A:$F,COLUMN(Sheet1!B818),FALSE),0)</f>
        <v>44890</v>
      </c>
      <c r="I818" s="1">
        <f>IFERROR(VLOOKUP($A818,Sheet1!$A:$F,COLUMN(Sheet1!C818),FALSE),0)</f>
        <v>44676</v>
      </c>
      <c r="J818" s="14">
        <f>IFERROR(VLOOKUP($A818,Sheet1!$A:$F,COLUMN(Sheet1!D818),FALSE),0)</f>
        <v>3</v>
      </c>
      <c r="K818" s="14">
        <f>IFERROR(VLOOKUP($A818,Sheet1!$A:$F,COLUMN(Sheet1!E818),FALSE),0)</f>
        <v>3178.06</v>
      </c>
      <c r="L818" s="14">
        <f>IFERROR(VLOOKUP($A818,Sheet1!$A:$F,COLUMN(Sheet1!F818),FALSE),0)</f>
        <v>2</v>
      </c>
      <c r="M818">
        <f t="shared" si="24"/>
        <v>0.66666666666666663</v>
      </c>
      <c r="N818">
        <f t="shared" si="25"/>
        <v>0</v>
      </c>
    </row>
    <row r="819" spans="1:14" x14ac:dyDescent="0.35">
      <c r="A819">
        <v>818</v>
      </c>
      <c r="B819" t="s">
        <v>2379</v>
      </c>
      <c r="C819" t="s">
        <v>2380</v>
      </c>
      <c r="D819" t="s">
        <v>2381</v>
      </c>
      <c r="E819">
        <v>24</v>
      </c>
      <c r="F819" t="s">
        <v>9</v>
      </c>
      <c r="G819" t="s">
        <v>83</v>
      </c>
      <c r="H819" s="1">
        <f>IFERROR(VLOOKUP($A819,Sheet1!$A:$F,COLUMN(Sheet1!B819),FALSE),0)</f>
        <v>44870</v>
      </c>
      <c r="I819" s="1">
        <f>IFERROR(VLOOKUP($A819,Sheet1!$A:$F,COLUMN(Sheet1!C819),FALSE),0)</f>
        <v>44400</v>
      </c>
      <c r="J819" s="14">
        <f>IFERROR(VLOOKUP($A819,Sheet1!$A:$F,COLUMN(Sheet1!D819),FALSE),0)</f>
        <v>7</v>
      </c>
      <c r="K819" s="14">
        <f>IFERROR(VLOOKUP($A819,Sheet1!$A:$F,COLUMN(Sheet1!E819),FALSE),0)</f>
        <v>4500.4699999999993</v>
      </c>
      <c r="L819" s="14">
        <f>IFERROR(VLOOKUP($A819,Sheet1!$A:$F,COLUMN(Sheet1!F819),FALSE),0)</f>
        <v>3</v>
      </c>
      <c r="M819">
        <f t="shared" si="24"/>
        <v>0.42857142857142855</v>
      </c>
      <c r="N819">
        <f t="shared" si="25"/>
        <v>0</v>
      </c>
    </row>
    <row r="820" spans="1:14" x14ac:dyDescent="0.35">
      <c r="A820">
        <v>819</v>
      </c>
      <c r="B820" t="s">
        <v>2382</v>
      </c>
      <c r="C820" t="s">
        <v>2383</v>
      </c>
      <c r="D820" t="s">
        <v>2384</v>
      </c>
      <c r="E820">
        <v>37</v>
      </c>
      <c r="F820" t="s">
        <v>24</v>
      </c>
      <c r="G820" t="s">
        <v>25</v>
      </c>
      <c r="H820" s="1">
        <f>IFERROR(VLOOKUP($A820,Sheet1!$A:$F,COLUMN(Sheet1!B820),FALSE),0)</f>
        <v>44775</v>
      </c>
      <c r="I820" s="1">
        <f>IFERROR(VLOOKUP($A820,Sheet1!$A:$F,COLUMN(Sheet1!C820),FALSE),0)</f>
        <v>44474</v>
      </c>
      <c r="J820" s="14">
        <f>IFERROR(VLOOKUP($A820,Sheet1!$A:$F,COLUMN(Sheet1!D820),FALSE),0)</f>
        <v>4</v>
      </c>
      <c r="K820" s="14">
        <f>IFERROR(VLOOKUP($A820,Sheet1!$A:$F,COLUMN(Sheet1!E820),FALSE),0)</f>
        <v>1761.16</v>
      </c>
      <c r="L820" s="14">
        <f>IFERROR(VLOOKUP($A820,Sheet1!$A:$F,COLUMN(Sheet1!F820),FALSE),0)</f>
        <v>3</v>
      </c>
      <c r="M820">
        <f t="shared" si="24"/>
        <v>0.75</v>
      </c>
      <c r="N820">
        <f t="shared" si="25"/>
        <v>0</v>
      </c>
    </row>
    <row r="821" spans="1:14" x14ac:dyDescent="0.35">
      <c r="A821">
        <v>820</v>
      </c>
      <c r="B821" t="s">
        <v>2385</v>
      </c>
      <c r="C821" t="s">
        <v>2386</v>
      </c>
      <c r="D821" t="s">
        <v>2387</v>
      </c>
      <c r="E821">
        <v>31</v>
      </c>
      <c r="F821" t="s">
        <v>9</v>
      </c>
      <c r="G821" t="s">
        <v>48</v>
      </c>
      <c r="H821" s="1">
        <f>IFERROR(VLOOKUP($A821,Sheet1!$A:$F,COLUMN(Sheet1!B821),FALSE),0)</f>
        <v>44572</v>
      </c>
      <c r="I821" s="1">
        <f>IFERROR(VLOOKUP($A821,Sheet1!$A:$F,COLUMN(Sheet1!C821),FALSE),0)</f>
        <v>44572</v>
      </c>
      <c r="J821" s="14">
        <f>IFERROR(VLOOKUP($A821,Sheet1!$A:$F,COLUMN(Sheet1!D821),FALSE),0)</f>
        <v>1</v>
      </c>
      <c r="K821" s="14">
        <f>IFERROR(VLOOKUP($A821,Sheet1!$A:$F,COLUMN(Sheet1!E821),FALSE),0)</f>
        <v>56.54</v>
      </c>
      <c r="L821" s="14">
        <f>IFERROR(VLOOKUP($A821,Sheet1!$A:$F,COLUMN(Sheet1!F821),FALSE),0)</f>
        <v>0</v>
      </c>
      <c r="M821">
        <f t="shared" si="24"/>
        <v>0</v>
      </c>
      <c r="N821">
        <f t="shared" si="25"/>
        <v>0</v>
      </c>
    </row>
    <row r="822" spans="1:14" x14ac:dyDescent="0.35">
      <c r="A822">
        <v>821</v>
      </c>
      <c r="B822" t="s">
        <v>2388</v>
      </c>
      <c r="C822" t="s">
        <v>2389</v>
      </c>
      <c r="D822">
        <v>5833343031</v>
      </c>
      <c r="E822">
        <v>50</v>
      </c>
      <c r="F822" t="s">
        <v>14</v>
      </c>
      <c r="G822" t="s">
        <v>44</v>
      </c>
      <c r="H822" s="1">
        <f>IFERROR(VLOOKUP($A822,Sheet1!$A:$F,COLUMN(Sheet1!B822),FALSE),0)</f>
        <v>44967</v>
      </c>
      <c r="I822" s="1">
        <f>IFERROR(VLOOKUP($A822,Sheet1!$A:$F,COLUMN(Sheet1!C822),FALSE),0)</f>
        <v>44393</v>
      </c>
      <c r="J822" s="14">
        <f>IFERROR(VLOOKUP($A822,Sheet1!$A:$F,COLUMN(Sheet1!D822),FALSE),0)</f>
        <v>2</v>
      </c>
      <c r="K822" s="14">
        <f>IFERROR(VLOOKUP($A822,Sheet1!$A:$F,COLUMN(Sheet1!E822),FALSE),0)</f>
        <v>1640.6</v>
      </c>
      <c r="L822" s="14">
        <f>IFERROR(VLOOKUP($A822,Sheet1!$A:$F,COLUMN(Sheet1!F822),FALSE),0)</f>
        <v>1</v>
      </c>
      <c r="M822">
        <f t="shared" si="24"/>
        <v>0.5</v>
      </c>
      <c r="N822">
        <f t="shared" si="25"/>
        <v>0</v>
      </c>
    </row>
    <row r="823" spans="1:14" x14ac:dyDescent="0.35">
      <c r="A823">
        <v>822</v>
      </c>
      <c r="B823" t="s">
        <v>2390</v>
      </c>
      <c r="C823" t="s">
        <v>2391</v>
      </c>
      <c r="D823" t="s">
        <v>2392</v>
      </c>
      <c r="E823">
        <v>54</v>
      </c>
      <c r="F823" t="s">
        <v>14</v>
      </c>
      <c r="G823" t="s">
        <v>48</v>
      </c>
      <c r="H823" s="1">
        <f>IFERROR(VLOOKUP($A823,Sheet1!$A:$F,COLUMN(Sheet1!B823),FALSE),0)</f>
        <v>44792</v>
      </c>
      <c r="I823" s="1">
        <f>IFERROR(VLOOKUP($A823,Sheet1!$A:$F,COLUMN(Sheet1!C823),FALSE),0)</f>
        <v>44570</v>
      </c>
      <c r="J823" s="14">
        <f>IFERROR(VLOOKUP($A823,Sheet1!$A:$F,COLUMN(Sheet1!D823),FALSE),0)</f>
        <v>2</v>
      </c>
      <c r="K823" s="14">
        <f>IFERROR(VLOOKUP($A823,Sheet1!$A:$F,COLUMN(Sheet1!E823),FALSE),0)</f>
        <v>1695.09</v>
      </c>
      <c r="L823" s="14">
        <f>IFERROR(VLOOKUP($A823,Sheet1!$A:$F,COLUMN(Sheet1!F823),FALSE),0)</f>
        <v>2</v>
      </c>
      <c r="M823">
        <f t="shared" si="24"/>
        <v>1</v>
      </c>
      <c r="N823">
        <f t="shared" si="25"/>
        <v>1</v>
      </c>
    </row>
    <row r="824" spans="1:14" x14ac:dyDescent="0.35">
      <c r="A824">
        <v>823</v>
      </c>
      <c r="B824" t="s">
        <v>2393</v>
      </c>
      <c r="C824" t="s">
        <v>2394</v>
      </c>
      <c r="D824" t="s">
        <v>2395</v>
      </c>
      <c r="E824">
        <v>62</v>
      </c>
      <c r="F824" t="s">
        <v>24</v>
      </c>
      <c r="G824" t="s">
        <v>83</v>
      </c>
      <c r="H824" s="1">
        <f>IFERROR(VLOOKUP($A824,Sheet1!$A:$F,COLUMN(Sheet1!B824),FALSE),0)</f>
        <v>44712</v>
      </c>
      <c r="I824" s="1">
        <f>IFERROR(VLOOKUP($A824,Sheet1!$A:$F,COLUMN(Sheet1!C824),FALSE),0)</f>
        <v>44712</v>
      </c>
      <c r="J824" s="14">
        <f>IFERROR(VLOOKUP($A824,Sheet1!$A:$F,COLUMN(Sheet1!D824),FALSE),0)</f>
        <v>1</v>
      </c>
      <c r="K824" s="14">
        <f>IFERROR(VLOOKUP($A824,Sheet1!$A:$F,COLUMN(Sheet1!E824),FALSE),0)</f>
        <v>1443.33</v>
      </c>
      <c r="L824" s="14">
        <f>IFERROR(VLOOKUP($A824,Sheet1!$A:$F,COLUMN(Sheet1!F824),FALSE),0)</f>
        <v>1</v>
      </c>
      <c r="M824">
        <f t="shared" si="24"/>
        <v>1</v>
      </c>
      <c r="N824">
        <f t="shared" si="25"/>
        <v>1</v>
      </c>
    </row>
    <row r="825" spans="1:14" x14ac:dyDescent="0.35">
      <c r="A825">
        <v>824</v>
      </c>
      <c r="B825" t="s">
        <v>2396</v>
      </c>
      <c r="C825" t="s">
        <v>2397</v>
      </c>
      <c r="D825" t="s">
        <v>2398</v>
      </c>
      <c r="E825">
        <v>59</v>
      </c>
      <c r="F825" t="s">
        <v>24</v>
      </c>
      <c r="G825" t="s">
        <v>83</v>
      </c>
      <c r="H825" s="1">
        <f>IFERROR(VLOOKUP($A825,Sheet1!$A:$F,COLUMN(Sheet1!B825),FALSE),0)</f>
        <v>44672</v>
      </c>
      <c r="I825" s="1">
        <f>IFERROR(VLOOKUP($A825,Sheet1!$A:$F,COLUMN(Sheet1!C825),FALSE),0)</f>
        <v>44672</v>
      </c>
      <c r="J825" s="14">
        <f>IFERROR(VLOOKUP($A825,Sheet1!$A:$F,COLUMN(Sheet1!D825),FALSE),0)</f>
        <v>1</v>
      </c>
      <c r="K825" s="14">
        <f>IFERROR(VLOOKUP($A825,Sheet1!$A:$F,COLUMN(Sheet1!E825),FALSE),0)</f>
        <v>1854.68</v>
      </c>
      <c r="L825" s="14">
        <f>IFERROR(VLOOKUP($A825,Sheet1!$A:$F,COLUMN(Sheet1!F825),FALSE),0)</f>
        <v>1</v>
      </c>
      <c r="M825">
        <f t="shared" si="24"/>
        <v>1</v>
      </c>
      <c r="N825">
        <f t="shared" si="25"/>
        <v>1</v>
      </c>
    </row>
    <row r="826" spans="1:14" x14ac:dyDescent="0.35">
      <c r="A826">
        <v>825</v>
      </c>
      <c r="B826" t="s">
        <v>2399</v>
      </c>
      <c r="C826" t="s">
        <v>2400</v>
      </c>
      <c r="D826">
        <v>4893326145</v>
      </c>
      <c r="E826">
        <v>21</v>
      </c>
      <c r="F826" t="s">
        <v>9</v>
      </c>
      <c r="G826" t="s">
        <v>48</v>
      </c>
      <c r="H826" s="1">
        <f>IFERROR(VLOOKUP($A826,Sheet1!$A:$F,COLUMN(Sheet1!B826),FALSE),0)</f>
        <v>44767</v>
      </c>
      <c r="I826" s="1">
        <f>IFERROR(VLOOKUP($A826,Sheet1!$A:$F,COLUMN(Sheet1!C826),FALSE),0)</f>
        <v>44767</v>
      </c>
      <c r="J826" s="14">
        <f>IFERROR(VLOOKUP($A826,Sheet1!$A:$F,COLUMN(Sheet1!D826),FALSE),0)</f>
        <v>1</v>
      </c>
      <c r="K826" s="14">
        <f>IFERROR(VLOOKUP($A826,Sheet1!$A:$F,COLUMN(Sheet1!E826),FALSE),0)</f>
        <v>1878.7</v>
      </c>
      <c r="L826" s="14">
        <f>IFERROR(VLOOKUP($A826,Sheet1!$A:$F,COLUMN(Sheet1!F826),FALSE),0)</f>
        <v>1</v>
      </c>
      <c r="M826">
        <f t="shared" si="24"/>
        <v>1</v>
      </c>
      <c r="N826">
        <f t="shared" si="25"/>
        <v>1</v>
      </c>
    </row>
    <row r="827" spans="1:14" x14ac:dyDescent="0.35">
      <c r="A827">
        <v>826</v>
      </c>
      <c r="B827" t="s">
        <v>2401</v>
      </c>
      <c r="C827" t="s">
        <v>2402</v>
      </c>
      <c r="D827" t="s">
        <v>2403</v>
      </c>
      <c r="E827">
        <v>28</v>
      </c>
      <c r="F827" t="s">
        <v>24</v>
      </c>
      <c r="G827" t="s">
        <v>10</v>
      </c>
      <c r="H827" s="1">
        <f>IFERROR(VLOOKUP($A827,Sheet1!$A:$F,COLUMN(Sheet1!B827),FALSE),0)</f>
        <v>44901</v>
      </c>
      <c r="I827" s="1">
        <f>IFERROR(VLOOKUP($A827,Sheet1!$A:$F,COLUMN(Sheet1!C827),FALSE),0)</f>
        <v>44339</v>
      </c>
      <c r="J827" s="14">
        <f>IFERROR(VLOOKUP($A827,Sheet1!$A:$F,COLUMN(Sheet1!D827),FALSE),0)</f>
        <v>5</v>
      </c>
      <c r="K827" s="14">
        <f>IFERROR(VLOOKUP($A827,Sheet1!$A:$F,COLUMN(Sheet1!E827),FALSE),0)</f>
        <v>5268.4800000000005</v>
      </c>
      <c r="L827" s="14">
        <f>IFERROR(VLOOKUP($A827,Sheet1!$A:$F,COLUMN(Sheet1!F827),FALSE),0)</f>
        <v>2</v>
      </c>
      <c r="M827">
        <f t="shared" si="24"/>
        <v>0.4</v>
      </c>
      <c r="N827">
        <f t="shared" si="25"/>
        <v>0</v>
      </c>
    </row>
    <row r="828" spans="1:14" x14ac:dyDescent="0.35">
      <c r="A828">
        <v>827</v>
      </c>
      <c r="B828" t="s">
        <v>2404</v>
      </c>
      <c r="C828" t="s">
        <v>2405</v>
      </c>
      <c r="D828" t="s">
        <v>2406</v>
      </c>
      <c r="E828">
        <v>25</v>
      </c>
      <c r="F828" t="s">
        <v>14</v>
      </c>
      <c r="G828" t="s">
        <v>10</v>
      </c>
      <c r="H828" s="1">
        <f>IFERROR(VLOOKUP($A828,Sheet1!$A:$F,COLUMN(Sheet1!B828),FALSE),0)</f>
        <v>44979</v>
      </c>
      <c r="I828" s="1">
        <f>IFERROR(VLOOKUP($A828,Sheet1!$A:$F,COLUMN(Sheet1!C828),FALSE),0)</f>
        <v>44350</v>
      </c>
      <c r="J828" s="14">
        <f>IFERROR(VLOOKUP($A828,Sheet1!$A:$F,COLUMN(Sheet1!D828),FALSE),0)</f>
        <v>4</v>
      </c>
      <c r="K828" s="14">
        <f>IFERROR(VLOOKUP($A828,Sheet1!$A:$F,COLUMN(Sheet1!E828),FALSE),0)</f>
        <v>2729.84</v>
      </c>
      <c r="L828" s="14">
        <f>IFERROR(VLOOKUP($A828,Sheet1!$A:$F,COLUMN(Sheet1!F828),FALSE),0)</f>
        <v>2</v>
      </c>
      <c r="M828">
        <f t="shared" si="24"/>
        <v>0.5</v>
      </c>
      <c r="N828">
        <f t="shared" si="25"/>
        <v>0</v>
      </c>
    </row>
    <row r="829" spans="1:14" x14ac:dyDescent="0.35">
      <c r="A829">
        <v>828</v>
      </c>
      <c r="B829" t="s">
        <v>2407</v>
      </c>
      <c r="C829" t="s">
        <v>2408</v>
      </c>
      <c r="D829" t="s">
        <v>2409</v>
      </c>
      <c r="E829">
        <v>49</v>
      </c>
      <c r="F829" t="s">
        <v>14</v>
      </c>
      <c r="G829" t="s">
        <v>25</v>
      </c>
      <c r="H829" s="1">
        <f>IFERROR(VLOOKUP($A829,Sheet1!$A:$F,COLUMN(Sheet1!B829),FALSE),0)</f>
        <v>44862</v>
      </c>
      <c r="I829" s="1">
        <f>IFERROR(VLOOKUP($A829,Sheet1!$A:$F,COLUMN(Sheet1!C829),FALSE),0)</f>
        <v>44342</v>
      </c>
      <c r="J829" s="14">
        <f>IFERROR(VLOOKUP($A829,Sheet1!$A:$F,COLUMN(Sheet1!D829),FALSE),0)</f>
        <v>2</v>
      </c>
      <c r="K829" s="14">
        <f>IFERROR(VLOOKUP($A829,Sheet1!$A:$F,COLUMN(Sheet1!E829),FALSE),0)</f>
        <v>736.8</v>
      </c>
      <c r="L829" s="14">
        <f>IFERROR(VLOOKUP($A829,Sheet1!$A:$F,COLUMN(Sheet1!F829),FALSE),0)</f>
        <v>2</v>
      </c>
      <c r="M829">
        <f t="shared" si="24"/>
        <v>1</v>
      </c>
      <c r="N829">
        <f t="shared" si="25"/>
        <v>1</v>
      </c>
    </row>
    <row r="830" spans="1:14" x14ac:dyDescent="0.35">
      <c r="A830">
        <v>829</v>
      </c>
      <c r="B830" t="s">
        <v>2410</v>
      </c>
      <c r="C830" t="s">
        <v>2411</v>
      </c>
      <c r="D830">
        <v>5580002722</v>
      </c>
      <c r="E830">
        <v>49</v>
      </c>
      <c r="F830" t="s">
        <v>9</v>
      </c>
      <c r="G830" t="s">
        <v>54</v>
      </c>
      <c r="H830" s="1">
        <f>IFERROR(VLOOKUP($A830,Sheet1!$A:$F,COLUMN(Sheet1!B830),FALSE),0)</f>
        <v>0</v>
      </c>
      <c r="I830" s="1">
        <f>IFERROR(VLOOKUP($A830,Sheet1!$A:$F,COLUMN(Sheet1!C830),FALSE),0)</f>
        <v>0</v>
      </c>
      <c r="J830" s="14">
        <f>IFERROR(VLOOKUP($A830,Sheet1!$A:$F,COLUMN(Sheet1!D830),FALSE),0)</f>
        <v>0</v>
      </c>
      <c r="K830" s="14">
        <f>IFERROR(VLOOKUP($A830,Sheet1!$A:$F,COLUMN(Sheet1!E830),FALSE),0)</f>
        <v>0</v>
      </c>
      <c r="L830" s="14">
        <f>IFERROR(VLOOKUP($A830,Sheet1!$A:$F,COLUMN(Sheet1!F830),FALSE),0)</f>
        <v>0</v>
      </c>
      <c r="M830">
        <f t="shared" si="24"/>
        <v>0</v>
      </c>
      <c r="N830">
        <f t="shared" si="25"/>
        <v>0</v>
      </c>
    </row>
    <row r="831" spans="1:14" x14ac:dyDescent="0.35">
      <c r="A831">
        <v>830</v>
      </c>
      <c r="B831" t="s">
        <v>2412</v>
      </c>
      <c r="C831" t="s">
        <v>2413</v>
      </c>
      <c r="D831" t="s">
        <v>2414</v>
      </c>
      <c r="E831">
        <v>61</v>
      </c>
      <c r="F831" t="s">
        <v>24</v>
      </c>
      <c r="G831" t="s">
        <v>60</v>
      </c>
      <c r="H831" s="1">
        <f>IFERROR(VLOOKUP($A831,Sheet1!$A:$F,COLUMN(Sheet1!B831),FALSE),0)</f>
        <v>44978</v>
      </c>
      <c r="I831" s="1">
        <f>IFERROR(VLOOKUP($A831,Sheet1!$A:$F,COLUMN(Sheet1!C831),FALSE),0)</f>
        <v>44309</v>
      </c>
      <c r="J831" s="14">
        <f>IFERROR(VLOOKUP($A831,Sheet1!$A:$F,COLUMN(Sheet1!D831),FALSE),0)</f>
        <v>4</v>
      </c>
      <c r="K831" s="14">
        <f>IFERROR(VLOOKUP($A831,Sheet1!$A:$F,COLUMN(Sheet1!E831),FALSE),0)</f>
        <v>4063.5099999999998</v>
      </c>
      <c r="L831" s="14">
        <f>IFERROR(VLOOKUP($A831,Sheet1!$A:$F,COLUMN(Sheet1!F831),FALSE),0)</f>
        <v>3</v>
      </c>
      <c r="M831">
        <f t="shared" si="24"/>
        <v>0.75</v>
      </c>
      <c r="N831">
        <f t="shared" si="25"/>
        <v>0</v>
      </c>
    </row>
    <row r="832" spans="1:14" x14ac:dyDescent="0.35">
      <c r="A832">
        <v>831</v>
      </c>
      <c r="B832" t="s">
        <v>2415</v>
      </c>
      <c r="C832" t="s">
        <v>2416</v>
      </c>
      <c r="D832">
        <v>9297352595</v>
      </c>
      <c r="E832">
        <v>25</v>
      </c>
      <c r="F832" t="s">
        <v>9</v>
      </c>
      <c r="G832" t="s">
        <v>54</v>
      </c>
      <c r="H832" s="1">
        <f>IFERROR(VLOOKUP($A832,Sheet1!$A:$F,COLUMN(Sheet1!B832),FALSE),0)</f>
        <v>44653</v>
      </c>
      <c r="I832" s="1">
        <f>IFERROR(VLOOKUP($A832,Sheet1!$A:$F,COLUMN(Sheet1!C832),FALSE),0)</f>
        <v>44562</v>
      </c>
      <c r="J832" s="14">
        <f>IFERROR(VLOOKUP($A832,Sheet1!$A:$F,COLUMN(Sheet1!D832),FALSE),0)</f>
        <v>2</v>
      </c>
      <c r="K832" s="14">
        <f>IFERROR(VLOOKUP($A832,Sheet1!$A:$F,COLUMN(Sheet1!E832),FALSE),0)</f>
        <v>396.5</v>
      </c>
      <c r="L832" s="14">
        <f>IFERROR(VLOOKUP($A832,Sheet1!$A:$F,COLUMN(Sheet1!F832),FALSE),0)</f>
        <v>0</v>
      </c>
      <c r="M832">
        <f t="shared" si="24"/>
        <v>0</v>
      </c>
      <c r="N832">
        <f t="shared" si="25"/>
        <v>0</v>
      </c>
    </row>
    <row r="833" spans="1:14" x14ac:dyDescent="0.35">
      <c r="A833">
        <v>832</v>
      </c>
      <c r="B833" t="s">
        <v>2417</v>
      </c>
      <c r="C833" t="s">
        <v>2418</v>
      </c>
      <c r="D833" t="s">
        <v>2419</v>
      </c>
      <c r="E833">
        <v>62</v>
      </c>
      <c r="F833" t="s">
        <v>14</v>
      </c>
      <c r="G833" t="s">
        <v>25</v>
      </c>
      <c r="H833" s="1">
        <f>IFERROR(VLOOKUP($A833,Sheet1!$A:$F,COLUMN(Sheet1!B833),FALSE),0)</f>
        <v>44565</v>
      </c>
      <c r="I833" s="1">
        <f>IFERROR(VLOOKUP($A833,Sheet1!$A:$F,COLUMN(Sheet1!C833),FALSE),0)</f>
        <v>44339</v>
      </c>
      <c r="J833" s="14">
        <f>IFERROR(VLOOKUP($A833,Sheet1!$A:$F,COLUMN(Sheet1!D833),FALSE),0)</f>
        <v>4</v>
      </c>
      <c r="K833" s="14">
        <f>IFERROR(VLOOKUP($A833,Sheet1!$A:$F,COLUMN(Sheet1!E833),FALSE),0)</f>
        <v>2518.06</v>
      </c>
      <c r="L833" s="14">
        <f>IFERROR(VLOOKUP($A833,Sheet1!$A:$F,COLUMN(Sheet1!F833),FALSE),0)</f>
        <v>2</v>
      </c>
      <c r="M833">
        <f t="shared" si="24"/>
        <v>0.5</v>
      </c>
      <c r="N833">
        <f t="shared" si="25"/>
        <v>0</v>
      </c>
    </row>
    <row r="834" spans="1:14" x14ac:dyDescent="0.35">
      <c r="A834">
        <v>833</v>
      </c>
      <c r="B834" t="s">
        <v>2420</v>
      </c>
      <c r="C834" t="s">
        <v>2421</v>
      </c>
      <c r="D834">
        <v>8708269718</v>
      </c>
      <c r="E834">
        <v>25</v>
      </c>
      <c r="F834" t="s">
        <v>14</v>
      </c>
      <c r="G834" t="s">
        <v>44</v>
      </c>
      <c r="H834" s="1">
        <f>IFERROR(VLOOKUP($A834,Sheet1!$A:$F,COLUMN(Sheet1!B834),FALSE),0)</f>
        <v>45002</v>
      </c>
      <c r="I834" s="1">
        <f>IFERROR(VLOOKUP($A834,Sheet1!$A:$F,COLUMN(Sheet1!C834),FALSE),0)</f>
        <v>44599</v>
      </c>
      <c r="J834" s="14">
        <f>IFERROR(VLOOKUP($A834,Sheet1!$A:$F,COLUMN(Sheet1!D834),FALSE),0)</f>
        <v>3</v>
      </c>
      <c r="K834" s="14">
        <f>IFERROR(VLOOKUP($A834,Sheet1!$A:$F,COLUMN(Sheet1!E834),FALSE),0)</f>
        <v>1379.37</v>
      </c>
      <c r="L834" s="14">
        <f>IFERROR(VLOOKUP($A834,Sheet1!$A:$F,COLUMN(Sheet1!F834),FALSE),0)</f>
        <v>2</v>
      </c>
      <c r="M834">
        <f t="shared" si="24"/>
        <v>0.66666666666666663</v>
      </c>
      <c r="N834">
        <f t="shared" si="25"/>
        <v>0</v>
      </c>
    </row>
    <row r="835" spans="1:14" x14ac:dyDescent="0.35">
      <c r="A835">
        <v>834</v>
      </c>
      <c r="B835" t="s">
        <v>2422</v>
      </c>
      <c r="C835" t="s">
        <v>2423</v>
      </c>
      <c r="D835" t="s">
        <v>2424</v>
      </c>
      <c r="E835">
        <v>48</v>
      </c>
      <c r="F835" t="s">
        <v>24</v>
      </c>
      <c r="G835" t="s">
        <v>48</v>
      </c>
      <c r="H835" s="1">
        <f>IFERROR(VLOOKUP($A835,Sheet1!$A:$F,COLUMN(Sheet1!B835),FALSE),0)</f>
        <v>44868</v>
      </c>
      <c r="I835" s="1">
        <f>IFERROR(VLOOKUP($A835,Sheet1!$A:$F,COLUMN(Sheet1!C835),FALSE),0)</f>
        <v>44338</v>
      </c>
      <c r="J835" s="14">
        <f>IFERROR(VLOOKUP($A835,Sheet1!$A:$F,COLUMN(Sheet1!D835),FALSE),0)</f>
        <v>4</v>
      </c>
      <c r="K835" s="14">
        <f>IFERROR(VLOOKUP($A835,Sheet1!$A:$F,COLUMN(Sheet1!E835),FALSE),0)</f>
        <v>5674.2799999999988</v>
      </c>
      <c r="L835" s="14">
        <f>IFERROR(VLOOKUP($A835,Sheet1!$A:$F,COLUMN(Sheet1!F835),FALSE),0)</f>
        <v>3</v>
      </c>
      <c r="M835">
        <f t="shared" ref="M835:M898" si="26">IFERROR(L835/J835, 0)</f>
        <v>0.75</v>
      </c>
      <c r="N835">
        <f t="shared" ref="N835:N898" si="27">IF(M835=1, 1, 0)</f>
        <v>0</v>
      </c>
    </row>
    <row r="836" spans="1:14" x14ac:dyDescent="0.35">
      <c r="A836">
        <v>835</v>
      </c>
      <c r="B836" t="s">
        <v>2425</v>
      </c>
      <c r="C836" t="s">
        <v>2426</v>
      </c>
      <c r="D836" t="s">
        <v>2427</v>
      </c>
      <c r="E836">
        <v>39</v>
      </c>
      <c r="F836" t="s">
        <v>9</v>
      </c>
      <c r="G836" t="s">
        <v>83</v>
      </c>
      <c r="H836" s="1">
        <f>IFERROR(VLOOKUP($A836,Sheet1!$A:$F,COLUMN(Sheet1!B836),FALSE),0)</f>
        <v>44872</v>
      </c>
      <c r="I836" s="1">
        <f>IFERROR(VLOOKUP($A836,Sheet1!$A:$F,COLUMN(Sheet1!C836),FALSE),0)</f>
        <v>44389</v>
      </c>
      <c r="J836" s="14">
        <f>IFERROR(VLOOKUP($A836,Sheet1!$A:$F,COLUMN(Sheet1!D836),FALSE),0)</f>
        <v>4</v>
      </c>
      <c r="K836" s="14">
        <f>IFERROR(VLOOKUP($A836,Sheet1!$A:$F,COLUMN(Sheet1!E836),FALSE),0)</f>
        <v>2853.38</v>
      </c>
      <c r="L836" s="14">
        <f>IFERROR(VLOOKUP($A836,Sheet1!$A:$F,COLUMN(Sheet1!F836),FALSE),0)</f>
        <v>2</v>
      </c>
      <c r="M836">
        <f t="shared" si="26"/>
        <v>0.5</v>
      </c>
      <c r="N836">
        <f t="shared" si="27"/>
        <v>0</v>
      </c>
    </row>
    <row r="837" spans="1:14" x14ac:dyDescent="0.35">
      <c r="A837">
        <v>836</v>
      </c>
      <c r="B837" t="s">
        <v>2428</v>
      </c>
      <c r="C837" t="s">
        <v>2429</v>
      </c>
      <c r="D837">
        <v>6295350637</v>
      </c>
      <c r="E837">
        <v>20</v>
      </c>
      <c r="F837" t="s">
        <v>14</v>
      </c>
      <c r="G837" t="s">
        <v>17</v>
      </c>
      <c r="H837" s="1">
        <f>IFERROR(VLOOKUP($A837,Sheet1!$A:$F,COLUMN(Sheet1!B837),FALSE),0)</f>
        <v>44630</v>
      </c>
      <c r="I837" s="1">
        <f>IFERROR(VLOOKUP($A837,Sheet1!$A:$F,COLUMN(Sheet1!C837),FALSE),0)</f>
        <v>44284</v>
      </c>
      <c r="J837" s="14">
        <f>IFERROR(VLOOKUP($A837,Sheet1!$A:$F,COLUMN(Sheet1!D837),FALSE),0)</f>
        <v>4</v>
      </c>
      <c r="K837" s="14">
        <f>IFERROR(VLOOKUP($A837,Sheet1!$A:$F,COLUMN(Sheet1!E837),FALSE),0)</f>
        <v>1851.35</v>
      </c>
      <c r="L837" s="14">
        <f>IFERROR(VLOOKUP($A837,Sheet1!$A:$F,COLUMN(Sheet1!F837),FALSE),0)</f>
        <v>1</v>
      </c>
      <c r="M837">
        <f t="shared" si="26"/>
        <v>0.25</v>
      </c>
      <c r="N837">
        <f t="shared" si="27"/>
        <v>0</v>
      </c>
    </row>
    <row r="838" spans="1:14" x14ac:dyDescent="0.35">
      <c r="A838">
        <v>837</v>
      </c>
      <c r="B838" t="s">
        <v>2430</v>
      </c>
      <c r="C838" t="s">
        <v>2431</v>
      </c>
      <c r="D838" t="s">
        <v>2432</v>
      </c>
      <c r="E838">
        <v>62</v>
      </c>
      <c r="F838" t="s">
        <v>24</v>
      </c>
      <c r="G838" t="s">
        <v>10</v>
      </c>
      <c r="H838" s="1">
        <f>IFERROR(VLOOKUP($A838,Sheet1!$A:$F,COLUMN(Sheet1!B838),FALSE),0)</f>
        <v>44942</v>
      </c>
      <c r="I838" s="1">
        <f>IFERROR(VLOOKUP($A838,Sheet1!$A:$F,COLUMN(Sheet1!C838),FALSE),0)</f>
        <v>44304</v>
      </c>
      <c r="J838" s="14">
        <f>IFERROR(VLOOKUP($A838,Sheet1!$A:$F,COLUMN(Sheet1!D838),FALSE),0)</f>
        <v>4</v>
      </c>
      <c r="K838" s="14">
        <f>IFERROR(VLOOKUP($A838,Sheet1!$A:$F,COLUMN(Sheet1!E838),FALSE),0)</f>
        <v>2539.4699999999998</v>
      </c>
      <c r="L838" s="14">
        <f>IFERROR(VLOOKUP($A838,Sheet1!$A:$F,COLUMN(Sheet1!F838),FALSE),0)</f>
        <v>3</v>
      </c>
      <c r="M838">
        <f t="shared" si="26"/>
        <v>0.75</v>
      </c>
      <c r="N838">
        <f t="shared" si="27"/>
        <v>0</v>
      </c>
    </row>
    <row r="839" spans="1:14" x14ac:dyDescent="0.35">
      <c r="A839">
        <v>838</v>
      </c>
      <c r="B839" t="s">
        <v>2433</v>
      </c>
      <c r="C839" t="s">
        <v>2434</v>
      </c>
      <c r="D839" t="s">
        <v>2435</v>
      </c>
      <c r="E839">
        <v>33</v>
      </c>
      <c r="F839" t="s">
        <v>9</v>
      </c>
      <c r="G839" t="s">
        <v>60</v>
      </c>
      <c r="H839" s="1">
        <f>IFERROR(VLOOKUP($A839,Sheet1!$A:$F,COLUMN(Sheet1!B839),FALSE),0)</f>
        <v>44803</v>
      </c>
      <c r="I839" s="1">
        <f>IFERROR(VLOOKUP($A839,Sheet1!$A:$F,COLUMN(Sheet1!C839),FALSE),0)</f>
        <v>44511</v>
      </c>
      <c r="J839" s="14">
        <f>IFERROR(VLOOKUP($A839,Sheet1!$A:$F,COLUMN(Sheet1!D839),FALSE),0)</f>
        <v>3</v>
      </c>
      <c r="K839" s="14">
        <f>IFERROR(VLOOKUP($A839,Sheet1!$A:$F,COLUMN(Sheet1!E839),FALSE),0)</f>
        <v>2891.3399999999997</v>
      </c>
      <c r="L839" s="14">
        <f>IFERROR(VLOOKUP($A839,Sheet1!$A:$F,COLUMN(Sheet1!F839),FALSE),0)</f>
        <v>2</v>
      </c>
      <c r="M839">
        <f t="shared" si="26"/>
        <v>0.66666666666666663</v>
      </c>
      <c r="N839">
        <f t="shared" si="27"/>
        <v>0</v>
      </c>
    </row>
    <row r="840" spans="1:14" x14ac:dyDescent="0.35">
      <c r="A840">
        <v>839</v>
      </c>
      <c r="B840" t="s">
        <v>2436</v>
      </c>
      <c r="C840" t="s">
        <v>2437</v>
      </c>
      <c r="D840" t="s">
        <v>2438</v>
      </c>
      <c r="E840">
        <v>56</v>
      </c>
      <c r="F840" t="s">
        <v>9</v>
      </c>
      <c r="G840" t="s">
        <v>17</v>
      </c>
      <c r="H840" s="1">
        <f>IFERROR(VLOOKUP($A840,Sheet1!$A:$F,COLUMN(Sheet1!B840),FALSE),0)</f>
        <v>44838</v>
      </c>
      <c r="I840" s="1">
        <f>IFERROR(VLOOKUP($A840,Sheet1!$A:$F,COLUMN(Sheet1!C840),FALSE),0)</f>
        <v>44344</v>
      </c>
      <c r="J840" s="14">
        <f>IFERROR(VLOOKUP($A840,Sheet1!$A:$F,COLUMN(Sheet1!D840),FALSE),0)</f>
        <v>4</v>
      </c>
      <c r="K840" s="14">
        <f>IFERROR(VLOOKUP($A840,Sheet1!$A:$F,COLUMN(Sheet1!E840),FALSE),0)</f>
        <v>3226.2400000000002</v>
      </c>
      <c r="L840" s="14">
        <f>IFERROR(VLOOKUP($A840,Sheet1!$A:$F,COLUMN(Sheet1!F840),FALSE),0)</f>
        <v>3</v>
      </c>
      <c r="M840">
        <f t="shared" si="26"/>
        <v>0.75</v>
      </c>
      <c r="N840">
        <f t="shared" si="27"/>
        <v>0</v>
      </c>
    </row>
    <row r="841" spans="1:14" x14ac:dyDescent="0.35">
      <c r="A841">
        <v>840</v>
      </c>
      <c r="B841" t="s">
        <v>2439</v>
      </c>
      <c r="C841" t="s">
        <v>2440</v>
      </c>
      <c r="D841">
        <v>4262019712</v>
      </c>
      <c r="E841">
        <v>41</v>
      </c>
      <c r="F841" t="s">
        <v>24</v>
      </c>
      <c r="G841" t="s">
        <v>76</v>
      </c>
      <c r="H841" s="1">
        <f>IFERROR(VLOOKUP($A841,Sheet1!$A:$F,COLUMN(Sheet1!B841),FALSE),0)</f>
        <v>44621</v>
      </c>
      <c r="I841" s="1">
        <f>IFERROR(VLOOKUP($A841,Sheet1!$A:$F,COLUMN(Sheet1!C841),FALSE),0)</f>
        <v>44554</v>
      </c>
      <c r="J841" s="14">
        <f>IFERROR(VLOOKUP($A841,Sheet1!$A:$F,COLUMN(Sheet1!D841),FALSE),0)</f>
        <v>2</v>
      </c>
      <c r="K841" s="14">
        <f>IFERROR(VLOOKUP($A841,Sheet1!$A:$F,COLUMN(Sheet1!E841),FALSE),0)</f>
        <v>303.98</v>
      </c>
      <c r="L841" s="14">
        <f>IFERROR(VLOOKUP($A841,Sheet1!$A:$F,COLUMN(Sheet1!F841),FALSE),0)</f>
        <v>2</v>
      </c>
      <c r="M841">
        <f t="shared" si="26"/>
        <v>1</v>
      </c>
      <c r="N841">
        <f t="shared" si="27"/>
        <v>1</v>
      </c>
    </row>
    <row r="842" spans="1:14" x14ac:dyDescent="0.35">
      <c r="A842">
        <v>841</v>
      </c>
      <c r="B842" t="s">
        <v>2441</v>
      </c>
      <c r="C842" t="s">
        <v>2442</v>
      </c>
      <c r="D842" t="s">
        <v>2443</v>
      </c>
      <c r="E842">
        <v>50</v>
      </c>
      <c r="F842" t="s">
        <v>14</v>
      </c>
      <c r="G842" t="s">
        <v>76</v>
      </c>
      <c r="H842" s="1">
        <f>IFERROR(VLOOKUP($A842,Sheet1!$A:$F,COLUMN(Sheet1!B842),FALSE),0)</f>
        <v>44543</v>
      </c>
      <c r="I842" s="1">
        <f>IFERROR(VLOOKUP($A842,Sheet1!$A:$F,COLUMN(Sheet1!C842),FALSE),0)</f>
        <v>44386</v>
      </c>
      <c r="J842" s="14">
        <f>IFERROR(VLOOKUP($A842,Sheet1!$A:$F,COLUMN(Sheet1!D842),FALSE),0)</f>
        <v>3</v>
      </c>
      <c r="K842" s="14">
        <f>IFERROR(VLOOKUP($A842,Sheet1!$A:$F,COLUMN(Sheet1!E842),FALSE),0)</f>
        <v>693.02</v>
      </c>
      <c r="L842" s="14">
        <f>IFERROR(VLOOKUP($A842,Sheet1!$A:$F,COLUMN(Sheet1!F842),FALSE),0)</f>
        <v>2</v>
      </c>
      <c r="M842">
        <f t="shared" si="26"/>
        <v>0.66666666666666663</v>
      </c>
      <c r="N842">
        <f t="shared" si="27"/>
        <v>0</v>
      </c>
    </row>
    <row r="843" spans="1:14" x14ac:dyDescent="0.35">
      <c r="A843">
        <v>842</v>
      </c>
      <c r="B843" t="s">
        <v>2444</v>
      </c>
      <c r="C843" t="s">
        <v>2445</v>
      </c>
      <c r="D843" t="s">
        <v>2446</v>
      </c>
      <c r="E843">
        <v>62</v>
      </c>
      <c r="F843" t="s">
        <v>9</v>
      </c>
      <c r="G843" t="s">
        <v>54</v>
      </c>
      <c r="H843" s="1">
        <f>IFERROR(VLOOKUP($A843,Sheet1!$A:$F,COLUMN(Sheet1!B843),FALSE),0)</f>
        <v>44951</v>
      </c>
      <c r="I843" s="1">
        <f>IFERROR(VLOOKUP($A843,Sheet1!$A:$F,COLUMN(Sheet1!C843),FALSE),0)</f>
        <v>44310</v>
      </c>
      <c r="J843" s="14">
        <f>IFERROR(VLOOKUP($A843,Sheet1!$A:$F,COLUMN(Sheet1!D843),FALSE),0)</f>
        <v>8</v>
      </c>
      <c r="K843" s="14">
        <f>IFERROR(VLOOKUP($A843,Sheet1!$A:$F,COLUMN(Sheet1!E843),FALSE),0)</f>
        <v>5283.08</v>
      </c>
      <c r="L843" s="14">
        <f>IFERROR(VLOOKUP($A843,Sheet1!$A:$F,COLUMN(Sheet1!F843),FALSE),0)</f>
        <v>3</v>
      </c>
      <c r="M843">
        <f t="shared" si="26"/>
        <v>0.375</v>
      </c>
      <c r="N843">
        <f t="shared" si="27"/>
        <v>0</v>
      </c>
    </row>
    <row r="844" spans="1:14" x14ac:dyDescent="0.35">
      <c r="A844">
        <v>843</v>
      </c>
      <c r="B844" t="s">
        <v>2447</v>
      </c>
      <c r="C844" t="s">
        <v>2448</v>
      </c>
      <c r="D844" t="s">
        <v>2449</v>
      </c>
      <c r="E844">
        <v>61</v>
      </c>
      <c r="F844" t="s">
        <v>24</v>
      </c>
      <c r="G844" t="s">
        <v>83</v>
      </c>
      <c r="H844" s="1">
        <f>IFERROR(VLOOKUP($A844,Sheet1!$A:$F,COLUMN(Sheet1!B844),FALSE),0)</f>
        <v>44876</v>
      </c>
      <c r="I844" s="1">
        <f>IFERROR(VLOOKUP($A844,Sheet1!$A:$F,COLUMN(Sheet1!C844),FALSE),0)</f>
        <v>44591</v>
      </c>
      <c r="J844" s="14">
        <f>IFERROR(VLOOKUP($A844,Sheet1!$A:$F,COLUMN(Sheet1!D844),FALSE),0)</f>
        <v>4</v>
      </c>
      <c r="K844" s="14">
        <f>IFERROR(VLOOKUP($A844,Sheet1!$A:$F,COLUMN(Sheet1!E844),FALSE),0)</f>
        <v>3697.38</v>
      </c>
      <c r="L844" s="14">
        <f>IFERROR(VLOOKUP($A844,Sheet1!$A:$F,COLUMN(Sheet1!F844),FALSE),0)</f>
        <v>3</v>
      </c>
      <c r="M844">
        <f t="shared" si="26"/>
        <v>0.75</v>
      </c>
      <c r="N844">
        <f t="shared" si="27"/>
        <v>0</v>
      </c>
    </row>
    <row r="845" spans="1:14" x14ac:dyDescent="0.35">
      <c r="A845">
        <v>844</v>
      </c>
      <c r="B845" t="s">
        <v>2450</v>
      </c>
      <c r="C845" t="s">
        <v>2451</v>
      </c>
      <c r="D845">
        <v>26876448</v>
      </c>
      <c r="E845">
        <v>53</v>
      </c>
      <c r="F845" t="s">
        <v>14</v>
      </c>
      <c r="G845" t="s">
        <v>60</v>
      </c>
      <c r="H845" s="1">
        <f>IFERROR(VLOOKUP($A845,Sheet1!$A:$F,COLUMN(Sheet1!B845),FALSE),0)</f>
        <v>44654</v>
      </c>
      <c r="I845" s="1">
        <f>IFERROR(VLOOKUP($A845,Sheet1!$A:$F,COLUMN(Sheet1!C845),FALSE),0)</f>
        <v>44352</v>
      </c>
      <c r="J845" s="14">
        <f>IFERROR(VLOOKUP($A845,Sheet1!$A:$F,COLUMN(Sheet1!D845),FALSE),0)</f>
        <v>2</v>
      </c>
      <c r="K845" s="14">
        <f>IFERROR(VLOOKUP($A845,Sheet1!$A:$F,COLUMN(Sheet1!E845),FALSE),0)</f>
        <v>1958.16</v>
      </c>
      <c r="L845" s="14">
        <f>IFERROR(VLOOKUP($A845,Sheet1!$A:$F,COLUMN(Sheet1!F845),FALSE),0)</f>
        <v>1</v>
      </c>
      <c r="M845">
        <f t="shared" si="26"/>
        <v>0.5</v>
      </c>
      <c r="N845">
        <f t="shared" si="27"/>
        <v>0</v>
      </c>
    </row>
    <row r="846" spans="1:14" x14ac:dyDescent="0.35">
      <c r="A846">
        <v>845</v>
      </c>
      <c r="B846" t="s">
        <v>2452</v>
      </c>
      <c r="C846" t="s">
        <v>2453</v>
      </c>
      <c r="D846" t="s">
        <v>2454</v>
      </c>
      <c r="E846">
        <v>48</v>
      </c>
      <c r="F846" t="s">
        <v>9</v>
      </c>
      <c r="G846" t="s">
        <v>54</v>
      </c>
      <c r="H846" s="1">
        <f>IFERROR(VLOOKUP($A846,Sheet1!$A:$F,COLUMN(Sheet1!B846),FALSE),0)</f>
        <v>44670</v>
      </c>
      <c r="I846" s="1">
        <f>IFERROR(VLOOKUP($A846,Sheet1!$A:$F,COLUMN(Sheet1!C846),FALSE),0)</f>
        <v>44485</v>
      </c>
      <c r="J846" s="14">
        <f>IFERROR(VLOOKUP($A846,Sheet1!$A:$F,COLUMN(Sheet1!D846),FALSE),0)</f>
        <v>2</v>
      </c>
      <c r="K846" s="14">
        <f>IFERROR(VLOOKUP($A846,Sheet1!$A:$F,COLUMN(Sheet1!E846),FALSE),0)</f>
        <v>794.49</v>
      </c>
      <c r="L846" s="14">
        <f>IFERROR(VLOOKUP($A846,Sheet1!$A:$F,COLUMN(Sheet1!F846),FALSE),0)</f>
        <v>2</v>
      </c>
      <c r="M846">
        <f t="shared" si="26"/>
        <v>1</v>
      </c>
      <c r="N846">
        <f t="shared" si="27"/>
        <v>1</v>
      </c>
    </row>
    <row r="847" spans="1:14" x14ac:dyDescent="0.35">
      <c r="A847">
        <v>846</v>
      </c>
      <c r="B847" t="s">
        <v>2455</v>
      </c>
      <c r="C847" t="s">
        <v>2456</v>
      </c>
      <c r="D847" t="s">
        <v>2457</v>
      </c>
      <c r="E847">
        <v>56</v>
      </c>
      <c r="F847" t="s">
        <v>24</v>
      </c>
      <c r="G847" t="s">
        <v>60</v>
      </c>
      <c r="H847" s="1">
        <f>IFERROR(VLOOKUP($A847,Sheet1!$A:$F,COLUMN(Sheet1!B847),FALSE),0)</f>
        <v>44916</v>
      </c>
      <c r="I847" s="1">
        <f>IFERROR(VLOOKUP($A847,Sheet1!$A:$F,COLUMN(Sheet1!C847),FALSE),0)</f>
        <v>44282</v>
      </c>
      <c r="J847" s="14">
        <f>IFERROR(VLOOKUP($A847,Sheet1!$A:$F,COLUMN(Sheet1!D847),FALSE),0)</f>
        <v>2</v>
      </c>
      <c r="K847" s="14">
        <f>IFERROR(VLOOKUP($A847,Sheet1!$A:$F,COLUMN(Sheet1!E847),FALSE),0)</f>
        <v>741.03</v>
      </c>
      <c r="L847" s="14">
        <f>IFERROR(VLOOKUP($A847,Sheet1!$A:$F,COLUMN(Sheet1!F847),FALSE),0)</f>
        <v>1</v>
      </c>
      <c r="M847">
        <f t="shared" si="26"/>
        <v>0.5</v>
      </c>
      <c r="N847">
        <f t="shared" si="27"/>
        <v>0</v>
      </c>
    </row>
    <row r="848" spans="1:14" x14ac:dyDescent="0.35">
      <c r="A848">
        <v>847</v>
      </c>
      <c r="B848" t="s">
        <v>2458</v>
      </c>
      <c r="C848" t="s">
        <v>2459</v>
      </c>
      <c r="D848" t="s">
        <v>2460</v>
      </c>
      <c r="E848">
        <v>27</v>
      </c>
      <c r="F848" t="s">
        <v>9</v>
      </c>
      <c r="G848" t="s">
        <v>76</v>
      </c>
      <c r="H848" s="1">
        <f>IFERROR(VLOOKUP($A848,Sheet1!$A:$F,COLUMN(Sheet1!B848),FALSE),0)</f>
        <v>44602</v>
      </c>
      <c r="I848" s="1">
        <f>IFERROR(VLOOKUP($A848,Sheet1!$A:$F,COLUMN(Sheet1!C848),FALSE),0)</f>
        <v>44555</v>
      </c>
      <c r="J848" s="14">
        <f>IFERROR(VLOOKUP($A848,Sheet1!$A:$F,COLUMN(Sheet1!D848),FALSE),0)</f>
        <v>2</v>
      </c>
      <c r="K848" s="14">
        <f>IFERROR(VLOOKUP($A848,Sheet1!$A:$F,COLUMN(Sheet1!E848),FALSE),0)</f>
        <v>243.07999999999998</v>
      </c>
      <c r="L848" s="14">
        <f>IFERROR(VLOOKUP($A848,Sheet1!$A:$F,COLUMN(Sheet1!F848),FALSE),0)</f>
        <v>2</v>
      </c>
      <c r="M848">
        <f t="shared" si="26"/>
        <v>1</v>
      </c>
      <c r="N848">
        <f t="shared" si="27"/>
        <v>1</v>
      </c>
    </row>
    <row r="849" spans="1:14" x14ac:dyDescent="0.35">
      <c r="A849">
        <v>848</v>
      </c>
      <c r="B849" t="s">
        <v>2461</v>
      </c>
      <c r="C849" t="s">
        <v>2462</v>
      </c>
      <c r="D849" t="s">
        <v>2463</v>
      </c>
      <c r="E849">
        <v>24</v>
      </c>
      <c r="F849" t="s">
        <v>9</v>
      </c>
      <c r="G849" t="s">
        <v>17</v>
      </c>
      <c r="H849" s="1">
        <f>IFERROR(VLOOKUP($A849,Sheet1!$A:$F,COLUMN(Sheet1!B849),FALSE),0)</f>
        <v>45010</v>
      </c>
      <c r="I849" s="1">
        <f>IFERROR(VLOOKUP($A849,Sheet1!$A:$F,COLUMN(Sheet1!C849),FALSE),0)</f>
        <v>44462</v>
      </c>
      <c r="J849" s="14">
        <f>IFERROR(VLOOKUP($A849,Sheet1!$A:$F,COLUMN(Sheet1!D849),FALSE),0)</f>
        <v>3</v>
      </c>
      <c r="K849" s="14">
        <f>IFERROR(VLOOKUP($A849,Sheet1!$A:$F,COLUMN(Sheet1!E849),FALSE),0)</f>
        <v>2274.02</v>
      </c>
      <c r="L849" s="14">
        <f>IFERROR(VLOOKUP($A849,Sheet1!$A:$F,COLUMN(Sheet1!F849),FALSE),0)</f>
        <v>2</v>
      </c>
      <c r="M849">
        <f t="shared" si="26"/>
        <v>0.66666666666666663</v>
      </c>
      <c r="N849">
        <f t="shared" si="27"/>
        <v>0</v>
      </c>
    </row>
    <row r="850" spans="1:14" x14ac:dyDescent="0.35">
      <c r="A850">
        <v>849</v>
      </c>
      <c r="B850" t="s">
        <v>2464</v>
      </c>
      <c r="C850" t="s">
        <v>2465</v>
      </c>
      <c r="D850" t="s">
        <v>2466</v>
      </c>
      <c r="E850">
        <v>22</v>
      </c>
      <c r="F850" t="s">
        <v>24</v>
      </c>
      <c r="G850" t="s">
        <v>60</v>
      </c>
      <c r="H850" s="1">
        <f>IFERROR(VLOOKUP($A850,Sheet1!$A:$F,COLUMN(Sheet1!B850),FALSE),0)</f>
        <v>44522</v>
      </c>
      <c r="I850" s="1">
        <f>IFERROR(VLOOKUP($A850,Sheet1!$A:$F,COLUMN(Sheet1!C850),FALSE),0)</f>
        <v>44522</v>
      </c>
      <c r="J850" s="14">
        <f>IFERROR(VLOOKUP($A850,Sheet1!$A:$F,COLUMN(Sheet1!D850),FALSE),0)</f>
        <v>1</v>
      </c>
      <c r="K850" s="14">
        <f>IFERROR(VLOOKUP($A850,Sheet1!$A:$F,COLUMN(Sheet1!E850),FALSE),0)</f>
        <v>52.82</v>
      </c>
      <c r="L850" s="14">
        <f>IFERROR(VLOOKUP($A850,Sheet1!$A:$F,COLUMN(Sheet1!F850),FALSE),0)</f>
        <v>0</v>
      </c>
      <c r="M850">
        <f t="shared" si="26"/>
        <v>0</v>
      </c>
      <c r="N850">
        <f t="shared" si="27"/>
        <v>0</v>
      </c>
    </row>
    <row r="851" spans="1:14" x14ac:dyDescent="0.35">
      <c r="A851">
        <v>850</v>
      </c>
      <c r="B851" t="s">
        <v>2467</v>
      </c>
      <c r="C851" t="s">
        <v>2468</v>
      </c>
      <c r="D851" t="s">
        <v>2469</v>
      </c>
      <c r="E851">
        <v>38</v>
      </c>
      <c r="F851" t="s">
        <v>24</v>
      </c>
      <c r="G851" t="s">
        <v>44</v>
      </c>
      <c r="H851" s="1">
        <f>IFERROR(VLOOKUP($A851,Sheet1!$A:$F,COLUMN(Sheet1!B851),FALSE),0)</f>
        <v>44929</v>
      </c>
      <c r="I851" s="1">
        <f>IFERROR(VLOOKUP($A851,Sheet1!$A:$F,COLUMN(Sheet1!C851),FALSE),0)</f>
        <v>44416</v>
      </c>
      <c r="J851" s="14">
        <f>IFERROR(VLOOKUP($A851,Sheet1!$A:$F,COLUMN(Sheet1!D851),FALSE),0)</f>
        <v>4</v>
      </c>
      <c r="K851" s="14">
        <f>IFERROR(VLOOKUP($A851,Sheet1!$A:$F,COLUMN(Sheet1!E851),FALSE),0)</f>
        <v>3816.64</v>
      </c>
      <c r="L851" s="14">
        <f>IFERROR(VLOOKUP($A851,Sheet1!$A:$F,COLUMN(Sheet1!F851),FALSE),0)</f>
        <v>1</v>
      </c>
      <c r="M851">
        <f t="shared" si="26"/>
        <v>0.25</v>
      </c>
      <c r="N851">
        <f t="shared" si="27"/>
        <v>0</v>
      </c>
    </row>
    <row r="852" spans="1:14" x14ac:dyDescent="0.35">
      <c r="A852">
        <v>851</v>
      </c>
      <c r="B852" t="s">
        <v>2470</v>
      </c>
      <c r="C852" t="s">
        <v>2471</v>
      </c>
      <c r="D852">
        <v>3004496461</v>
      </c>
      <c r="E852">
        <v>58</v>
      </c>
      <c r="F852" t="s">
        <v>24</v>
      </c>
      <c r="G852" t="s">
        <v>17</v>
      </c>
      <c r="H852" s="1">
        <f>IFERROR(VLOOKUP($A852,Sheet1!$A:$F,COLUMN(Sheet1!B852),FALSE),0)</f>
        <v>44948</v>
      </c>
      <c r="I852" s="1">
        <f>IFERROR(VLOOKUP($A852,Sheet1!$A:$F,COLUMN(Sheet1!C852),FALSE),0)</f>
        <v>44355</v>
      </c>
      <c r="J852" s="14">
        <f>IFERROR(VLOOKUP($A852,Sheet1!$A:$F,COLUMN(Sheet1!D852),FALSE),0)</f>
        <v>7</v>
      </c>
      <c r="K852" s="14">
        <f>IFERROR(VLOOKUP($A852,Sheet1!$A:$F,COLUMN(Sheet1!E852),FALSE),0)</f>
        <v>8967.14</v>
      </c>
      <c r="L852" s="14">
        <f>IFERROR(VLOOKUP($A852,Sheet1!$A:$F,COLUMN(Sheet1!F852),FALSE),0)</f>
        <v>5</v>
      </c>
      <c r="M852">
        <f t="shared" si="26"/>
        <v>0.7142857142857143</v>
      </c>
      <c r="N852">
        <f t="shared" si="27"/>
        <v>0</v>
      </c>
    </row>
    <row r="853" spans="1:14" x14ac:dyDescent="0.35">
      <c r="A853">
        <v>852</v>
      </c>
      <c r="B853" t="s">
        <v>2472</v>
      </c>
      <c r="C853" t="s">
        <v>2473</v>
      </c>
      <c r="D853" t="s">
        <v>2474</v>
      </c>
      <c r="E853">
        <v>49</v>
      </c>
      <c r="F853" t="s">
        <v>9</v>
      </c>
      <c r="G853" t="s">
        <v>60</v>
      </c>
      <c r="H853" s="1">
        <f>IFERROR(VLOOKUP($A853,Sheet1!$A:$F,COLUMN(Sheet1!B853),FALSE),0)</f>
        <v>44983</v>
      </c>
      <c r="I853" s="1">
        <f>IFERROR(VLOOKUP($A853,Sheet1!$A:$F,COLUMN(Sheet1!C853),FALSE),0)</f>
        <v>44315</v>
      </c>
      <c r="J853" s="14">
        <f>IFERROR(VLOOKUP($A853,Sheet1!$A:$F,COLUMN(Sheet1!D853),FALSE),0)</f>
        <v>4</v>
      </c>
      <c r="K853" s="14">
        <f>IFERROR(VLOOKUP($A853,Sheet1!$A:$F,COLUMN(Sheet1!E853),FALSE),0)</f>
        <v>3447.96</v>
      </c>
      <c r="L853" s="14">
        <f>IFERROR(VLOOKUP($A853,Sheet1!$A:$F,COLUMN(Sheet1!F853),FALSE),0)</f>
        <v>1</v>
      </c>
      <c r="M853">
        <f t="shared" si="26"/>
        <v>0.25</v>
      </c>
      <c r="N853">
        <f t="shared" si="27"/>
        <v>0</v>
      </c>
    </row>
    <row r="854" spans="1:14" x14ac:dyDescent="0.35">
      <c r="A854">
        <v>853</v>
      </c>
      <c r="B854" t="s">
        <v>2475</v>
      </c>
      <c r="C854" t="s">
        <v>2476</v>
      </c>
      <c r="D854" t="s">
        <v>2477</v>
      </c>
      <c r="E854">
        <v>24</v>
      </c>
      <c r="F854" t="s">
        <v>24</v>
      </c>
      <c r="G854" t="s">
        <v>60</v>
      </c>
      <c r="H854" s="1">
        <f>IFERROR(VLOOKUP($A854,Sheet1!$A:$F,COLUMN(Sheet1!B854),FALSE),0)</f>
        <v>44870</v>
      </c>
      <c r="I854" s="1">
        <f>IFERROR(VLOOKUP($A854,Sheet1!$A:$F,COLUMN(Sheet1!C854),FALSE),0)</f>
        <v>44547</v>
      </c>
      <c r="J854" s="14">
        <f>IFERROR(VLOOKUP($A854,Sheet1!$A:$F,COLUMN(Sheet1!D854),FALSE),0)</f>
        <v>2</v>
      </c>
      <c r="K854" s="14">
        <f>IFERROR(VLOOKUP($A854,Sheet1!$A:$F,COLUMN(Sheet1!E854),FALSE),0)</f>
        <v>3389.5299999999997</v>
      </c>
      <c r="L854" s="14">
        <f>IFERROR(VLOOKUP($A854,Sheet1!$A:$F,COLUMN(Sheet1!F854),FALSE),0)</f>
        <v>1</v>
      </c>
      <c r="M854">
        <f t="shared" si="26"/>
        <v>0.5</v>
      </c>
      <c r="N854">
        <f t="shared" si="27"/>
        <v>0</v>
      </c>
    </row>
    <row r="855" spans="1:14" x14ac:dyDescent="0.35">
      <c r="A855">
        <v>854</v>
      </c>
      <c r="B855" t="s">
        <v>2478</v>
      </c>
      <c r="C855" t="s">
        <v>2479</v>
      </c>
      <c r="D855">
        <v>3423622033</v>
      </c>
      <c r="E855">
        <v>63</v>
      </c>
      <c r="F855" t="s">
        <v>14</v>
      </c>
      <c r="G855" t="s">
        <v>25</v>
      </c>
      <c r="H855" s="1">
        <f>IFERROR(VLOOKUP($A855,Sheet1!$A:$F,COLUMN(Sheet1!B855),FALSE),0)</f>
        <v>44919</v>
      </c>
      <c r="I855" s="1">
        <f>IFERROR(VLOOKUP($A855,Sheet1!$A:$F,COLUMN(Sheet1!C855),FALSE),0)</f>
        <v>44368</v>
      </c>
      <c r="J855" s="14">
        <f>IFERROR(VLOOKUP($A855,Sheet1!$A:$F,COLUMN(Sheet1!D855),FALSE),0)</f>
        <v>6</v>
      </c>
      <c r="K855" s="14">
        <f>IFERROR(VLOOKUP($A855,Sheet1!$A:$F,COLUMN(Sheet1!E855),FALSE),0)</f>
        <v>5505.76</v>
      </c>
      <c r="L855" s="14">
        <f>IFERROR(VLOOKUP($A855,Sheet1!$A:$F,COLUMN(Sheet1!F855),FALSE),0)</f>
        <v>2</v>
      </c>
      <c r="M855">
        <f t="shared" si="26"/>
        <v>0.33333333333333331</v>
      </c>
      <c r="N855">
        <f t="shared" si="27"/>
        <v>0</v>
      </c>
    </row>
    <row r="856" spans="1:14" x14ac:dyDescent="0.35">
      <c r="A856">
        <v>855</v>
      </c>
      <c r="B856" t="s">
        <v>2480</v>
      </c>
      <c r="C856" t="s">
        <v>2481</v>
      </c>
      <c r="D856" t="s">
        <v>2482</v>
      </c>
      <c r="E856">
        <v>20</v>
      </c>
      <c r="F856" t="s">
        <v>14</v>
      </c>
      <c r="G856" t="s">
        <v>48</v>
      </c>
      <c r="H856" s="1">
        <f>IFERROR(VLOOKUP($A856,Sheet1!$A:$F,COLUMN(Sheet1!B856),FALSE),0)</f>
        <v>44655</v>
      </c>
      <c r="I856" s="1">
        <f>IFERROR(VLOOKUP($A856,Sheet1!$A:$F,COLUMN(Sheet1!C856),FALSE),0)</f>
        <v>44322</v>
      </c>
      <c r="J856" s="14">
        <f>IFERROR(VLOOKUP($A856,Sheet1!$A:$F,COLUMN(Sheet1!D856),FALSE),0)</f>
        <v>3</v>
      </c>
      <c r="K856" s="14">
        <f>IFERROR(VLOOKUP($A856,Sheet1!$A:$F,COLUMN(Sheet1!E856),FALSE),0)</f>
        <v>2484.2799999999997</v>
      </c>
      <c r="L856" s="14">
        <f>IFERROR(VLOOKUP($A856,Sheet1!$A:$F,COLUMN(Sheet1!F856),FALSE),0)</f>
        <v>2</v>
      </c>
      <c r="M856">
        <f t="shared" si="26"/>
        <v>0.66666666666666663</v>
      </c>
      <c r="N856">
        <f t="shared" si="27"/>
        <v>0</v>
      </c>
    </row>
    <row r="857" spans="1:14" x14ac:dyDescent="0.35">
      <c r="A857">
        <v>856</v>
      </c>
      <c r="B857" t="s">
        <v>2483</v>
      </c>
      <c r="C857" t="s">
        <v>2484</v>
      </c>
      <c r="D857" t="s">
        <v>2485</v>
      </c>
      <c r="E857">
        <v>43</v>
      </c>
      <c r="F857" t="s">
        <v>14</v>
      </c>
      <c r="G857" t="s">
        <v>83</v>
      </c>
      <c r="H857" s="1">
        <f>IFERROR(VLOOKUP($A857,Sheet1!$A:$F,COLUMN(Sheet1!B857),FALSE),0)</f>
        <v>44951</v>
      </c>
      <c r="I857" s="1">
        <f>IFERROR(VLOOKUP($A857,Sheet1!$A:$F,COLUMN(Sheet1!C857),FALSE),0)</f>
        <v>44951</v>
      </c>
      <c r="J857" s="14">
        <f>IFERROR(VLOOKUP($A857,Sheet1!$A:$F,COLUMN(Sheet1!D857),FALSE),0)</f>
        <v>1</v>
      </c>
      <c r="K857" s="14">
        <f>IFERROR(VLOOKUP($A857,Sheet1!$A:$F,COLUMN(Sheet1!E857),FALSE),0)</f>
        <v>1826.15</v>
      </c>
      <c r="L857" s="14">
        <f>IFERROR(VLOOKUP($A857,Sheet1!$A:$F,COLUMN(Sheet1!F857),FALSE),0)</f>
        <v>1</v>
      </c>
      <c r="M857">
        <f t="shared" si="26"/>
        <v>1</v>
      </c>
      <c r="N857">
        <f t="shared" si="27"/>
        <v>1</v>
      </c>
    </row>
    <row r="858" spans="1:14" x14ac:dyDescent="0.35">
      <c r="A858">
        <v>857</v>
      </c>
      <c r="B858" t="s">
        <v>2486</v>
      </c>
      <c r="C858" t="s">
        <v>2487</v>
      </c>
      <c r="D858" t="s">
        <v>2488</v>
      </c>
      <c r="E858">
        <v>56</v>
      </c>
      <c r="F858" t="s">
        <v>9</v>
      </c>
      <c r="G858" t="s">
        <v>76</v>
      </c>
      <c r="H858" s="1">
        <f>IFERROR(VLOOKUP($A858,Sheet1!$A:$F,COLUMN(Sheet1!B858),FALSE),0)</f>
        <v>44572</v>
      </c>
      <c r="I858" s="1">
        <f>IFERROR(VLOOKUP($A858,Sheet1!$A:$F,COLUMN(Sheet1!C858),FALSE),0)</f>
        <v>44572</v>
      </c>
      <c r="J858" s="14">
        <f>IFERROR(VLOOKUP($A858,Sheet1!$A:$F,COLUMN(Sheet1!D858),FALSE),0)</f>
        <v>1</v>
      </c>
      <c r="K858" s="14">
        <f>IFERROR(VLOOKUP($A858,Sheet1!$A:$F,COLUMN(Sheet1!E858),FALSE),0)</f>
        <v>361.42</v>
      </c>
      <c r="L858" s="14">
        <f>IFERROR(VLOOKUP($A858,Sheet1!$A:$F,COLUMN(Sheet1!F858),FALSE),0)</f>
        <v>1</v>
      </c>
      <c r="M858">
        <f t="shared" si="26"/>
        <v>1</v>
      </c>
      <c r="N858">
        <f t="shared" si="27"/>
        <v>1</v>
      </c>
    </row>
    <row r="859" spans="1:14" x14ac:dyDescent="0.35">
      <c r="A859">
        <v>858</v>
      </c>
      <c r="B859" t="s">
        <v>2489</v>
      </c>
      <c r="C859" t="s">
        <v>2490</v>
      </c>
      <c r="D859" t="s">
        <v>2491</v>
      </c>
      <c r="E859">
        <v>34</v>
      </c>
      <c r="F859" t="s">
        <v>14</v>
      </c>
      <c r="G859" t="s">
        <v>54</v>
      </c>
      <c r="H859" s="1">
        <f>IFERROR(VLOOKUP($A859,Sheet1!$A:$F,COLUMN(Sheet1!B859),FALSE),0)</f>
        <v>44744</v>
      </c>
      <c r="I859" s="1">
        <f>IFERROR(VLOOKUP($A859,Sheet1!$A:$F,COLUMN(Sheet1!C859),FALSE),0)</f>
        <v>44315</v>
      </c>
      <c r="J859" s="14">
        <f>IFERROR(VLOOKUP($A859,Sheet1!$A:$F,COLUMN(Sheet1!D859),FALSE),0)</f>
        <v>4</v>
      </c>
      <c r="K859" s="14">
        <f>IFERROR(VLOOKUP($A859,Sheet1!$A:$F,COLUMN(Sheet1!E859),FALSE),0)</f>
        <v>2974.37</v>
      </c>
      <c r="L859" s="14">
        <f>IFERROR(VLOOKUP($A859,Sheet1!$A:$F,COLUMN(Sheet1!F859),FALSE),0)</f>
        <v>3</v>
      </c>
      <c r="M859">
        <f t="shared" si="26"/>
        <v>0.75</v>
      </c>
      <c r="N859">
        <f t="shared" si="27"/>
        <v>0</v>
      </c>
    </row>
    <row r="860" spans="1:14" x14ac:dyDescent="0.35">
      <c r="A860">
        <v>859</v>
      </c>
      <c r="B860" t="s">
        <v>2492</v>
      </c>
      <c r="C860" t="s">
        <v>2493</v>
      </c>
      <c r="D860">
        <v>1239847230</v>
      </c>
      <c r="E860">
        <v>64</v>
      </c>
      <c r="F860" t="s">
        <v>24</v>
      </c>
      <c r="G860" t="s">
        <v>17</v>
      </c>
      <c r="H860" s="1">
        <f>IFERROR(VLOOKUP($A860,Sheet1!$A:$F,COLUMN(Sheet1!B860),FALSE),0)</f>
        <v>44983</v>
      </c>
      <c r="I860" s="1">
        <f>IFERROR(VLOOKUP($A860,Sheet1!$A:$F,COLUMN(Sheet1!C860),FALSE),0)</f>
        <v>44394</v>
      </c>
      <c r="J860" s="14">
        <f>IFERROR(VLOOKUP($A860,Sheet1!$A:$F,COLUMN(Sheet1!D860),FALSE),0)</f>
        <v>8</v>
      </c>
      <c r="K860" s="14">
        <f>IFERROR(VLOOKUP($A860,Sheet1!$A:$F,COLUMN(Sheet1!E860),FALSE),0)</f>
        <v>5856.13</v>
      </c>
      <c r="L860" s="14">
        <f>IFERROR(VLOOKUP($A860,Sheet1!$A:$F,COLUMN(Sheet1!F860),FALSE),0)</f>
        <v>2</v>
      </c>
      <c r="M860">
        <f t="shared" si="26"/>
        <v>0.25</v>
      </c>
      <c r="N860">
        <f t="shared" si="27"/>
        <v>0</v>
      </c>
    </row>
    <row r="861" spans="1:14" x14ac:dyDescent="0.35">
      <c r="A861">
        <v>860</v>
      </c>
      <c r="B861" t="s">
        <v>2494</v>
      </c>
      <c r="C861" t="s">
        <v>2495</v>
      </c>
      <c r="D861" t="s">
        <v>2496</v>
      </c>
      <c r="E861">
        <v>38</v>
      </c>
      <c r="F861" t="s">
        <v>14</v>
      </c>
      <c r="G861" t="s">
        <v>44</v>
      </c>
      <c r="H861" s="1">
        <f>IFERROR(VLOOKUP($A861,Sheet1!$A:$F,COLUMN(Sheet1!B861),FALSE),0)</f>
        <v>44794</v>
      </c>
      <c r="I861" s="1">
        <f>IFERROR(VLOOKUP($A861,Sheet1!$A:$F,COLUMN(Sheet1!C861),FALSE),0)</f>
        <v>44320</v>
      </c>
      <c r="J861" s="14">
        <f>IFERROR(VLOOKUP($A861,Sheet1!$A:$F,COLUMN(Sheet1!D861),FALSE),0)</f>
        <v>3</v>
      </c>
      <c r="K861" s="14">
        <f>IFERROR(VLOOKUP($A861,Sheet1!$A:$F,COLUMN(Sheet1!E861),FALSE),0)</f>
        <v>1657.81</v>
      </c>
      <c r="L861" s="14">
        <f>IFERROR(VLOOKUP($A861,Sheet1!$A:$F,COLUMN(Sheet1!F861),FALSE),0)</f>
        <v>0</v>
      </c>
      <c r="M861">
        <f t="shared" si="26"/>
        <v>0</v>
      </c>
      <c r="N861">
        <f t="shared" si="27"/>
        <v>0</v>
      </c>
    </row>
    <row r="862" spans="1:14" x14ac:dyDescent="0.35">
      <c r="A862">
        <v>861</v>
      </c>
      <c r="B862" t="s">
        <v>2497</v>
      </c>
      <c r="C862" t="s">
        <v>2498</v>
      </c>
      <c r="D862" t="s">
        <v>2499</v>
      </c>
      <c r="E862">
        <v>38</v>
      </c>
      <c r="F862" t="s">
        <v>9</v>
      </c>
      <c r="G862" t="s">
        <v>54</v>
      </c>
      <c r="H862" s="1">
        <f>IFERROR(VLOOKUP($A862,Sheet1!$A:$F,COLUMN(Sheet1!B862),FALSE),0)</f>
        <v>44338</v>
      </c>
      <c r="I862" s="1">
        <f>IFERROR(VLOOKUP($A862,Sheet1!$A:$F,COLUMN(Sheet1!C862),FALSE),0)</f>
        <v>44338</v>
      </c>
      <c r="J862" s="14">
        <f>IFERROR(VLOOKUP($A862,Sheet1!$A:$F,COLUMN(Sheet1!D862),FALSE),0)</f>
        <v>1</v>
      </c>
      <c r="K862" s="14">
        <f>IFERROR(VLOOKUP($A862,Sheet1!$A:$F,COLUMN(Sheet1!E862),FALSE),0)</f>
        <v>1000.6</v>
      </c>
      <c r="L862" s="14">
        <f>IFERROR(VLOOKUP($A862,Sheet1!$A:$F,COLUMN(Sheet1!F862),FALSE),0)</f>
        <v>1</v>
      </c>
      <c r="M862">
        <f t="shared" si="26"/>
        <v>1</v>
      </c>
      <c r="N862">
        <f t="shared" si="27"/>
        <v>1</v>
      </c>
    </row>
    <row r="863" spans="1:14" x14ac:dyDescent="0.35">
      <c r="A863">
        <v>862</v>
      </c>
      <c r="B863" t="s">
        <v>2500</v>
      </c>
      <c r="C863" t="s">
        <v>2501</v>
      </c>
      <c r="D863" t="s">
        <v>2502</v>
      </c>
      <c r="E863">
        <v>21</v>
      </c>
      <c r="F863" t="s">
        <v>24</v>
      </c>
      <c r="G863" t="s">
        <v>54</v>
      </c>
      <c r="H863" s="1">
        <f>IFERROR(VLOOKUP($A863,Sheet1!$A:$F,COLUMN(Sheet1!B863),FALSE),0)</f>
        <v>0</v>
      </c>
      <c r="I863" s="1">
        <f>IFERROR(VLOOKUP($A863,Sheet1!$A:$F,COLUMN(Sheet1!C863),FALSE),0)</f>
        <v>0</v>
      </c>
      <c r="J863" s="14">
        <f>IFERROR(VLOOKUP($A863,Sheet1!$A:$F,COLUMN(Sheet1!D863),FALSE),0)</f>
        <v>0</v>
      </c>
      <c r="K863" s="14">
        <f>IFERROR(VLOOKUP($A863,Sheet1!$A:$F,COLUMN(Sheet1!E863),FALSE),0)</f>
        <v>0</v>
      </c>
      <c r="L863" s="14">
        <f>IFERROR(VLOOKUP($A863,Sheet1!$A:$F,COLUMN(Sheet1!F863),FALSE),0)</f>
        <v>0</v>
      </c>
      <c r="M863">
        <f t="shared" si="26"/>
        <v>0</v>
      </c>
      <c r="N863">
        <f t="shared" si="27"/>
        <v>0</v>
      </c>
    </row>
    <row r="864" spans="1:14" x14ac:dyDescent="0.35">
      <c r="A864">
        <v>863</v>
      </c>
      <c r="B864" t="s">
        <v>2503</v>
      </c>
      <c r="C864" t="s">
        <v>2504</v>
      </c>
      <c r="D864" t="s">
        <v>2505</v>
      </c>
      <c r="E864">
        <v>18</v>
      </c>
      <c r="F864" t="s">
        <v>9</v>
      </c>
      <c r="G864" t="s">
        <v>83</v>
      </c>
      <c r="H864" s="1">
        <f>IFERROR(VLOOKUP($A864,Sheet1!$A:$F,COLUMN(Sheet1!B864),FALSE),0)</f>
        <v>45002</v>
      </c>
      <c r="I864" s="1">
        <f>IFERROR(VLOOKUP($A864,Sheet1!$A:$F,COLUMN(Sheet1!C864),FALSE),0)</f>
        <v>44538</v>
      </c>
      <c r="J864" s="14">
        <f>IFERROR(VLOOKUP($A864,Sheet1!$A:$F,COLUMN(Sheet1!D864),FALSE),0)</f>
        <v>2</v>
      </c>
      <c r="K864" s="14">
        <f>IFERROR(VLOOKUP($A864,Sheet1!$A:$F,COLUMN(Sheet1!E864),FALSE),0)</f>
        <v>1547.66</v>
      </c>
      <c r="L864" s="14">
        <f>IFERROR(VLOOKUP($A864,Sheet1!$A:$F,COLUMN(Sheet1!F864),FALSE),0)</f>
        <v>1</v>
      </c>
      <c r="M864">
        <f t="shared" si="26"/>
        <v>0.5</v>
      </c>
      <c r="N864">
        <f t="shared" si="27"/>
        <v>0</v>
      </c>
    </row>
    <row r="865" spans="1:14" x14ac:dyDescent="0.35">
      <c r="A865">
        <v>864</v>
      </c>
      <c r="B865" t="s">
        <v>2506</v>
      </c>
      <c r="C865" t="s">
        <v>2507</v>
      </c>
      <c r="D865" t="s">
        <v>2508</v>
      </c>
      <c r="E865">
        <v>43</v>
      </c>
      <c r="F865" t="s">
        <v>24</v>
      </c>
      <c r="G865" t="s">
        <v>76</v>
      </c>
      <c r="H865" s="1">
        <f>IFERROR(VLOOKUP($A865,Sheet1!$A:$F,COLUMN(Sheet1!B865),FALSE),0)</f>
        <v>44469</v>
      </c>
      <c r="I865" s="1">
        <f>IFERROR(VLOOKUP($A865,Sheet1!$A:$F,COLUMN(Sheet1!C865),FALSE),0)</f>
        <v>44286</v>
      </c>
      <c r="J865" s="14">
        <f>IFERROR(VLOOKUP($A865,Sheet1!$A:$F,COLUMN(Sheet1!D865),FALSE),0)</f>
        <v>2</v>
      </c>
      <c r="K865" s="14">
        <f>IFERROR(VLOOKUP($A865,Sheet1!$A:$F,COLUMN(Sheet1!E865),FALSE),0)</f>
        <v>2160.42</v>
      </c>
      <c r="L865" s="14">
        <f>IFERROR(VLOOKUP($A865,Sheet1!$A:$F,COLUMN(Sheet1!F865),FALSE),0)</f>
        <v>1</v>
      </c>
      <c r="M865">
        <f t="shared" si="26"/>
        <v>0.5</v>
      </c>
      <c r="N865">
        <f t="shared" si="27"/>
        <v>0</v>
      </c>
    </row>
    <row r="866" spans="1:14" x14ac:dyDescent="0.35">
      <c r="A866">
        <v>865</v>
      </c>
      <c r="B866" t="s">
        <v>2509</v>
      </c>
      <c r="C866" t="s">
        <v>2510</v>
      </c>
      <c r="D866" t="s">
        <v>2511</v>
      </c>
      <c r="E866">
        <v>57</v>
      </c>
      <c r="F866" t="s">
        <v>14</v>
      </c>
      <c r="G866" t="s">
        <v>83</v>
      </c>
      <c r="H866" s="1">
        <f>IFERROR(VLOOKUP($A866,Sheet1!$A:$F,COLUMN(Sheet1!B866),FALSE),0)</f>
        <v>44846</v>
      </c>
      <c r="I866" s="1">
        <f>IFERROR(VLOOKUP($A866,Sheet1!$A:$F,COLUMN(Sheet1!C866),FALSE),0)</f>
        <v>44381</v>
      </c>
      <c r="J866" s="14">
        <f>IFERROR(VLOOKUP($A866,Sheet1!$A:$F,COLUMN(Sheet1!D866),FALSE),0)</f>
        <v>3</v>
      </c>
      <c r="K866" s="14">
        <f>IFERROR(VLOOKUP($A866,Sheet1!$A:$F,COLUMN(Sheet1!E866),FALSE),0)</f>
        <v>2436.81</v>
      </c>
      <c r="L866" s="14">
        <f>IFERROR(VLOOKUP($A866,Sheet1!$A:$F,COLUMN(Sheet1!F866),FALSE),0)</f>
        <v>2</v>
      </c>
      <c r="M866">
        <f t="shared" si="26"/>
        <v>0.66666666666666663</v>
      </c>
      <c r="N866">
        <f t="shared" si="27"/>
        <v>0</v>
      </c>
    </row>
    <row r="867" spans="1:14" x14ac:dyDescent="0.35">
      <c r="A867">
        <v>866</v>
      </c>
      <c r="B867" t="s">
        <v>2512</v>
      </c>
      <c r="C867" t="s">
        <v>2513</v>
      </c>
      <c r="D867" t="s">
        <v>2514</v>
      </c>
      <c r="E867">
        <v>45</v>
      </c>
      <c r="F867" t="s">
        <v>24</v>
      </c>
      <c r="G867" t="s">
        <v>17</v>
      </c>
      <c r="H867" s="1">
        <f>IFERROR(VLOOKUP($A867,Sheet1!$A:$F,COLUMN(Sheet1!B867),FALSE),0)</f>
        <v>44992</v>
      </c>
      <c r="I867" s="1">
        <f>IFERROR(VLOOKUP($A867,Sheet1!$A:$F,COLUMN(Sheet1!C867),FALSE),0)</f>
        <v>44720</v>
      </c>
      <c r="J867" s="14">
        <f>IFERROR(VLOOKUP($A867,Sheet1!$A:$F,COLUMN(Sheet1!D867),FALSE),0)</f>
        <v>3</v>
      </c>
      <c r="K867" s="14">
        <f>IFERROR(VLOOKUP($A867,Sheet1!$A:$F,COLUMN(Sheet1!E867),FALSE),0)</f>
        <v>4520.1499999999996</v>
      </c>
      <c r="L867" s="14">
        <f>IFERROR(VLOOKUP($A867,Sheet1!$A:$F,COLUMN(Sheet1!F867),FALSE),0)</f>
        <v>3</v>
      </c>
      <c r="M867">
        <f t="shared" si="26"/>
        <v>1</v>
      </c>
      <c r="N867">
        <f t="shared" si="27"/>
        <v>1</v>
      </c>
    </row>
    <row r="868" spans="1:14" x14ac:dyDescent="0.35">
      <c r="A868">
        <v>867</v>
      </c>
      <c r="B868" t="s">
        <v>2515</v>
      </c>
      <c r="C868" t="s">
        <v>2516</v>
      </c>
      <c r="D868">
        <v>5968519537</v>
      </c>
      <c r="E868">
        <v>41</v>
      </c>
      <c r="F868" t="s">
        <v>24</v>
      </c>
      <c r="G868" t="s">
        <v>48</v>
      </c>
      <c r="H868" s="1">
        <f>IFERROR(VLOOKUP($A868,Sheet1!$A:$F,COLUMN(Sheet1!B868),FALSE),0)</f>
        <v>44949</v>
      </c>
      <c r="I868" s="1">
        <f>IFERROR(VLOOKUP($A868,Sheet1!$A:$F,COLUMN(Sheet1!C868),FALSE),0)</f>
        <v>44314</v>
      </c>
      <c r="J868" s="14">
        <f>IFERROR(VLOOKUP($A868,Sheet1!$A:$F,COLUMN(Sheet1!D868),FALSE),0)</f>
        <v>5</v>
      </c>
      <c r="K868" s="14">
        <f>IFERROR(VLOOKUP($A868,Sheet1!$A:$F,COLUMN(Sheet1!E868),FALSE),0)</f>
        <v>4051.4799999999996</v>
      </c>
      <c r="L868" s="14">
        <f>IFERROR(VLOOKUP($A868,Sheet1!$A:$F,COLUMN(Sheet1!F868),FALSE),0)</f>
        <v>3</v>
      </c>
      <c r="M868">
        <f t="shared" si="26"/>
        <v>0.6</v>
      </c>
      <c r="N868">
        <f t="shared" si="27"/>
        <v>0</v>
      </c>
    </row>
    <row r="869" spans="1:14" x14ac:dyDescent="0.35">
      <c r="A869">
        <v>868</v>
      </c>
      <c r="B869" t="s">
        <v>2517</v>
      </c>
      <c r="C869" t="s">
        <v>2518</v>
      </c>
      <c r="D869" t="s">
        <v>2519</v>
      </c>
      <c r="E869">
        <v>47</v>
      </c>
      <c r="F869" t="s">
        <v>14</v>
      </c>
      <c r="G869" t="s">
        <v>17</v>
      </c>
      <c r="H869" s="1">
        <f>IFERROR(VLOOKUP($A869,Sheet1!$A:$F,COLUMN(Sheet1!B869),FALSE),0)</f>
        <v>44925</v>
      </c>
      <c r="I869" s="1">
        <f>IFERROR(VLOOKUP($A869,Sheet1!$A:$F,COLUMN(Sheet1!C869),FALSE),0)</f>
        <v>44504</v>
      </c>
      <c r="J869" s="14">
        <f>IFERROR(VLOOKUP($A869,Sheet1!$A:$F,COLUMN(Sheet1!D869),FALSE),0)</f>
        <v>3</v>
      </c>
      <c r="K869" s="14">
        <f>IFERROR(VLOOKUP($A869,Sheet1!$A:$F,COLUMN(Sheet1!E869),FALSE),0)</f>
        <v>2949.1</v>
      </c>
      <c r="L869" s="14">
        <f>IFERROR(VLOOKUP($A869,Sheet1!$A:$F,COLUMN(Sheet1!F869),FALSE),0)</f>
        <v>2</v>
      </c>
      <c r="M869">
        <f t="shared" si="26"/>
        <v>0.66666666666666663</v>
      </c>
      <c r="N869">
        <f t="shared" si="27"/>
        <v>0</v>
      </c>
    </row>
    <row r="870" spans="1:14" x14ac:dyDescent="0.35">
      <c r="A870">
        <v>869</v>
      </c>
      <c r="B870" t="s">
        <v>2520</v>
      </c>
      <c r="C870" t="s">
        <v>2521</v>
      </c>
      <c r="D870" t="s">
        <v>2522</v>
      </c>
      <c r="E870">
        <v>64</v>
      </c>
      <c r="F870" t="s">
        <v>14</v>
      </c>
      <c r="G870" t="s">
        <v>48</v>
      </c>
      <c r="H870" s="1">
        <f>IFERROR(VLOOKUP($A870,Sheet1!$A:$F,COLUMN(Sheet1!B870),FALSE),0)</f>
        <v>44755</v>
      </c>
      <c r="I870" s="1">
        <f>IFERROR(VLOOKUP($A870,Sheet1!$A:$F,COLUMN(Sheet1!C870),FALSE),0)</f>
        <v>44304</v>
      </c>
      <c r="J870" s="14">
        <f>IFERROR(VLOOKUP($A870,Sheet1!$A:$F,COLUMN(Sheet1!D870),FALSE),0)</f>
        <v>4</v>
      </c>
      <c r="K870" s="14">
        <f>IFERROR(VLOOKUP($A870,Sheet1!$A:$F,COLUMN(Sheet1!E870),FALSE),0)</f>
        <v>3254.32</v>
      </c>
      <c r="L870" s="14">
        <f>IFERROR(VLOOKUP($A870,Sheet1!$A:$F,COLUMN(Sheet1!F870),FALSE),0)</f>
        <v>3</v>
      </c>
      <c r="M870">
        <f t="shared" si="26"/>
        <v>0.75</v>
      </c>
      <c r="N870">
        <f t="shared" si="27"/>
        <v>0</v>
      </c>
    </row>
    <row r="871" spans="1:14" x14ac:dyDescent="0.35">
      <c r="A871">
        <v>870</v>
      </c>
      <c r="B871" t="s">
        <v>2523</v>
      </c>
      <c r="C871" t="s">
        <v>2524</v>
      </c>
      <c r="D871" t="s">
        <v>2525</v>
      </c>
      <c r="E871">
        <v>65</v>
      </c>
      <c r="F871" t="s">
        <v>24</v>
      </c>
      <c r="G871" t="s">
        <v>83</v>
      </c>
      <c r="H871" s="1">
        <f>IFERROR(VLOOKUP($A871,Sheet1!$A:$F,COLUMN(Sheet1!B871),FALSE),0)</f>
        <v>44833</v>
      </c>
      <c r="I871" s="1">
        <f>IFERROR(VLOOKUP($A871,Sheet1!$A:$F,COLUMN(Sheet1!C871),FALSE),0)</f>
        <v>44545</v>
      </c>
      <c r="J871" s="14">
        <f>IFERROR(VLOOKUP($A871,Sheet1!$A:$F,COLUMN(Sheet1!D871),FALSE),0)</f>
        <v>3</v>
      </c>
      <c r="K871" s="14">
        <f>IFERROR(VLOOKUP($A871,Sheet1!$A:$F,COLUMN(Sheet1!E871),FALSE),0)</f>
        <v>1852.77</v>
      </c>
      <c r="L871" s="14">
        <f>IFERROR(VLOOKUP($A871,Sheet1!$A:$F,COLUMN(Sheet1!F871),FALSE),0)</f>
        <v>0</v>
      </c>
      <c r="M871">
        <f t="shared" si="26"/>
        <v>0</v>
      </c>
      <c r="N871">
        <f t="shared" si="27"/>
        <v>0</v>
      </c>
    </row>
    <row r="872" spans="1:14" x14ac:dyDescent="0.35">
      <c r="A872">
        <v>871</v>
      </c>
      <c r="B872" t="s">
        <v>2526</v>
      </c>
      <c r="C872" t="s">
        <v>2527</v>
      </c>
      <c r="D872" t="s">
        <v>2528</v>
      </c>
      <c r="E872">
        <v>29</v>
      </c>
      <c r="F872" t="s">
        <v>24</v>
      </c>
      <c r="G872" t="s">
        <v>44</v>
      </c>
      <c r="H872" s="1">
        <f>IFERROR(VLOOKUP($A872,Sheet1!$A:$F,COLUMN(Sheet1!B872),FALSE),0)</f>
        <v>0</v>
      </c>
      <c r="I872" s="1">
        <f>IFERROR(VLOOKUP($A872,Sheet1!$A:$F,COLUMN(Sheet1!C872),FALSE),0)</f>
        <v>0</v>
      </c>
      <c r="J872" s="14">
        <f>IFERROR(VLOOKUP($A872,Sheet1!$A:$F,COLUMN(Sheet1!D872),FALSE),0)</f>
        <v>0</v>
      </c>
      <c r="K872" s="14">
        <f>IFERROR(VLOOKUP($A872,Sheet1!$A:$F,COLUMN(Sheet1!E872),FALSE),0)</f>
        <v>0</v>
      </c>
      <c r="L872" s="14">
        <f>IFERROR(VLOOKUP($A872,Sheet1!$A:$F,COLUMN(Sheet1!F872),FALSE),0)</f>
        <v>0</v>
      </c>
      <c r="M872">
        <f t="shared" si="26"/>
        <v>0</v>
      </c>
      <c r="N872">
        <f t="shared" si="27"/>
        <v>0</v>
      </c>
    </row>
    <row r="873" spans="1:14" x14ac:dyDescent="0.35">
      <c r="A873">
        <v>872</v>
      </c>
      <c r="B873" t="s">
        <v>2529</v>
      </c>
      <c r="C873" t="s">
        <v>2530</v>
      </c>
      <c r="D873">
        <f>1-687-640-1918</f>
        <v>-3244</v>
      </c>
      <c r="E873">
        <v>47</v>
      </c>
      <c r="F873" t="s">
        <v>9</v>
      </c>
      <c r="G873" t="s">
        <v>54</v>
      </c>
      <c r="H873" s="1">
        <f>IFERROR(VLOOKUP($A873,Sheet1!$A:$F,COLUMN(Sheet1!B873),FALSE),0)</f>
        <v>44824</v>
      </c>
      <c r="I873" s="1">
        <f>IFERROR(VLOOKUP($A873,Sheet1!$A:$F,COLUMN(Sheet1!C873),FALSE),0)</f>
        <v>44574</v>
      </c>
      <c r="J873" s="14">
        <f>IFERROR(VLOOKUP($A873,Sheet1!$A:$F,COLUMN(Sheet1!D873),FALSE),0)</f>
        <v>2</v>
      </c>
      <c r="K873" s="14">
        <f>IFERROR(VLOOKUP($A873,Sheet1!$A:$F,COLUMN(Sheet1!E873),FALSE),0)</f>
        <v>2179.4300000000003</v>
      </c>
      <c r="L873" s="14">
        <f>IFERROR(VLOOKUP($A873,Sheet1!$A:$F,COLUMN(Sheet1!F873),FALSE),0)</f>
        <v>1</v>
      </c>
      <c r="M873">
        <f t="shared" si="26"/>
        <v>0.5</v>
      </c>
      <c r="N873">
        <f t="shared" si="27"/>
        <v>0</v>
      </c>
    </row>
    <row r="874" spans="1:14" x14ac:dyDescent="0.35">
      <c r="A874">
        <v>873</v>
      </c>
      <c r="B874" t="s">
        <v>2531</v>
      </c>
      <c r="C874" t="s">
        <v>2532</v>
      </c>
      <c r="D874" t="s">
        <v>2533</v>
      </c>
      <c r="E874">
        <v>39</v>
      </c>
      <c r="F874" t="s">
        <v>24</v>
      </c>
      <c r="G874" t="s">
        <v>44</v>
      </c>
      <c r="H874" s="1">
        <f>IFERROR(VLOOKUP($A874,Sheet1!$A:$F,COLUMN(Sheet1!B874),FALSE),0)</f>
        <v>44925</v>
      </c>
      <c r="I874" s="1">
        <f>IFERROR(VLOOKUP($A874,Sheet1!$A:$F,COLUMN(Sheet1!C874),FALSE),0)</f>
        <v>44427</v>
      </c>
      <c r="J874" s="14">
        <f>IFERROR(VLOOKUP($A874,Sheet1!$A:$F,COLUMN(Sheet1!D874),FALSE),0)</f>
        <v>6</v>
      </c>
      <c r="K874" s="14">
        <f>IFERROR(VLOOKUP($A874,Sheet1!$A:$F,COLUMN(Sheet1!E874),FALSE),0)</f>
        <v>3831.2700000000004</v>
      </c>
      <c r="L874" s="14">
        <f>IFERROR(VLOOKUP($A874,Sheet1!$A:$F,COLUMN(Sheet1!F874),FALSE),0)</f>
        <v>3</v>
      </c>
      <c r="M874">
        <f t="shared" si="26"/>
        <v>0.5</v>
      </c>
      <c r="N874">
        <f t="shared" si="27"/>
        <v>0</v>
      </c>
    </row>
    <row r="875" spans="1:14" x14ac:dyDescent="0.35">
      <c r="A875">
        <v>874</v>
      </c>
      <c r="B875" t="s">
        <v>2534</v>
      </c>
      <c r="C875" t="s">
        <v>2535</v>
      </c>
      <c r="D875" t="s">
        <v>2536</v>
      </c>
      <c r="E875">
        <v>44</v>
      </c>
      <c r="F875" t="s">
        <v>9</v>
      </c>
      <c r="G875" t="s">
        <v>48</v>
      </c>
      <c r="H875" s="1">
        <f>IFERROR(VLOOKUP($A875,Sheet1!$A:$F,COLUMN(Sheet1!B875),FALSE),0)</f>
        <v>44994</v>
      </c>
      <c r="I875" s="1">
        <f>IFERROR(VLOOKUP($A875,Sheet1!$A:$F,COLUMN(Sheet1!C875),FALSE),0)</f>
        <v>44568</v>
      </c>
      <c r="J875" s="14">
        <f>IFERROR(VLOOKUP($A875,Sheet1!$A:$F,COLUMN(Sheet1!D875),FALSE),0)</f>
        <v>7</v>
      </c>
      <c r="K875" s="14">
        <f>IFERROR(VLOOKUP($A875,Sheet1!$A:$F,COLUMN(Sheet1!E875),FALSE),0)</f>
        <v>8476.369999999999</v>
      </c>
      <c r="L875" s="14">
        <f>IFERROR(VLOOKUP($A875,Sheet1!$A:$F,COLUMN(Sheet1!F875),FALSE),0)</f>
        <v>3</v>
      </c>
      <c r="M875">
        <f t="shared" si="26"/>
        <v>0.42857142857142855</v>
      </c>
      <c r="N875">
        <f t="shared" si="27"/>
        <v>0</v>
      </c>
    </row>
    <row r="876" spans="1:14" x14ac:dyDescent="0.35">
      <c r="A876">
        <v>875</v>
      </c>
      <c r="B876" t="s">
        <v>2537</v>
      </c>
      <c r="C876" t="s">
        <v>2538</v>
      </c>
      <c r="D876" t="s">
        <v>2539</v>
      </c>
      <c r="E876">
        <v>22</v>
      </c>
      <c r="F876" t="s">
        <v>14</v>
      </c>
      <c r="G876" t="s">
        <v>54</v>
      </c>
      <c r="H876" s="1">
        <f>IFERROR(VLOOKUP($A876,Sheet1!$A:$F,COLUMN(Sheet1!B876),FALSE),0)</f>
        <v>0</v>
      </c>
      <c r="I876" s="1">
        <f>IFERROR(VLOOKUP($A876,Sheet1!$A:$F,COLUMN(Sheet1!C876),FALSE),0)</f>
        <v>0</v>
      </c>
      <c r="J876" s="14">
        <f>IFERROR(VLOOKUP($A876,Sheet1!$A:$F,COLUMN(Sheet1!D876),FALSE),0)</f>
        <v>0</v>
      </c>
      <c r="K876" s="14">
        <f>IFERROR(VLOOKUP($A876,Sheet1!$A:$F,COLUMN(Sheet1!E876),FALSE),0)</f>
        <v>0</v>
      </c>
      <c r="L876" s="14">
        <f>IFERROR(VLOOKUP($A876,Sheet1!$A:$F,COLUMN(Sheet1!F876),FALSE),0)</f>
        <v>0</v>
      </c>
      <c r="M876">
        <f t="shared" si="26"/>
        <v>0</v>
      </c>
      <c r="N876">
        <f t="shared" si="27"/>
        <v>0</v>
      </c>
    </row>
    <row r="877" spans="1:14" x14ac:dyDescent="0.35">
      <c r="A877">
        <v>876</v>
      </c>
      <c r="B877" t="s">
        <v>2540</v>
      </c>
      <c r="C877" t="s">
        <v>2541</v>
      </c>
      <c r="D877" t="s">
        <v>2542</v>
      </c>
      <c r="E877">
        <v>31</v>
      </c>
      <c r="F877" t="s">
        <v>24</v>
      </c>
      <c r="G877" t="s">
        <v>32</v>
      </c>
      <c r="H877" s="1">
        <f>IFERROR(VLOOKUP($A877,Sheet1!$A:$F,COLUMN(Sheet1!B877),FALSE),0)</f>
        <v>44770</v>
      </c>
      <c r="I877" s="1">
        <f>IFERROR(VLOOKUP($A877,Sheet1!$A:$F,COLUMN(Sheet1!C877),FALSE),0)</f>
        <v>44482</v>
      </c>
      <c r="J877" s="14">
        <f>IFERROR(VLOOKUP($A877,Sheet1!$A:$F,COLUMN(Sheet1!D877),FALSE),0)</f>
        <v>4</v>
      </c>
      <c r="K877" s="14">
        <f>IFERROR(VLOOKUP($A877,Sheet1!$A:$F,COLUMN(Sheet1!E877),FALSE),0)</f>
        <v>2365.48</v>
      </c>
      <c r="L877" s="14">
        <f>IFERROR(VLOOKUP($A877,Sheet1!$A:$F,COLUMN(Sheet1!F877),FALSE),0)</f>
        <v>1</v>
      </c>
      <c r="M877">
        <f t="shared" si="26"/>
        <v>0.25</v>
      </c>
      <c r="N877">
        <f t="shared" si="27"/>
        <v>0</v>
      </c>
    </row>
    <row r="878" spans="1:14" x14ac:dyDescent="0.35">
      <c r="A878">
        <v>877</v>
      </c>
      <c r="B878" t="s">
        <v>2543</v>
      </c>
      <c r="C878" t="s">
        <v>2544</v>
      </c>
      <c r="D878" t="s">
        <v>2545</v>
      </c>
      <c r="E878">
        <v>30</v>
      </c>
      <c r="F878" t="s">
        <v>9</v>
      </c>
      <c r="G878" t="s">
        <v>32</v>
      </c>
      <c r="H878" s="1">
        <f>IFERROR(VLOOKUP($A878,Sheet1!$A:$F,COLUMN(Sheet1!B878),FALSE),0)</f>
        <v>45002</v>
      </c>
      <c r="I878" s="1">
        <f>IFERROR(VLOOKUP($A878,Sheet1!$A:$F,COLUMN(Sheet1!C878),FALSE),0)</f>
        <v>44304</v>
      </c>
      <c r="J878" s="14">
        <f>IFERROR(VLOOKUP($A878,Sheet1!$A:$F,COLUMN(Sheet1!D878),FALSE),0)</f>
        <v>5</v>
      </c>
      <c r="K878" s="14">
        <f>IFERROR(VLOOKUP($A878,Sheet1!$A:$F,COLUMN(Sheet1!E878),FALSE),0)</f>
        <v>3884.87</v>
      </c>
      <c r="L878" s="14">
        <f>IFERROR(VLOOKUP($A878,Sheet1!$A:$F,COLUMN(Sheet1!F878),FALSE),0)</f>
        <v>3</v>
      </c>
      <c r="M878">
        <f t="shared" si="26"/>
        <v>0.6</v>
      </c>
      <c r="N878">
        <f t="shared" si="27"/>
        <v>0</v>
      </c>
    </row>
    <row r="879" spans="1:14" x14ac:dyDescent="0.35">
      <c r="A879">
        <v>878</v>
      </c>
      <c r="B879" t="s">
        <v>2546</v>
      </c>
      <c r="C879" t="s">
        <v>2547</v>
      </c>
      <c r="D879" t="s">
        <v>2548</v>
      </c>
      <c r="E879">
        <v>19</v>
      </c>
      <c r="F879" t="s">
        <v>9</v>
      </c>
      <c r="G879" t="s">
        <v>60</v>
      </c>
      <c r="H879" s="1">
        <f>IFERROR(VLOOKUP($A879,Sheet1!$A:$F,COLUMN(Sheet1!B879),FALSE),0)</f>
        <v>44758</v>
      </c>
      <c r="I879" s="1">
        <f>IFERROR(VLOOKUP($A879,Sheet1!$A:$F,COLUMN(Sheet1!C879),FALSE),0)</f>
        <v>44475</v>
      </c>
      <c r="J879" s="14">
        <f>IFERROR(VLOOKUP($A879,Sheet1!$A:$F,COLUMN(Sheet1!D879),FALSE),0)</f>
        <v>2</v>
      </c>
      <c r="K879" s="14">
        <f>IFERROR(VLOOKUP($A879,Sheet1!$A:$F,COLUMN(Sheet1!E879),FALSE),0)</f>
        <v>2235.8500000000004</v>
      </c>
      <c r="L879" s="14">
        <f>IFERROR(VLOOKUP($A879,Sheet1!$A:$F,COLUMN(Sheet1!F879),FALSE),0)</f>
        <v>1</v>
      </c>
      <c r="M879">
        <f t="shared" si="26"/>
        <v>0.5</v>
      </c>
      <c r="N879">
        <f t="shared" si="27"/>
        <v>0</v>
      </c>
    </row>
    <row r="880" spans="1:14" x14ac:dyDescent="0.35">
      <c r="A880">
        <v>879</v>
      </c>
      <c r="B880" t="s">
        <v>2549</v>
      </c>
      <c r="C880" t="s">
        <v>2550</v>
      </c>
      <c r="D880" t="s">
        <v>2551</v>
      </c>
      <c r="E880">
        <v>25</v>
      </c>
      <c r="F880" t="s">
        <v>9</v>
      </c>
      <c r="G880" t="s">
        <v>54</v>
      </c>
      <c r="H880" s="1">
        <f>IFERROR(VLOOKUP($A880,Sheet1!$A:$F,COLUMN(Sheet1!B880),FALSE),0)</f>
        <v>44517</v>
      </c>
      <c r="I880" s="1">
        <f>IFERROR(VLOOKUP($A880,Sheet1!$A:$F,COLUMN(Sheet1!C880),FALSE),0)</f>
        <v>44517</v>
      </c>
      <c r="J880" s="14">
        <f>IFERROR(VLOOKUP($A880,Sheet1!$A:$F,COLUMN(Sheet1!D880),FALSE),0)</f>
        <v>1</v>
      </c>
      <c r="K880" s="14">
        <f>IFERROR(VLOOKUP($A880,Sheet1!$A:$F,COLUMN(Sheet1!E880),FALSE),0)</f>
        <v>305.87</v>
      </c>
      <c r="L880" s="14">
        <f>IFERROR(VLOOKUP($A880,Sheet1!$A:$F,COLUMN(Sheet1!F880),FALSE),0)</f>
        <v>1</v>
      </c>
      <c r="M880">
        <f t="shared" si="26"/>
        <v>1</v>
      </c>
      <c r="N880">
        <f t="shared" si="27"/>
        <v>1</v>
      </c>
    </row>
    <row r="881" spans="1:14" x14ac:dyDescent="0.35">
      <c r="A881">
        <v>880</v>
      </c>
      <c r="B881" t="s">
        <v>2552</v>
      </c>
      <c r="C881" t="s">
        <v>2553</v>
      </c>
      <c r="D881" t="s">
        <v>2554</v>
      </c>
      <c r="E881">
        <v>63</v>
      </c>
      <c r="F881" t="s">
        <v>9</v>
      </c>
      <c r="G881" t="s">
        <v>10</v>
      </c>
      <c r="H881" s="1">
        <f>IFERROR(VLOOKUP($A881,Sheet1!$A:$F,COLUMN(Sheet1!B881),FALSE),0)</f>
        <v>44592</v>
      </c>
      <c r="I881" s="1">
        <f>IFERROR(VLOOKUP($A881,Sheet1!$A:$F,COLUMN(Sheet1!C881),FALSE),0)</f>
        <v>44378</v>
      </c>
      <c r="J881" s="14">
        <f>IFERROR(VLOOKUP($A881,Sheet1!$A:$F,COLUMN(Sheet1!D881),FALSE),0)</f>
        <v>4</v>
      </c>
      <c r="K881" s="14">
        <f>IFERROR(VLOOKUP($A881,Sheet1!$A:$F,COLUMN(Sheet1!E881),FALSE),0)</f>
        <v>3567.8499999999995</v>
      </c>
      <c r="L881" s="14">
        <f>IFERROR(VLOOKUP($A881,Sheet1!$A:$F,COLUMN(Sheet1!F881),FALSE),0)</f>
        <v>3</v>
      </c>
      <c r="M881">
        <f t="shared" si="26"/>
        <v>0.75</v>
      </c>
      <c r="N881">
        <f t="shared" si="27"/>
        <v>0</v>
      </c>
    </row>
    <row r="882" spans="1:14" x14ac:dyDescent="0.35">
      <c r="A882">
        <v>881</v>
      </c>
      <c r="B882" t="s">
        <v>2555</v>
      </c>
      <c r="C882" t="s">
        <v>2556</v>
      </c>
      <c r="D882" t="s">
        <v>2557</v>
      </c>
      <c r="E882">
        <v>63</v>
      </c>
      <c r="F882" t="s">
        <v>14</v>
      </c>
      <c r="G882" t="s">
        <v>17</v>
      </c>
      <c r="H882" s="1">
        <f>IFERROR(VLOOKUP($A882,Sheet1!$A:$F,COLUMN(Sheet1!B882),FALSE),0)</f>
        <v>44886</v>
      </c>
      <c r="I882" s="1">
        <f>IFERROR(VLOOKUP($A882,Sheet1!$A:$F,COLUMN(Sheet1!C882),FALSE),0)</f>
        <v>44500</v>
      </c>
      <c r="J882" s="14">
        <f>IFERROR(VLOOKUP($A882,Sheet1!$A:$F,COLUMN(Sheet1!D882),FALSE),0)</f>
        <v>3</v>
      </c>
      <c r="K882" s="14">
        <f>IFERROR(VLOOKUP($A882,Sheet1!$A:$F,COLUMN(Sheet1!E882),FALSE),0)</f>
        <v>1602.15</v>
      </c>
      <c r="L882" s="14">
        <f>IFERROR(VLOOKUP($A882,Sheet1!$A:$F,COLUMN(Sheet1!F882),FALSE),0)</f>
        <v>0</v>
      </c>
      <c r="M882">
        <f t="shared" si="26"/>
        <v>0</v>
      </c>
      <c r="N882">
        <f t="shared" si="27"/>
        <v>0</v>
      </c>
    </row>
    <row r="883" spans="1:14" x14ac:dyDescent="0.35">
      <c r="A883">
        <v>882</v>
      </c>
      <c r="B883" t="s">
        <v>2558</v>
      </c>
      <c r="C883" t="s">
        <v>2559</v>
      </c>
      <c r="D883" t="s">
        <v>2560</v>
      </c>
      <c r="E883">
        <v>26</v>
      </c>
      <c r="F883" t="s">
        <v>24</v>
      </c>
      <c r="G883" t="s">
        <v>60</v>
      </c>
      <c r="H883" s="1">
        <f>IFERROR(VLOOKUP($A883,Sheet1!$A:$F,COLUMN(Sheet1!B883),FALSE),0)</f>
        <v>44972</v>
      </c>
      <c r="I883" s="1">
        <f>IFERROR(VLOOKUP($A883,Sheet1!$A:$F,COLUMN(Sheet1!C883),FALSE),0)</f>
        <v>44360</v>
      </c>
      <c r="J883" s="14">
        <f>IFERROR(VLOOKUP($A883,Sheet1!$A:$F,COLUMN(Sheet1!D883),FALSE),0)</f>
        <v>3</v>
      </c>
      <c r="K883" s="14">
        <f>IFERROR(VLOOKUP($A883,Sheet1!$A:$F,COLUMN(Sheet1!E883),FALSE),0)</f>
        <v>3900.35</v>
      </c>
      <c r="L883" s="14">
        <f>IFERROR(VLOOKUP($A883,Sheet1!$A:$F,COLUMN(Sheet1!F883),FALSE),0)</f>
        <v>1</v>
      </c>
      <c r="M883">
        <f t="shared" si="26"/>
        <v>0.33333333333333331</v>
      </c>
      <c r="N883">
        <f t="shared" si="27"/>
        <v>0</v>
      </c>
    </row>
    <row r="884" spans="1:14" x14ac:dyDescent="0.35">
      <c r="A884">
        <v>883</v>
      </c>
      <c r="B884" t="s">
        <v>2561</v>
      </c>
      <c r="C884" t="s">
        <v>2562</v>
      </c>
      <c r="D884" t="s">
        <v>2563</v>
      </c>
      <c r="E884">
        <v>59</v>
      </c>
      <c r="F884" t="s">
        <v>14</v>
      </c>
      <c r="G884" t="s">
        <v>17</v>
      </c>
      <c r="H884" s="1">
        <f>IFERROR(VLOOKUP($A884,Sheet1!$A:$F,COLUMN(Sheet1!B884),FALSE),0)</f>
        <v>44967</v>
      </c>
      <c r="I884" s="1">
        <f>IFERROR(VLOOKUP($A884,Sheet1!$A:$F,COLUMN(Sheet1!C884),FALSE),0)</f>
        <v>44395</v>
      </c>
      <c r="J884" s="14">
        <f>IFERROR(VLOOKUP($A884,Sheet1!$A:$F,COLUMN(Sheet1!D884),FALSE),0)</f>
        <v>3</v>
      </c>
      <c r="K884" s="14">
        <f>IFERROR(VLOOKUP($A884,Sheet1!$A:$F,COLUMN(Sheet1!E884),FALSE),0)</f>
        <v>3034.94</v>
      </c>
      <c r="L884" s="14">
        <f>IFERROR(VLOOKUP($A884,Sheet1!$A:$F,COLUMN(Sheet1!F884),FALSE),0)</f>
        <v>1</v>
      </c>
      <c r="M884">
        <f t="shared" si="26"/>
        <v>0.33333333333333331</v>
      </c>
      <c r="N884">
        <f t="shared" si="27"/>
        <v>0</v>
      </c>
    </row>
    <row r="885" spans="1:14" x14ac:dyDescent="0.35">
      <c r="A885">
        <v>884</v>
      </c>
      <c r="B885" t="s">
        <v>2564</v>
      </c>
      <c r="C885" t="s">
        <v>2565</v>
      </c>
      <c r="D885" t="s">
        <v>2566</v>
      </c>
      <c r="E885">
        <v>24</v>
      </c>
      <c r="F885" t="s">
        <v>24</v>
      </c>
      <c r="G885" t="s">
        <v>83</v>
      </c>
      <c r="H885" s="1">
        <f>IFERROR(VLOOKUP($A885,Sheet1!$A:$F,COLUMN(Sheet1!B885),FALSE),0)</f>
        <v>44968</v>
      </c>
      <c r="I885" s="1">
        <f>IFERROR(VLOOKUP($A885,Sheet1!$A:$F,COLUMN(Sheet1!C885),FALSE),0)</f>
        <v>44904</v>
      </c>
      <c r="J885" s="14">
        <f>IFERROR(VLOOKUP($A885,Sheet1!$A:$F,COLUMN(Sheet1!D885),FALSE),0)</f>
        <v>2</v>
      </c>
      <c r="K885" s="14">
        <f>IFERROR(VLOOKUP($A885,Sheet1!$A:$F,COLUMN(Sheet1!E885),FALSE),0)</f>
        <v>1587.67</v>
      </c>
      <c r="L885" s="14">
        <f>IFERROR(VLOOKUP($A885,Sheet1!$A:$F,COLUMN(Sheet1!F885),FALSE),0)</f>
        <v>1</v>
      </c>
      <c r="M885">
        <f t="shared" si="26"/>
        <v>0.5</v>
      </c>
      <c r="N885">
        <f t="shared" si="27"/>
        <v>0</v>
      </c>
    </row>
    <row r="886" spans="1:14" x14ac:dyDescent="0.35">
      <c r="A886">
        <v>885</v>
      </c>
      <c r="B886" t="s">
        <v>2567</v>
      </c>
      <c r="C886" t="s">
        <v>2568</v>
      </c>
      <c r="D886" t="s">
        <v>2569</v>
      </c>
      <c r="E886">
        <v>51</v>
      </c>
      <c r="F886" t="s">
        <v>24</v>
      </c>
      <c r="G886" t="s">
        <v>54</v>
      </c>
      <c r="H886" s="1">
        <f>IFERROR(VLOOKUP($A886,Sheet1!$A:$F,COLUMN(Sheet1!B886),FALSE),0)</f>
        <v>44941</v>
      </c>
      <c r="I886" s="1">
        <f>IFERROR(VLOOKUP($A886,Sheet1!$A:$F,COLUMN(Sheet1!C886),FALSE),0)</f>
        <v>44363</v>
      </c>
      <c r="J886" s="14">
        <f>IFERROR(VLOOKUP($A886,Sheet1!$A:$F,COLUMN(Sheet1!D886),FALSE),0)</f>
        <v>4</v>
      </c>
      <c r="K886" s="14">
        <f>IFERROR(VLOOKUP($A886,Sheet1!$A:$F,COLUMN(Sheet1!E886),FALSE),0)</f>
        <v>2563.65</v>
      </c>
      <c r="L886" s="14">
        <f>IFERROR(VLOOKUP($A886,Sheet1!$A:$F,COLUMN(Sheet1!F886),FALSE),0)</f>
        <v>2</v>
      </c>
      <c r="M886">
        <f t="shared" si="26"/>
        <v>0.5</v>
      </c>
      <c r="N886">
        <f t="shared" si="27"/>
        <v>0</v>
      </c>
    </row>
    <row r="887" spans="1:14" x14ac:dyDescent="0.35">
      <c r="A887">
        <v>886</v>
      </c>
      <c r="B887" t="s">
        <v>2570</v>
      </c>
      <c r="C887" t="s">
        <v>2571</v>
      </c>
      <c r="D887" t="s">
        <v>2572</v>
      </c>
      <c r="E887">
        <v>21</v>
      </c>
      <c r="F887" t="s">
        <v>9</v>
      </c>
      <c r="G887" t="s">
        <v>54</v>
      </c>
      <c r="H887" s="1">
        <f>IFERROR(VLOOKUP($A887,Sheet1!$A:$F,COLUMN(Sheet1!B887),FALSE),0)</f>
        <v>44628</v>
      </c>
      <c r="I887" s="1">
        <f>IFERROR(VLOOKUP($A887,Sheet1!$A:$F,COLUMN(Sheet1!C887),FALSE),0)</f>
        <v>44415</v>
      </c>
      <c r="J887" s="14">
        <f>IFERROR(VLOOKUP($A887,Sheet1!$A:$F,COLUMN(Sheet1!D887),FALSE),0)</f>
        <v>3</v>
      </c>
      <c r="K887" s="14">
        <f>IFERROR(VLOOKUP($A887,Sheet1!$A:$F,COLUMN(Sheet1!E887),FALSE),0)</f>
        <v>1388.91</v>
      </c>
      <c r="L887" s="14">
        <f>IFERROR(VLOOKUP($A887,Sheet1!$A:$F,COLUMN(Sheet1!F887),FALSE),0)</f>
        <v>0</v>
      </c>
      <c r="M887">
        <f t="shared" si="26"/>
        <v>0</v>
      </c>
      <c r="N887">
        <f t="shared" si="27"/>
        <v>0</v>
      </c>
    </row>
    <row r="888" spans="1:14" x14ac:dyDescent="0.35">
      <c r="A888">
        <v>887</v>
      </c>
      <c r="B888" t="s">
        <v>2573</v>
      </c>
      <c r="C888" t="s">
        <v>2574</v>
      </c>
      <c r="D888" t="s">
        <v>2575</v>
      </c>
      <c r="E888">
        <v>29</v>
      </c>
      <c r="F888" t="s">
        <v>24</v>
      </c>
      <c r="G888" t="s">
        <v>54</v>
      </c>
      <c r="H888" s="1">
        <f>IFERROR(VLOOKUP($A888,Sheet1!$A:$F,COLUMN(Sheet1!B888),FALSE),0)</f>
        <v>44710</v>
      </c>
      <c r="I888" s="1">
        <f>IFERROR(VLOOKUP($A888,Sheet1!$A:$F,COLUMN(Sheet1!C888),FALSE),0)</f>
        <v>44454</v>
      </c>
      <c r="J888" s="14">
        <f>IFERROR(VLOOKUP($A888,Sheet1!$A:$F,COLUMN(Sheet1!D888),FALSE),0)</f>
        <v>3</v>
      </c>
      <c r="K888" s="14">
        <f>IFERROR(VLOOKUP($A888,Sheet1!$A:$F,COLUMN(Sheet1!E888),FALSE),0)</f>
        <v>2045.06</v>
      </c>
      <c r="L888" s="14">
        <f>IFERROR(VLOOKUP($A888,Sheet1!$A:$F,COLUMN(Sheet1!F888),FALSE),0)</f>
        <v>1</v>
      </c>
      <c r="M888">
        <f t="shared" si="26"/>
        <v>0.33333333333333331</v>
      </c>
      <c r="N888">
        <f t="shared" si="27"/>
        <v>0</v>
      </c>
    </row>
    <row r="889" spans="1:14" x14ac:dyDescent="0.35">
      <c r="A889">
        <v>888</v>
      </c>
      <c r="B889" t="s">
        <v>2576</v>
      </c>
      <c r="C889" t="s">
        <v>2577</v>
      </c>
      <c r="D889" t="s">
        <v>2578</v>
      </c>
      <c r="E889">
        <v>45</v>
      </c>
      <c r="F889" t="s">
        <v>9</v>
      </c>
      <c r="G889" t="s">
        <v>17</v>
      </c>
      <c r="H889" s="1">
        <f>IFERROR(VLOOKUP($A889,Sheet1!$A:$F,COLUMN(Sheet1!B889),FALSE),0)</f>
        <v>44553</v>
      </c>
      <c r="I889" s="1">
        <f>IFERROR(VLOOKUP($A889,Sheet1!$A:$F,COLUMN(Sheet1!C889),FALSE),0)</f>
        <v>44553</v>
      </c>
      <c r="J889" s="14">
        <f>IFERROR(VLOOKUP($A889,Sheet1!$A:$F,COLUMN(Sheet1!D889),FALSE),0)</f>
        <v>1</v>
      </c>
      <c r="K889" s="14">
        <f>IFERROR(VLOOKUP($A889,Sheet1!$A:$F,COLUMN(Sheet1!E889),FALSE),0)</f>
        <v>943.80000000000007</v>
      </c>
      <c r="L889" s="14">
        <f>IFERROR(VLOOKUP($A889,Sheet1!$A:$F,COLUMN(Sheet1!F889),FALSE),0)</f>
        <v>1</v>
      </c>
      <c r="M889">
        <f t="shared" si="26"/>
        <v>1</v>
      </c>
      <c r="N889">
        <f t="shared" si="27"/>
        <v>1</v>
      </c>
    </row>
    <row r="890" spans="1:14" x14ac:dyDescent="0.35">
      <c r="A890">
        <v>889</v>
      </c>
      <c r="B890" t="s">
        <v>2579</v>
      </c>
      <c r="C890" t="s">
        <v>2580</v>
      </c>
      <c r="D890">
        <v>2750003056</v>
      </c>
      <c r="E890">
        <v>18</v>
      </c>
      <c r="F890" t="s">
        <v>14</v>
      </c>
      <c r="G890" t="s">
        <v>48</v>
      </c>
      <c r="H890" s="1">
        <f>IFERROR(VLOOKUP($A890,Sheet1!$A:$F,COLUMN(Sheet1!B890),FALSE),0)</f>
        <v>44795</v>
      </c>
      <c r="I890" s="1">
        <f>IFERROR(VLOOKUP($A890,Sheet1!$A:$F,COLUMN(Sheet1!C890),FALSE),0)</f>
        <v>44795</v>
      </c>
      <c r="J890" s="14">
        <f>IFERROR(VLOOKUP($A890,Sheet1!$A:$F,COLUMN(Sheet1!D890),FALSE),0)</f>
        <v>1</v>
      </c>
      <c r="K890" s="14">
        <f>IFERROR(VLOOKUP($A890,Sheet1!$A:$F,COLUMN(Sheet1!E890),FALSE),0)</f>
        <v>762.88</v>
      </c>
      <c r="L890" s="14">
        <f>IFERROR(VLOOKUP($A890,Sheet1!$A:$F,COLUMN(Sheet1!F890),FALSE),0)</f>
        <v>0</v>
      </c>
      <c r="M890">
        <f t="shared" si="26"/>
        <v>0</v>
      </c>
      <c r="N890">
        <f t="shared" si="27"/>
        <v>0</v>
      </c>
    </row>
    <row r="891" spans="1:14" x14ac:dyDescent="0.35">
      <c r="A891">
        <v>890</v>
      </c>
      <c r="B891" t="s">
        <v>2581</v>
      </c>
      <c r="C891" t="s">
        <v>2582</v>
      </c>
      <c r="D891" t="s">
        <v>2583</v>
      </c>
      <c r="E891">
        <v>24</v>
      </c>
      <c r="F891" t="s">
        <v>24</v>
      </c>
      <c r="G891" t="s">
        <v>17</v>
      </c>
      <c r="H891" s="1">
        <f>IFERROR(VLOOKUP($A891,Sheet1!$A:$F,COLUMN(Sheet1!B891),FALSE),0)</f>
        <v>44613</v>
      </c>
      <c r="I891" s="1">
        <f>IFERROR(VLOOKUP($A891,Sheet1!$A:$F,COLUMN(Sheet1!C891),FALSE),0)</f>
        <v>44554</v>
      </c>
      <c r="J891" s="14">
        <f>IFERROR(VLOOKUP($A891,Sheet1!$A:$F,COLUMN(Sheet1!D891),FALSE),0)</f>
        <v>2</v>
      </c>
      <c r="K891" s="14">
        <f>IFERROR(VLOOKUP($A891,Sheet1!$A:$F,COLUMN(Sheet1!E891),FALSE),0)</f>
        <v>558.87</v>
      </c>
      <c r="L891" s="14">
        <f>IFERROR(VLOOKUP($A891,Sheet1!$A:$F,COLUMN(Sheet1!F891),FALSE),0)</f>
        <v>2</v>
      </c>
      <c r="M891">
        <f t="shared" si="26"/>
        <v>1</v>
      </c>
      <c r="N891">
        <f t="shared" si="27"/>
        <v>1</v>
      </c>
    </row>
    <row r="892" spans="1:14" x14ac:dyDescent="0.35">
      <c r="A892">
        <v>891</v>
      </c>
      <c r="B892" t="s">
        <v>2584</v>
      </c>
      <c r="C892" t="s">
        <v>2585</v>
      </c>
      <c r="D892">
        <v>1365103444</v>
      </c>
      <c r="E892">
        <v>36</v>
      </c>
      <c r="F892" t="s">
        <v>9</v>
      </c>
      <c r="G892" t="s">
        <v>60</v>
      </c>
      <c r="H892" s="1">
        <f>IFERROR(VLOOKUP($A892,Sheet1!$A:$F,COLUMN(Sheet1!B892),FALSE),0)</f>
        <v>44691</v>
      </c>
      <c r="I892" s="1">
        <f>IFERROR(VLOOKUP($A892,Sheet1!$A:$F,COLUMN(Sheet1!C892),FALSE),0)</f>
        <v>44634</v>
      </c>
      <c r="J892" s="14">
        <f>IFERROR(VLOOKUP($A892,Sheet1!$A:$F,COLUMN(Sheet1!D892),FALSE),0)</f>
        <v>2</v>
      </c>
      <c r="K892" s="14">
        <f>IFERROR(VLOOKUP($A892,Sheet1!$A:$F,COLUMN(Sheet1!E892),FALSE),0)</f>
        <v>567.26</v>
      </c>
      <c r="L892" s="14">
        <f>IFERROR(VLOOKUP($A892,Sheet1!$A:$F,COLUMN(Sheet1!F892),FALSE),0)</f>
        <v>1</v>
      </c>
      <c r="M892">
        <f t="shared" si="26"/>
        <v>0.5</v>
      </c>
      <c r="N892">
        <f t="shared" si="27"/>
        <v>0</v>
      </c>
    </row>
    <row r="893" spans="1:14" x14ac:dyDescent="0.35">
      <c r="A893">
        <v>892</v>
      </c>
      <c r="B893" t="s">
        <v>2586</v>
      </c>
      <c r="C893" t="s">
        <v>2587</v>
      </c>
      <c r="D893" t="s">
        <v>2588</v>
      </c>
      <c r="E893">
        <v>36</v>
      </c>
      <c r="F893" t="s">
        <v>24</v>
      </c>
      <c r="G893" t="s">
        <v>17</v>
      </c>
      <c r="H893" s="1">
        <f>IFERROR(VLOOKUP($A893,Sheet1!$A:$F,COLUMN(Sheet1!B893),FALSE),0)</f>
        <v>44911</v>
      </c>
      <c r="I893" s="1">
        <f>IFERROR(VLOOKUP($A893,Sheet1!$A:$F,COLUMN(Sheet1!C893),FALSE),0)</f>
        <v>44453</v>
      </c>
      <c r="J893" s="14">
        <f>IFERROR(VLOOKUP($A893,Sheet1!$A:$F,COLUMN(Sheet1!D893),FALSE),0)</f>
        <v>3</v>
      </c>
      <c r="K893" s="14">
        <f>IFERROR(VLOOKUP($A893,Sheet1!$A:$F,COLUMN(Sheet1!E893),FALSE),0)</f>
        <v>2335.15</v>
      </c>
      <c r="L893" s="14">
        <f>IFERROR(VLOOKUP($A893,Sheet1!$A:$F,COLUMN(Sheet1!F893),FALSE),0)</f>
        <v>0</v>
      </c>
      <c r="M893">
        <f t="shared" si="26"/>
        <v>0</v>
      </c>
      <c r="N893">
        <f t="shared" si="27"/>
        <v>0</v>
      </c>
    </row>
    <row r="894" spans="1:14" x14ac:dyDescent="0.35">
      <c r="A894">
        <v>893</v>
      </c>
      <c r="B894" t="s">
        <v>2589</v>
      </c>
      <c r="C894" t="s">
        <v>2590</v>
      </c>
      <c r="D894" t="s">
        <v>2591</v>
      </c>
      <c r="E894">
        <v>27</v>
      </c>
      <c r="F894" t="s">
        <v>24</v>
      </c>
      <c r="G894" t="s">
        <v>10</v>
      </c>
      <c r="H894" s="1">
        <f>IFERROR(VLOOKUP($A894,Sheet1!$A:$F,COLUMN(Sheet1!B894),FALSE),0)</f>
        <v>0</v>
      </c>
      <c r="I894" s="1">
        <f>IFERROR(VLOOKUP($A894,Sheet1!$A:$F,COLUMN(Sheet1!C894),FALSE),0)</f>
        <v>0</v>
      </c>
      <c r="J894" s="14">
        <f>IFERROR(VLOOKUP($A894,Sheet1!$A:$F,COLUMN(Sheet1!D894),FALSE),0)</f>
        <v>0</v>
      </c>
      <c r="K894" s="14">
        <f>IFERROR(VLOOKUP($A894,Sheet1!$A:$F,COLUMN(Sheet1!E894),FALSE),0)</f>
        <v>0</v>
      </c>
      <c r="L894" s="14">
        <f>IFERROR(VLOOKUP($A894,Sheet1!$A:$F,COLUMN(Sheet1!F894),FALSE),0)</f>
        <v>0</v>
      </c>
      <c r="M894">
        <f t="shared" si="26"/>
        <v>0</v>
      </c>
      <c r="N894">
        <f t="shared" si="27"/>
        <v>0</v>
      </c>
    </row>
    <row r="895" spans="1:14" x14ac:dyDescent="0.35">
      <c r="A895">
        <v>894</v>
      </c>
      <c r="B895" t="s">
        <v>2592</v>
      </c>
      <c r="C895" t="s">
        <v>2593</v>
      </c>
      <c r="D895" t="s">
        <v>2594</v>
      </c>
      <c r="E895">
        <v>28</v>
      </c>
      <c r="F895" t="s">
        <v>24</v>
      </c>
      <c r="G895" t="s">
        <v>17</v>
      </c>
      <c r="H895" s="1">
        <f>IFERROR(VLOOKUP($A895,Sheet1!$A:$F,COLUMN(Sheet1!B895),FALSE),0)</f>
        <v>44957</v>
      </c>
      <c r="I895" s="1">
        <f>IFERROR(VLOOKUP($A895,Sheet1!$A:$F,COLUMN(Sheet1!C895),FALSE),0)</f>
        <v>44957</v>
      </c>
      <c r="J895" s="14">
        <f>IFERROR(VLOOKUP($A895,Sheet1!$A:$F,COLUMN(Sheet1!D895),FALSE),0)</f>
        <v>1</v>
      </c>
      <c r="K895" s="14">
        <f>IFERROR(VLOOKUP($A895,Sheet1!$A:$F,COLUMN(Sheet1!E895),FALSE),0)</f>
        <v>31.38</v>
      </c>
      <c r="L895" s="14">
        <f>IFERROR(VLOOKUP($A895,Sheet1!$A:$F,COLUMN(Sheet1!F895),FALSE),0)</f>
        <v>1</v>
      </c>
      <c r="M895">
        <f t="shared" si="26"/>
        <v>1</v>
      </c>
      <c r="N895">
        <f t="shared" si="27"/>
        <v>1</v>
      </c>
    </row>
    <row r="896" spans="1:14" x14ac:dyDescent="0.35">
      <c r="A896">
        <v>895</v>
      </c>
      <c r="B896" t="s">
        <v>2595</v>
      </c>
      <c r="C896" t="s">
        <v>2596</v>
      </c>
      <c r="D896" t="s">
        <v>2597</v>
      </c>
      <c r="E896">
        <v>33</v>
      </c>
      <c r="F896" t="s">
        <v>9</v>
      </c>
      <c r="G896" t="s">
        <v>10</v>
      </c>
      <c r="H896" s="1">
        <f>IFERROR(VLOOKUP($A896,Sheet1!$A:$F,COLUMN(Sheet1!B896),FALSE),0)</f>
        <v>44945</v>
      </c>
      <c r="I896" s="1">
        <f>IFERROR(VLOOKUP($A896,Sheet1!$A:$F,COLUMN(Sheet1!C896),FALSE),0)</f>
        <v>44374</v>
      </c>
      <c r="J896" s="14">
        <f>IFERROR(VLOOKUP($A896,Sheet1!$A:$F,COLUMN(Sheet1!D896),FALSE),0)</f>
        <v>5</v>
      </c>
      <c r="K896" s="14">
        <f>IFERROR(VLOOKUP($A896,Sheet1!$A:$F,COLUMN(Sheet1!E896),FALSE),0)</f>
        <v>2477.3399999999997</v>
      </c>
      <c r="L896" s="14">
        <f>IFERROR(VLOOKUP($A896,Sheet1!$A:$F,COLUMN(Sheet1!F896),FALSE),0)</f>
        <v>3</v>
      </c>
      <c r="M896">
        <f t="shared" si="26"/>
        <v>0.6</v>
      </c>
      <c r="N896">
        <f t="shared" si="27"/>
        <v>0</v>
      </c>
    </row>
    <row r="897" spans="1:14" x14ac:dyDescent="0.35">
      <c r="A897">
        <v>896</v>
      </c>
      <c r="B897" t="s">
        <v>2598</v>
      </c>
      <c r="C897" t="s">
        <v>2599</v>
      </c>
      <c r="D897" t="s">
        <v>2600</v>
      </c>
      <c r="E897">
        <v>62</v>
      </c>
      <c r="F897" t="s">
        <v>24</v>
      </c>
      <c r="G897" t="s">
        <v>17</v>
      </c>
      <c r="H897" s="1">
        <f>IFERROR(VLOOKUP($A897,Sheet1!$A:$F,COLUMN(Sheet1!B897),FALSE),0)</f>
        <v>44733</v>
      </c>
      <c r="I897" s="1">
        <f>IFERROR(VLOOKUP($A897,Sheet1!$A:$F,COLUMN(Sheet1!C897),FALSE),0)</f>
        <v>44400</v>
      </c>
      <c r="J897" s="14">
        <f>IFERROR(VLOOKUP($A897,Sheet1!$A:$F,COLUMN(Sheet1!D897),FALSE),0)</f>
        <v>6</v>
      </c>
      <c r="K897" s="14">
        <f>IFERROR(VLOOKUP($A897,Sheet1!$A:$F,COLUMN(Sheet1!E897),FALSE),0)</f>
        <v>4065.3199999999997</v>
      </c>
      <c r="L897" s="14">
        <f>IFERROR(VLOOKUP($A897,Sheet1!$A:$F,COLUMN(Sheet1!F897),FALSE),0)</f>
        <v>3</v>
      </c>
      <c r="M897">
        <f t="shared" si="26"/>
        <v>0.5</v>
      </c>
      <c r="N897">
        <f t="shared" si="27"/>
        <v>0</v>
      </c>
    </row>
    <row r="898" spans="1:14" x14ac:dyDescent="0.35">
      <c r="A898">
        <v>897</v>
      </c>
      <c r="B898" t="s">
        <v>2601</v>
      </c>
      <c r="C898" t="s">
        <v>2602</v>
      </c>
      <c r="D898" t="s">
        <v>2603</v>
      </c>
      <c r="E898">
        <v>46</v>
      </c>
      <c r="F898" t="s">
        <v>9</v>
      </c>
      <c r="G898" t="s">
        <v>76</v>
      </c>
      <c r="H898" s="1">
        <f>IFERROR(VLOOKUP($A898,Sheet1!$A:$F,COLUMN(Sheet1!B898),FALSE),0)</f>
        <v>44565</v>
      </c>
      <c r="I898" s="1">
        <f>IFERROR(VLOOKUP($A898,Sheet1!$A:$F,COLUMN(Sheet1!C898),FALSE),0)</f>
        <v>44561</v>
      </c>
      <c r="J898" s="14">
        <f>IFERROR(VLOOKUP($A898,Sheet1!$A:$F,COLUMN(Sheet1!D898),FALSE),0)</f>
        <v>2</v>
      </c>
      <c r="K898" s="14">
        <f>IFERROR(VLOOKUP($A898,Sheet1!$A:$F,COLUMN(Sheet1!E898),FALSE),0)</f>
        <v>2589.2800000000002</v>
      </c>
      <c r="L898" s="14">
        <f>IFERROR(VLOOKUP($A898,Sheet1!$A:$F,COLUMN(Sheet1!F898),FALSE),0)</f>
        <v>1</v>
      </c>
      <c r="M898">
        <f t="shared" si="26"/>
        <v>0.5</v>
      </c>
      <c r="N898">
        <f t="shared" si="27"/>
        <v>0</v>
      </c>
    </row>
    <row r="899" spans="1:14" x14ac:dyDescent="0.35">
      <c r="A899">
        <v>898</v>
      </c>
      <c r="B899" t="s">
        <v>2604</v>
      </c>
      <c r="C899" t="s">
        <v>2605</v>
      </c>
      <c r="D899" t="s">
        <v>2606</v>
      </c>
      <c r="E899">
        <v>62</v>
      </c>
      <c r="F899" t="s">
        <v>14</v>
      </c>
      <c r="G899" t="s">
        <v>44</v>
      </c>
      <c r="H899" s="1">
        <f>IFERROR(VLOOKUP($A899,Sheet1!$A:$F,COLUMN(Sheet1!B899),FALSE),0)</f>
        <v>44914</v>
      </c>
      <c r="I899" s="1">
        <f>IFERROR(VLOOKUP($A899,Sheet1!$A:$F,COLUMN(Sheet1!C899),FALSE),0)</f>
        <v>44624</v>
      </c>
      <c r="J899" s="14">
        <f>IFERROR(VLOOKUP($A899,Sheet1!$A:$F,COLUMN(Sheet1!D899),FALSE),0)</f>
        <v>3</v>
      </c>
      <c r="K899" s="14">
        <f>IFERROR(VLOOKUP($A899,Sheet1!$A:$F,COLUMN(Sheet1!E899),FALSE),0)</f>
        <v>1982.4</v>
      </c>
      <c r="L899" s="14">
        <f>IFERROR(VLOOKUP($A899,Sheet1!$A:$F,COLUMN(Sheet1!F899),FALSE),0)</f>
        <v>1</v>
      </c>
      <c r="M899">
        <f t="shared" ref="M899:M962" si="28">IFERROR(L899/J899, 0)</f>
        <v>0.33333333333333331</v>
      </c>
      <c r="N899">
        <f t="shared" ref="N899:N962" si="29">IF(M899=1, 1, 0)</f>
        <v>0</v>
      </c>
    </row>
    <row r="900" spans="1:14" x14ac:dyDescent="0.35">
      <c r="A900">
        <v>899</v>
      </c>
      <c r="B900" t="s">
        <v>2607</v>
      </c>
      <c r="C900" t="s">
        <v>2608</v>
      </c>
      <c r="D900" t="s">
        <v>2609</v>
      </c>
      <c r="E900">
        <v>60</v>
      </c>
      <c r="F900" t="s">
        <v>24</v>
      </c>
      <c r="G900" t="s">
        <v>48</v>
      </c>
      <c r="H900" s="1">
        <f>IFERROR(VLOOKUP($A900,Sheet1!$A:$F,COLUMN(Sheet1!B900),FALSE),0)</f>
        <v>44924</v>
      </c>
      <c r="I900" s="1">
        <f>IFERROR(VLOOKUP($A900,Sheet1!$A:$F,COLUMN(Sheet1!C900),FALSE),0)</f>
        <v>44731</v>
      </c>
      <c r="J900" s="14">
        <f>IFERROR(VLOOKUP($A900,Sheet1!$A:$F,COLUMN(Sheet1!D900),FALSE),0)</f>
        <v>2</v>
      </c>
      <c r="K900" s="14">
        <f>IFERROR(VLOOKUP($A900,Sheet1!$A:$F,COLUMN(Sheet1!E900),FALSE),0)</f>
        <v>2500.0100000000002</v>
      </c>
      <c r="L900" s="14">
        <f>IFERROR(VLOOKUP($A900,Sheet1!$A:$F,COLUMN(Sheet1!F900),FALSE),0)</f>
        <v>1</v>
      </c>
      <c r="M900">
        <f t="shared" si="28"/>
        <v>0.5</v>
      </c>
      <c r="N900">
        <f t="shared" si="29"/>
        <v>0</v>
      </c>
    </row>
    <row r="901" spans="1:14" x14ac:dyDescent="0.35">
      <c r="A901">
        <v>900</v>
      </c>
      <c r="B901" t="s">
        <v>2610</v>
      </c>
      <c r="C901" t="s">
        <v>2611</v>
      </c>
      <c r="D901" t="s">
        <v>2612</v>
      </c>
      <c r="E901">
        <v>45</v>
      </c>
      <c r="F901" t="s">
        <v>24</v>
      </c>
      <c r="G901" t="s">
        <v>44</v>
      </c>
      <c r="H901" s="1">
        <f>IFERROR(VLOOKUP($A901,Sheet1!$A:$F,COLUMN(Sheet1!B901),FALSE),0)</f>
        <v>44738</v>
      </c>
      <c r="I901" s="1">
        <f>IFERROR(VLOOKUP($A901,Sheet1!$A:$F,COLUMN(Sheet1!C901),FALSE),0)</f>
        <v>44738</v>
      </c>
      <c r="J901" s="14">
        <f>IFERROR(VLOOKUP($A901,Sheet1!$A:$F,COLUMN(Sheet1!D901),FALSE),0)</f>
        <v>1</v>
      </c>
      <c r="K901" s="14">
        <f>IFERROR(VLOOKUP($A901,Sheet1!$A:$F,COLUMN(Sheet1!E901),FALSE),0)</f>
        <v>128.03</v>
      </c>
      <c r="L901" s="14">
        <f>IFERROR(VLOOKUP($A901,Sheet1!$A:$F,COLUMN(Sheet1!F901),FALSE),0)</f>
        <v>1</v>
      </c>
      <c r="M901">
        <f t="shared" si="28"/>
        <v>1</v>
      </c>
      <c r="N901">
        <f t="shared" si="29"/>
        <v>1</v>
      </c>
    </row>
    <row r="902" spans="1:14" x14ac:dyDescent="0.35">
      <c r="A902">
        <v>901</v>
      </c>
      <c r="B902" t="s">
        <v>2613</v>
      </c>
      <c r="C902" t="s">
        <v>2614</v>
      </c>
      <c r="D902" t="s">
        <v>2615</v>
      </c>
      <c r="E902">
        <v>39</v>
      </c>
      <c r="F902" t="s">
        <v>9</v>
      </c>
      <c r="G902" t="s">
        <v>17</v>
      </c>
      <c r="H902" s="1">
        <f>IFERROR(VLOOKUP($A902,Sheet1!$A:$F,COLUMN(Sheet1!B902),FALSE),0)</f>
        <v>44909</v>
      </c>
      <c r="I902" s="1">
        <f>IFERROR(VLOOKUP($A902,Sheet1!$A:$F,COLUMN(Sheet1!C902),FALSE),0)</f>
        <v>44386</v>
      </c>
      <c r="J902" s="14">
        <f>IFERROR(VLOOKUP($A902,Sheet1!$A:$F,COLUMN(Sheet1!D902),FALSE),0)</f>
        <v>5</v>
      </c>
      <c r="K902" s="14">
        <f>IFERROR(VLOOKUP($A902,Sheet1!$A:$F,COLUMN(Sheet1!E902),FALSE),0)</f>
        <v>3992.49</v>
      </c>
      <c r="L902" s="14">
        <f>IFERROR(VLOOKUP($A902,Sheet1!$A:$F,COLUMN(Sheet1!F902),FALSE),0)</f>
        <v>2</v>
      </c>
      <c r="M902">
        <f t="shared" si="28"/>
        <v>0.4</v>
      </c>
      <c r="N902">
        <f t="shared" si="29"/>
        <v>0</v>
      </c>
    </row>
    <row r="903" spans="1:14" x14ac:dyDescent="0.35">
      <c r="A903">
        <v>902</v>
      </c>
      <c r="B903" t="s">
        <v>2616</v>
      </c>
      <c r="C903" t="s">
        <v>2617</v>
      </c>
      <c r="D903">
        <v>9999001089</v>
      </c>
      <c r="E903">
        <v>18</v>
      </c>
      <c r="F903" t="s">
        <v>24</v>
      </c>
      <c r="G903" t="s">
        <v>83</v>
      </c>
      <c r="H903" s="1">
        <f>IFERROR(VLOOKUP($A903,Sheet1!$A:$F,COLUMN(Sheet1!B903),FALSE),0)</f>
        <v>44870</v>
      </c>
      <c r="I903" s="1">
        <f>IFERROR(VLOOKUP($A903,Sheet1!$A:$F,COLUMN(Sheet1!C903),FALSE),0)</f>
        <v>44356</v>
      </c>
      <c r="J903" s="14">
        <f>IFERROR(VLOOKUP($A903,Sheet1!$A:$F,COLUMN(Sheet1!D903),FALSE),0)</f>
        <v>4</v>
      </c>
      <c r="K903" s="14">
        <f>IFERROR(VLOOKUP($A903,Sheet1!$A:$F,COLUMN(Sheet1!E903),FALSE),0)</f>
        <v>4098.92</v>
      </c>
      <c r="L903" s="14">
        <f>IFERROR(VLOOKUP($A903,Sheet1!$A:$F,COLUMN(Sheet1!F903),FALSE),0)</f>
        <v>2</v>
      </c>
      <c r="M903">
        <f t="shared" si="28"/>
        <v>0.5</v>
      </c>
      <c r="N903">
        <f t="shared" si="29"/>
        <v>0</v>
      </c>
    </row>
    <row r="904" spans="1:14" x14ac:dyDescent="0.35">
      <c r="A904">
        <v>903</v>
      </c>
      <c r="B904" t="s">
        <v>2618</v>
      </c>
      <c r="C904" t="s">
        <v>2619</v>
      </c>
      <c r="D904" t="s">
        <v>2620</v>
      </c>
      <c r="E904">
        <v>36</v>
      </c>
      <c r="F904" t="s">
        <v>14</v>
      </c>
      <c r="G904" t="s">
        <v>17</v>
      </c>
      <c r="H904" s="1">
        <f>IFERROR(VLOOKUP($A904,Sheet1!$A:$F,COLUMN(Sheet1!B904),FALSE),0)</f>
        <v>44802</v>
      </c>
      <c r="I904" s="1">
        <f>IFERROR(VLOOKUP($A904,Sheet1!$A:$F,COLUMN(Sheet1!C904),FALSE),0)</f>
        <v>44285</v>
      </c>
      <c r="J904" s="14">
        <f>IFERROR(VLOOKUP($A904,Sheet1!$A:$F,COLUMN(Sheet1!D904),FALSE),0)</f>
        <v>4</v>
      </c>
      <c r="K904" s="14">
        <f>IFERROR(VLOOKUP($A904,Sheet1!$A:$F,COLUMN(Sheet1!E904),FALSE),0)</f>
        <v>5195.29</v>
      </c>
      <c r="L904" s="14">
        <f>IFERROR(VLOOKUP($A904,Sheet1!$A:$F,COLUMN(Sheet1!F904),FALSE),0)</f>
        <v>2</v>
      </c>
      <c r="M904">
        <f t="shared" si="28"/>
        <v>0.5</v>
      </c>
      <c r="N904">
        <f t="shared" si="29"/>
        <v>0</v>
      </c>
    </row>
    <row r="905" spans="1:14" x14ac:dyDescent="0.35">
      <c r="A905">
        <v>904</v>
      </c>
      <c r="B905" t="s">
        <v>2621</v>
      </c>
      <c r="C905" t="s">
        <v>2622</v>
      </c>
      <c r="D905" t="s">
        <v>2623</v>
      </c>
      <c r="E905">
        <v>49</v>
      </c>
      <c r="F905" t="s">
        <v>9</v>
      </c>
      <c r="G905" t="s">
        <v>54</v>
      </c>
      <c r="H905" s="1">
        <f>IFERROR(VLOOKUP($A905,Sheet1!$A:$F,COLUMN(Sheet1!B905),FALSE),0)</f>
        <v>44688</v>
      </c>
      <c r="I905" s="1">
        <f>IFERROR(VLOOKUP($A905,Sheet1!$A:$F,COLUMN(Sheet1!C905),FALSE),0)</f>
        <v>44537</v>
      </c>
      <c r="J905" s="14">
        <f>IFERROR(VLOOKUP($A905,Sheet1!$A:$F,COLUMN(Sheet1!D905),FALSE),0)</f>
        <v>2</v>
      </c>
      <c r="K905" s="14">
        <f>IFERROR(VLOOKUP($A905,Sheet1!$A:$F,COLUMN(Sheet1!E905),FALSE),0)</f>
        <v>820.15</v>
      </c>
      <c r="L905" s="14">
        <f>IFERROR(VLOOKUP($A905,Sheet1!$A:$F,COLUMN(Sheet1!F905),FALSE),0)</f>
        <v>0</v>
      </c>
      <c r="M905">
        <f t="shared" si="28"/>
        <v>0</v>
      </c>
      <c r="N905">
        <f t="shared" si="29"/>
        <v>0</v>
      </c>
    </row>
    <row r="906" spans="1:14" x14ac:dyDescent="0.35">
      <c r="A906">
        <v>905</v>
      </c>
      <c r="B906" t="s">
        <v>2624</v>
      </c>
      <c r="C906" t="s">
        <v>2625</v>
      </c>
      <c r="D906" t="s">
        <v>2626</v>
      </c>
      <c r="E906">
        <v>57</v>
      </c>
      <c r="F906" t="s">
        <v>24</v>
      </c>
      <c r="G906" t="s">
        <v>83</v>
      </c>
      <c r="H906" s="1">
        <f>IFERROR(VLOOKUP($A906,Sheet1!$A:$F,COLUMN(Sheet1!B906),FALSE),0)</f>
        <v>44983</v>
      </c>
      <c r="I906" s="1">
        <f>IFERROR(VLOOKUP($A906,Sheet1!$A:$F,COLUMN(Sheet1!C906),FALSE),0)</f>
        <v>44330</v>
      </c>
      <c r="J906" s="14">
        <f>IFERROR(VLOOKUP($A906,Sheet1!$A:$F,COLUMN(Sheet1!D906),FALSE),0)</f>
        <v>8</v>
      </c>
      <c r="K906" s="14">
        <f>IFERROR(VLOOKUP($A906,Sheet1!$A:$F,COLUMN(Sheet1!E906),FALSE),0)</f>
        <v>6436.7999999999993</v>
      </c>
      <c r="L906" s="14">
        <f>IFERROR(VLOOKUP($A906,Sheet1!$A:$F,COLUMN(Sheet1!F906),FALSE),0)</f>
        <v>6</v>
      </c>
      <c r="M906">
        <f t="shared" si="28"/>
        <v>0.75</v>
      </c>
      <c r="N906">
        <f t="shared" si="29"/>
        <v>0</v>
      </c>
    </row>
    <row r="907" spans="1:14" x14ac:dyDescent="0.35">
      <c r="A907">
        <v>906</v>
      </c>
      <c r="B907" t="s">
        <v>2627</v>
      </c>
      <c r="C907" t="s">
        <v>2628</v>
      </c>
      <c r="D907" t="s">
        <v>2629</v>
      </c>
      <c r="E907">
        <v>63</v>
      </c>
      <c r="F907" t="s">
        <v>14</v>
      </c>
      <c r="G907" t="s">
        <v>54</v>
      </c>
      <c r="H907" s="1">
        <f>IFERROR(VLOOKUP($A907,Sheet1!$A:$F,COLUMN(Sheet1!B907),FALSE),0)</f>
        <v>44716</v>
      </c>
      <c r="I907" s="1">
        <f>IFERROR(VLOOKUP($A907,Sheet1!$A:$F,COLUMN(Sheet1!C907),FALSE),0)</f>
        <v>44359</v>
      </c>
      <c r="J907" s="14">
        <f>IFERROR(VLOOKUP($A907,Sheet1!$A:$F,COLUMN(Sheet1!D907),FALSE),0)</f>
        <v>3</v>
      </c>
      <c r="K907" s="14">
        <f>IFERROR(VLOOKUP($A907,Sheet1!$A:$F,COLUMN(Sheet1!E907),FALSE),0)</f>
        <v>1523.33</v>
      </c>
      <c r="L907" s="14">
        <f>IFERROR(VLOOKUP($A907,Sheet1!$A:$F,COLUMN(Sheet1!F907),FALSE),0)</f>
        <v>1</v>
      </c>
      <c r="M907">
        <f t="shared" si="28"/>
        <v>0.33333333333333331</v>
      </c>
      <c r="N907">
        <f t="shared" si="29"/>
        <v>0</v>
      </c>
    </row>
    <row r="908" spans="1:14" x14ac:dyDescent="0.35">
      <c r="A908">
        <v>907</v>
      </c>
      <c r="B908" t="s">
        <v>2630</v>
      </c>
      <c r="C908" t="s">
        <v>2631</v>
      </c>
      <c r="D908" t="s">
        <v>2632</v>
      </c>
      <c r="E908">
        <v>47</v>
      </c>
      <c r="F908" t="s">
        <v>14</v>
      </c>
      <c r="G908" t="s">
        <v>76</v>
      </c>
      <c r="H908" s="1">
        <f>IFERROR(VLOOKUP($A908,Sheet1!$A:$F,COLUMN(Sheet1!B908),FALSE),0)</f>
        <v>44854</v>
      </c>
      <c r="I908" s="1">
        <f>IFERROR(VLOOKUP($A908,Sheet1!$A:$F,COLUMN(Sheet1!C908),FALSE),0)</f>
        <v>44329</v>
      </c>
      <c r="J908" s="14">
        <f>IFERROR(VLOOKUP($A908,Sheet1!$A:$F,COLUMN(Sheet1!D908),FALSE),0)</f>
        <v>4</v>
      </c>
      <c r="K908" s="14">
        <f>IFERROR(VLOOKUP($A908,Sheet1!$A:$F,COLUMN(Sheet1!E908),FALSE),0)</f>
        <v>3615.99</v>
      </c>
      <c r="L908" s="14">
        <f>IFERROR(VLOOKUP($A908,Sheet1!$A:$F,COLUMN(Sheet1!F908),FALSE),0)</f>
        <v>4</v>
      </c>
      <c r="M908">
        <f t="shared" si="28"/>
        <v>1</v>
      </c>
      <c r="N908">
        <f t="shared" si="29"/>
        <v>1</v>
      </c>
    </row>
    <row r="909" spans="1:14" x14ac:dyDescent="0.35">
      <c r="A909">
        <v>908</v>
      </c>
      <c r="B909" t="s">
        <v>2633</v>
      </c>
      <c r="C909" t="s">
        <v>2634</v>
      </c>
      <c r="D909" t="s">
        <v>2635</v>
      </c>
      <c r="E909">
        <v>37</v>
      </c>
      <c r="F909" t="s">
        <v>24</v>
      </c>
      <c r="G909" t="s">
        <v>60</v>
      </c>
      <c r="H909" s="1">
        <f>IFERROR(VLOOKUP($A909,Sheet1!$A:$F,COLUMN(Sheet1!B909),FALSE),0)</f>
        <v>44902</v>
      </c>
      <c r="I909" s="1">
        <f>IFERROR(VLOOKUP($A909,Sheet1!$A:$F,COLUMN(Sheet1!C909),FALSE),0)</f>
        <v>44368</v>
      </c>
      <c r="J909" s="14">
        <f>IFERROR(VLOOKUP($A909,Sheet1!$A:$F,COLUMN(Sheet1!D909),FALSE),0)</f>
        <v>4</v>
      </c>
      <c r="K909" s="14">
        <f>IFERROR(VLOOKUP($A909,Sheet1!$A:$F,COLUMN(Sheet1!E909),FALSE),0)</f>
        <v>4550.1499999999996</v>
      </c>
      <c r="L909" s="14">
        <f>IFERROR(VLOOKUP($A909,Sheet1!$A:$F,COLUMN(Sheet1!F909),FALSE),0)</f>
        <v>3</v>
      </c>
      <c r="M909">
        <f t="shared" si="28"/>
        <v>0.75</v>
      </c>
      <c r="N909">
        <f t="shared" si="29"/>
        <v>0</v>
      </c>
    </row>
    <row r="910" spans="1:14" x14ac:dyDescent="0.35">
      <c r="A910">
        <v>909</v>
      </c>
      <c r="B910" t="s">
        <v>1184</v>
      </c>
      <c r="C910" t="s">
        <v>2636</v>
      </c>
      <c r="D910" t="s">
        <v>2637</v>
      </c>
      <c r="E910">
        <v>37</v>
      </c>
      <c r="F910" t="s">
        <v>9</v>
      </c>
      <c r="G910" t="s">
        <v>44</v>
      </c>
      <c r="H910" s="1">
        <f>IFERROR(VLOOKUP($A910,Sheet1!$A:$F,COLUMN(Sheet1!B910),FALSE),0)</f>
        <v>44729</v>
      </c>
      <c r="I910" s="1">
        <f>IFERROR(VLOOKUP($A910,Sheet1!$A:$F,COLUMN(Sheet1!C910),FALSE),0)</f>
        <v>44571</v>
      </c>
      <c r="J910" s="14">
        <f>IFERROR(VLOOKUP($A910,Sheet1!$A:$F,COLUMN(Sheet1!D910),FALSE),0)</f>
        <v>3</v>
      </c>
      <c r="K910" s="14">
        <f>IFERROR(VLOOKUP($A910,Sheet1!$A:$F,COLUMN(Sheet1!E910),FALSE),0)</f>
        <v>2033.38</v>
      </c>
      <c r="L910" s="14">
        <f>IFERROR(VLOOKUP($A910,Sheet1!$A:$F,COLUMN(Sheet1!F910),FALSE),0)</f>
        <v>2</v>
      </c>
      <c r="M910">
        <f t="shared" si="28"/>
        <v>0.66666666666666663</v>
      </c>
      <c r="N910">
        <f t="shared" si="29"/>
        <v>0</v>
      </c>
    </row>
    <row r="911" spans="1:14" x14ac:dyDescent="0.35">
      <c r="A911">
        <v>910</v>
      </c>
      <c r="B911" t="s">
        <v>2638</v>
      </c>
      <c r="C911" t="s">
        <v>2639</v>
      </c>
      <c r="D911" t="s">
        <v>2640</v>
      </c>
      <c r="E911">
        <v>61</v>
      </c>
      <c r="F911" t="s">
        <v>24</v>
      </c>
      <c r="G911" t="s">
        <v>83</v>
      </c>
      <c r="H911" s="1">
        <f>IFERROR(VLOOKUP($A911,Sheet1!$A:$F,COLUMN(Sheet1!B911),FALSE),0)</f>
        <v>44371</v>
      </c>
      <c r="I911" s="1">
        <f>IFERROR(VLOOKUP($A911,Sheet1!$A:$F,COLUMN(Sheet1!C911),FALSE),0)</f>
        <v>44310</v>
      </c>
      <c r="J911" s="14">
        <f>IFERROR(VLOOKUP($A911,Sheet1!$A:$F,COLUMN(Sheet1!D911),FALSE),0)</f>
        <v>2</v>
      </c>
      <c r="K911" s="14">
        <f>IFERROR(VLOOKUP($A911,Sheet1!$A:$F,COLUMN(Sheet1!E911),FALSE),0)</f>
        <v>610.29</v>
      </c>
      <c r="L911" s="14">
        <f>IFERROR(VLOOKUP($A911,Sheet1!$A:$F,COLUMN(Sheet1!F911),FALSE),0)</f>
        <v>1</v>
      </c>
      <c r="M911">
        <f t="shared" si="28"/>
        <v>0.5</v>
      </c>
      <c r="N911">
        <f t="shared" si="29"/>
        <v>0</v>
      </c>
    </row>
    <row r="912" spans="1:14" x14ac:dyDescent="0.35">
      <c r="A912">
        <v>911</v>
      </c>
      <c r="B912" t="s">
        <v>2641</v>
      </c>
      <c r="C912" t="s">
        <v>2642</v>
      </c>
      <c r="D912" t="s">
        <v>2643</v>
      </c>
      <c r="E912">
        <v>21</v>
      </c>
      <c r="F912" t="s">
        <v>24</v>
      </c>
      <c r="G912" t="s">
        <v>60</v>
      </c>
      <c r="H912" s="1">
        <f>IFERROR(VLOOKUP($A912,Sheet1!$A:$F,COLUMN(Sheet1!B912),FALSE),0)</f>
        <v>44995</v>
      </c>
      <c r="I912" s="1">
        <f>IFERROR(VLOOKUP($A912,Sheet1!$A:$F,COLUMN(Sheet1!C912),FALSE),0)</f>
        <v>44368</v>
      </c>
      <c r="J912" s="14">
        <f>IFERROR(VLOOKUP($A912,Sheet1!$A:$F,COLUMN(Sheet1!D912),FALSE),0)</f>
        <v>3</v>
      </c>
      <c r="K912" s="14">
        <f>IFERROR(VLOOKUP($A912,Sheet1!$A:$F,COLUMN(Sheet1!E912),FALSE),0)</f>
        <v>1777.27</v>
      </c>
      <c r="L912" s="14">
        <f>IFERROR(VLOOKUP($A912,Sheet1!$A:$F,COLUMN(Sheet1!F912),FALSE),0)</f>
        <v>2</v>
      </c>
      <c r="M912">
        <f t="shared" si="28"/>
        <v>0.66666666666666663</v>
      </c>
      <c r="N912">
        <f t="shared" si="29"/>
        <v>0</v>
      </c>
    </row>
    <row r="913" spans="1:14" x14ac:dyDescent="0.35">
      <c r="A913">
        <v>912</v>
      </c>
      <c r="B913" t="s">
        <v>2644</v>
      </c>
      <c r="C913" t="s">
        <v>2645</v>
      </c>
      <c r="D913" t="s">
        <v>2646</v>
      </c>
      <c r="E913">
        <v>42</v>
      </c>
      <c r="F913" t="s">
        <v>14</v>
      </c>
      <c r="G913" t="s">
        <v>44</v>
      </c>
      <c r="H913" s="1">
        <f>IFERROR(VLOOKUP($A913,Sheet1!$A:$F,COLUMN(Sheet1!B913),FALSE),0)</f>
        <v>44566</v>
      </c>
      <c r="I913" s="1">
        <f>IFERROR(VLOOKUP($A913,Sheet1!$A:$F,COLUMN(Sheet1!C913),FALSE),0)</f>
        <v>44355</v>
      </c>
      <c r="J913" s="14">
        <f>IFERROR(VLOOKUP($A913,Sheet1!$A:$F,COLUMN(Sheet1!D913),FALSE),0)</f>
        <v>3</v>
      </c>
      <c r="K913" s="14">
        <f>IFERROR(VLOOKUP($A913,Sheet1!$A:$F,COLUMN(Sheet1!E913),FALSE),0)</f>
        <v>665.84</v>
      </c>
      <c r="L913" s="14">
        <f>IFERROR(VLOOKUP($A913,Sheet1!$A:$F,COLUMN(Sheet1!F913),FALSE),0)</f>
        <v>2</v>
      </c>
      <c r="M913">
        <f t="shared" si="28"/>
        <v>0.66666666666666663</v>
      </c>
      <c r="N913">
        <f t="shared" si="29"/>
        <v>0</v>
      </c>
    </row>
    <row r="914" spans="1:14" x14ac:dyDescent="0.35">
      <c r="A914">
        <v>913</v>
      </c>
      <c r="B914" t="s">
        <v>2647</v>
      </c>
      <c r="C914" t="s">
        <v>2648</v>
      </c>
      <c r="D914" t="s">
        <v>2649</v>
      </c>
      <c r="E914">
        <v>19</v>
      </c>
      <c r="F914" t="s">
        <v>24</v>
      </c>
      <c r="G914" t="s">
        <v>54</v>
      </c>
      <c r="H914" s="1">
        <f>IFERROR(VLOOKUP($A914,Sheet1!$A:$F,COLUMN(Sheet1!B914),FALSE),0)</f>
        <v>44770</v>
      </c>
      <c r="I914" s="1">
        <f>IFERROR(VLOOKUP($A914,Sheet1!$A:$F,COLUMN(Sheet1!C914),FALSE),0)</f>
        <v>44761</v>
      </c>
      <c r="J914" s="14">
        <f>IFERROR(VLOOKUP($A914,Sheet1!$A:$F,COLUMN(Sheet1!D914),FALSE),0)</f>
        <v>2</v>
      </c>
      <c r="K914" s="14">
        <f>IFERROR(VLOOKUP($A914,Sheet1!$A:$F,COLUMN(Sheet1!E914),FALSE),0)</f>
        <v>1742.9699999999998</v>
      </c>
      <c r="L914" s="14">
        <f>IFERROR(VLOOKUP($A914,Sheet1!$A:$F,COLUMN(Sheet1!F914),FALSE),0)</f>
        <v>1</v>
      </c>
      <c r="M914">
        <f t="shared" si="28"/>
        <v>0.5</v>
      </c>
      <c r="N914">
        <f t="shared" si="29"/>
        <v>0</v>
      </c>
    </row>
    <row r="915" spans="1:14" x14ac:dyDescent="0.35">
      <c r="A915">
        <v>914</v>
      </c>
      <c r="B915" t="s">
        <v>2650</v>
      </c>
      <c r="C915" t="s">
        <v>2651</v>
      </c>
      <c r="D915" t="s">
        <v>2652</v>
      </c>
      <c r="E915">
        <v>38</v>
      </c>
      <c r="F915" t="s">
        <v>9</v>
      </c>
      <c r="G915" t="s">
        <v>76</v>
      </c>
      <c r="H915" s="1">
        <f>IFERROR(VLOOKUP($A915,Sheet1!$A:$F,COLUMN(Sheet1!B915),FALSE),0)</f>
        <v>44894</v>
      </c>
      <c r="I915" s="1">
        <f>IFERROR(VLOOKUP($A915,Sheet1!$A:$F,COLUMN(Sheet1!C915),FALSE),0)</f>
        <v>44410</v>
      </c>
      <c r="J915" s="14">
        <f>IFERROR(VLOOKUP($A915,Sheet1!$A:$F,COLUMN(Sheet1!D915),FALSE),0)</f>
        <v>3</v>
      </c>
      <c r="K915" s="14">
        <f>IFERROR(VLOOKUP($A915,Sheet1!$A:$F,COLUMN(Sheet1!E915),FALSE),0)</f>
        <v>1531.58</v>
      </c>
      <c r="L915" s="14">
        <f>IFERROR(VLOOKUP($A915,Sheet1!$A:$F,COLUMN(Sheet1!F915),FALSE),0)</f>
        <v>0</v>
      </c>
      <c r="M915">
        <f t="shared" si="28"/>
        <v>0</v>
      </c>
      <c r="N915">
        <f t="shared" si="29"/>
        <v>0</v>
      </c>
    </row>
    <row r="916" spans="1:14" x14ac:dyDescent="0.35">
      <c r="A916">
        <v>915</v>
      </c>
      <c r="B916" t="s">
        <v>2653</v>
      </c>
      <c r="C916" t="s">
        <v>2654</v>
      </c>
      <c r="D916">
        <v>2730427636</v>
      </c>
      <c r="E916">
        <v>57</v>
      </c>
      <c r="F916" t="s">
        <v>9</v>
      </c>
      <c r="G916" t="s">
        <v>60</v>
      </c>
      <c r="H916" s="1">
        <f>IFERROR(VLOOKUP($A916,Sheet1!$A:$F,COLUMN(Sheet1!B916),FALSE),0)</f>
        <v>44872</v>
      </c>
      <c r="I916" s="1">
        <f>IFERROR(VLOOKUP($A916,Sheet1!$A:$F,COLUMN(Sheet1!C916),FALSE),0)</f>
        <v>44477</v>
      </c>
      <c r="J916" s="14">
        <f>IFERROR(VLOOKUP($A916,Sheet1!$A:$F,COLUMN(Sheet1!D916),FALSE),0)</f>
        <v>5</v>
      </c>
      <c r="K916" s="14">
        <f>IFERROR(VLOOKUP($A916,Sheet1!$A:$F,COLUMN(Sheet1!E916),FALSE),0)</f>
        <v>4083.4600000000005</v>
      </c>
      <c r="L916" s="14">
        <f>IFERROR(VLOOKUP($A916,Sheet1!$A:$F,COLUMN(Sheet1!F916),FALSE),0)</f>
        <v>2</v>
      </c>
      <c r="M916">
        <f t="shared" si="28"/>
        <v>0.4</v>
      </c>
      <c r="N916">
        <f t="shared" si="29"/>
        <v>0</v>
      </c>
    </row>
    <row r="917" spans="1:14" x14ac:dyDescent="0.35">
      <c r="A917">
        <v>916</v>
      </c>
      <c r="B917" t="s">
        <v>2655</v>
      </c>
      <c r="C917" t="s">
        <v>2656</v>
      </c>
      <c r="D917" t="s">
        <v>2657</v>
      </c>
      <c r="E917">
        <v>65</v>
      </c>
      <c r="F917" t="s">
        <v>24</v>
      </c>
      <c r="G917" t="s">
        <v>83</v>
      </c>
      <c r="H917" s="1">
        <f>IFERROR(VLOOKUP($A917,Sheet1!$A:$F,COLUMN(Sheet1!B917),FALSE),0)</f>
        <v>44886</v>
      </c>
      <c r="I917" s="1">
        <f>IFERROR(VLOOKUP($A917,Sheet1!$A:$F,COLUMN(Sheet1!C917),FALSE),0)</f>
        <v>44723</v>
      </c>
      <c r="J917" s="14">
        <f>IFERROR(VLOOKUP($A917,Sheet1!$A:$F,COLUMN(Sheet1!D917),FALSE),0)</f>
        <v>2</v>
      </c>
      <c r="K917" s="14">
        <f>IFERROR(VLOOKUP($A917,Sheet1!$A:$F,COLUMN(Sheet1!E917),FALSE),0)</f>
        <v>1409.92</v>
      </c>
      <c r="L917" s="14">
        <f>IFERROR(VLOOKUP($A917,Sheet1!$A:$F,COLUMN(Sheet1!F917),FALSE),0)</f>
        <v>2</v>
      </c>
      <c r="M917">
        <f t="shared" si="28"/>
        <v>1</v>
      </c>
      <c r="N917">
        <f t="shared" si="29"/>
        <v>1</v>
      </c>
    </row>
    <row r="918" spans="1:14" x14ac:dyDescent="0.35">
      <c r="A918">
        <v>917</v>
      </c>
      <c r="B918" t="s">
        <v>2658</v>
      </c>
      <c r="C918" t="s">
        <v>2659</v>
      </c>
      <c r="D918" t="s">
        <v>2660</v>
      </c>
      <c r="E918">
        <v>29</v>
      </c>
      <c r="F918" t="s">
        <v>14</v>
      </c>
      <c r="G918" t="s">
        <v>60</v>
      </c>
      <c r="H918" s="1">
        <f>IFERROR(VLOOKUP($A918,Sheet1!$A:$F,COLUMN(Sheet1!B918),FALSE),0)</f>
        <v>44847</v>
      </c>
      <c r="I918" s="1">
        <f>IFERROR(VLOOKUP($A918,Sheet1!$A:$F,COLUMN(Sheet1!C918),FALSE),0)</f>
        <v>44288</v>
      </c>
      <c r="J918" s="14">
        <f>IFERROR(VLOOKUP($A918,Sheet1!$A:$F,COLUMN(Sheet1!D918),FALSE),0)</f>
        <v>5</v>
      </c>
      <c r="K918" s="14">
        <f>IFERROR(VLOOKUP($A918,Sheet1!$A:$F,COLUMN(Sheet1!E918),FALSE),0)</f>
        <v>3051.7699999999995</v>
      </c>
      <c r="L918" s="14">
        <f>IFERROR(VLOOKUP($A918,Sheet1!$A:$F,COLUMN(Sheet1!F918),FALSE),0)</f>
        <v>1</v>
      </c>
      <c r="M918">
        <f t="shared" si="28"/>
        <v>0.2</v>
      </c>
      <c r="N918">
        <f t="shared" si="29"/>
        <v>0</v>
      </c>
    </row>
    <row r="919" spans="1:14" x14ac:dyDescent="0.35">
      <c r="A919">
        <v>918</v>
      </c>
      <c r="B919" t="s">
        <v>2661</v>
      </c>
      <c r="C919" t="s">
        <v>2662</v>
      </c>
      <c r="D919" t="s">
        <v>2663</v>
      </c>
      <c r="E919">
        <v>33</v>
      </c>
      <c r="F919" t="s">
        <v>9</v>
      </c>
      <c r="G919" t="s">
        <v>25</v>
      </c>
      <c r="H919" s="1">
        <f>IFERROR(VLOOKUP($A919,Sheet1!$A:$F,COLUMN(Sheet1!B919),FALSE),0)</f>
        <v>44686</v>
      </c>
      <c r="I919" s="1">
        <f>IFERROR(VLOOKUP($A919,Sheet1!$A:$F,COLUMN(Sheet1!C919),FALSE),0)</f>
        <v>44356</v>
      </c>
      <c r="J919" s="14">
        <f>IFERROR(VLOOKUP($A919,Sheet1!$A:$F,COLUMN(Sheet1!D919),FALSE),0)</f>
        <v>2</v>
      </c>
      <c r="K919" s="14">
        <f>IFERROR(VLOOKUP($A919,Sheet1!$A:$F,COLUMN(Sheet1!E919),FALSE),0)</f>
        <v>1867.7</v>
      </c>
      <c r="L919" s="14">
        <f>IFERROR(VLOOKUP($A919,Sheet1!$A:$F,COLUMN(Sheet1!F919),FALSE),0)</f>
        <v>1</v>
      </c>
      <c r="M919">
        <f t="shared" si="28"/>
        <v>0.5</v>
      </c>
      <c r="N919">
        <f t="shared" si="29"/>
        <v>0</v>
      </c>
    </row>
    <row r="920" spans="1:14" x14ac:dyDescent="0.35">
      <c r="A920">
        <v>919</v>
      </c>
      <c r="B920" t="s">
        <v>2664</v>
      </c>
      <c r="C920" t="s">
        <v>2665</v>
      </c>
      <c r="D920" t="s">
        <v>2666</v>
      </c>
      <c r="E920">
        <v>63</v>
      </c>
      <c r="F920" t="s">
        <v>9</v>
      </c>
      <c r="G920" t="s">
        <v>25</v>
      </c>
      <c r="H920" s="1">
        <f>IFERROR(VLOOKUP($A920,Sheet1!$A:$F,COLUMN(Sheet1!B920),FALSE),0)</f>
        <v>44929</v>
      </c>
      <c r="I920" s="1">
        <f>IFERROR(VLOOKUP($A920,Sheet1!$A:$F,COLUMN(Sheet1!C920),FALSE),0)</f>
        <v>44732</v>
      </c>
      <c r="J920" s="14">
        <f>IFERROR(VLOOKUP($A920,Sheet1!$A:$F,COLUMN(Sheet1!D920),FALSE),0)</f>
        <v>2</v>
      </c>
      <c r="K920" s="14">
        <f>IFERROR(VLOOKUP($A920,Sheet1!$A:$F,COLUMN(Sheet1!E920),FALSE),0)</f>
        <v>2324.56</v>
      </c>
      <c r="L920" s="14">
        <f>IFERROR(VLOOKUP($A920,Sheet1!$A:$F,COLUMN(Sheet1!F920),FALSE),0)</f>
        <v>1</v>
      </c>
      <c r="M920">
        <f t="shared" si="28"/>
        <v>0.5</v>
      </c>
      <c r="N920">
        <f t="shared" si="29"/>
        <v>0</v>
      </c>
    </row>
    <row r="921" spans="1:14" x14ac:dyDescent="0.35">
      <c r="A921">
        <v>920</v>
      </c>
      <c r="B921" t="s">
        <v>2667</v>
      </c>
      <c r="C921" t="s">
        <v>2668</v>
      </c>
      <c r="D921" t="s">
        <v>2669</v>
      </c>
      <c r="E921">
        <v>55</v>
      </c>
      <c r="F921" t="s">
        <v>24</v>
      </c>
      <c r="G921" t="s">
        <v>25</v>
      </c>
      <c r="H921" s="1">
        <f>IFERROR(VLOOKUP($A921,Sheet1!$A:$F,COLUMN(Sheet1!B921),FALSE),0)</f>
        <v>44579</v>
      </c>
      <c r="I921" s="1">
        <f>IFERROR(VLOOKUP($A921,Sheet1!$A:$F,COLUMN(Sheet1!C921),FALSE),0)</f>
        <v>44281</v>
      </c>
      <c r="J921" s="14">
        <f>IFERROR(VLOOKUP($A921,Sheet1!$A:$F,COLUMN(Sheet1!D921),FALSE),0)</f>
        <v>3</v>
      </c>
      <c r="K921" s="14">
        <f>IFERROR(VLOOKUP($A921,Sheet1!$A:$F,COLUMN(Sheet1!E921),FALSE),0)</f>
        <v>2447.2300000000005</v>
      </c>
      <c r="L921" s="14">
        <f>IFERROR(VLOOKUP($A921,Sheet1!$A:$F,COLUMN(Sheet1!F921),FALSE),0)</f>
        <v>1</v>
      </c>
      <c r="M921">
        <f t="shared" si="28"/>
        <v>0.33333333333333331</v>
      </c>
      <c r="N921">
        <f t="shared" si="29"/>
        <v>0</v>
      </c>
    </row>
    <row r="922" spans="1:14" x14ac:dyDescent="0.35">
      <c r="A922">
        <v>921</v>
      </c>
      <c r="B922" t="s">
        <v>2670</v>
      </c>
      <c r="C922" t="s">
        <v>2671</v>
      </c>
      <c r="D922" t="s">
        <v>2672</v>
      </c>
      <c r="E922">
        <v>56</v>
      </c>
      <c r="F922" t="s">
        <v>14</v>
      </c>
      <c r="G922" t="s">
        <v>60</v>
      </c>
      <c r="H922" s="1">
        <f>IFERROR(VLOOKUP($A922,Sheet1!$A:$F,COLUMN(Sheet1!B922),FALSE),0)</f>
        <v>44882</v>
      </c>
      <c r="I922" s="1">
        <f>IFERROR(VLOOKUP($A922,Sheet1!$A:$F,COLUMN(Sheet1!C922),FALSE),0)</f>
        <v>44882</v>
      </c>
      <c r="J922" s="14">
        <f>IFERROR(VLOOKUP($A922,Sheet1!$A:$F,COLUMN(Sheet1!D922),FALSE),0)</f>
        <v>1</v>
      </c>
      <c r="K922" s="14">
        <f>IFERROR(VLOOKUP($A922,Sheet1!$A:$F,COLUMN(Sheet1!E922),FALSE),0)</f>
        <v>413.40000000000003</v>
      </c>
      <c r="L922" s="14">
        <f>IFERROR(VLOOKUP($A922,Sheet1!$A:$F,COLUMN(Sheet1!F922),FALSE),0)</f>
        <v>0</v>
      </c>
      <c r="M922">
        <f t="shared" si="28"/>
        <v>0</v>
      </c>
      <c r="N922">
        <f t="shared" si="29"/>
        <v>0</v>
      </c>
    </row>
    <row r="923" spans="1:14" x14ac:dyDescent="0.35">
      <c r="A923">
        <v>922</v>
      </c>
      <c r="B923" t="s">
        <v>2673</v>
      </c>
      <c r="C923" t="s">
        <v>2674</v>
      </c>
      <c r="D923" t="s">
        <v>2675</v>
      </c>
      <c r="E923">
        <v>54</v>
      </c>
      <c r="F923" t="s">
        <v>9</v>
      </c>
      <c r="G923" t="s">
        <v>54</v>
      </c>
      <c r="H923" s="1">
        <f>IFERROR(VLOOKUP($A923,Sheet1!$A:$F,COLUMN(Sheet1!B923),FALSE),0)</f>
        <v>44862</v>
      </c>
      <c r="I923" s="1">
        <f>IFERROR(VLOOKUP($A923,Sheet1!$A:$F,COLUMN(Sheet1!C923),FALSE),0)</f>
        <v>44497</v>
      </c>
      <c r="J923" s="14">
        <f>IFERROR(VLOOKUP($A923,Sheet1!$A:$F,COLUMN(Sheet1!D923),FALSE),0)</f>
        <v>5</v>
      </c>
      <c r="K923" s="14">
        <f>IFERROR(VLOOKUP($A923,Sheet1!$A:$F,COLUMN(Sheet1!E923),FALSE),0)</f>
        <v>1651.4</v>
      </c>
      <c r="L923" s="14">
        <f>IFERROR(VLOOKUP($A923,Sheet1!$A:$F,COLUMN(Sheet1!F923),FALSE),0)</f>
        <v>1</v>
      </c>
      <c r="M923">
        <f t="shared" si="28"/>
        <v>0.2</v>
      </c>
      <c r="N923">
        <f t="shared" si="29"/>
        <v>0</v>
      </c>
    </row>
    <row r="924" spans="1:14" x14ac:dyDescent="0.35">
      <c r="A924">
        <v>923</v>
      </c>
      <c r="B924" t="s">
        <v>2676</v>
      </c>
      <c r="C924" t="s">
        <v>2677</v>
      </c>
      <c r="D924" t="s">
        <v>2678</v>
      </c>
      <c r="E924">
        <v>32</v>
      </c>
      <c r="F924" t="s">
        <v>24</v>
      </c>
      <c r="G924" t="s">
        <v>25</v>
      </c>
      <c r="H924" s="1">
        <f>IFERROR(VLOOKUP($A924,Sheet1!$A:$F,COLUMN(Sheet1!B924),FALSE),0)</f>
        <v>44931</v>
      </c>
      <c r="I924" s="1">
        <f>IFERROR(VLOOKUP($A924,Sheet1!$A:$F,COLUMN(Sheet1!C924),FALSE),0)</f>
        <v>44461</v>
      </c>
      <c r="J924" s="14">
        <f>IFERROR(VLOOKUP($A924,Sheet1!$A:$F,COLUMN(Sheet1!D924),FALSE),0)</f>
        <v>6</v>
      </c>
      <c r="K924" s="14">
        <f>IFERROR(VLOOKUP($A924,Sheet1!$A:$F,COLUMN(Sheet1!E924),FALSE),0)</f>
        <v>5052.0599999999995</v>
      </c>
      <c r="L924" s="14">
        <f>IFERROR(VLOOKUP($A924,Sheet1!$A:$F,COLUMN(Sheet1!F924),FALSE),0)</f>
        <v>3</v>
      </c>
      <c r="M924">
        <f t="shared" si="28"/>
        <v>0.5</v>
      </c>
      <c r="N924">
        <f t="shared" si="29"/>
        <v>0</v>
      </c>
    </row>
    <row r="925" spans="1:14" x14ac:dyDescent="0.35">
      <c r="A925">
        <v>924</v>
      </c>
      <c r="B925" t="s">
        <v>2679</v>
      </c>
      <c r="C925" t="s">
        <v>2680</v>
      </c>
      <c r="D925" t="s">
        <v>2681</v>
      </c>
      <c r="E925">
        <v>23</v>
      </c>
      <c r="F925" t="s">
        <v>24</v>
      </c>
      <c r="G925" t="s">
        <v>17</v>
      </c>
      <c r="H925" s="1">
        <f>IFERROR(VLOOKUP($A925,Sheet1!$A:$F,COLUMN(Sheet1!B925),FALSE),0)</f>
        <v>44859</v>
      </c>
      <c r="I925" s="1">
        <f>IFERROR(VLOOKUP($A925,Sheet1!$A:$F,COLUMN(Sheet1!C925),FALSE),0)</f>
        <v>44287</v>
      </c>
      <c r="J925" s="14">
        <f>IFERROR(VLOOKUP($A925,Sheet1!$A:$F,COLUMN(Sheet1!D925),FALSE),0)</f>
        <v>2</v>
      </c>
      <c r="K925" s="14">
        <f>IFERROR(VLOOKUP($A925,Sheet1!$A:$F,COLUMN(Sheet1!E925),FALSE),0)</f>
        <v>646.29999999999995</v>
      </c>
      <c r="L925" s="14">
        <f>IFERROR(VLOOKUP($A925,Sheet1!$A:$F,COLUMN(Sheet1!F925),FALSE),0)</f>
        <v>0</v>
      </c>
      <c r="M925">
        <f t="shared" si="28"/>
        <v>0</v>
      </c>
      <c r="N925">
        <f t="shared" si="29"/>
        <v>0</v>
      </c>
    </row>
    <row r="926" spans="1:14" x14ac:dyDescent="0.35">
      <c r="A926">
        <v>925</v>
      </c>
      <c r="B926" t="s">
        <v>2682</v>
      </c>
      <c r="C926" t="s">
        <v>2683</v>
      </c>
      <c r="D926">
        <v>173259007</v>
      </c>
      <c r="E926">
        <v>23</v>
      </c>
      <c r="F926" t="s">
        <v>14</v>
      </c>
      <c r="G926" t="s">
        <v>48</v>
      </c>
      <c r="H926" s="1">
        <f>IFERROR(VLOOKUP($A926,Sheet1!$A:$F,COLUMN(Sheet1!B926),FALSE),0)</f>
        <v>44701</v>
      </c>
      <c r="I926" s="1">
        <f>IFERROR(VLOOKUP($A926,Sheet1!$A:$F,COLUMN(Sheet1!C926),FALSE),0)</f>
        <v>44701</v>
      </c>
      <c r="J926" s="14">
        <f>IFERROR(VLOOKUP($A926,Sheet1!$A:$F,COLUMN(Sheet1!D926),FALSE),0)</f>
        <v>1</v>
      </c>
      <c r="K926" s="14">
        <f>IFERROR(VLOOKUP($A926,Sheet1!$A:$F,COLUMN(Sheet1!E926),FALSE),0)</f>
        <v>458.72</v>
      </c>
      <c r="L926" s="14">
        <f>IFERROR(VLOOKUP($A926,Sheet1!$A:$F,COLUMN(Sheet1!F926),FALSE),0)</f>
        <v>1</v>
      </c>
      <c r="M926">
        <f t="shared" si="28"/>
        <v>1</v>
      </c>
      <c r="N926">
        <f t="shared" si="29"/>
        <v>1</v>
      </c>
    </row>
    <row r="927" spans="1:14" x14ac:dyDescent="0.35">
      <c r="A927">
        <v>926</v>
      </c>
      <c r="B927" t="s">
        <v>2684</v>
      </c>
      <c r="C927" t="s">
        <v>2685</v>
      </c>
      <c r="D927" t="s">
        <v>2686</v>
      </c>
      <c r="E927">
        <v>30</v>
      </c>
      <c r="F927" t="s">
        <v>24</v>
      </c>
      <c r="G927" t="s">
        <v>10</v>
      </c>
      <c r="H927" s="1">
        <f>IFERROR(VLOOKUP($A927,Sheet1!$A:$F,COLUMN(Sheet1!B927),FALSE),0)</f>
        <v>44956</v>
      </c>
      <c r="I927" s="1">
        <f>IFERROR(VLOOKUP($A927,Sheet1!$A:$F,COLUMN(Sheet1!C927),FALSE),0)</f>
        <v>44914</v>
      </c>
      <c r="J927" s="14">
        <f>IFERROR(VLOOKUP($A927,Sheet1!$A:$F,COLUMN(Sheet1!D927),FALSE),0)</f>
        <v>2</v>
      </c>
      <c r="K927" s="14">
        <f>IFERROR(VLOOKUP($A927,Sheet1!$A:$F,COLUMN(Sheet1!E927),FALSE),0)</f>
        <v>866.79</v>
      </c>
      <c r="L927" s="14">
        <f>IFERROR(VLOOKUP($A927,Sheet1!$A:$F,COLUMN(Sheet1!F927),FALSE),0)</f>
        <v>0</v>
      </c>
      <c r="M927">
        <f t="shared" si="28"/>
        <v>0</v>
      </c>
      <c r="N927">
        <f t="shared" si="29"/>
        <v>0</v>
      </c>
    </row>
    <row r="928" spans="1:14" x14ac:dyDescent="0.35">
      <c r="A928">
        <v>927</v>
      </c>
      <c r="B928" t="s">
        <v>2687</v>
      </c>
      <c r="C928" t="s">
        <v>2688</v>
      </c>
      <c r="D928" t="s">
        <v>2689</v>
      </c>
      <c r="E928">
        <v>57</v>
      </c>
      <c r="F928" t="s">
        <v>14</v>
      </c>
      <c r="G928" t="s">
        <v>17</v>
      </c>
      <c r="H928" s="1">
        <f>IFERROR(VLOOKUP($A928,Sheet1!$A:$F,COLUMN(Sheet1!B928),FALSE),0)</f>
        <v>44898</v>
      </c>
      <c r="I928" s="1">
        <f>IFERROR(VLOOKUP($A928,Sheet1!$A:$F,COLUMN(Sheet1!C928),FALSE),0)</f>
        <v>44487</v>
      </c>
      <c r="J928" s="14">
        <f>IFERROR(VLOOKUP($A928,Sheet1!$A:$F,COLUMN(Sheet1!D928),FALSE),0)</f>
        <v>7</v>
      </c>
      <c r="K928" s="14">
        <f>IFERROR(VLOOKUP($A928,Sheet1!$A:$F,COLUMN(Sheet1!E928),FALSE),0)</f>
        <v>4988.9400000000005</v>
      </c>
      <c r="L928" s="14">
        <f>IFERROR(VLOOKUP($A928,Sheet1!$A:$F,COLUMN(Sheet1!F928),FALSE),0)</f>
        <v>4</v>
      </c>
      <c r="M928">
        <f t="shared" si="28"/>
        <v>0.5714285714285714</v>
      </c>
      <c r="N928">
        <f t="shared" si="29"/>
        <v>0</v>
      </c>
    </row>
    <row r="929" spans="1:14" x14ac:dyDescent="0.35">
      <c r="A929">
        <v>928</v>
      </c>
      <c r="B929" t="s">
        <v>2690</v>
      </c>
      <c r="C929" t="s">
        <v>2691</v>
      </c>
      <c r="D929" t="s">
        <v>2692</v>
      </c>
      <c r="E929">
        <v>26</v>
      </c>
      <c r="F929" t="s">
        <v>9</v>
      </c>
      <c r="G929" t="s">
        <v>60</v>
      </c>
      <c r="H929" s="1">
        <f>IFERROR(VLOOKUP($A929,Sheet1!$A:$F,COLUMN(Sheet1!B929),FALSE),0)</f>
        <v>0</v>
      </c>
      <c r="I929" s="1">
        <f>IFERROR(VLOOKUP($A929,Sheet1!$A:$F,COLUMN(Sheet1!C929),FALSE),0)</f>
        <v>0</v>
      </c>
      <c r="J929" s="14">
        <f>IFERROR(VLOOKUP($A929,Sheet1!$A:$F,COLUMN(Sheet1!D929),FALSE),0)</f>
        <v>0</v>
      </c>
      <c r="K929" s="14">
        <f>IFERROR(VLOOKUP($A929,Sheet1!$A:$F,COLUMN(Sheet1!E929),FALSE),0)</f>
        <v>0</v>
      </c>
      <c r="L929" s="14">
        <f>IFERROR(VLOOKUP($A929,Sheet1!$A:$F,COLUMN(Sheet1!F929),FALSE),0)</f>
        <v>0</v>
      </c>
      <c r="M929">
        <f t="shared" si="28"/>
        <v>0</v>
      </c>
      <c r="N929">
        <f t="shared" si="29"/>
        <v>0</v>
      </c>
    </row>
    <row r="930" spans="1:14" x14ac:dyDescent="0.35">
      <c r="A930">
        <v>929</v>
      </c>
      <c r="B930" t="s">
        <v>2693</v>
      </c>
      <c r="C930" t="s">
        <v>2694</v>
      </c>
      <c r="D930" t="s">
        <v>2695</v>
      </c>
      <c r="E930">
        <v>36</v>
      </c>
      <c r="F930" t="s">
        <v>14</v>
      </c>
      <c r="G930" t="s">
        <v>25</v>
      </c>
      <c r="H930" s="1">
        <f>IFERROR(VLOOKUP($A930,Sheet1!$A:$F,COLUMN(Sheet1!B930),FALSE),0)</f>
        <v>44819</v>
      </c>
      <c r="I930" s="1">
        <f>IFERROR(VLOOKUP($A930,Sheet1!$A:$F,COLUMN(Sheet1!C930),FALSE),0)</f>
        <v>44819</v>
      </c>
      <c r="J930" s="14">
        <f>IFERROR(VLOOKUP($A930,Sheet1!$A:$F,COLUMN(Sheet1!D930),FALSE),0)</f>
        <v>1</v>
      </c>
      <c r="K930" s="14">
        <f>IFERROR(VLOOKUP($A930,Sheet1!$A:$F,COLUMN(Sheet1!E930),FALSE),0)</f>
        <v>426.36</v>
      </c>
      <c r="L930" s="14">
        <f>IFERROR(VLOOKUP($A930,Sheet1!$A:$F,COLUMN(Sheet1!F930),FALSE),0)</f>
        <v>0</v>
      </c>
      <c r="M930">
        <f t="shared" si="28"/>
        <v>0</v>
      </c>
      <c r="N930">
        <f t="shared" si="29"/>
        <v>0</v>
      </c>
    </row>
    <row r="931" spans="1:14" x14ac:dyDescent="0.35">
      <c r="A931">
        <v>930</v>
      </c>
      <c r="B931" t="s">
        <v>2696</v>
      </c>
      <c r="C931" t="s">
        <v>2697</v>
      </c>
      <c r="D931" t="s">
        <v>2698</v>
      </c>
      <c r="E931">
        <v>45</v>
      </c>
      <c r="F931" t="s">
        <v>24</v>
      </c>
      <c r="G931" t="s">
        <v>60</v>
      </c>
      <c r="H931" s="1">
        <f>IFERROR(VLOOKUP($A931,Sheet1!$A:$F,COLUMN(Sheet1!B931),FALSE),0)</f>
        <v>44748</v>
      </c>
      <c r="I931" s="1">
        <f>IFERROR(VLOOKUP($A931,Sheet1!$A:$F,COLUMN(Sheet1!C931),FALSE),0)</f>
        <v>44546</v>
      </c>
      <c r="J931" s="14">
        <f>IFERROR(VLOOKUP($A931,Sheet1!$A:$F,COLUMN(Sheet1!D931),FALSE),0)</f>
        <v>3</v>
      </c>
      <c r="K931" s="14">
        <f>IFERROR(VLOOKUP($A931,Sheet1!$A:$F,COLUMN(Sheet1!E931),FALSE),0)</f>
        <v>2223.2600000000002</v>
      </c>
      <c r="L931" s="14">
        <f>IFERROR(VLOOKUP($A931,Sheet1!$A:$F,COLUMN(Sheet1!F931),FALSE),0)</f>
        <v>2</v>
      </c>
      <c r="M931">
        <f t="shared" si="28"/>
        <v>0.66666666666666663</v>
      </c>
      <c r="N931">
        <f t="shared" si="29"/>
        <v>0</v>
      </c>
    </row>
    <row r="932" spans="1:14" x14ac:dyDescent="0.35">
      <c r="A932">
        <v>931</v>
      </c>
      <c r="B932" t="s">
        <v>2699</v>
      </c>
      <c r="C932" t="s">
        <v>2700</v>
      </c>
      <c r="D932" t="s">
        <v>2701</v>
      </c>
      <c r="E932">
        <v>50</v>
      </c>
      <c r="F932" t="s">
        <v>24</v>
      </c>
      <c r="G932" t="s">
        <v>54</v>
      </c>
      <c r="H932" s="1">
        <f>IFERROR(VLOOKUP($A932,Sheet1!$A:$F,COLUMN(Sheet1!B932),FALSE),0)</f>
        <v>44628</v>
      </c>
      <c r="I932" s="1">
        <f>IFERROR(VLOOKUP($A932,Sheet1!$A:$F,COLUMN(Sheet1!C932),FALSE),0)</f>
        <v>44315</v>
      </c>
      <c r="J932" s="14">
        <f>IFERROR(VLOOKUP($A932,Sheet1!$A:$F,COLUMN(Sheet1!D932),FALSE),0)</f>
        <v>3</v>
      </c>
      <c r="K932" s="14">
        <f>IFERROR(VLOOKUP($A932,Sheet1!$A:$F,COLUMN(Sheet1!E932),FALSE),0)</f>
        <v>4481.49</v>
      </c>
      <c r="L932" s="14">
        <f>IFERROR(VLOOKUP($A932,Sheet1!$A:$F,COLUMN(Sheet1!F932),FALSE),0)</f>
        <v>3</v>
      </c>
      <c r="M932">
        <f t="shared" si="28"/>
        <v>1</v>
      </c>
      <c r="N932">
        <f t="shared" si="29"/>
        <v>1</v>
      </c>
    </row>
    <row r="933" spans="1:14" x14ac:dyDescent="0.35">
      <c r="A933">
        <v>932</v>
      </c>
      <c r="B933" t="s">
        <v>2702</v>
      </c>
      <c r="C933" t="s">
        <v>2703</v>
      </c>
      <c r="D933" t="s">
        <v>2704</v>
      </c>
      <c r="E933">
        <v>35</v>
      </c>
      <c r="F933" t="s">
        <v>9</v>
      </c>
      <c r="G933" t="s">
        <v>54</v>
      </c>
      <c r="H933" s="1">
        <f>IFERROR(VLOOKUP($A933,Sheet1!$A:$F,COLUMN(Sheet1!B933),FALSE),0)</f>
        <v>44406</v>
      </c>
      <c r="I933" s="1">
        <f>IFERROR(VLOOKUP($A933,Sheet1!$A:$F,COLUMN(Sheet1!C933),FALSE),0)</f>
        <v>44395</v>
      </c>
      <c r="J933" s="14">
        <f>IFERROR(VLOOKUP($A933,Sheet1!$A:$F,COLUMN(Sheet1!D933),FALSE),0)</f>
        <v>2</v>
      </c>
      <c r="K933" s="14">
        <f>IFERROR(VLOOKUP($A933,Sheet1!$A:$F,COLUMN(Sheet1!E933),FALSE),0)</f>
        <v>1497.02</v>
      </c>
      <c r="L933" s="14">
        <f>IFERROR(VLOOKUP($A933,Sheet1!$A:$F,COLUMN(Sheet1!F933),FALSE),0)</f>
        <v>2</v>
      </c>
      <c r="M933">
        <f t="shared" si="28"/>
        <v>1</v>
      </c>
      <c r="N933">
        <f t="shared" si="29"/>
        <v>1</v>
      </c>
    </row>
    <row r="934" spans="1:14" x14ac:dyDescent="0.35">
      <c r="A934">
        <v>933</v>
      </c>
      <c r="B934" t="s">
        <v>2705</v>
      </c>
      <c r="C934" t="s">
        <v>2706</v>
      </c>
      <c r="D934">
        <f>1-486-470-8213</f>
        <v>-9168</v>
      </c>
      <c r="E934">
        <v>30</v>
      </c>
      <c r="F934" t="s">
        <v>9</v>
      </c>
      <c r="G934" t="s">
        <v>48</v>
      </c>
      <c r="H934" s="1">
        <f>IFERROR(VLOOKUP($A934,Sheet1!$A:$F,COLUMN(Sheet1!B934),FALSE),0)</f>
        <v>44948</v>
      </c>
      <c r="I934" s="1">
        <f>IFERROR(VLOOKUP($A934,Sheet1!$A:$F,COLUMN(Sheet1!C934),FALSE),0)</f>
        <v>44434</v>
      </c>
      <c r="J934" s="14">
        <f>IFERROR(VLOOKUP($A934,Sheet1!$A:$F,COLUMN(Sheet1!D934),FALSE),0)</f>
        <v>6</v>
      </c>
      <c r="K934" s="14">
        <f>IFERROR(VLOOKUP($A934,Sheet1!$A:$F,COLUMN(Sheet1!E934),FALSE),0)</f>
        <v>4207.3999999999996</v>
      </c>
      <c r="L934" s="14">
        <f>IFERROR(VLOOKUP($A934,Sheet1!$A:$F,COLUMN(Sheet1!F934),FALSE),0)</f>
        <v>3</v>
      </c>
      <c r="M934">
        <f t="shared" si="28"/>
        <v>0.5</v>
      </c>
      <c r="N934">
        <f t="shared" si="29"/>
        <v>0</v>
      </c>
    </row>
    <row r="935" spans="1:14" x14ac:dyDescent="0.35">
      <c r="A935">
        <v>934</v>
      </c>
      <c r="B935" t="s">
        <v>2707</v>
      </c>
      <c r="C935" t="s">
        <v>2708</v>
      </c>
      <c r="D935" t="s">
        <v>2709</v>
      </c>
      <c r="E935">
        <v>52</v>
      </c>
      <c r="F935" t="s">
        <v>24</v>
      </c>
      <c r="G935" t="s">
        <v>54</v>
      </c>
      <c r="H935" s="1">
        <f>IFERROR(VLOOKUP($A935,Sheet1!$A:$F,COLUMN(Sheet1!B935),FALSE),0)</f>
        <v>44429</v>
      </c>
      <c r="I935" s="1">
        <f>IFERROR(VLOOKUP($A935,Sheet1!$A:$F,COLUMN(Sheet1!C935),FALSE),0)</f>
        <v>44429</v>
      </c>
      <c r="J935" s="14">
        <f>IFERROR(VLOOKUP($A935,Sheet1!$A:$F,COLUMN(Sheet1!D935),FALSE),0)</f>
        <v>1</v>
      </c>
      <c r="K935" s="14">
        <f>IFERROR(VLOOKUP($A935,Sheet1!$A:$F,COLUMN(Sheet1!E935),FALSE),0)</f>
        <v>311.01</v>
      </c>
      <c r="L935" s="14">
        <f>IFERROR(VLOOKUP($A935,Sheet1!$A:$F,COLUMN(Sheet1!F935),FALSE),0)</f>
        <v>0</v>
      </c>
      <c r="M935">
        <f t="shared" si="28"/>
        <v>0</v>
      </c>
      <c r="N935">
        <f t="shared" si="29"/>
        <v>0</v>
      </c>
    </row>
    <row r="936" spans="1:14" x14ac:dyDescent="0.35">
      <c r="A936">
        <v>935</v>
      </c>
      <c r="B936" t="s">
        <v>2710</v>
      </c>
      <c r="C936" t="s">
        <v>2711</v>
      </c>
      <c r="D936" t="s">
        <v>2712</v>
      </c>
      <c r="E936">
        <v>33</v>
      </c>
      <c r="F936" t="s">
        <v>9</v>
      </c>
      <c r="G936" t="s">
        <v>54</v>
      </c>
      <c r="H936" s="1">
        <f>IFERROR(VLOOKUP($A936,Sheet1!$A:$F,COLUMN(Sheet1!B936),FALSE),0)</f>
        <v>44781</v>
      </c>
      <c r="I936" s="1">
        <f>IFERROR(VLOOKUP($A936,Sheet1!$A:$F,COLUMN(Sheet1!C936),FALSE),0)</f>
        <v>44455</v>
      </c>
      <c r="J936" s="14">
        <f>IFERROR(VLOOKUP($A936,Sheet1!$A:$F,COLUMN(Sheet1!D936),FALSE),0)</f>
        <v>2</v>
      </c>
      <c r="K936" s="14">
        <f>IFERROR(VLOOKUP($A936,Sheet1!$A:$F,COLUMN(Sheet1!E936),FALSE),0)</f>
        <v>931.85000000000014</v>
      </c>
      <c r="L936" s="14">
        <f>IFERROR(VLOOKUP($A936,Sheet1!$A:$F,COLUMN(Sheet1!F936),FALSE),0)</f>
        <v>0</v>
      </c>
      <c r="M936">
        <f t="shared" si="28"/>
        <v>0</v>
      </c>
      <c r="N936">
        <f t="shared" si="29"/>
        <v>0</v>
      </c>
    </row>
    <row r="937" spans="1:14" x14ac:dyDescent="0.35">
      <c r="A937">
        <v>936</v>
      </c>
      <c r="B937" t="s">
        <v>2713</v>
      </c>
      <c r="C937" t="s">
        <v>2714</v>
      </c>
      <c r="D937" t="s">
        <v>2715</v>
      </c>
      <c r="E937">
        <v>48</v>
      </c>
      <c r="F937" t="s">
        <v>9</v>
      </c>
      <c r="G937" t="s">
        <v>44</v>
      </c>
      <c r="H937" s="1">
        <f>IFERROR(VLOOKUP($A937,Sheet1!$A:$F,COLUMN(Sheet1!B937),FALSE),0)</f>
        <v>44536</v>
      </c>
      <c r="I937" s="1">
        <f>IFERROR(VLOOKUP($A937,Sheet1!$A:$F,COLUMN(Sheet1!C937),FALSE),0)</f>
        <v>44352</v>
      </c>
      <c r="J937" s="14">
        <f>IFERROR(VLOOKUP($A937,Sheet1!$A:$F,COLUMN(Sheet1!D937),FALSE),0)</f>
        <v>2</v>
      </c>
      <c r="K937" s="14">
        <f>IFERROR(VLOOKUP($A937,Sheet1!$A:$F,COLUMN(Sheet1!E937),FALSE),0)</f>
        <v>2264.41</v>
      </c>
      <c r="L937" s="14">
        <f>IFERROR(VLOOKUP($A937,Sheet1!$A:$F,COLUMN(Sheet1!F937),FALSE),0)</f>
        <v>1</v>
      </c>
      <c r="M937">
        <f t="shared" si="28"/>
        <v>0.5</v>
      </c>
      <c r="N937">
        <f t="shared" si="29"/>
        <v>0</v>
      </c>
    </row>
    <row r="938" spans="1:14" x14ac:dyDescent="0.35">
      <c r="A938">
        <v>937</v>
      </c>
      <c r="B938" t="s">
        <v>2716</v>
      </c>
      <c r="C938" t="s">
        <v>2717</v>
      </c>
      <c r="D938" t="s">
        <v>2718</v>
      </c>
      <c r="E938">
        <v>65</v>
      </c>
      <c r="F938" t="s">
        <v>24</v>
      </c>
      <c r="G938" t="s">
        <v>25</v>
      </c>
      <c r="H938" s="1">
        <f>IFERROR(VLOOKUP($A938,Sheet1!$A:$F,COLUMN(Sheet1!B938),FALSE),0)</f>
        <v>45000</v>
      </c>
      <c r="I938" s="1">
        <f>IFERROR(VLOOKUP($A938,Sheet1!$A:$F,COLUMN(Sheet1!C938),FALSE),0)</f>
        <v>45000</v>
      </c>
      <c r="J938" s="14">
        <f>IFERROR(VLOOKUP($A938,Sheet1!$A:$F,COLUMN(Sheet1!D938),FALSE),0)</f>
        <v>1</v>
      </c>
      <c r="K938" s="14">
        <f>IFERROR(VLOOKUP($A938,Sheet1!$A:$F,COLUMN(Sheet1!E938),FALSE),0)</f>
        <v>653.32000000000005</v>
      </c>
      <c r="L938" s="14">
        <f>IFERROR(VLOOKUP($A938,Sheet1!$A:$F,COLUMN(Sheet1!F938),FALSE),0)</f>
        <v>1</v>
      </c>
      <c r="M938">
        <f t="shared" si="28"/>
        <v>1</v>
      </c>
      <c r="N938">
        <f t="shared" si="29"/>
        <v>1</v>
      </c>
    </row>
    <row r="939" spans="1:14" x14ac:dyDescent="0.35">
      <c r="A939">
        <v>938</v>
      </c>
      <c r="B939" t="s">
        <v>2719</v>
      </c>
      <c r="C939" t="s">
        <v>2720</v>
      </c>
      <c r="D939" t="s">
        <v>2721</v>
      </c>
      <c r="E939">
        <v>45</v>
      </c>
      <c r="F939" t="s">
        <v>24</v>
      </c>
      <c r="G939" t="s">
        <v>17</v>
      </c>
      <c r="H939" s="1">
        <f>IFERROR(VLOOKUP($A939,Sheet1!$A:$F,COLUMN(Sheet1!B939),FALSE),0)</f>
        <v>44811</v>
      </c>
      <c r="I939" s="1">
        <f>IFERROR(VLOOKUP($A939,Sheet1!$A:$F,COLUMN(Sheet1!C939),FALSE),0)</f>
        <v>44692</v>
      </c>
      <c r="J939" s="14">
        <f>IFERROR(VLOOKUP($A939,Sheet1!$A:$F,COLUMN(Sheet1!D939),FALSE),0)</f>
        <v>4</v>
      </c>
      <c r="K939" s="14">
        <f>IFERROR(VLOOKUP($A939,Sheet1!$A:$F,COLUMN(Sheet1!E939),FALSE),0)</f>
        <v>3332.1900000000005</v>
      </c>
      <c r="L939" s="14">
        <f>IFERROR(VLOOKUP($A939,Sheet1!$A:$F,COLUMN(Sheet1!F939),FALSE),0)</f>
        <v>3</v>
      </c>
      <c r="M939">
        <f t="shared" si="28"/>
        <v>0.75</v>
      </c>
      <c r="N939">
        <f t="shared" si="29"/>
        <v>0</v>
      </c>
    </row>
    <row r="940" spans="1:14" x14ac:dyDescent="0.35">
      <c r="A940">
        <v>939</v>
      </c>
      <c r="B940" t="s">
        <v>2722</v>
      </c>
      <c r="C940" t="s">
        <v>2723</v>
      </c>
      <c r="D940">
        <v>1535346607</v>
      </c>
      <c r="E940">
        <v>64</v>
      </c>
      <c r="F940" t="s">
        <v>14</v>
      </c>
      <c r="G940" t="s">
        <v>48</v>
      </c>
      <c r="H940" s="1">
        <f>IFERROR(VLOOKUP($A940,Sheet1!$A:$F,COLUMN(Sheet1!B940),FALSE),0)</f>
        <v>44654</v>
      </c>
      <c r="I940" s="1">
        <f>IFERROR(VLOOKUP($A940,Sheet1!$A:$F,COLUMN(Sheet1!C940),FALSE),0)</f>
        <v>44313</v>
      </c>
      <c r="J940" s="14">
        <f>IFERROR(VLOOKUP($A940,Sheet1!$A:$F,COLUMN(Sheet1!D940),FALSE),0)</f>
        <v>5</v>
      </c>
      <c r="K940" s="14">
        <f>IFERROR(VLOOKUP($A940,Sheet1!$A:$F,COLUMN(Sheet1!E940),FALSE),0)</f>
        <v>3762.8399999999997</v>
      </c>
      <c r="L940" s="14">
        <f>IFERROR(VLOOKUP($A940,Sheet1!$A:$F,COLUMN(Sheet1!F940),FALSE),0)</f>
        <v>2</v>
      </c>
      <c r="M940">
        <f t="shared" si="28"/>
        <v>0.4</v>
      </c>
      <c r="N940">
        <f t="shared" si="29"/>
        <v>0</v>
      </c>
    </row>
    <row r="941" spans="1:14" x14ac:dyDescent="0.35">
      <c r="A941">
        <v>940</v>
      </c>
      <c r="B941" t="s">
        <v>2724</v>
      </c>
      <c r="C941" t="s">
        <v>2725</v>
      </c>
      <c r="D941" t="s">
        <v>2726</v>
      </c>
      <c r="E941">
        <v>45</v>
      </c>
      <c r="F941" t="s">
        <v>9</v>
      </c>
      <c r="G941" t="s">
        <v>17</v>
      </c>
      <c r="H941" s="1">
        <f>IFERROR(VLOOKUP($A941,Sheet1!$A:$F,COLUMN(Sheet1!B941),FALSE),0)</f>
        <v>44298</v>
      </c>
      <c r="I941" s="1">
        <f>IFERROR(VLOOKUP($A941,Sheet1!$A:$F,COLUMN(Sheet1!C941),FALSE),0)</f>
        <v>44298</v>
      </c>
      <c r="J941" s="14">
        <f>IFERROR(VLOOKUP($A941,Sheet1!$A:$F,COLUMN(Sheet1!D941),FALSE),0)</f>
        <v>1</v>
      </c>
      <c r="K941" s="14">
        <f>IFERROR(VLOOKUP($A941,Sheet1!$A:$F,COLUMN(Sheet1!E941),FALSE),0)</f>
        <v>1236.56</v>
      </c>
      <c r="L941" s="14">
        <f>IFERROR(VLOOKUP($A941,Sheet1!$A:$F,COLUMN(Sheet1!F941),FALSE),0)</f>
        <v>0</v>
      </c>
      <c r="M941">
        <f t="shared" si="28"/>
        <v>0</v>
      </c>
      <c r="N941">
        <f t="shared" si="29"/>
        <v>0</v>
      </c>
    </row>
    <row r="942" spans="1:14" x14ac:dyDescent="0.35">
      <c r="A942">
        <v>941</v>
      </c>
      <c r="B942" t="s">
        <v>2727</v>
      </c>
      <c r="C942" t="s">
        <v>2728</v>
      </c>
      <c r="D942">
        <v>8581745273</v>
      </c>
      <c r="E942">
        <v>29</v>
      </c>
      <c r="F942" t="s">
        <v>9</v>
      </c>
      <c r="G942" t="s">
        <v>54</v>
      </c>
      <c r="H942" s="1">
        <f>IFERROR(VLOOKUP($A942,Sheet1!$A:$F,COLUMN(Sheet1!B942),FALSE),0)</f>
        <v>44887</v>
      </c>
      <c r="I942" s="1">
        <f>IFERROR(VLOOKUP($A942,Sheet1!$A:$F,COLUMN(Sheet1!C942),FALSE),0)</f>
        <v>44340</v>
      </c>
      <c r="J942" s="14">
        <f>IFERROR(VLOOKUP($A942,Sheet1!$A:$F,COLUMN(Sheet1!D942),FALSE),0)</f>
        <v>4</v>
      </c>
      <c r="K942" s="14">
        <f>IFERROR(VLOOKUP($A942,Sheet1!$A:$F,COLUMN(Sheet1!E942),FALSE),0)</f>
        <v>3059.37</v>
      </c>
      <c r="L942" s="14">
        <f>IFERROR(VLOOKUP($A942,Sheet1!$A:$F,COLUMN(Sheet1!F942),FALSE),0)</f>
        <v>2</v>
      </c>
      <c r="M942">
        <f t="shared" si="28"/>
        <v>0.5</v>
      </c>
      <c r="N942">
        <f t="shared" si="29"/>
        <v>0</v>
      </c>
    </row>
    <row r="943" spans="1:14" x14ac:dyDescent="0.35">
      <c r="A943">
        <v>942</v>
      </c>
      <c r="B943" t="s">
        <v>2729</v>
      </c>
      <c r="C943" t="s">
        <v>2730</v>
      </c>
      <c r="D943" t="s">
        <v>2731</v>
      </c>
      <c r="E943">
        <v>64</v>
      </c>
      <c r="F943" t="s">
        <v>24</v>
      </c>
      <c r="G943" t="s">
        <v>60</v>
      </c>
      <c r="H943" s="1">
        <f>IFERROR(VLOOKUP($A943,Sheet1!$A:$F,COLUMN(Sheet1!B943),FALSE),0)</f>
        <v>44922</v>
      </c>
      <c r="I943" s="1">
        <f>IFERROR(VLOOKUP($A943,Sheet1!$A:$F,COLUMN(Sheet1!C943),FALSE),0)</f>
        <v>44313</v>
      </c>
      <c r="J943" s="14">
        <f>IFERROR(VLOOKUP($A943,Sheet1!$A:$F,COLUMN(Sheet1!D943),FALSE),0)</f>
        <v>3</v>
      </c>
      <c r="K943" s="14">
        <f>IFERROR(VLOOKUP($A943,Sheet1!$A:$F,COLUMN(Sheet1!E943),FALSE),0)</f>
        <v>1916.19</v>
      </c>
      <c r="L943" s="14">
        <f>IFERROR(VLOOKUP($A943,Sheet1!$A:$F,COLUMN(Sheet1!F943),FALSE),0)</f>
        <v>1</v>
      </c>
      <c r="M943">
        <f t="shared" si="28"/>
        <v>0.33333333333333331</v>
      </c>
      <c r="N943">
        <f t="shared" si="29"/>
        <v>0</v>
      </c>
    </row>
    <row r="944" spans="1:14" x14ac:dyDescent="0.35">
      <c r="A944">
        <v>943</v>
      </c>
      <c r="B944" t="s">
        <v>2732</v>
      </c>
      <c r="C944" t="s">
        <v>2733</v>
      </c>
      <c r="D944" t="s">
        <v>2734</v>
      </c>
      <c r="E944">
        <v>42</v>
      </c>
      <c r="F944" t="s">
        <v>24</v>
      </c>
      <c r="G944" t="s">
        <v>60</v>
      </c>
      <c r="H944" s="1">
        <f>IFERROR(VLOOKUP($A944,Sheet1!$A:$F,COLUMN(Sheet1!B944),FALSE),0)</f>
        <v>44927</v>
      </c>
      <c r="I944" s="1">
        <f>IFERROR(VLOOKUP($A944,Sheet1!$A:$F,COLUMN(Sheet1!C944),FALSE),0)</f>
        <v>44336</v>
      </c>
      <c r="J944" s="14">
        <f>IFERROR(VLOOKUP($A944,Sheet1!$A:$F,COLUMN(Sheet1!D944),FALSE),0)</f>
        <v>3</v>
      </c>
      <c r="K944" s="14">
        <f>IFERROR(VLOOKUP($A944,Sheet1!$A:$F,COLUMN(Sheet1!E944),FALSE),0)</f>
        <v>1794.37</v>
      </c>
      <c r="L944" s="14">
        <f>IFERROR(VLOOKUP($A944,Sheet1!$A:$F,COLUMN(Sheet1!F944),FALSE),0)</f>
        <v>3</v>
      </c>
      <c r="M944">
        <f t="shared" si="28"/>
        <v>1</v>
      </c>
      <c r="N944">
        <f t="shared" si="29"/>
        <v>1</v>
      </c>
    </row>
    <row r="945" spans="1:14" x14ac:dyDescent="0.35">
      <c r="A945">
        <v>944</v>
      </c>
      <c r="B945" t="s">
        <v>2735</v>
      </c>
      <c r="C945" t="s">
        <v>2736</v>
      </c>
      <c r="D945" t="s">
        <v>2737</v>
      </c>
      <c r="E945">
        <v>53</v>
      </c>
      <c r="F945" t="s">
        <v>9</v>
      </c>
      <c r="G945" t="s">
        <v>76</v>
      </c>
      <c r="H945" s="1">
        <f>IFERROR(VLOOKUP($A945,Sheet1!$A:$F,COLUMN(Sheet1!B945),FALSE),0)</f>
        <v>44975</v>
      </c>
      <c r="I945" s="1">
        <f>IFERROR(VLOOKUP($A945,Sheet1!$A:$F,COLUMN(Sheet1!C945),FALSE),0)</f>
        <v>44701</v>
      </c>
      <c r="J945" s="14">
        <f>IFERROR(VLOOKUP($A945,Sheet1!$A:$F,COLUMN(Sheet1!D945),FALSE),0)</f>
        <v>3</v>
      </c>
      <c r="K945" s="14">
        <f>IFERROR(VLOOKUP($A945,Sheet1!$A:$F,COLUMN(Sheet1!E945),FALSE),0)</f>
        <v>795.72</v>
      </c>
      <c r="L945" s="14">
        <f>IFERROR(VLOOKUP($A945,Sheet1!$A:$F,COLUMN(Sheet1!F945),FALSE),0)</f>
        <v>3</v>
      </c>
      <c r="M945">
        <f t="shared" si="28"/>
        <v>1</v>
      </c>
      <c r="N945">
        <f t="shared" si="29"/>
        <v>1</v>
      </c>
    </row>
    <row r="946" spans="1:14" x14ac:dyDescent="0.35">
      <c r="A946">
        <v>945</v>
      </c>
      <c r="B946" t="s">
        <v>2738</v>
      </c>
      <c r="C946" t="s">
        <v>2739</v>
      </c>
      <c r="D946" t="s">
        <v>2740</v>
      </c>
      <c r="E946">
        <v>19</v>
      </c>
      <c r="F946" t="s">
        <v>9</v>
      </c>
      <c r="G946" t="s">
        <v>17</v>
      </c>
      <c r="H946" s="1">
        <f>IFERROR(VLOOKUP($A946,Sheet1!$A:$F,COLUMN(Sheet1!B946),FALSE),0)</f>
        <v>44855</v>
      </c>
      <c r="I946" s="1">
        <f>IFERROR(VLOOKUP($A946,Sheet1!$A:$F,COLUMN(Sheet1!C946),FALSE),0)</f>
        <v>44492</v>
      </c>
      <c r="J946" s="14">
        <f>IFERROR(VLOOKUP($A946,Sheet1!$A:$F,COLUMN(Sheet1!D946),FALSE),0)</f>
        <v>3</v>
      </c>
      <c r="K946" s="14">
        <f>IFERROR(VLOOKUP($A946,Sheet1!$A:$F,COLUMN(Sheet1!E946),FALSE),0)</f>
        <v>1474.73</v>
      </c>
      <c r="L946" s="14">
        <f>IFERROR(VLOOKUP($A946,Sheet1!$A:$F,COLUMN(Sheet1!F946),FALSE),0)</f>
        <v>1</v>
      </c>
      <c r="M946">
        <f t="shared" si="28"/>
        <v>0.33333333333333331</v>
      </c>
      <c r="N946">
        <f t="shared" si="29"/>
        <v>0</v>
      </c>
    </row>
    <row r="947" spans="1:14" x14ac:dyDescent="0.35">
      <c r="A947">
        <v>946</v>
      </c>
      <c r="B947" t="s">
        <v>2741</v>
      </c>
      <c r="C947" t="s">
        <v>2742</v>
      </c>
      <c r="D947">
        <v>5734724358</v>
      </c>
      <c r="E947">
        <v>31</v>
      </c>
      <c r="F947" t="s">
        <v>9</v>
      </c>
      <c r="G947" t="s">
        <v>10</v>
      </c>
      <c r="H947" s="1">
        <f>IFERROR(VLOOKUP($A947,Sheet1!$A:$F,COLUMN(Sheet1!B947),FALSE),0)</f>
        <v>44756</v>
      </c>
      <c r="I947" s="1">
        <f>IFERROR(VLOOKUP($A947,Sheet1!$A:$F,COLUMN(Sheet1!C947),FALSE),0)</f>
        <v>44294</v>
      </c>
      <c r="J947" s="14">
        <f>IFERROR(VLOOKUP($A947,Sheet1!$A:$F,COLUMN(Sheet1!D947),FALSE),0)</f>
        <v>4</v>
      </c>
      <c r="K947" s="14">
        <f>IFERROR(VLOOKUP($A947,Sheet1!$A:$F,COLUMN(Sheet1!E947),FALSE),0)</f>
        <v>4769.6999999999989</v>
      </c>
      <c r="L947" s="14">
        <f>IFERROR(VLOOKUP($A947,Sheet1!$A:$F,COLUMN(Sheet1!F947),FALSE),0)</f>
        <v>2</v>
      </c>
      <c r="M947">
        <f t="shared" si="28"/>
        <v>0.5</v>
      </c>
      <c r="N947">
        <f t="shared" si="29"/>
        <v>0</v>
      </c>
    </row>
    <row r="948" spans="1:14" x14ac:dyDescent="0.35">
      <c r="A948">
        <v>947</v>
      </c>
      <c r="B948" t="s">
        <v>2743</v>
      </c>
      <c r="C948" t="s">
        <v>2744</v>
      </c>
      <c r="D948" t="s">
        <v>2745</v>
      </c>
      <c r="E948">
        <v>54</v>
      </c>
      <c r="F948" t="s">
        <v>9</v>
      </c>
      <c r="G948" t="s">
        <v>60</v>
      </c>
      <c r="H948" s="1">
        <f>IFERROR(VLOOKUP($A948,Sheet1!$A:$F,COLUMN(Sheet1!B948),FALSE),0)</f>
        <v>44880</v>
      </c>
      <c r="I948" s="1">
        <f>IFERROR(VLOOKUP($A948,Sheet1!$A:$F,COLUMN(Sheet1!C948),FALSE),0)</f>
        <v>44716</v>
      </c>
      <c r="J948" s="14">
        <f>IFERROR(VLOOKUP($A948,Sheet1!$A:$F,COLUMN(Sheet1!D948),FALSE),0)</f>
        <v>2</v>
      </c>
      <c r="K948" s="14">
        <f>IFERROR(VLOOKUP($A948,Sheet1!$A:$F,COLUMN(Sheet1!E948),FALSE),0)</f>
        <v>479</v>
      </c>
      <c r="L948" s="14">
        <f>IFERROR(VLOOKUP($A948,Sheet1!$A:$F,COLUMN(Sheet1!F948),FALSE),0)</f>
        <v>1</v>
      </c>
      <c r="M948">
        <f t="shared" si="28"/>
        <v>0.5</v>
      </c>
      <c r="N948">
        <f t="shared" si="29"/>
        <v>0</v>
      </c>
    </row>
    <row r="949" spans="1:14" x14ac:dyDescent="0.35">
      <c r="A949">
        <v>948</v>
      </c>
      <c r="B949" t="s">
        <v>2746</v>
      </c>
      <c r="C949" t="s">
        <v>2747</v>
      </c>
      <c r="D949" t="s">
        <v>2748</v>
      </c>
      <c r="E949">
        <v>53</v>
      </c>
      <c r="F949" t="s">
        <v>24</v>
      </c>
      <c r="G949" t="s">
        <v>48</v>
      </c>
      <c r="H949" s="1">
        <f>IFERROR(VLOOKUP($A949,Sheet1!$A:$F,COLUMN(Sheet1!B949),FALSE),0)</f>
        <v>44991</v>
      </c>
      <c r="I949" s="1">
        <f>IFERROR(VLOOKUP($A949,Sheet1!$A:$F,COLUMN(Sheet1!C949),FALSE),0)</f>
        <v>44991</v>
      </c>
      <c r="J949" s="14">
        <f>IFERROR(VLOOKUP($A949,Sheet1!$A:$F,COLUMN(Sheet1!D949),FALSE),0)</f>
        <v>1</v>
      </c>
      <c r="K949" s="14">
        <f>IFERROR(VLOOKUP($A949,Sheet1!$A:$F,COLUMN(Sheet1!E949),FALSE),0)</f>
        <v>309.92</v>
      </c>
      <c r="L949" s="14">
        <f>IFERROR(VLOOKUP($A949,Sheet1!$A:$F,COLUMN(Sheet1!F949),FALSE),0)</f>
        <v>0</v>
      </c>
      <c r="M949">
        <f t="shared" si="28"/>
        <v>0</v>
      </c>
      <c r="N949">
        <f t="shared" si="29"/>
        <v>0</v>
      </c>
    </row>
    <row r="950" spans="1:14" x14ac:dyDescent="0.35">
      <c r="A950">
        <v>949</v>
      </c>
      <c r="B950" t="s">
        <v>1456</v>
      </c>
      <c r="C950" t="s">
        <v>2749</v>
      </c>
      <c r="D950" t="s">
        <v>2750</v>
      </c>
      <c r="E950">
        <v>57</v>
      </c>
      <c r="F950" t="s">
        <v>9</v>
      </c>
      <c r="G950" t="s">
        <v>83</v>
      </c>
      <c r="H950" s="1">
        <f>IFERROR(VLOOKUP($A950,Sheet1!$A:$F,COLUMN(Sheet1!B950),FALSE),0)</f>
        <v>44935</v>
      </c>
      <c r="I950" s="1">
        <f>IFERROR(VLOOKUP($A950,Sheet1!$A:$F,COLUMN(Sheet1!C950),FALSE),0)</f>
        <v>44307</v>
      </c>
      <c r="J950" s="14">
        <f>IFERROR(VLOOKUP($A950,Sheet1!$A:$F,COLUMN(Sheet1!D950),FALSE),0)</f>
        <v>2</v>
      </c>
      <c r="K950" s="14">
        <f>IFERROR(VLOOKUP($A950,Sheet1!$A:$F,COLUMN(Sheet1!E950),FALSE),0)</f>
        <v>914.37</v>
      </c>
      <c r="L950" s="14">
        <f>IFERROR(VLOOKUP($A950,Sheet1!$A:$F,COLUMN(Sheet1!F950),FALSE),0)</f>
        <v>0</v>
      </c>
      <c r="M950">
        <f t="shared" si="28"/>
        <v>0</v>
      </c>
      <c r="N950">
        <f t="shared" si="29"/>
        <v>0</v>
      </c>
    </row>
    <row r="951" spans="1:14" x14ac:dyDescent="0.35">
      <c r="A951">
        <v>950</v>
      </c>
      <c r="B951" t="s">
        <v>2751</v>
      </c>
      <c r="C951" t="s">
        <v>2752</v>
      </c>
      <c r="D951" t="s">
        <v>2753</v>
      </c>
      <c r="E951">
        <v>35</v>
      </c>
      <c r="F951" t="s">
        <v>9</v>
      </c>
      <c r="G951" t="s">
        <v>10</v>
      </c>
      <c r="H951" s="1">
        <f>IFERROR(VLOOKUP($A951,Sheet1!$A:$F,COLUMN(Sheet1!B951),FALSE),0)</f>
        <v>44913</v>
      </c>
      <c r="I951" s="1">
        <f>IFERROR(VLOOKUP($A951,Sheet1!$A:$F,COLUMN(Sheet1!C951),FALSE),0)</f>
        <v>44500</v>
      </c>
      <c r="J951" s="14">
        <f>IFERROR(VLOOKUP($A951,Sheet1!$A:$F,COLUMN(Sheet1!D951),FALSE),0)</f>
        <v>2</v>
      </c>
      <c r="K951" s="14">
        <f>IFERROR(VLOOKUP($A951,Sheet1!$A:$F,COLUMN(Sheet1!E951),FALSE),0)</f>
        <v>1969.3</v>
      </c>
      <c r="L951" s="14">
        <f>IFERROR(VLOOKUP($A951,Sheet1!$A:$F,COLUMN(Sheet1!F951),FALSE),0)</f>
        <v>1</v>
      </c>
      <c r="M951">
        <f t="shared" si="28"/>
        <v>0.5</v>
      </c>
      <c r="N951">
        <f t="shared" si="29"/>
        <v>0</v>
      </c>
    </row>
    <row r="952" spans="1:14" x14ac:dyDescent="0.35">
      <c r="A952">
        <v>951</v>
      </c>
      <c r="B952" t="s">
        <v>2754</v>
      </c>
      <c r="C952" t="s">
        <v>2755</v>
      </c>
      <c r="D952" t="s">
        <v>2756</v>
      </c>
      <c r="E952">
        <v>33</v>
      </c>
      <c r="F952" t="s">
        <v>24</v>
      </c>
      <c r="G952" t="s">
        <v>25</v>
      </c>
      <c r="H952" s="1">
        <f>IFERROR(VLOOKUP($A952,Sheet1!$A:$F,COLUMN(Sheet1!B952),FALSE),0)</f>
        <v>44979</v>
      </c>
      <c r="I952" s="1">
        <f>IFERROR(VLOOKUP($A952,Sheet1!$A:$F,COLUMN(Sheet1!C952),FALSE),0)</f>
        <v>44358</v>
      </c>
      <c r="J952" s="14">
        <f>IFERROR(VLOOKUP($A952,Sheet1!$A:$F,COLUMN(Sheet1!D952),FALSE),0)</f>
        <v>3</v>
      </c>
      <c r="K952" s="14">
        <f>IFERROR(VLOOKUP($A952,Sheet1!$A:$F,COLUMN(Sheet1!E952),FALSE),0)</f>
        <v>2382.39</v>
      </c>
      <c r="L952" s="14">
        <f>IFERROR(VLOOKUP($A952,Sheet1!$A:$F,COLUMN(Sheet1!F952),FALSE),0)</f>
        <v>0</v>
      </c>
      <c r="M952">
        <f t="shared" si="28"/>
        <v>0</v>
      </c>
      <c r="N952">
        <f t="shared" si="29"/>
        <v>0</v>
      </c>
    </row>
    <row r="953" spans="1:14" x14ac:dyDescent="0.35">
      <c r="A953">
        <v>952</v>
      </c>
      <c r="B953" t="s">
        <v>2757</v>
      </c>
      <c r="C953" t="s">
        <v>2758</v>
      </c>
      <c r="D953">
        <v>2125434123</v>
      </c>
      <c r="E953">
        <v>56</v>
      </c>
      <c r="F953" t="s">
        <v>9</v>
      </c>
      <c r="G953" t="s">
        <v>17</v>
      </c>
      <c r="H953" s="1">
        <f>IFERROR(VLOOKUP($A953,Sheet1!$A:$F,COLUMN(Sheet1!B953),FALSE),0)</f>
        <v>44977</v>
      </c>
      <c r="I953" s="1">
        <f>IFERROR(VLOOKUP($A953,Sheet1!$A:$F,COLUMN(Sheet1!C953),FALSE),0)</f>
        <v>44304</v>
      </c>
      <c r="J953" s="14">
        <f>IFERROR(VLOOKUP($A953,Sheet1!$A:$F,COLUMN(Sheet1!D953),FALSE),0)</f>
        <v>4</v>
      </c>
      <c r="K953" s="14">
        <f>IFERROR(VLOOKUP($A953,Sheet1!$A:$F,COLUMN(Sheet1!E953),FALSE),0)</f>
        <v>2297.91</v>
      </c>
      <c r="L953" s="14">
        <f>IFERROR(VLOOKUP($A953,Sheet1!$A:$F,COLUMN(Sheet1!F953),FALSE),0)</f>
        <v>2</v>
      </c>
      <c r="M953">
        <f t="shared" si="28"/>
        <v>0.5</v>
      </c>
      <c r="N953">
        <f t="shared" si="29"/>
        <v>0</v>
      </c>
    </row>
    <row r="954" spans="1:14" x14ac:dyDescent="0.35">
      <c r="A954">
        <v>953</v>
      </c>
      <c r="B954" t="s">
        <v>2759</v>
      </c>
      <c r="C954" t="s">
        <v>2760</v>
      </c>
      <c r="D954" t="s">
        <v>2761</v>
      </c>
      <c r="E954">
        <v>38</v>
      </c>
      <c r="F954" t="s">
        <v>14</v>
      </c>
      <c r="G954" t="s">
        <v>76</v>
      </c>
      <c r="H954" s="1">
        <f>IFERROR(VLOOKUP($A954,Sheet1!$A:$F,COLUMN(Sheet1!B954),FALSE),0)</f>
        <v>44855</v>
      </c>
      <c r="I954" s="1">
        <f>IFERROR(VLOOKUP($A954,Sheet1!$A:$F,COLUMN(Sheet1!C954),FALSE),0)</f>
        <v>44333</v>
      </c>
      <c r="J954" s="14">
        <f>IFERROR(VLOOKUP($A954,Sheet1!$A:$F,COLUMN(Sheet1!D954),FALSE),0)</f>
        <v>6</v>
      </c>
      <c r="K954" s="14">
        <f>IFERROR(VLOOKUP($A954,Sheet1!$A:$F,COLUMN(Sheet1!E954),FALSE),0)</f>
        <v>5210.66</v>
      </c>
      <c r="L954" s="14">
        <f>IFERROR(VLOOKUP($A954,Sheet1!$A:$F,COLUMN(Sheet1!F954),FALSE),0)</f>
        <v>2</v>
      </c>
      <c r="M954">
        <f t="shared" si="28"/>
        <v>0.33333333333333331</v>
      </c>
      <c r="N954">
        <f t="shared" si="29"/>
        <v>0</v>
      </c>
    </row>
    <row r="955" spans="1:14" x14ac:dyDescent="0.35">
      <c r="A955">
        <v>954</v>
      </c>
      <c r="B955" t="s">
        <v>2762</v>
      </c>
      <c r="C955" t="s">
        <v>2763</v>
      </c>
      <c r="D955">
        <v>3471317197</v>
      </c>
      <c r="E955">
        <v>56</v>
      </c>
      <c r="F955" t="s">
        <v>14</v>
      </c>
      <c r="G955" t="s">
        <v>32</v>
      </c>
      <c r="H955" s="1">
        <f>IFERROR(VLOOKUP($A955,Sheet1!$A:$F,COLUMN(Sheet1!B955),FALSE),0)</f>
        <v>44553</v>
      </c>
      <c r="I955" s="1">
        <f>IFERROR(VLOOKUP($A955,Sheet1!$A:$F,COLUMN(Sheet1!C955),FALSE),0)</f>
        <v>44553</v>
      </c>
      <c r="J955" s="14">
        <f>IFERROR(VLOOKUP($A955,Sheet1!$A:$F,COLUMN(Sheet1!D955),FALSE),0)</f>
        <v>1</v>
      </c>
      <c r="K955" s="14">
        <f>IFERROR(VLOOKUP($A955,Sheet1!$A:$F,COLUMN(Sheet1!E955),FALSE),0)</f>
        <v>687.66</v>
      </c>
      <c r="L955" s="14">
        <f>IFERROR(VLOOKUP($A955,Sheet1!$A:$F,COLUMN(Sheet1!F955),FALSE),0)</f>
        <v>0</v>
      </c>
      <c r="M955">
        <f t="shared" si="28"/>
        <v>0</v>
      </c>
      <c r="N955">
        <f t="shared" si="29"/>
        <v>0</v>
      </c>
    </row>
    <row r="956" spans="1:14" x14ac:dyDescent="0.35">
      <c r="A956">
        <v>955</v>
      </c>
      <c r="B956" t="s">
        <v>2764</v>
      </c>
      <c r="C956" t="s">
        <v>2765</v>
      </c>
      <c r="D956" t="s">
        <v>2766</v>
      </c>
      <c r="E956">
        <v>43</v>
      </c>
      <c r="F956" t="s">
        <v>9</v>
      </c>
      <c r="G956" t="s">
        <v>10</v>
      </c>
      <c r="H956" s="1">
        <f>IFERROR(VLOOKUP($A956,Sheet1!$A:$F,COLUMN(Sheet1!B956),FALSE),0)</f>
        <v>44995</v>
      </c>
      <c r="I956" s="1">
        <f>IFERROR(VLOOKUP($A956,Sheet1!$A:$F,COLUMN(Sheet1!C956),FALSE),0)</f>
        <v>44637</v>
      </c>
      <c r="J956" s="14">
        <f>IFERROR(VLOOKUP($A956,Sheet1!$A:$F,COLUMN(Sheet1!D956),FALSE),0)</f>
        <v>7</v>
      </c>
      <c r="K956" s="14">
        <f>IFERROR(VLOOKUP($A956,Sheet1!$A:$F,COLUMN(Sheet1!E956),FALSE),0)</f>
        <v>6378.0199999999995</v>
      </c>
      <c r="L956" s="14">
        <f>IFERROR(VLOOKUP($A956,Sheet1!$A:$F,COLUMN(Sheet1!F956),FALSE),0)</f>
        <v>3</v>
      </c>
      <c r="M956">
        <f t="shared" si="28"/>
        <v>0.42857142857142855</v>
      </c>
      <c r="N956">
        <f t="shared" si="29"/>
        <v>0</v>
      </c>
    </row>
    <row r="957" spans="1:14" x14ac:dyDescent="0.35">
      <c r="A957">
        <v>956</v>
      </c>
      <c r="B957" t="s">
        <v>1258</v>
      </c>
      <c r="C957" t="s">
        <v>2767</v>
      </c>
      <c r="D957">
        <f>1-878-72-7903</f>
        <v>-8852</v>
      </c>
      <c r="E957">
        <v>34</v>
      </c>
      <c r="F957" t="s">
        <v>9</v>
      </c>
      <c r="G957" t="s">
        <v>44</v>
      </c>
      <c r="H957" s="1">
        <f>IFERROR(VLOOKUP($A957,Sheet1!$A:$F,COLUMN(Sheet1!B957),FALSE),0)</f>
        <v>44859</v>
      </c>
      <c r="I957" s="1">
        <f>IFERROR(VLOOKUP($A957,Sheet1!$A:$F,COLUMN(Sheet1!C957),FALSE),0)</f>
        <v>44386</v>
      </c>
      <c r="J957" s="14">
        <f>IFERROR(VLOOKUP($A957,Sheet1!$A:$F,COLUMN(Sheet1!D957),FALSE),0)</f>
        <v>5</v>
      </c>
      <c r="K957" s="14">
        <f>IFERROR(VLOOKUP($A957,Sheet1!$A:$F,COLUMN(Sheet1!E957),FALSE),0)</f>
        <v>2530.5</v>
      </c>
      <c r="L957" s="14">
        <f>IFERROR(VLOOKUP($A957,Sheet1!$A:$F,COLUMN(Sheet1!F957),FALSE),0)</f>
        <v>4</v>
      </c>
      <c r="M957">
        <f t="shared" si="28"/>
        <v>0.8</v>
      </c>
      <c r="N957">
        <f t="shared" si="29"/>
        <v>0</v>
      </c>
    </row>
    <row r="958" spans="1:14" x14ac:dyDescent="0.35">
      <c r="A958">
        <v>957</v>
      </c>
      <c r="B958" t="s">
        <v>2768</v>
      </c>
      <c r="C958" t="s">
        <v>2769</v>
      </c>
      <c r="D958" t="s">
        <v>2770</v>
      </c>
      <c r="E958">
        <v>53</v>
      </c>
      <c r="F958" t="s">
        <v>24</v>
      </c>
      <c r="G958" t="s">
        <v>54</v>
      </c>
      <c r="H958" s="1">
        <f>IFERROR(VLOOKUP($A958,Sheet1!$A:$F,COLUMN(Sheet1!B958),FALSE),0)</f>
        <v>44996</v>
      </c>
      <c r="I958" s="1">
        <f>IFERROR(VLOOKUP($A958,Sheet1!$A:$F,COLUMN(Sheet1!C958),FALSE),0)</f>
        <v>44370</v>
      </c>
      <c r="J958" s="14">
        <f>IFERROR(VLOOKUP($A958,Sheet1!$A:$F,COLUMN(Sheet1!D958),FALSE),0)</f>
        <v>5</v>
      </c>
      <c r="K958" s="14">
        <f>IFERROR(VLOOKUP($A958,Sheet1!$A:$F,COLUMN(Sheet1!E958),FALSE),0)</f>
        <v>2066.7799999999997</v>
      </c>
      <c r="L958" s="14">
        <f>IFERROR(VLOOKUP($A958,Sheet1!$A:$F,COLUMN(Sheet1!F958),FALSE),0)</f>
        <v>1</v>
      </c>
      <c r="M958">
        <f t="shared" si="28"/>
        <v>0.2</v>
      </c>
      <c r="N958">
        <f t="shared" si="29"/>
        <v>0</v>
      </c>
    </row>
    <row r="959" spans="1:14" x14ac:dyDescent="0.35">
      <c r="A959">
        <v>958</v>
      </c>
      <c r="B959" t="s">
        <v>2771</v>
      </c>
      <c r="C959" t="s">
        <v>2772</v>
      </c>
      <c r="D959">
        <f>1-85-578-24</f>
        <v>-686</v>
      </c>
      <c r="E959">
        <v>18</v>
      </c>
      <c r="F959" t="s">
        <v>14</v>
      </c>
      <c r="G959" t="s">
        <v>83</v>
      </c>
      <c r="H959" s="1">
        <f>IFERROR(VLOOKUP($A959,Sheet1!$A:$F,COLUMN(Sheet1!B959),FALSE),0)</f>
        <v>44592</v>
      </c>
      <c r="I959" s="1">
        <f>IFERROR(VLOOKUP($A959,Sheet1!$A:$F,COLUMN(Sheet1!C959),FALSE),0)</f>
        <v>44592</v>
      </c>
      <c r="J959" s="14">
        <f>IFERROR(VLOOKUP($A959,Sheet1!$A:$F,COLUMN(Sheet1!D959),FALSE),0)</f>
        <v>1</v>
      </c>
      <c r="K959" s="14">
        <f>IFERROR(VLOOKUP($A959,Sheet1!$A:$F,COLUMN(Sheet1!E959),FALSE),0)</f>
        <v>600.66</v>
      </c>
      <c r="L959" s="14">
        <f>IFERROR(VLOOKUP($A959,Sheet1!$A:$F,COLUMN(Sheet1!F959),FALSE),0)</f>
        <v>0</v>
      </c>
      <c r="M959">
        <f t="shared" si="28"/>
        <v>0</v>
      </c>
      <c r="N959">
        <f t="shared" si="29"/>
        <v>0</v>
      </c>
    </row>
    <row r="960" spans="1:14" x14ac:dyDescent="0.35">
      <c r="A960">
        <v>959</v>
      </c>
      <c r="B960" t="s">
        <v>2773</v>
      </c>
      <c r="C960" t="s">
        <v>2774</v>
      </c>
      <c r="D960" t="s">
        <v>2775</v>
      </c>
      <c r="E960">
        <v>55</v>
      </c>
      <c r="F960" t="s">
        <v>9</v>
      </c>
      <c r="G960" t="s">
        <v>17</v>
      </c>
      <c r="H960" s="1">
        <f>IFERROR(VLOOKUP($A960,Sheet1!$A:$F,COLUMN(Sheet1!B960),FALSE),0)</f>
        <v>44594</v>
      </c>
      <c r="I960" s="1">
        <f>IFERROR(VLOOKUP($A960,Sheet1!$A:$F,COLUMN(Sheet1!C960),FALSE),0)</f>
        <v>44589</v>
      </c>
      <c r="J960" s="14">
        <f>IFERROR(VLOOKUP($A960,Sheet1!$A:$F,COLUMN(Sheet1!D960),FALSE),0)</f>
        <v>2</v>
      </c>
      <c r="K960" s="14">
        <f>IFERROR(VLOOKUP($A960,Sheet1!$A:$F,COLUMN(Sheet1!E960),FALSE),0)</f>
        <v>1446.56</v>
      </c>
      <c r="L960" s="14">
        <f>IFERROR(VLOOKUP($A960,Sheet1!$A:$F,COLUMN(Sheet1!F960),FALSE),0)</f>
        <v>1</v>
      </c>
      <c r="M960">
        <f t="shared" si="28"/>
        <v>0.5</v>
      </c>
      <c r="N960">
        <f t="shared" si="29"/>
        <v>0</v>
      </c>
    </row>
    <row r="961" spans="1:14" x14ac:dyDescent="0.35">
      <c r="A961">
        <v>960</v>
      </c>
      <c r="B961" t="s">
        <v>2776</v>
      </c>
      <c r="C961" t="s">
        <v>2777</v>
      </c>
      <c r="D961" t="s">
        <v>2778</v>
      </c>
      <c r="E961">
        <v>26</v>
      </c>
      <c r="F961" t="s">
        <v>24</v>
      </c>
      <c r="G961" t="s">
        <v>48</v>
      </c>
      <c r="H961" s="1">
        <f>IFERROR(VLOOKUP($A961,Sheet1!$A:$F,COLUMN(Sheet1!B961),FALSE),0)</f>
        <v>44518</v>
      </c>
      <c r="I961" s="1">
        <f>IFERROR(VLOOKUP($A961,Sheet1!$A:$F,COLUMN(Sheet1!C961),FALSE),0)</f>
        <v>44457</v>
      </c>
      <c r="J961" s="14">
        <f>IFERROR(VLOOKUP($A961,Sheet1!$A:$F,COLUMN(Sheet1!D961),FALSE),0)</f>
        <v>2</v>
      </c>
      <c r="K961" s="14">
        <f>IFERROR(VLOOKUP($A961,Sheet1!$A:$F,COLUMN(Sheet1!E961),FALSE),0)</f>
        <v>1863.1499999999999</v>
      </c>
      <c r="L961" s="14">
        <f>IFERROR(VLOOKUP($A961,Sheet1!$A:$F,COLUMN(Sheet1!F961),FALSE),0)</f>
        <v>1</v>
      </c>
      <c r="M961">
        <f t="shared" si="28"/>
        <v>0.5</v>
      </c>
      <c r="N961">
        <f t="shared" si="29"/>
        <v>0</v>
      </c>
    </row>
    <row r="962" spans="1:14" x14ac:dyDescent="0.35">
      <c r="A962">
        <v>961</v>
      </c>
      <c r="B962" t="s">
        <v>2779</v>
      </c>
      <c r="C962" t="s">
        <v>2780</v>
      </c>
      <c r="D962" t="s">
        <v>2781</v>
      </c>
      <c r="E962">
        <v>47</v>
      </c>
      <c r="F962" t="s">
        <v>14</v>
      </c>
      <c r="G962" t="s">
        <v>17</v>
      </c>
      <c r="H962" s="1">
        <f>IFERROR(VLOOKUP($A962,Sheet1!$A:$F,COLUMN(Sheet1!B962),FALSE),0)</f>
        <v>44770</v>
      </c>
      <c r="I962" s="1">
        <f>IFERROR(VLOOKUP($A962,Sheet1!$A:$F,COLUMN(Sheet1!C962),FALSE),0)</f>
        <v>44770</v>
      </c>
      <c r="J962" s="14">
        <f>IFERROR(VLOOKUP($A962,Sheet1!$A:$F,COLUMN(Sheet1!D962),FALSE),0)</f>
        <v>1</v>
      </c>
      <c r="K962" s="14">
        <f>IFERROR(VLOOKUP($A962,Sheet1!$A:$F,COLUMN(Sheet1!E962),FALSE),0)</f>
        <v>156.96</v>
      </c>
      <c r="L962" s="14">
        <f>IFERROR(VLOOKUP($A962,Sheet1!$A:$F,COLUMN(Sheet1!F962),FALSE),0)</f>
        <v>0</v>
      </c>
      <c r="M962">
        <f t="shared" si="28"/>
        <v>0</v>
      </c>
      <c r="N962">
        <f t="shared" si="29"/>
        <v>0</v>
      </c>
    </row>
    <row r="963" spans="1:14" x14ac:dyDescent="0.35">
      <c r="A963">
        <v>962</v>
      </c>
      <c r="B963" t="s">
        <v>2782</v>
      </c>
      <c r="C963" t="s">
        <v>2783</v>
      </c>
      <c r="D963">
        <v>2151675864</v>
      </c>
      <c r="E963">
        <v>36</v>
      </c>
      <c r="F963" t="s">
        <v>24</v>
      </c>
      <c r="G963" t="s">
        <v>83</v>
      </c>
      <c r="H963" s="1">
        <f>IFERROR(VLOOKUP($A963,Sheet1!$A:$F,COLUMN(Sheet1!B963),FALSE),0)</f>
        <v>44806</v>
      </c>
      <c r="I963" s="1">
        <f>IFERROR(VLOOKUP($A963,Sheet1!$A:$F,COLUMN(Sheet1!C963),FALSE),0)</f>
        <v>44451</v>
      </c>
      <c r="J963" s="14">
        <f>IFERROR(VLOOKUP($A963,Sheet1!$A:$F,COLUMN(Sheet1!D963),FALSE),0)</f>
        <v>3</v>
      </c>
      <c r="K963" s="14">
        <f>IFERROR(VLOOKUP($A963,Sheet1!$A:$F,COLUMN(Sheet1!E963),FALSE),0)</f>
        <v>893.56</v>
      </c>
      <c r="L963" s="14">
        <f>IFERROR(VLOOKUP($A963,Sheet1!$A:$F,COLUMN(Sheet1!F963),FALSE),0)</f>
        <v>3</v>
      </c>
      <c r="M963">
        <f t="shared" ref="M963:M1001" si="30">IFERROR(L963/J963, 0)</f>
        <v>1</v>
      </c>
      <c r="N963">
        <f t="shared" ref="N963:N1001" si="31">IF(M963=1, 1, 0)</f>
        <v>1</v>
      </c>
    </row>
    <row r="964" spans="1:14" x14ac:dyDescent="0.35">
      <c r="A964">
        <v>963</v>
      </c>
      <c r="B964" t="s">
        <v>2784</v>
      </c>
      <c r="C964" t="s">
        <v>2785</v>
      </c>
      <c r="D964">
        <v>5014764278</v>
      </c>
      <c r="E964">
        <v>59</v>
      </c>
      <c r="F964" t="s">
        <v>9</v>
      </c>
      <c r="G964" t="s">
        <v>25</v>
      </c>
      <c r="H964" s="1">
        <f>IFERROR(VLOOKUP($A964,Sheet1!$A:$F,COLUMN(Sheet1!B964),FALSE),0)</f>
        <v>44763</v>
      </c>
      <c r="I964" s="1">
        <f>IFERROR(VLOOKUP($A964,Sheet1!$A:$F,COLUMN(Sheet1!C964),FALSE),0)</f>
        <v>44324</v>
      </c>
      <c r="J964" s="14">
        <f>IFERROR(VLOOKUP($A964,Sheet1!$A:$F,COLUMN(Sheet1!D964),FALSE),0)</f>
        <v>4</v>
      </c>
      <c r="K964" s="14">
        <f>IFERROR(VLOOKUP($A964,Sheet1!$A:$F,COLUMN(Sheet1!E964),FALSE),0)</f>
        <v>3284.8399999999997</v>
      </c>
      <c r="L964" s="14">
        <f>IFERROR(VLOOKUP($A964,Sheet1!$A:$F,COLUMN(Sheet1!F964),FALSE),0)</f>
        <v>2</v>
      </c>
      <c r="M964">
        <f t="shared" si="30"/>
        <v>0.5</v>
      </c>
      <c r="N964">
        <f t="shared" si="31"/>
        <v>0</v>
      </c>
    </row>
    <row r="965" spans="1:14" x14ac:dyDescent="0.35">
      <c r="A965">
        <v>964</v>
      </c>
      <c r="B965" t="s">
        <v>2786</v>
      </c>
      <c r="C965" t="s">
        <v>2787</v>
      </c>
      <c r="D965" t="s">
        <v>2788</v>
      </c>
      <c r="E965">
        <v>51</v>
      </c>
      <c r="F965" t="s">
        <v>9</v>
      </c>
      <c r="G965" t="s">
        <v>25</v>
      </c>
      <c r="H965" s="1">
        <f>IFERROR(VLOOKUP($A965,Sheet1!$A:$F,COLUMN(Sheet1!B965),FALSE),0)</f>
        <v>44360</v>
      </c>
      <c r="I965" s="1">
        <f>IFERROR(VLOOKUP($A965,Sheet1!$A:$F,COLUMN(Sheet1!C965),FALSE),0)</f>
        <v>44360</v>
      </c>
      <c r="J965" s="14">
        <f>IFERROR(VLOOKUP($A965,Sheet1!$A:$F,COLUMN(Sheet1!D965),FALSE),0)</f>
        <v>1</v>
      </c>
      <c r="K965" s="14">
        <f>IFERROR(VLOOKUP($A965,Sheet1!$A:$F,COLUMN(Sheet1!E965),FALSE),0)</f>
        <v>183.58</v>
      </c>
      <c r="L965" s="14">
        <f>IFERROR(VLOOKUP($A965,Sheet1!$A:$F,COLUMN(Sheet1!F965),FALSE),0)</f>
        <v>1</v>
      </c>
      <c r="M965">
        <f t="shared" si="30"/>
        <v>1</v>
      </c>
      <c r="N965">
        <f t="shared" si="31"/>
        <v>1</v>
      </c>
    </row>
    <row r="966" spans="1:14" x14ac:dyDescent="0.35">
      <c r="A966">
        <v>965</v>
      </c>
      <c r="B966" t="s">
        <v>2789</v>
      </c>
      <c r="C966" t="s">
        <v>2790</v>
      </c>
      <c r="D966" t="s">
        <v>2791</v>
      </c>
      <c r="E966">
        <v>46</v>
      </c>
      <c r="F966" t="s">
        <v>24</v>
      </c>
      <c r="G966" t="s">
        <v>48</v>
      </c>
      <c r="H966" s="1">
        <f>IFERROR(VLOOKUP($A966,Sheet1!$A:$F,COLUMN(Sheet1!B966),FALSE),0)</f>
        <v>44857</v>
      </c>
      <c r="I966" s="1">
        <f>IFERROR(VLOOKUP($A966,Sheet1!$A:$F,COLUMN(Sheet1!C966),FALSE),0)</f>
        <v>44668</v>
      </c>
      <c r="J966" s="14">
        <f>IFERROR(VLOOKUP($A966,Sheet1!$A:$F,COLUMN(Sheet1!D966),FALSE),0)</f>
        <v>2</v>
      </c>
      <c r="K966" s="14">
        <f>IFERROR(VLOOKUP($A966,Sheet1!$A:$F,COLUMN(Sheet1!E966),FALSE),0)</f>
        <v>951.28000000000009</v>
      </c>
      <c r="L966" s="14">
        <f>IFERROR(VLOOKUP($A966,Sheet1!$A:$F,COLUMN(Sheet1!F966),FALSE),0)</f>
        <v>1</v>
      </c>
      <c r="M966">
        <f t="shared" si="30"/>
        <v>0.5</v>
      </c>
      <c r="N966">
        <f t="shared" si="31"/>
        <v>0</v>
      </c>
    </row>
    <row r="967" spans="1:14" x14ac:dyDescent="0.35">
      <c r="A967">
        <v>966</v>
      </c>
      <c r="B967" t="s">
        <v>483</v>
      </c>
      <c r="C967" t="s">
        <v>2792</v>
      </c>
      <c r="D967">
        <v>8715647837</v>
      </c>
      <c r="E967">
        <v>57</v>
      </c>
      <c r="F967" t="s">
        <v>24</v>
      </c>
      <c r="G967" t="s">
        <v>17</v>
      </c>
      <c r="H967" s="1">
        <f>IFERROR(VLOOKUP($A967,Sheet1!$A:$F,COLUMN(Sheet1!B967),FALSE),0)</f>
        <v>44952</v>
      </c>
      <c r="I967" s="1">
        <f>IFERROR(VLOOKUP($A967,Sheet1!$A:$F,COLUMN(Sheet1!C967),FALSE),0)</f>
        <v>44522</v>
      </c>
      <c r="J967" s="14">
        <f>IFERROR(VLOOKUP($A967,Sheet1!$A:$F,COLUMN(Sheet1!D967),FALSE),0)</f>
        <v>4</v>
      </c>
      <c r="K967" s="14">
        <f>IFERROR(VLOOKUP($A967,Sheet1!$A:$F,COLUMN(Sheet1!E967),FALSE),0)</f>
        <v>1543.0500000000002</v>
      </c>
      <c r="L967" s="14">
        <f>IFERROR(VLOOKUP($A967,Sheet1!$A:$F,COLUMN(Sheet1!F967),FALSE),0)</f>
        <v>3</v>
      </c>
      <c r="M967">
        <f t="shared" si="30"/>
        <v>0.75</v>
      </c>
      <c r="N967">
        <f t="shared" si="31"/>
        <v>0</v>
      </c>
    </row>
    <row r="968" spans="1:14" x14ac:dyDescent="0.35">
      <c r="A968">
        <v>967</v>
      </c>
      <c r="B968" t="s">
        <v>2793</v>
      </c>
      <c r="C968" t="s">
        <v>2794</v>
      </c>
      <c r="D968" t="s">
        <v>2795</v>
      </c>
      <c r="E968">
        <v>47</v>
      </c>
      <c r="F968" t="s">
        <v>14</v>
      </c>
      <c r="G968" t="s">
        <v>25</v>
      </c>
      <c r="H968" s="1">
        <f>IFERROR(VLOOKUP($A968,Sheet1!$A:$F,COLUMN(Sheet1!B968),FALSE),0)</f>
        <v>44958</v>
      </c>
      <c r="I968" s="1">
        <f>IFERROR(VLOOKUP($A968,Sheet1!$A:$F,COLUMN(Sheet1!C968),FALSE),0)</f>
        <v>44395</v>
      </c>
      <c r="J968" s="14">
        <f>IFERROR(VLOOKUP($A968,Sheet1!$A:$F,COLUMN(Sheet1!D968),FALSE),0)</f>
        <v>2</v>
      </c>
      <c r="K968" s="14">
        <f>IFERROR(VLOOKUP($A968,Sheet1!$A:$F,COLUMN(Sheet1!E968),FALSE),0)</f>
        <v>1742.86</v>
      </c>
      <c r="L968" s="14">
        <f>IFERROR(VLOOKUP($A968,Sheet1!$A:$F,COLUMN(Sheet1!F968),FALSE),0)</f>
        <v>1</v>
      </c>
      <c r="M968">
        <f t="shared" si="30"/>
        <v>0.5</v>
      </c>
      <c r="N968">
        <f t="shared" si="31"/>
        <v>0</v>
      </c>
    </row>
    <row r="969" spans="1:14" x14ac:dyDescent="0.35">
      <c r="A969">
        <v>968</v>
      </c>
      <c r="B969" t="s">
        <v>2796</v>
      </c>
      <c r="C969" t="s">
        <v>2797</v>
      </c>
      <c r="D969">
        <f>1-840-766-4207</f>
        <v>-5812</v>
      </c>
      <c r="E969">
        <v>62</v>
      </c>
      <c r="F969" t="s">
        <v>14</v>
      </c>
      <c r="G969" t="s">
        <v>32</v>
      </c>
      <c r="H969" s="1">
        <f>IFERROR(VLOOKUP($A969,Sheet1!$A:$F,COLUMN(Sheet1!B969),FALSE),0)</f>
        <v>0</v>
      </c>
      <c r="I969" s="1">
        <f>IFERROR(VLOOKUP($A969,Sheet1!$A:$F,COLUMN(Sheet1!C969),FALSE),0)</f>
        <v>0</v>
      </c>
      <c r="J969" s="14">
        <f>IFERROR(VLOOKUP($A969,Sheet1!$A:$F,COLUMN(Sheet1!D969),FALSE),0)</f>
        <v>0</v>
      </c>
      <c r="K969" s="14">
        <f>IFERROR(VLOOKUP($A969,Sheet1!$A:$F,COLUMN(Sheet1!E969),FALSE),0)</f>
        <v>0</v>
      </c>
      <c r="L969" s="14">
        <f>IFERROR(VLOOKUP($A969,Sheet1!$A:$F,COLUMN(Sheet1!F969),FALSE),0)</f>
        <v>0</v>
      </c>
      <c r="M969">
        <f t="shared" si="30"/>
        <v>0</v>
      </c>
      <c r="N969">
        <f t="shared" si="31"/>
        <v>0</v>
      </c>
    </row>
    <row r="970" spans="1:14" x14ac:dyDescent="0.35">
      <c r="A970">
        <v>969</v>
      </c>
      <c r="B970" t="s">
        <v>2798</v>
      </c>
      <c r="C970" t="s">
        <v>2799</v>
      </c>
      <c r="D970" t="s">
        <v>2800</v>
      </c>
      <c r="E970">
        <v>62</v>
      </c>
      <c r="F970" t="s">
        <v>24</v>
      </c>
      <c r="G970" t="s">
        <v>10</v>
      </c>
      <c r="H970" s="1">
        <f>IFERROR(VLOOKUP($A970,Sheet1!$A:$F,COLUMN(Sheet1!B970),FALSE),0)</f>
        <v>44596</v>
      </c>
      <c r="I970" s="1">
        <f>IFERROR(VLOOKUP($A970,Sheet1!$A:$F,COLUMN(Sheet1!C970),FALSE),0)</f>
        <v>44596</v>
      </c>
      <c r="J970" s="14">
        <f>IFERROR(VLOOKUP($A970,Sheet1!$A:$F,COLUMN(Sheet1!D970),FALSE),0)</f>
        <v>1</v>
      </c>
      <c r="K970" s="14">
        <f>IFERROR(VLOOKUP($A970,Sheet1!$A:$F,COLUMN(Sheet1!E970),FALSE),0)</f>
        <v>1617.64</v>
      </c>
      <c r="L970" s="14">
        <f>IFERROR(VLOOKUP($A970,Sheet1!$A:$F,COLUMN(Sheet1!F970),FALSE),0)</f>
        <v>0</v>
      </c>
      <c r="M970">
        <f t="shared" si="30"/>
        <v>0</v>
      </c>
      <c r="N970">
        <f t="shared" si="31"/>
        <v>0</v>
      </c>
    </row>
    <row r="971" spans="1:14" x14ac:dyDescent="0.35">
      <c r="A971">
        <v>970</v>
      </c>
      <c r="B971" t="s">
        <v>2801</v>
      </c>
      <c r="C971" t="s">
        <v>2802</v>
      </c>
      <c r="D971" t="s">
        <v>2803</v>
      </c>
      <c r="E971">
        <v>45</v>
      </c>
      <c r="F971" t="s">
        <v>24</v>
      </c>
      <c r="G971" t="s">
        <v>10</v>
      </c>
      <c r="H971" s="1">
        <f>IFERROR(VLOOKUP($A971,Sheet1!$A:$F,COLUMN(Sheet1!B971),FALSE),0)</f>
        <v>45001</v>
      </c>
      <c r="I971" s="1">
        <f>IFERROR(VLOOKUP($A971,Sheet1!$A:$F,COLUMN(Sheet1!C971),FALSE),0)</f>
        <v>44558</v>
      </c>
      <c r="J971" s="14">
        <f>IFERROR(VLOOKUP($A971,Sheet1!$A:$F,COLUMN(Sheet1!D971),FALSE),0)</f>
        <v>6</v>
      </c>
      <c r="K971" s="14">
        <f>IFERROR(VLOOKUP($A971,Sheet1!$A:$F,COLUMN(Sheet1!E971),FALSE),0)</f>
        <v>4469.47</v>
      </c>
      <c r="L971" s="14">
        <f>IFERROR(VLOOKUP($A971,Sheet1!$A:$F,COLUMN(Sheet1!F971),FALSE),0)</f>
        <v>2</v>
      </c>
      <c r="M971">
        <f t="shared" si="30"/>
        <v>0.33333333333333331</v>
      </c>
      <c r="N971">
        <f t="shared" si="31"/>
        <v>0</v>
      </c>
    </row>
    <row r="972" spans="1:14" x14ac:dyDescent="0.35">
      <c r="A972">
        <v>971</v>
      </c>
      <c r="B972" t="s">
        <v>2804</v>
      </c>
      <c r="C972" t="s">
        <v>2805</v>
      </c>
      <c r="D972" t="s">
        <v>2806</v>
      </c>
      <c r="E972">
        <v>23</v>
      </c>
      <c r="F972" t="s">
        <v>9</v>
      </c>
      <c r="G972" t="s">
        <v>83</v>
      </c>
      <c r="H972" s="1">
        <f>IFERROR(VLOOKUP($A972,Sheet1!$A:$F,COLUMN(Sheet1!B972),FALSE),0)</f>
        <v>44845</v>
      </c>
      <c r="I972" s="1">
        <f>IFERROR(VLOOKUP($A972,Sheet1!$A:$F,COLUMN(Sheet1!C972),FALSE),0)</f>
        <v>44760</v>
      </c>
      <c r="J972" s="14">
        <f>IFERROR(VLOOKUP($A972,Sheet1!$A:$F,COLUMN(Sheet1!D972),FALSE),0)</f>
        <v>3</v>
      </c>
      <c r="K972" s="14">
        <f>IFERROR(VLOOKUP($A972,Sheet1!$A:$F,COLUMN(Sheet1!E972),FALSE),0)</f>
        <v>1517.48</v>
      </c>
      <c r="L972" s="14">
        <f>IFERROR(VLOOKUP($A972,Sheet1!$A:$F,COLUMN(Sheet1!F972),FALSE),0)</f>
        <v>2</v>
      </c>
      <c r="M972">
        <f t="shared" si="30"/>
        <v>0.66666666666666663</v>
      </c>
      <c r="N972">
        <f t="shared" si="31"/>
        <v>0</v>
      </c>
    </row>
    <row r="973" spans="1:14" x14ac:dyDescent="0.35">
      <c r="A973">
        <v>972</v>
      </c>
      <c r="B973" t="s">
        <v>2807</v>
      </c>
      <c r="C973" t="s">
        <v>2808</v>
      </c>
      <c r="D973" t="s">
        <v>2809</v>
      </c>
      <c r="E973">
        <v>46</v>
      </c>
      <c r="F973" t="s">
        <v>14</v>
      </c>
      <c r="G973" t="s">
        <v>44</v>
      </c>
      <c r="H973" s="1">
        <f>IFERROR(VLOOKUP($A973,Sheet1!$A:$F,COLUMN(Sheet1!B973),FALSE),0)</f>
        <v>44944</v>
      </c>
      <c r="I973" s="1">
        <f>IFERROR(VLOOKUP($A973,Sheet1!$A:$F,COLUMN(Sheet1!C973),FALSE),0)</f>
        <v>44334</v>
      </c>
      <c r="J973" s="14">
        <f>IFERROR(VLOOKUP($A973,Sheet1!$A:$F,COLUMN(Sheet1!D973),FALSE),0)</f>
        <v>4</v>
      </c>
      <c r="K973" s="14">
        <f>IFERROR(VLOOKUP($A973,Sheet1!$A:$F,COLUMN(Sheet1!E973),FALSE),0)</f>
        <v>2079.59</v>
      </c>
      <c r="L973" s="14">
        <f>IFERROR(VLOOKUP($A973,Sheet1!$A:$F,COLUMN(Sheet1!F973),FALSE),0)</f>
        <v>1</v>
      </c>
      <c r="M973">
        <f t="shared" si="30"/>
        <v>0.25</v>
      </c>
      <c r="N973">
        <f t="shared" si="31"/>
        <v>0</v>
      </c>
    </row>
    <row r="974" spans="1:14" x14ac:dyDescent="0.35">
      <c r="A974">
        <v>973</v>
      </c>
      <c r="B974" t="s">
        <v>2810</v>
      </c>
      <c r="C974" t="s">
        <v>2811</v>
      </c>
      <c r="D974" t="s">
        <v>2812</v>
      </c>
      <c r="E974">
        <v>19</v>
      </c>
      <c r="F974" t="s">
        <v>14</v>
      </c>
      <c r="G974" t="s">
        <v>48</v>
      </c>
      <c r="H974" s="1">
        <f>IFERROR(VLOOKUP($A974,Sheet1!$A:$F,COLUMN(Sheet1!B974),FALSE),0)</f>
        <v>44827</v>
      </c>
      <c r="I974" s="1">
        <f>IFERROR(VLOOKUP($A974,Sheet1!$A:$F,COLUMN(Sheet1!C974),FALSE),0)</f>
        <v>44385</v>
      </c>
      <c r="J974" s="14">
        <f>IFERROR(VLOOKUP($A974,Sheet1!$A:$F,COLUMN(Sheet1!D974),FALSE),0)</f>
        <v>5</v>
      </c>
      <c r="K974" s="14">
        <f>IFERROR(VLOOKUP($A974,Sheet1!$A:$F,COLUMN(Sheet1!E974),FALSE),0)</f>
        <v>2192.19</v>
      </c>
      <c r="L974" s="14">
        <f>IFERROR(VLOOKUP($A974,Sheet1!$A:$F,COLUMN(Sheet1!F974),FALSE),0)</f>
        <v>4</v>
      </c>
      <c r="M974">
        <f t="shared" si="30"/>
        <v>0.8</v>
      </c>
      <c r="N974">
        <f t="shared" si="31"/>
        <v>0</v>
      </c>
    </row>
    <row r="975" spans="1:14" x14ac:dyDescent="0.35">
      <c r="A975">
        <v>974</v>
      </c>
      <c r="B975" t="s">
        <v>2813</v>
      </c>
      <c r="C975" t="s">
        <v>2814</v>
      </c>
      <c r="D975" t="s">
        <v>2815</v>
      </c>
      <c r="E975">
        <v>34</v>
      </c>
      <c r="F975" t="s">
        <v>24</v>
      </c>
      <c r="G975" t="s">
        <v>32</v>
      </c>
      <c r="H975" s="1">
        <f>IFERROR(VLOOKUP($A975,Sheet1!$A:$F,COLUMN(Sheet1!B975),FALSE),0)</f>
        <v>44820</v>
      </c>
      <c r="I975" s="1">
        <f>IFERROR(VLOOKUP($A975,Sheet1!$A:$F,COLUMN(Sheet1!C975),FALSE),0)</f>
        <v>44342</v>
      </c>
      <c r="J975" s="14">
        <f>IFERROR(VLOOKUP($A975,Sheet1!$A:$F,COLUMN(Sheet1!D975),FALSE),0)</f>
        <v>4</v>
      </c>
      <c r="K975" s="14">
        <f>IFERROR(VLOOKUP($A975,Sheet1!$A:$F,COLUMN(Sheet1!E975),FALSE),0)</f>
        <v>1554.85</v>
      </c>
      <c r="L975" s="14">
        <f>IFERROR(VLOOKUP($A975,Sheet1!$A:$F,COLUMN(Sheet1!F975),FALSE),0)</f>
        <v>2</v>
      </c>
      <c r="M975">
        <f t="shared" si="30"/>
        <v>0.5</v>
      </c>
      <c r="N975">
        <f t="shared" si="31"/>
        <v>0</v>
      </c>
    </row>
    <row r="976" spans="1:14" x14ac:dyDescent="0.35">
      <c r="A976">
        <v>975</v>
      </c>
      <c r="B976" t="s">
        <v>2816</v>
      </c>
      <c r="C976" t="s">
        <v>2817</v>
      </c>
      <c r="D976" t="s">
        <v>2818</v>
      </c>
      <c r="E976">
        <v>24</v>
      </c>
      <c r="F976" t="s">
        <v>9</v>
      </c>
      <c r="G976" t="s">
        <v>25</v>
      </c>
      <c r="H976" s="1">
        <f>IFERROR(VLOOKUP($A976,Sheet1!$A:$F,COLUMN(Sheet1!B976),FALSE),0)</f>
        <v>44981</v>
      </c>
      <c r="I976" s="1">
        <f>IFERROR(VLOOKUP($A976,Sheet1!$A:$F,COLUMN(Sheet1!C976),FALSE),0)</f>
        <v>44289</v>
      </c>
      <c r="J976" s="14">
        <f>IFERROR(VLOOKUP($A976,Sheet1!$A:$F,COLUMN(Sheet1!D976),FALSE),0)</f>
        <v>4</v>
      </c>
      <c r="K976" s="14">
        <f>IFERROR(VLOOKUP($A976,Sheet1!$A:$F,COLUMN(Sheet1!E976),FALSE),0)</f>
        <v>3693.01</v>
      </c>
      <c r="L976" s="14">
        <f>IFERROR(VLOOKUP($A976,Sheet1!$A:$F,COLUMN(Sheet1!F976),FALSE),0)</f>
        <v>2</v>
      </c>
      <c r="M976">
        <f t="shared" si="30"/>
        <v>0.5</v>
      </c>
      <c r="N976">
        <f t="shared" si="31"/>
        <v>0</v>
      </c>
    </row>
    <row r="977" spans="1:14" x14ac:dyDescent="0.35">
      <c r="A977">
        <v>976</v>
      </c>
      <c r="B977" t="s">
        <v>2819</v>
      </c>
      <c r="C977" t="s">
        <v>2820</v>
      </c>
      <c r="D977" t="s">
        <v>2821</v>
      </c>
      <c r="E977">
        <v>48</v>
      </c>
      <c r="F977" t="s">
        <v>9</v>
      </c>
      <c r="G977" t="s">
        <v>25</v>
      </c>
      <c r="H977" s="1">
        <f>IFERROR(VLOOKUP($A977,Sheet1!$A:$F,COLUMN(Sheet1!B977),FALSE),0)</f>
        <v>44373</v>
      </c>
      <c r="I977" s="1">
        <f>IFERROR(VLOOKUP($A977,Sheet1!$A:$F,COLUMN(Sheet1!C977),FALSE),0)</f>
        <v>44319</v>
      </c>
      <c r="J977" s="14">
        <f>IFERROR(VLOOKUP($A977,Sheet1!$A:$F,COLUMN(Sheet1!D977),FALSE),0)</f>
        <v>3</v>
      </c>
      <c r="K977" s="14">
        <f>IFERROR(VLOOKUP($A977,Sheet1!$A:$F,COLUMN(Sheet1!E977),FALSE),0)</f>
        <v>1252.42</v>
      </c>
      <c r="L977" s="14">
        <f>IFERROR(VLOOKUP($A977,Sheet1!$A:$F,COLUMN(Sheet1!F977),FALSE),0)</f>
        <v>1</v>
      </c>
      <c r="M977">
        <f t="shared" si="30"/>
        <v>0.33333333333333331</v>
      </c>
      <c r="N977">
        <f t="shared" si="31"/>
        <v>0</v>
      </c>
    </row>
    <row r="978" spans="1:14" x14ac:dyDescent="0.35">
      <c r="A978">
        <v>977</v>
      </c>
      <c r="B978" t="s">
        <v>2822</v>
      </c>
      <c r="C978" t="s">
        <v>2823</v>
      </c>
      <c r="D978">
        <v>2599851939</v>
      </c>
      <c r="E978">
        <v>45</v>
      </c>
      <c r="F978" t="s">
        <v>24</v>
      </c>
      <c r="G978" t="s">
        <v>76</v>
      </c>
      <c r="H978" s="1">
        <f>IFERROR(VLOOKUP($A978,Sheet1!$A:$F,COLUMN(Sheet1!B978),FALSE),0)</f>
        <v>44918</v>
      </c>
      <c r="I978" s="1">
        <f>IFERROR(VLOOKUP($A978,Sheet1!$A:$F,COLUMN(Sheet1!C978),FALSE),0)</f>
        <v>44555</v>
      </c>
      <c r="J978" s="14">
        <f>IFERROR(VLOOKUP($A978,Sheet1!$A:$F,COLUMN(Sheet1!D978),FALSE),0)</f>
        <v>2</v>
      </c>
      <c r="K978" s="14">
        <f>IFERROR(VLOOKUP($A978,Sheet1!$A:$F,COLUMN(Sheet1!E978),FALSE),0)</f>
        <v>1701.9</v>
      </c>
      <c r="L978" s="14">
        <f>IFERROR(VLOOKUP($A978,Sheet1!$A:$F,COLUMN(Sheet1!F978),FALSE),0)</f>
        <v>0</v>
      </c>
      <c r="M978">
        <f t="shared" si="30"/>
        <v>0</v>
      </c>
      <c r="N978">
        <f t="shared" si="31"/>
        <v>0</v>
      </c>
    </row>
    <row r="979" spans="1:14" x14ac:dyDescent="0.35">
      <c r="A979">
        <v>978</v>
      </c>
      <c r="B979" t="s">
        <v>2824</v>
      </c>
      <c r="C979" t="s">
        <v>2825</v>
      </c>
      <c r="D979" t="s">
        <v>2826</v>
      </c>
      <c r="E979">
        <v>18</v>
      </c>
      <c r="F979" t="s">
        <v>24</v>
      </c>
      <c r="G979" t="s">
        <v>76</v>
      </c>
      <c r="H979" s="1">
        <f>IFERROR(VLOOKUP($A979,Sheet1!$A:$F,COLUMN(Sheet1!B979),FALSE),0)</f>
        <v>44640</v>
      </c>
      <c r="I979" s="1">
        <f>IFERROR(VLOOKUP($A979,Sheet1!$A:$F,COLUMN(Sheet1!C979),FALSE),0)</f>
        <v>44631</v>
      </c>
      <c r="J979" s="14">
        <f>IFERROR(VLOOKUP($A979,Sheet1!$A:$F,COLUMN(Sheet1!D979),FALSE),0)</f>
        <v>2</v>
      </c>
      <c r="K979" s="14">
        <f>IFERROR(VLOOKUP($A979,Sheet1!$A:$F,COLUMN(Sheet1!E979),FALSE),0)</f>
        <v>4198.07</v>
      </c>
      <c r="L979" s="14">
        <f>IFERROR(VLOOKUP($A979,Sheet1!$A:$F,COLUMN(Sheet1!F979),FALSE),0)</f>
        <v>1</v>
      </c>
      <c r="M979">
        <f t="shared" si="30"/>
        <v>0.5</v>
      </c>
      <c r="N979">
        <f t="shared" si="31"/>
        <v>0</v>
      </c>
    </row>
    <row r="980" spans="1:14" x14ac:dyDescent="0.35">
      <c r="A980">
        <v>979</v>
      </c>
      <c r="B980" t="s">
        <v>2827</v>
      </c>
      <c r="C980" t="s">
        <v>2828</v>
      </c>
      <c r="D980" t="s">
        <v>2829</v>
      </c>
      <c r="E980">
        <v>22</v>
      </c>
      <c r="F980" t="s">
        <v>24</v>
      </c>
      <c r="G980" t="s">
        <v>48</v>
      </c>
      <c r="H980" s="1">
        <f>IFERROR(VLOOKUP($A980,Sheet1!$A:$F,COLUMN(Sheet1!B980),FALSE),0)</f>
        <v>44394</v>
      </c>
      <c r="I980" s="1">
        <f>IFERROR(VLOOKUP($A980,Sheet1!$A:$F,COLUMN(Sheet1!C980),FALSE),0)</f>
        <v>44394</v>
      </c>
      <c r="J980" s="14">
        <f>IFERROR(VLOOKUP($A980,Sheet1!$A:$F,COLUMN(Sheet1!D980),FALSE),0)</f>
        <v>1</v>
      </c>
      <c r="K980" s="14">
        <f>IFERROR(VLOOKUP($A980,Sheet1!$A:$F,COLUMN(Sheet1!E980),FALSE),0)</f>
        <v>495.26</v>
      </c>
      <c r="L980" s="14">
        <f>IFERROR(VLOOKUP($A980,Sheet1!$A:$F,COLUMN(Sheet1!F980),FALSE),0)</f>
        <v>0</v>
      </c>
      <c r="M980">
        <f t="shared" si="30"/>
        <v>0</v>
      </c>
      <c r="N980">
        <f t="shared" si="31"/>
        <v>0</v>
      </c>
    </row>
    <row r="981" spans="1:14" x14ac:dyDescent="0.35">
      <c r="A981">
        <v>980</v>
      </c>
      <c r="B981" t="s">
        <v>2830</v>
      </c>
      <c r="C981" t="s">
        <v>2831</v>
      </c>
      <c r="D981">
        <v>2080192902</v>
      </c>
      <c r="E981">
        <v>45</v>
      </c>
      <c r="F981" t="s">
        <v>14</v>
      </c>
      <c r="G981" t="s">
        <v>44</v>
      </c>
      <c r="H981" s="1">
        <f>IFERROR(VLOOKUP($A981,Sheet1!$A:$F,COLUMN(Sheet1!B981),FALSE),0)</f>
        <v>44994</v>
      </c>
      <c r="I981" s="1">
        <f>IFERROR(VLOOKUP($A981,Sheet1!$A:$F,COLUMN(Sheet1!C981),FALSE),0)</f>
        <v>44994</v>
      </c>
      <c r="J981" s="14">
        <f>IFERROR(VLOOKUP($A981,Sheet1!$A:$F,COLUMN(Sheet1!D981),FALSE),0)</f>
        <v>1</v>
      </c>
      <c r="K981" s="14">
        <f>IFERROR(VLOOKUP($A981,Sheet1!$A:$F,COLUMN(Sheet1!E981),FALSE),0)</f>
        <v>48.52</v>
      </c>
      <c r="L981" s="14">
        <f>IFERROR(VLOOKUP($A981,Sheet1!$A:$F,COLUMN(Sheet1!F981),FALSE),0)</f>
        <v>0</v>
      </c>
      <c r="M981">
        <f t="shared" si="30"/>
        <v>0</v>
      </c>
      <c r="N981">
        <f t="shared" si="31"/>
        <v>0</v>
      </c>
    </row>
    <row r="982" spans="1:14" x14ac:dyDescent="0.35">
      <c r="A982">
        <v>981</v>
      </c>
      <c r="B982" t="s">
        <v>2832</v>
      </c>
      <c r="C982" t="s">
        <v>2833</v>
      </c>
      <c r="D982" t="s">
        <v>2834</v>
      </c>
      <c r="E982">
        <v>42</v>
      </c>
      <c r="F982" t="s">
        <v>9</v>
      </c>
      <c r="G982" t="s">
        <v>17</v>
      </c>
      <c r="H982" s="1">
        <f>IFERROR(VLOOKUP($A982,Sheet1!$A:$F,COLUMN(Sheet1!B982),FALSE),0)</f>
        <v>44806</v>
      </c>
      <c r="I982" s="1">
        <f>IFERROR(VLOOKUP($A982,Sheet1!$A:$F,COLUMN(Sheet1!C982),FALSE),0)</f>
        <v>44318</v>
      </c>
      <c r="J982" s="14">
        <f>IFERROR(VLOOKUP($A982,Sheet1!$A:$F,COLUMN(Sheet1!D982),FALSE),0)</f>
        <v>3</v>
      </c>
      <c r="K982" s="14">
        <f>IFERROR(VLOOKUP($A982,Sheet1!$A:$F,COLUMN(Sheet1!E982),FALSE),0)</f>
        <v>1344.0099999999998</v>
      </c>
      <c r="L982" s="14">
        <f>IFERROR(VLOOKUP($A982,Sheet1!$A:$F,COLUMN(Sheet1!F982),FALSE),0)</f>
        <v>0</v>
      </c>
      <c r="M982">
        <f t="shared" si="30"/>
        <v>0</v>
      </c>
      <c r="N982">
        <f t="shared" si="31"/>
        <v>0</v>
      </c>
    </row>
    <row r="983" spans="1:14" x14ac:dyDescent="0.35">
      <c r="A983">
        <v>982</v>
      </c>
      <c r="B983" t="s">
        <v>2835</v>
      </c>
      <c r="C983" t="s">
        <v>2836</v>
      </c>
      <c r="D983" t="s">
        <v>2837</v>
      </c>
      <c r="E983">
        <v>34</v>
      </c>
      <c r="F983" t="s">
        <v>24</v>
      </c>
      <c r="G983" t="s">
        <v>60</v>
      </c>
      <c r="H983" s="1">
        <f>IFERROR(VLOOKUP($A983,Sheet1!$A:$F,COLUMN(Sheet1!B983),FALSE),0)</f>
        <v>44866</v>
      </c>
      <c r="I983" s="1">
        <f>IFERROR(VLOOKUP($A983,Sheet1!$A:$F,COLUMN(Sheet1!C983),FALSE),0)</f>
        <v>44628</v>
      </c>
      <c r="J983" s="14">
        <f>IFERROR(VLOOKUP($A983,Sheet1!$A:$F,COLUMN(Sheet1!D983),FALSE),0)</f>
        <v>2</v>
      </c>
      <c r="K983" s="14">
        <f>IFERROR(VLOOKUP($A983,Sheet1!$A:$F,COLUMN(Sheet1!E983),FALSE),0)</f>
        <v>1114.3899999999999</v>
      </c>
      <c r="L983" s="14">
        <f>IFERROR(VLOOKUP($A983,Sheet1!$A:$F,COLUMN(Sheet1!F983),FALSE),0)</f>
        <v>0</v>
      </c>
      <c r="M983">
        <f t="shared" si="30"/>
        <v>0</v>
      </c>
      <c r="N983">
        <f t="shared" si="31"/>
        <v>0</v>
      </c>
    </row>
    <row r="984" spans="1:14" x14ac:dyDescent="0.35">
      <c r="A984">
        <v>983</v>
      </c>
      <c r="B984" t="s">
        <v>2838</v>
      </c>
      <c r="C984" t="s">
        <v>2839</v>
      </c>
      <c r="D984" t="s">
        <v>2840</v>
      </c>
      <c r="E984">
        <v>31</v>
      </c>
      <c r="F984" t="s">
        <v>9</v>
      </c>
      <c r="G984" t="s">
        <v>54</v>
      </c>
      <c r="H984" s="1">
        <f>IFERROR(VLOOKUP($A984,Sheet1!$A:$F,COLUMN(Sheet1!B984),FALSE),0)</f>
        <v>44610</v>
      </c>
      <c r="I984" s="1">
        <f>IFERROR(VLOOKUP($A984,Sheet1!$A:$F,COLUMN(Sheet1!C984),FALSE),0)</f>
        <v>44326</v>
      </c>
      <c r="J984" s="14">
        <f>IFERROR(VLOOKUP($A984,Sheet1!$A:$F,COLUMN(Sheet1!D984),FALSE),0)</f>
        <v>3</v>
      </c>
      <c r="K984" s="14">
        <f>IFERROR(VLOOKUP($A984,Sheet1!$A:$F,COLUMN(Sheet1!E984),FALSE),0)</f>
        <v>3462.87</v>
      </c>
      <c r="L984" s="14">
        <f>IFERROR(VLOOKUP($A984,Sheet1!$A:$F,COLUMN(Sheet1!F984),FALSE),0)</f>
        <v>2</v>
      </c>
      <c r="M984">
        <f t="shared" si="30"/>
        <v>0.66666666666666663</v>
      </c>
      <c r="N984">
        <f t="shared" si="31"/>
        <v>0</v>
      </c>
    </row>
    <row r="985" spans="1:14" x14ac:dyDescent="0.35">
      <c r="A985">
        <v>984</v>
      </c>
      <c r="B985" t="s">
        <v>2841</v>
      </c>
      <c r="C985" t="s">
        <v>2842</v>
      </c>
      <c r="D985" t="s">
        <v>2843</v>
      </c>
      <c r="E985">
        <v>41</v>
      </c>
      <c r="F985" t="s">
        <v>24</v>
      </c>
      <c r="G985" t="s">
        <v>25</v>
      </c>
      <c r="H985" s="1">
        <f>IFERROR(VLOOKUP($A985,Sheet1!$A:$F,COLUMN(Sheet1!B985),FALSE),0)</f>
        <v>44969</v>
      </c>
      <c r="I985" s="1">
        <f>IFERROR(VLOOKUP($A985,Sheet1!$A:$F,COLUMN(Sheet1!C985),FALSE),0)</f>
        <v>44341</v>
      </c>
      <c r="J985" s="14">
        <f>IFERROR(VLOOKUP($A985,Sheet1!$A:$F,COLUMN(Sheet1!D985),FALSE),0)</f>
        <v>4</v>
      </c>
      <c r="K985" s="14">
        <f>IFERROR(VLOOKUP($A985,Sheet1!$A:$F,COLUMN(Sheet1!E985),FALSE),0)</f>
        <v>2010.32</v>
      </c>
      <c r="L985" s="14">
        <f>IFERROR(VLOOKUP($A985,Sheet1!$A:$F,COLUMN(Sheet1!F985),FALSE),0)</f>
        <v>1</v>
      </c>
      <c r="M985">
        <f t="shared" si="30"/>
        <v>0.25</v>
      </c>
      <c r="N985">
        <f t="shared" si="31"/>
        <v>0</v>
      </c>
    </row>
    <row r="986" spans="1:14" x14ac:dyDescent="0.35">
      <c r="A986">
        <v>985</v>
      </c>
      <c r="B986" t="s">
        <v>2844</v>
      </c>
      <c r="C986" t="s">
        <v>2845</v>
      </c>
      <c r="D986" t="s">
        <v>2846</v>
      </c>
      <c r="E986">
        <v>54</v>
      </c>
      <c r="F986" t="s">
        <v>24</v>
      </c>
      <c r="G986" t="s">
        <v>76</v>
      </c>
      <c r="H986" s="1">
        <f>IFERROR(VLOOKUP($A986,Sheet1!$A:$F,COLUMN(Sheet1!B986),FALSE),0)</f>
        <v>44874</v>
      </c>
      <c r="I986" s="1">
        <f>IFERROR(VLOOKUP($A986,Sheet1!$A:$F,COLUMN(Sheet1!C986),FALSE),0)</f>
        <v>44539</v>
      </c>
      <c r="J986" s="14">
        <f>IFERROR(VLOOKUP($A986,Sheet1!$A:$F,COLUMN(Sheet1!D986),FALSE),0)</f>
        <v>3</v>
      </c>
      <c r="K986" s="14">
        <f>IFERROR(VLOOKUP($A986,Sheet1!$A:$F,COLUMN(Sheet1!E986),FALSE),0)</f>
        <v>1865.45</v>
      </c>
      <c r="L986" s="14">
        <f>IFERROR(VLOOKUP($A986,Sheet1!$A:$F,COLUMN(Sheet1!F986),FALSE),0)</f>
        <v>1</v>
      </c>
      <c r="M986">
        <f t="shared" si="30"/>
        <v>0.33333333333333331</v>
      </c>
      <c r="N986">
        <f t="shared" si="31"/>
        <v>0</v>
      </c>
    </row>
    <row r="987" spans="1:14" x14ac:dyDescent="0.35">
      <c r="A987">
        <v>986</v>
      </c>
      <c r="B987" t="s">
        <v>2847</v>
      </c>
      <c r="C987" t="s">
        <v>2848</v>
      </c>
      <c r="D987" t="s">
        <v>2849</v>
      </c>
      <c r="E987">
        <v>19</v>
      </c>
      <c r="F987" t="s">
        <v>9</v>
      </c>
      <c r="G987" t="s">
        <v>76</v>
      </c>
      <c r="H987" s="1">
        <f>IFERROR(VLOOKUP($A987,Sheet1!$A:$F,COLUMN(Sheet1!B987),FALSE),0)</f>
        <v>44817</v>
      </c>
      <c r="I987" s="1">
        <f>IFERROR(VLOOKUP($A987,Sheet1!$A:$F,COLUMN(Sheet1!C987),FALSE),0)</f>
        <v>44682</v>
      </c>
      <c r="J987" s="14">
        <f>IFERROR(VLOOKUP($A987,Sheet1!$A:$F,COLUMN(Sheet1!D987),FALSE),0)</f>
        <v>2</v>
      </c>
      <c r="K987" s="14">
        <f>IFERROR(VLOOKUP($A987,Sheet1!$A:$F,COLUMN(Sheet1!E987),FALSE),0)</f>
        <v>3379.09</v>
      </c>
      <c r="L987" s="14">
        <f>IFERROR(VLOOKUP($A987,Sheet1!$A:$F,COLUMN(Sheet1!F987),FALSE),0)</f>
        <v>2</v>
      </c>
      <c r="M987">
        <f t="shared" si="30"/>
        <v>1</v>
      </c>
      <c r="N987">
        <f t="shared" si="31"/>
        <v>1</v>
      </c>
    </row>
    <row r="988" spans="1:14" x14ac:dyDescent="0.35">
      <c r="A988">
        <v>987</v>
      </c>
      <c r="B988" t="s">
        <v>2850</v>
      </c>
      <c r="C988" t="s">
        <v>2851</v>
      </c>
      <c r="D988" t="s">
        <v>2852</v>
      </c>
      <c r="E988">
        <v>19</v>
      </c>
      <c r="F988" t="s">
        <v>24</v>
      </c>
      <c r="G988" t="s">
        <v>76</v>
      </c>
      <c r="H988" s="1">
        <f>IFERROR(VLOOKUP($A988,Sheet1!$A:$F,COLUMN(Sheet1!B988),FALSE),0)</f>
        <v>44995</v>
      </c>
      <c r="I988" s="1">
        <f>IFERROR(VLOOKUP($A988,Sheet1!$A:$F,COLUMN(Sheet1!C988),FALSE),0)</f>
        <v>44334</v>
      </c>
      <c r="J988" s="14">
        <f>IFERROR(VLOOKUP($A988,Sheet1!$A:$F,COLUMN(Sheet1!D988),FALSE),0)</f>
        <v>5</v>
      </c>
      <c r="K988" s="14">
        <f>IFERROR(VLOOKUP($A988,Sheet1!$A:$F,COLUMN(Sheet1!E988),FALSE),0)</f>
        <v>2479.9000000000005</v>
      </c>
      <c r="L988" s="14">
        <f>IFERROR(VLOOKUP($A988,Sheet1!$A:$F,COLUMN(Sheet1!F988),FALSE),0)</f>
        <v>1</v>
      </c>
      <c r="M988">
        <f t="shared" si="30"/>
        <v>0.2</v>
      </c>
      <c r="N988">
        <f t="shared" si="31"/>
        <v>0</v>
      </c>
    </row>
    <row r="989" spans="1:14" x14ac:dyDescent="0.35">
      <c r="A989">
        <v>988</v>
      </c>
      <c r="B989" t="s">
        <v>2853</v>
      </c>
      <c r="C989" t="s">
        <v>2854</v>
      </c>
      <c r="D989" t="s">
        <v>2855</v>
      </c>
      <c r="E989">
        <v>44</v>
      </c>
      <c r="F989" t="s">
        <v>9</v>
      </c>
      <c r="G989" t="s">
        <v>83</v>
      </c>
      <c r="H989" s="1">
        <f>IFERROR(VLOOKUP($A989,Sheet1!$A:$F,COLUMN(Sheet1!B989),FALSE),0)</f>
        <v>44578</v>
      </c>
      <c r="I989" s="1">
        <f>IFERROR(VLOOKUP($A989,Sheet1!$A:$F,COLUMN(Sheet1!C989),FALSE),0)</f>
        <v>44295</v>
      </c>
      <c r="J989" s="14">
        <f>IFERROR(VLOOKUP($A989,Sheet1!$A:$F,COLUMN(Sheet1!D989),FALSE),0)</f>
        <v>5</v>
      </c>
      <c r="K989" s="14">
        <f>IFERROR(VLOOKUP($A989,Sheet1!$A:$F,COLUMN(Sheet1!E989),FALSE),0)</f>
        <v>4698.6899999999996</v>
      </c>
      <c r="L989" s="14">
        <f>IFERROR(VLOOKUP($A989,Sheet1!$A:$F,COLUMN(Sheet1!F989),FALSE),0)</f>
        <v>2</v>
      </c>
      <c r="M989">
        <f t="shared" si="30"/>
        <v>0.4</v>
      </c>
      <c r="N989">
        <f t="shared" si="31"/>
        <v>0</v>
      </c>
    </row>
    <row r="990" spans="1:14" x14ac:dyDescent="0.35">
      <c r="A990">
        <v>989</v>
      </c>
      <c r="B990" t="s">
        <v>2856</v>
      </c>
      <c r="C990" t="s">
        <v>2857</v>
      </c>
      <c r="D990" t="s">
        <v>2858</v>
      </c>
      <c r="E990">
        <v>32</v>
      </c>
      <c r="F990" t="s">
        <v>9</v>
      </c>
      <c r="G990" t="s">
        <v>76</v>
      </c>
      <c r="H990" s="1">
        <f>IFERROR(VLOOKUP($A990,Sheet1!$A:$F,COLUMN(Sheet1!B990),FALSE),0)</f>
        <v>44612</v>
      </c>
      <c r="I990" s="1">
        <f>IFERROR(VLOOKUP($A990,Sheet1!$A:$F,COLUMN(Sheet1!C990),FALSE),0)</f>
        <v>44612</v>
      </c>
      <c r="J990" s="14">
        <f>IFERROR(VLOOKUP($A990,Sheet1!$A:$F,COLUMN(Sheet1!D990),FALSE),0)</f>
        <v>1</v>
      </c>
      <c r="K990" s="14">
        <f>IFERROR(VLOOKUP($A990,Sheet1!$A:$F,COLUMN(Sheet1!E990),FALSE),0)</f>
        <v>1027.1100000000001</v>
      </c>
      <c r="L990" s="14">
        <f>IFERROR(VLOOKUP($A990,Sheet1!$A:$F,COLUMN(Sheet1!F990),FALSE),0)</f>
        <v>0</v>
      </c>
      <c r="M990">
        <f t="shared" si="30"/>
        <v>0</v>
      </c>
      <c r="N990">
        <f t="shared" si="31"/>
        <v>0</v>
      </c>
    </row>
    <row r="991" spans="1:14" x14ac:dyDescent="0.35">
      <c r="A991">
        <v>990</v>
      </c>
      <c r="B991" t="s">
        <v>2859</v>
      </c>
      <c r="C991" t="s">
        <v>2860</v>
      </c>
      <c r="D991" t="s">
        <v>2861</v>
      </c>
      <c r="E991">
        <v>37</v>
      </c>
      <c r="F991" t="s">
        <v>14</v>
      </c>
      <c r="G991" t="s">
        <v>60</v>
      </c>
      <c r="H991" s="1">
        <f>IFERROR(VLOOKUP($A991,Sheet1!$A:$F,COLUMN(Sheet1!B991),FALSE),0)</f>
        <v>44870</v>
      </c>
      <c r="I991" s="1">
        <f>IFERROR(VLOOKUP($A991,Sheet1!$A:$F,COLUMN(Sheet1!C991),FALSE),0)</f>
        <v>44394</v>
      </c>
      <c r="J991" s="14">
        <f>IFERROR(VLOOKUP($A991,Sheet1!$A:$F,COLUMN(Sheet1!D991),FALSE),0)</f>
        <v>2</v>
      </c>
      <c r="K991" s="14">
        <f>IFERROR(VLOOKUP($A991,Sheet1!$A:$F,COLUMN(Sheet1!E991),FALSE),0)</f>
        <v>1794.56</v>
      </c>
      <c r="L991" s="14">
        <f>IFERROR(VLOOKUP($A991,Sheet1!$A:$F,COLUMN(Sheet1!F991),FALSE),0)</f>
        <v>0</v>
      </c>
      <c r="M991">
        <f t="shared" si="30"/>
        <v>0</v>
      </c>
      <c r="N991">
        <f t="shared" si="31"/>
        <v>0</v>
      </c>
    </row>
    <row r="992" spans="1:14" x14ac:dyDescent="0.35">
      <c r="A992">
        <v>991</v>
      </c>
      <c r="B992" t="s">
        <v>2862</v>
      </c>
      <c r="C992" t="s">
        <v>2863</v>
      </c>
      <c r="D992" t="s">
        <v>2864</v>
      </c>
      <c r="E992">
        <v>63</v>
      </c>
      <c r="F992" t="s">
        <v>24</v>
      </c>
      <c r="G992" t="s">
        <v>17</v>
      </c>
      <c r="H992" s="1">
        <f>IFERROR(VLOOKUP($A992,Sheet1!$A:$F,COLUMN(Sheet1!B992),FALSE),0)</f>
        <v>44282</v>
      </c>
      <c r="I992" s="1">
        <f>IFERROR(VLOOKUP($A992,Sheet1!$A:$F,COLUMN(Sheet1!C992),FALSE),0)</f>
        <v>44282</v>
      </c>
      <c r="J992" s="14">
        <f>IFERROR(VLOOKUP($A992,Sheet1!$A:$F,COLUMN(Sheet1!D992),FALSE),0)</f>
        <v>1</v>
      </c>
      <c r="K992" s="14">
        <f>IFERROR(VLOOKUP($A992,Sheet1!$A:$F,COLUMN(Sheet1!E992),FALSE),0)</f>
        <v>607.5</v>
      </c>
      <c r="L992" s="14">
        <f>IFERROR(VLOOKUP($A992,Sheet1!$A:$F,COLUMN(Sheet1!F992),FALSE),0)</f>
        <v>0</v>
      </c>
      <c r="M992">
        <f t="shared" si="30"/>
        <v>0</v>
      </c>
      <c r="N992">
        <f t="shared" si="31"/>
        <v>0</v>
      </c>
    </row>
    <row r="993" spans="1:14" x14ac:dyDescent="0.35">
      <c r="A993">
        <v>992</v>
      </c>
      <c r="B993" t="s">
        <v>2865</v>
      </c>
      <c r="C993" t="s">
        <v>2866</v>
      </c>
      <c r="D993" t="s">
        <v>2867</v>
      </c>
      <c r="E993">
        <v>29</v>
      </c>
      <c r="F993" t="s">
        <v>24</v>
      </c>
      <c r="G993" t="s">
        <v>25</v>
      </c>
      <c r="H993" s="1">
        <f>IFERROR(VLOOKUP($A993,Sheet1!$A:$F,COLUMN(Sheet1!B993),FALSE),0)</f>
        <v>44910</v>
      </c>
      <c r="I993" s="1">
        <f>IFERROR(VLOOKUP($A993,Sheet1!$A:$F,COLUMN(Sheet1!C993),FALSE),0)</f>
        <v>44678</v>
      </c>
      <c r="J993" s="14">
        <f>IFERROR(VLOOKUP($A993,Sheet1!$A:$F,COLUMN(Sheet1!D993),FALSE),0)</f>
        <v>4</v>
      </c>
      <c r="K993" s="14">
        <f>IFERROR(VLOOKUP($A993,Sheet1!$A:$F,COLUMN(Sheet1!E993),FALSE),0)</f>
        <v>3467.24</v>
      </c>
      <c r="L993" s="14">
        <f>IFERROR(VLOOKUP($A993,Sheet1!$A:$F,COLUMN(Sheet1!F993),FALSE),0)</f>
        <v>3</v>
      </c>
      <c r="M993">
        <f t="shared" si="30"/>
        <v>0.75</v>
      </c>
      <c r="N993">
        <f t="shared" si="31"/>
        <v>0</v>
      </c>
    </row>
    <row r="994" spans="1:14" x14ac:dyDescent="0.35">
      <c r="A994">
        <v>993</v>
      </c>
      <c r="B994" t="s">
        <v>2868</v>
      </c>
      <c r="C994" t="s">
        <v>2869</v>
      </c>
      <c r="D994" t="s">
        <v>2870</v>
      </c>
      <c r="E994">
        <v>22</v>
      </c>
      <c r="F994" t="s">
        <v>9</v>
      </c>
      <c r="G994" t="s">
        <v>48</v>
      </c>
      <c r="H994" s="1">
        <f>IFERROR(VLOOKUP($A994,Sheet1!$A:$F,COLUMN(Sheet1!B994),FALSE),0)</f>
        <v>44772</v>
      </c>
      <c r="I994" s="1">
        <f>IFERROR(VLOOKUP($A994,Sheet1!$A:$F,COLUMN(Sheet1!C994),FALSE),0)</f>
        <v>44485</v>
      </c>
      <c r="J994" s="14">
        <f>IFERROR(VLOOKUP($A994,Sheet1!$A:$F,COLUMN(Sheet1!D994),FALSE),0)</f>
        <v>5</v>
      </c>
      <c r="K994" s="14">
        <f>IFERROR(VLOOKUP($A994,Sheet1!$A:$F,COLUMN(Sheet1!E994),FALSE),0)</f>
        <v>5648.27</v>
      </c>
      <c r="L994" s="14">
        <f>IFERROR(VLOOKUP($A994,Sheet1!$A:$F,COLUMN(Sheet1!F994),FALSE),0)</f>
        <v>3</v>
      </c>
      <c r="M994">
        <f t="shared" si="30"/>
        <v>0.6</v>
      </c>
      <c r="N994">
        <f t="shared" si="31"/>
        <v>0</v>
      </c>
    </row>
    <row r="995" spans="1:14" x14ac:dyDescent="0.35">
      <c r="A995">
        <v>994</v>
      </c>
      <c r="B995" t="s">
        <v>2871</v>
      </c>
      <c r="C995" t="s">
        <v>2872</v>
      </c>
      <c r="D995" t="s">
        <v>2873</v>
      </c>
      <c r="E995">
        <v>55</v>
      </c>
      <c r="F995" t="s">
        <v>14</v>
      </c>
      <c r="G995" t="s">
        <v>76</v>
      </c>
      <c r="H995" s="1">
        <f>IFERROR(VLOOKUP($A995,Sheet1!$A:$F,COLUMN(Sheet1!B995),FALSE),0)</f>
        <v>44924</v>
      </c>
      <c r="I995" s="1">
        <f>IFERROR(VLOOKUP($A995,Sheet1!$A:$F,COLUMN(Sheet1!C995),FALSE),0)</f>
        <v>44463</v>
      </c>
      <c r="J995" s="14">
        <f>IFERROR(VLOOKUP($A995,Sheet1!$A:$F,COLUMN(Sheet1!D995),FALSE),0)</f>
        <v>6</v>
      </c>
      <c r="K995" s="14">
        <f>IFERROR(VLOOKUP($A995,Sheet1!$A:$F,COLUMN(Sheet1!E995),FALSE),0)</f>
        <v>6354.57</v>
      </c>
      <c r="L995" s="14">
        <f>IFERROR(VLOOKUP($A995,Sheet1!$A:$F,COLUMN(Sheet1!F995),FALSE),0)</f>
        <v>4</v>
      </c>
      <c r="M995">
        <f t="shared" si="30"/>
        <v>0.66666666666666663</v>
      </c>
      <c r="N995">
        <f t="shared" si="31"/>
        <v>0</v>
      </c>
    </row>
    <row r="996" spans="1:14" x14ac:dyDescent="0.35">
      <c r="A996">
        <v>995</v>
      </c>
      <c r="B996" t="s">
        <v>2874</v>
      </c>
      <c r="C996" t="s">
        <v>2875</v>
      </c>
      <c r="D996" t="s">
        <v>2876</v>
      </c>
      <c r="E996">
        <v>46</v>
      </c>
      <c r="F996" t="s">
        <v>14</v>
      </c>
      <c r="G996" t="s">
        <v>17</v>
      </c>
      <c r="H996" s="1">
        <f>IFERROR(VLOOKUP($A996,Sheet1!$A:$F,COLUMN(Sheet1!B996),FALSE),0)</f>
        <v>44818</v>
      </c>
      <c r="I996" s="1">
        <f>IFERROR(VLOOKUP($A996,Sheet1!$A:$F,COLUMN(Sheet1!C996),FALSE),0)</f>
        <v>44329</v>
      </c>
      <c r="J996" s="14">
        <f>IFERROR(VLOOKUP($A996,Sheet1!$A:$F,COLUMN(Sheet1!D996),FALSE),0)</f>
        <v>4</v>
      </c>
      <c r="K996" s="14">
        <f>IFERROR(VLOOKUP($A996,Sheet1!$A:$F,COLUMN(Sheet1!E996),FALSE),0)</f>
        <v>4107.5200000000004</v>
      </c>
      <c r="L996" s="14">
        <f>IFERROR(VLOOKUP($A996,Sheet1!$A:$F,COLUMN(Sheet1!F996),FALSE),0)</f>
        <v>2</v>
      </c>
      <c r="M996">
        <f t="shared" si="30"/>
        <v>0.5</v>
      </c>
      <c r="N996">
        <f t="shared" si="31"/>
        <v>0</v>
      </c>
    </row>
    <row r="997" spans="1:14" x14ac:dyDescent="0.35">
      <c r="A997">
        <v>996</v>
      </c>
      <c r="B997" t="s">
        <v>2877</v>
      </c>
      <c r="C997" t="s">
        <v>2878</v>
      </c>
      <c r="D997" t="s">
        <v>2879</v>
      </c>
      <c r="E997">
        <v>20</v>
      </c>
      <c r="F997" t="s">
        <v>14</v>
      </c>
      <c r="G997" t="s">
        <v>76</v>
      </c>
      <c r="H997" s="1">
        <f>IFERROR(VLOOKUP($A997,Sheet1!$A:$F,COLUMN(Sheet1!B997),FALSE),0)</f>
        <v>45001</v>
      </c>
      <c r="I997" s="1">
        <f>IFERROR(VLOOKUP($A997,Sheet1!$A:$F,COLUMN(Sheet1!C997),FALSE),0)</f>
        <v>44331</v>
      </c>
      <c r="J997" s="14">
        <f>IFERROR(VLOOKUP($A997,Sheet1!$A:$F,COLUMN(Sheet1!D997),FALSE),0)</f>
        <v>4</v>
      </c>
      <c r="K997" s="14">
        <f>IFERROR(VLOOKUP($A997,Sheet1!$A:$F,COLUMN(Sheet1!E997),FALSE),0)</f>
        <v>2859.44</v>
      </c>
      <c r="L997" s="14">
        <f>IFERROR(VLOOKUP($A997,Sheet1!$A:$F,COLUMN(Sheet1!F997),FALSE),0)</f>
        <v>1</v>
      </c>
      <c r="M997">
        <f t="shared" si="30"/>
        <v>0.25</v>
      </c>
      <c r="N997">
        <f t="shared" si="31"/>
        <v>0</v>
      </c>
    </row>
    <row r="998" spans="1:14" x14ac:dyDescent="0.35">
      <c r="A998">
        <v>997</v>
      </c>
      <c r="B998" t="s">
        <v>2880</v>
      </c>
      <c r="C998" t="s">
        <v>2881</v>
      </c>
      <c r="D998" t="s">
        <v>2882</v>
      </c>
      <c r="E998">
        <v>21</v>
      </c>
      <c r="F998" t="s">
        <v>24</v>
      </c>
      <c r="G998" t="s">
        <v>54</v>
      </c>
      <c r="H998" s="1">
        <f>IFERROR(VLOOKUP($A998,Sheet1!$A:$F,COLUMN(Sheet1!B998),FALSE),0)</f>
        <v>44856</v>
      </c>
      <c r="I998" s="1">
        <f>IFERROR(VLOOKUP($A998,Sheet1!$A:$F,COLUMN(Sheet1!C998),FALSE),0)</f>
        <v>44856</v>
      </c>
      <c r="J998" s="14">
        <f>IFERROR(VLOOKUP($A998,Sheet1!$A:$F,COLUMN(Sheet1!D998),FALSE),0)</f>
        <v>1</v>
      </c>
      <c r="K998" s="14">
        <f>IFERROR(VLOOKUP($A998,Sheet1!$A:$F,COLUMN(Sheet1!E998),FALSE),0)</f>
        <v>253.14</v>
      </c>
      <c r="L998" s="14">
        <f>IFERROR(VLOOKUP($A998,Sheet1!$A:$F,COLUMN(Sheet1!F998),FALSE),0)</f>
        <v>0</v>
      </c>
      <c r="M998">
        <f t="shared" si="30"/>
        <v>0</v>
      </c>
      <c r="N998">
        <f t="shared" si="31"/>
        <v>0</v>
      </c>
    </row>
    <row r="999" spans="1:14" x14ac:dyDescent="0.35">
      <c r="A999">
        <v>998</v>
      </c>
      <c r="B999" t="s">
        <v>2883</v>
      </c>
      <c r="C999" t="s">
        <v>2884</v>
      </c>
      <c r="D999" t="s">
        <v>2885</v>
      </c>
      <c r="E999">
        <v>52</v>
      </c>
      <c r="F999" t="s">
        <v>9</v>
      </c>
      <c r="G999" t="s">
        <v>32</v>
      </c>
      <c r="H999" s="1">
        <f>IFERROR(VLOOKUP($A999,Sheet1!$A:$F,COLUMN(Sheet1!B999),FALSE),0)</f>
        <v>44987</v>
      </c>
      <c r="I999" s="1">
        <f>IFERROR(VLOOKUP($A999,Sheet1!$A:$F,COLUMN(Sheet1!C999),FALSE),0)</f>
        <v>44829</v>
      </c>
      <c r="J999" s="14">
        <f>IFERROR(VLOOKUP($A999,Sheet1!$A:$F,COLUMN(Sheet1!D999),FALSE),0)</f>
        <v>4</v>
      </c>
      <c r="K999" s="14">
        <f>IFERROR(VLOOKUP($A999,Sheet1!$A:$F,COLUMN(Sheet1!E999),FALSE),0)</f>
        <v>4720.1099999999997</v>
      </c>
      <c r="L999" s="14">
        <f>IFERROR(VLOOKUP($A999,Sheet1!$A:$F,COLUMN(Sheet1!F999),FALSE),0)</f>
        <v>2</v>
      </c>
      <c r="M999">
        <f t="shared" si="30"/>
        <v>0.5</v>
      </c>
      <c r="N999">
        <f t="shared" si="31"/>
        <v>0</v>
      </c>
    </row>
    <row r="1000" spans="1:14" x14ac:dyDescent="0.35">
      <c r="A1000">
        <v>999</v>
      </c>
      <c r="B1000" t="s">
        <v>2886</v>
      </c>
      <c r="C1000" t="s">
        <v>2887</v>
      </c>
      <c r="D1000" t="s">
        <v>2888</v>
      </c>
      <c r="E1000">
        <v>45</v>
      </c>
      <c r="F1000" t="s">
        <v>24</v>
      </c>
      <c r="G1000" t="s">
        <v>60</v>
      </c>
      <c r="H1000" s="1">
        <f>IFERROR(VLOOKUP($A1000,Sheet1!$A:$F,COLUMN(Sheet1!B1000),FALSE),0)</f>
        <v>44981</v>
      </c>
      <c r="I1000" s="1">
        <f>IFERROR(VLOOKUP($A1000,Sheet1!$A:$F,COLUMN(Sheet1!C1000),FALSE),0)</f>
        <v>44366</v>
      </c>
      <c r="J1000" s="14">
        <f>IFERROR(VLOOKUP($A1000,Sheet1!$A:$F,COLUMN(Sheet1!D1000),FALSE),0)</f>
        <v>2</v>
      </c>
      <c r="K1000" s="14">
        <f>IFERROR(VLOOKUP($A1000,Sheet1!$A:$F,COLUMN(Sheet1!E1000),FALSE),0)</f>
        <v>1801.56</v>
      </c>
      <c r="L1000" s="14">
        <f>IFERROR(VLOOKUP($A1000,Sheet1!$A:$F,COLUMN(Sheet1!F1000),FALSE),0)</f>
        <v>1</v>
      </c>
      <c r="M1000">
        <f t="shared" si="30"/>
        <v>0.5</v>
      </c>
      <c r="N1000">
        <f t="shared" si="31"/>
        <v>0</v>
      </c>
    </row>
    <row r="1001" spans="1:14" x14ac:dyDescent="0.35">
      <c r="A1001">
        <v>1000</v>
      </c>
      <c r="B1001" t="s">
        <v>2889</v>
      </c>
      <c r="C1001" t="s">
        <v>2890</v>
      </c>
      <c r="D1001" t="s">
        <v>2891</v>
      </c>
      <c r="E1001">
        <v>42</v>
      </c>
      <c r="F1001" t="s">
        <v>9</v>
      </c>
      <c r="G1001" t="s">
        <v>48</v>
      </c>
      <c r="H1001" s="1">
        <f>IFERROR(VLOOKUP($A1001,Sheet1!$A:$F,COLUMN(Sheet1!B1001),FALSE),0)</f>
        <v>44833</v>
      </c>
      <c r="I1001" s="1">
        <f>IFERROR(VLOOKUP($A1001,Sheet1!$A:$F,COLUMN(Sheet1!C1001),FALSE),0)</f>
        <v>44447</v>
      </c>
      <c r="J1001" s="14">
        <f>IFERROR(VLOOKUP($A1001,Sheet1!$A:$F,COLUMN(Sheet1!D1001),FALSE),0)</f>
        <v>4</v>
      </c>
      <c r="K1001" s="14">
        <f>IFERROR(VLOOKUP($A1001,Sheet1!$A:$F,COLUMN(Sheet1!E1001),FALSE),0)</f>
        <v>1712.58</v>
      </c>
      <c r="L1001" s="14">
        <f>IFERROR(VLOOKUP($A1001,Sheet1!$A:$F,COLUMN(Sheet1!F1001),FALSE),0)</f>
        <v>3</v>
      </c>
      <c r="M1001">
        <f t="shared" si="30"/>
        <v>0.75</v>
      </c>
      <c r="N1001">
        <f t="shared" si="31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DD2F-E62C-4B95-B6E1-5F8E73F905F4}">
  <dimension ref="A3:F958"/>
  <sheetViews>
    <sheetView workbookViewId="0">
      <selection activeCell="G3" sqref="G3"/>
    </sheetView>
  </sheetViews>
  <sheetFormatPr defaultRowHeight="15.6" x14ac:dyDescent="0.35"/>
  <cols>
    <col min="1" max="1" width="12.8984375" bestFit="1" customWidth="1"/>
    <col min="2" max="2" width="23.19921875" style="11" bestFit="1" customWidth="1"/>
    <col min="3" max="3" width="22.796875" style="11" bestFit="1" customWidth="1"/>
    <col min="4" max="4" width="22.3984375" bestFit="1" customWidth="1"/>
    <col min="5" max="5" width="14.59765625" bestFit="1" customWidth="1"/>
    <col min="6" max="6" width="19.19921875" bestFit="1" customWidth="1"/>
  </cols>
  <sheetData>
    <row r="3" spans="1:6" x14ac:dyDescent="0.35">
      <c r="A3" s="12" t="s">
        <v>2950</v>
      </c>
      <c r="B3" s="11" t="s">
        <v>2954</v>
      </c>
      <c r="C3" s="11" t="s">
        <v>2955</v>
      </c>
      <c r="D3" t="s">
        <v>2956</v>
      </c>
      <c r="E3" t="s">
        <v>2957</v>
      </c>
      <c r="F3" t="s">
        <v>2958</v>
      </c>
    </row>
    <row r="4" spans="1:6" x14ac:dyDescent="0.35">
      <c r="A4" s="13">
        <v>1</v>
      </c>
      <c r="B4" s="11">
        <v>44971</v>
      </c>
      <c r="C4" s="11">
        <v>44308</v>
      </c>
      <c r="D4" s="11">
        <v>5</v>
      </c>
      <c r="E4" s="11">
        <v>2660.12</v>
      </c>
      <c r="F4" s="11">
        <v>2</v>
      </c>
    </row>
    <row r="5" spans="1:6" x14ac:dyDescent="0.35">
      <c r="A5" s="13">
        <v>2</v>
      </c>
      <c r="B5" s="11">
        <v>44983</v>
      </c>
      <c r="C5" s="11">
        <v>44982</v>
      </c>
      <c r="D5" s="11">
        <v>2</v>
      </c>
      <c r="E5" s="11">
        <v>1942.87</v>
      </c>
      <c r="F5" s="11">
        <v>1</v>
      </c>
    </row>
    <row r="6" spans="1:6" x14ac:dyDescent="0.35">
      <c r="A6" s="13">
        <v>3</v>
      </c>
      <c r="B6" s="11">
        <v>44782</v>
      </c>
      <c r="C6" s="11">
        <v>44564</v>
      </c>
      <c r="D6" s="11">
        <v>4</v>
      </c>
      <c r="E6" s="11">
        <v>2005.0800000000004</v>
      </c>
      <c r="F6" s="11">
        <v>3</v>
      </c>
    </row>
    <row r="7" spans="1:6" x14ac:dyDescent="0.35">
      <c r="A7" s="13">
        <v>4</v>
      </c>
      <c r="B7" s="11">
        <v>44491</v>
      </c>
      <c r="C7" s="11">
        <v>44292</v>
      </c>
      <c r="D7" s="11">
        <v>2</v>
      </c>
      <c r="E7" s="11">
        <v>2225.7199999999998</v>
      </c>
      <c r="F7" s="11">
        <v>2</v>
      </c>
    </row>
    <row r="8" spans="1:6" x14ac:dyDescent="0.35">
      <c r="A8" s="13">
        <v>5</v>
      </c>
      <c r="B8" s="11">
        <v>44788</v>
      </c>
      <c r="C8" s="11">
        <v>44542</v>
      </c>
      <c r="D8" s="11">
        <v>4</v>
      </c>
      <c r="E8" s="11">
        <v>2322.38</v>
      </c>
      <c r="F8" s="11">
        <v>2</v>
      </c>
    </row>
    <row r="9" spans="1:6" x14ac:dyDescent="0.35">
      <c r="A9" s="13">
        <v>6</v>
      </c>
      <c r="B9" s="11">
        <v>44920</v>
      </c>
      <c r="C9" s="11">
        <v>44750</v>
      </c>
      <c r="D9" s="11">
        <v>4</v>
      </c>
      <c r="E9" s="11">
        <v>2324.33</v>
      </c>
      <c r="F9" s="11">
        <v>0</v>
      </c>
    </row>
    <row r="10" spans="1:6" x14ac:dyDescent="0.35">
      <c r="A10" s="13">
        <v>7</v>
      </c>
      <c r="B10" s="11">
        <v>44708</v>
      </c>
      <c r="C10" s="11">
        <v>44475</v>
      </c>
      <c r="D10" s="11">
        <v>3</v>
      </c>
      <c r="E10" s="11">
        <v>789.65</v>
      </c>
      <c r="F10" s="11">
        <v>2</v>
      </c>
    </row>
    <row r="11" spans="1:6" x14ac:dyDescent="0.35">
      <c r="A11" s="13">
        <v>9</v>
      </c>
      <c r="B11" s="11">
        <v>44831</v>
      </c>
      <c r="C11" s="11">
        <v>44831</v>
      </c>
      <c r="D11" s="11">
        <v>1</v>
      </c>
      <c r="E11" s="11">
        <v>629.88</v>
      </c>
      <c r="F11" s="11">
        <v>0</v>
      </c>
    </row>
    <row r="12" spans="1:6" x14ac:dyDescent="0.35">
      <c r="A12" s="13">
        <v>10</v>
      </c>
      <c r="B12" s="11">
        <v>44767</v>
      </c>
      <c r="C12" s="11">
        <v>44307</v>
      </c>
      <c r="D12" s="11">
        <v>4</v>
      </c>
      <c r="E12" s="11">
        <v>3560.68</v>
      </c>
      <c r="F12" s="11">
        <v>2</v>
      </c>
    </row>
    <row r="13" spans="1:6" x14ac:dyDescent="0.35">
      <c r="A13" s="13">
        <v>11</v>
      </c>
      <c r="B13" s="11">
        <v>44713</v>
      </c>
      <c r="C13" s="11">
        <v>44694</v>
      </c>
      <c r="D13" s="11">
        <v>2</v>
      </c>
      <c r="E13" s="11">
        <v>4188.8500000000004</v>
      </c>
      <c r="F13" s="11">
        <v>0</v>
      </c>
    </row>
    <row r="14" spans="1:6" x14ac:dyDescent="0.35">
      <c r="A14" s="13">
        <v>12</v>
      </c>
      <c r="B14" s="11">
        <v>44572</v>
      </c>
      <c r="C14" s="11">
        <v>44382</v>
      </c>
      <c r="D14" s="11">
        <v>2</v>
      </c>
      <c r="E14" s="11">
        <v>492.54</v>
      </c>
      <c r="F14" s="11">
        <v>0</v>
      </c>
    </row>
    <row r="15" spans="1:6" x14ac:dyDescent="0.35">
      <c r="A15" s="13">
        <v>13</v>
      </c>
      <c r="B15" s="11">
        <v>44841</v>
      </c>
      <c r="C15" s="11">
        <v>44798</v>
      </c>
      <c r="D15" s="11">
        <v>2</v>
      </c>
      <c r="E15" s="11">
        <v>1195.56</v>
      </c>
      <c r="F15" s="11">
        <v>0</v>
      </c>
    </row>
    <row r="16" spans="1:6" x14ac:dyDescent="0.35">
      <c r="A16" s="13">
        <v>14</v>
      </c>
      <c r="B16" s="11">
        <v>44838</v>
      </c>
      <c r="C16" s="11">
        <v>44790</v>
      </c>
      <c r="D16" s="11">
        <v>2</v>
      </c>
      <c r="E16" s="11">
        <v>1198.54</v>
      </c>
      <c r="F16" s="11">
        <v>2</v>
      </c>
    </row>
    <row r="17" spans="1:6" x14ac:dyDescent="0.35">
      <c r="A17" s="13">
        <v>15</v>
      </c>
      <c r="B17" s="11">
        <v>44844</v>
      </c>
      <c r="C17" s="11">
        <v>44478</v>
      </c>
      <c r="D17" s="11">
        <v>3</v>
      </c>
      <c r="E17" s="11">
        <v>2835.88</v>
      </c>
      <c r="F17" s="11">
        <v>3</v>
      </c>
    </row>
    <row r="18" spans="1:6" x14ac:dyDescent="0.35">
      <c r="A18" s="13">
        <v>16</v>
      </c>
      <c r="B18" s="11">
        <v>44786</v>
      </c>
      <c r="C18" s="11">
        <v>44624</v>
      </c>
      <c r="D18" s="11">
        <v>3</v>
      </c>
      <c r="E18" s="11">
        <v>3389.0800000000004</v>
      </c>
      <c r="F18" s="11">
        <v>1</v>
      </c>
    </row>
    <row r="19" spans="1:6" x14ac:dyDescent="0.35">
      <c r="A19" s="13">
        <v>17</v>
      </c>
      <c r="B19" s="11">
        <v>44818</v>
      </c>
      <c r="C19" s="11">
        <v>44467</v>
      </c>
      <c r="D19" s="11">
        <v>3</v>
      </c>
      <c r="E19" s="11">
        <v>3104.3</v>
      </c>
      <c r="F19" s="11">
        <v>1</v>
      </c>
    </row>
    <row r="20" spans="1:6" x14ac:dyDescent="0.35">
      <c r="A20" s="13">
        <v>18</v>
      </c>
      <c r="B20" s="11">
        <v>44891</v>
      </c>
      <c r="C20" s="11">
        <v>44302</v>
      </c>
      <c r="D20" s="11">
        <v>4</v>
      </c>
      <c r="E20" s="11">
        <v>5017.18</v>
      </c>
      <c r="F20" s="11">
        <v>1</v>
      </c>
    </row>
    <row r="21" spans="1:6" x14ac:dyDescent="0.35">
      <c r="A21" s="13">
        <v>19</v>
      </c>
      <c r="B21" s="11">
        <v>44942</v>
      </c>
      <c r="C21" s="11">
        <v>44299</v>
      </c>
      <c r="D21" s="11">
        <v>6</v>
      </c>
      <c r="E21" s="11">
        <v>2953.4400000000005</v>
      </c>
      <c r="F21" s="11">
        <v>2</v>
      </c>
    </row>
    <row r="22" spans="1:6" x14ac:dyDescent="0.35">
      <c r="A22" s="13">
        <v>20</v>
      </c>
      <c r="B22" s="11">
        <v>44967</v>
      </c>
      <c r="C22" s="11">
        <v>44345</v>
      </c>
      <c r="D22" s="11">
        <v>5</v>
      </c>
      <c r="E22" s="11">
        <v>4398.6899999999996</v>
      </c>
      <c r="F22" s="11">
        <v>1</v>
      </c>
    </row>
    <row r="23" spans="1:6" x14ac:dyDescent="0.35">
      <c r="A23" s="13">
        <v>21</v>
      </c>
      <c r="B23" s="11">
        <v>44914</v>
      </c>
      <c r="C23" s="11">
        <v>44863</v>
      </c>
      <c r="D23" s="11">
        <v>3</v>
      </c>
      <c r="E23" s="11">
        <v>2395.6</v>
      </c>
      <c r="F23" s="11">
        <v>1</v>
      </c>
    </row>
    <row r="24" spans="1:6" x14ac:dyDescent="0.35">
      <c r="A24" s="13">
        <v>22</v>
      </c>
      <c r="B24" s="11">
        <v>44886</v>
      </c>
      <c r="C24" s="11">
        <v>44290</v>
      </c>
      <c r="D24" s="11">
        <v>5</v>
      </c>
      <c r="E24" s="11">
        <v>4517.9500000000007</v>
      </c>
      <c r="F24" s="11">
        <v>4</v>
      </c>
    </row>
    <row r="25" spans="1:6" x14ac:dyDescent="0.35">
      <c r="A25" s="13">
        <v>23</v>
      </c>
      <c r="B25" s="11">
        <v>44950</v>
      </c>
      <c r="C25" s="11">
        <v>44296</v>
      </c>
      <c r="D25" s="11">
        <v>5</v>
      </c>
      <c r="E25" s="11">
        <v>3455.63</v>
      </c>
      <c r="F25" s="11">
        <v>3</v>
      </c>
    </row>
    <row r="26" spans="1:6" x14ac:dyDescent="0.35">
      <c r="A26" s="13">
        <v>24</v>
      </c>
      <c r="B26" s="11">
        <v>44705</v>
      </c>
      <c r="C26" s="11">
        <v>44311</v>
      </c>
      <c r="D26" s="11">
        <v>3</v>
      </c>
      <c r="E26" s="11">
        <v>1751.1599999999999</v>
      </c>
      <c r="F26" s="11">
        <v>1</v>
      </c>
    </row>
    <row r="27" spans="1:6" x14ac:dyDescent="0.35">
      <c r="A27" s="13">
        <v>25</v>
      </c>
      <c r="B27" s="11">
        <v>44907</v>
      </c>
      <c r="C27" s="11">
        <v>44670</v>
      </c>
      <c r="D27" s="11">
        <v>4</v>
      </c>
      <c r="E27" s="11">
        <v>2376.7200000000003</v>
      </c>
      <c r="F27" s="11">
        <v>4</v>
      </c>
    </row>
    <row r="28" spans="1:6" x14ac:dyDescent="0.35">
      <c r="A28" s="13">
        <v>26</v>
      </c>
      <c r="B28" s="11">
        <v>44989</v>
      </c>
      <c r="C28" s="11">
        <v>44496</v>
      </c>
      <c r="D28" s="11">
        <v>3</v>
      </c>
      <c r="E28" s="11">
        <v>1933.2399999999998</v>
      </c>
      <c r="F28" s="11">
        <v>2</v>
      </c>
    </row>
    <row r="29" spans="1:6" x14ac:dyDescent="0.35">
      <c r="A29" s="13">
        <v>27</v>
      </c>
      <c r="B29" s="11">
        <v>44435</v>
      </c>
      <c r="C29" s="11">
        <v>44319</v>
      </c>
      <c r="D29" s="11">
        <v>2</v>
      </c>
      <c r="E29" s="11">
        <v>746.07</v>
      </c>
      <c r="F29" s="11">
        <v>2</v>
      </c>
    </row>
    <row r="30" spans="1:6" x14ac:dyDescent="0.35">
      <c r="A30" s="13">
        <v>28</v>
      </c>
      <c r="B30" s="11">
        <v>44946</v>
      </c>
      <c r="C30" s="11">
        <v>44403</v>
      </c>
      <c r="D30" s="11">
        <v>3</v>
      </c>
      <c r="E30" s="11">
        <v>1493.19</v>
      </c>
      <c r="F30" s="11">
        <v>0</v>
      </c>
    </row>
    <row r="31" spans="1:6" x14ac:dyDescent="0.35">
      <c r="A31" s="13">
        <v>29</v>
      </c>
      <c r="B31" s="11">
        <v>44913</v>
      </c>
      <c r="C31" s="11">
        <v>44913</v>
      </c>
      <c r="D31" s="11">
        <v>1</v>
      </c>
      <c r="E31" s="11">
        <v>1083.3</v>
      </c>
      <c r="F31" s="11">
        <v>0</v>
      </c>
    </row>
    <row r="32" spans="1:6" x14ac:dyDescent="0.35">
      <c r="A32" s="13">
        <v>30</v>
      </c>
      <c r="B32" s="11">
        <v>44750</v>
      </c>
      <c r="C32" s="11">
        <v>44451</v>
      </c>
      <c r="D32" s="11">
        <v>2</v>
      </c>
      <c r="E32" s="11">
        <v>2465.15</v>
      </c>
      <c r="F32" s="11">
        <v>1</v>
      </c>
    </row>
    <row r="33" spans="1:6" x14ac:dyDescent="0.35">
      <c r="A33" s="13">
        <v>31</v>
      </c>
      <c r="B33" s="11">
        <v>44911</v>
      </c>
      <c r="C33" s="11">
        <v>44364</v>
      </c>
      <c r="D33" s="11">
        <v>8</v>
      </c>
      <c r="E33" s="11">
        <v>8595.41</v>
      </c>
      <c r="F33" s="11">
        <v>4</v>
      </c>
    </row>
    <row r="34" spans="1:6" x14ac:dyDescent="0.35">
      <c r="A34" s="13">
        <v>32</v>
      </c>
      <c r="B34" s="11">
        <v>44795</v>
      </c>
      <c r="C34" s="11">
        <v>44284</v>
      </c>
      <c r="D34" s="11">
        <v>3</v>
      </c>
      <c r="E34" s="11">
        <v>2014.5700000000002</v>
      </c>
      <c r="F34" s="11">
        <v>2</v>
      </c>
    </row>
    <row r="35" spans="1:6" x14ac:dyDescent="0.35">
      <c r="A35" s="13">
        <v>33</v>
      </c>
      <c r="B35" s="11">
        <v>44792</v>
      </c>
      <c r="C35" s="11">
        <v>44548</v>
      </c>
      <c r="D35" s="11">
        <v>2</v>
      </c>
      <c r="E35" s="11">
        <v>1070.99</v>
      </c>
      <c r="F35" s="11">
        <v>0</v>
      </c>
    </row>
    <row r="36" spans="1:6" x14ac:dyDescent="0.35">
      <c r="A36" s="13">
        <v>34</v>
      </c>
      <c r="B36" s="11">
        <v>44809</v>
      </c>
      <c r="C36" s="11">
        <v>44464</v>
      </c>
      <c r="D36" s="11">
        <v>6</v>
      </c>
      <c r="E36" s="11">
        <v>8070.0600000000013</v>
      </c>
      <c r="F36" s="11">
        <v>3</v>
      </c>
    </row>
    <row r="37" spans="1:6" x14ac:dyDescent="0.35">
      <c r="A37" s="13">
        <v>35</v>
      </c>
      <c r="B37" s="11">
        <v>44341</v>
      </c>
      <c r="C37" s="11">
        <v>44341</v>
      </c>
      <c r="D37" s="11">
        <v>1</v>
      </c>
      <c r="E37" s="11">
        <v>212.07</v>
      </c>
      <c r="F37" s="11">
        <v>1</v>
      </c>
    </row>
    <row r="38" spans="1:6" x14ac:dyDescent="0.35">
      <c r="A38" s="13">
        <v>37</v>
      </c>
      <c r="B38" s="11">
        <v>44487</v>
      </c>
      <c r="C38" s="11">
        <v>44315</v>
      </c>
      <c r="D38" s="11">
        <v>2</v>
      </c>
      <c r="E38" s="11">
        <v>2546.5</v>
      </c>
      <c r="F38" s="11">
        <v>2</v>
      </c>
    </row>
    <row r="39" spans="1:6" x14ac:dyDescent="0.35">
      <c r="A39" s="13">
        <v>38</v>
      </c>
      <c r="B39" s="11">
        <v>44938</v>
      </c>
      <c r="C39" s="11">
        <v>44358</v>
      </c>
      <c r="D39" s="11">
        <v>8</v>
      </c>
      <c r="E39" s="11">
        <v>7401.5199999999995</v>
      </c>
      <c r="F39" s="11">
        <v>4</v>
      </c>
    </row>
    <row r="40" spans="1:6" x14ac:dyDescent="0.35">
      <c r="A40" s="13">
        <v>39</v>
      </c>
      <c r="B40" s="11">
        <v>44889</v>
      </c>
      <c r="C40" s="11">
        <v>44702</v>
      </c>
      <c r="D40" s="11">
        <v>2</v>
      </c>
      <c r="E40" s="11">
        <v>2674.49</v>
      </c>
      <c r="F40" s="11">
        <v>1</v>
      </c>
    </row>
    <row r="41" spans="1:6" x14ac:dyDescent="0.35">
      <c r="A41" s="13">
        <v>41</v>
      </c>
      <c r="B41" s="11">
        <v>44767</v>
      </c>
      <c r="C41" s="11">
        <v>44767</v>
      </c>
      <c r="D41" s="11">
        <v>1</v>
      </c>
      <c r="E41" s="11">
        <v>1393.0500000000002</v>
      </c>
      <c r="F41" s="11">
        <v>1</v>
      </c>
    </row>
    <row r="42" spans="1:6" x14ac:dyDescent="0.35">
      <c r="A42" s="13">
        <v>42</v>
      </c>
      <c r="B42" s="11">
        <v>44724</v>
      </c>
      <c r="C42" s="11">
        <v>44368</v>
      </c>
      <c r="D42" s="11">
        <v>3</v>
      </c>
      <c r="E42" s="11">
        <v>4477.29</v>
      </c>
      <c r="F42" s="11">
        <v>2</v>
      </c>
    </row>
    <row r="43" spans="1:6" x14ac:dyDescent="0.35">
      <c r="A43" s="13">
        <v>43</v>
      </c>
      <c r="B43" s="11">
        <v>44646</v>
      </c>
      <c r="C43" s="11">
        <v>44623</v>
      </c>
      <c r="D43" s="11">
        <v>2</v>
      </c>
      <c r="E43" s="11">
        <v>1086.1500000000001</v>
      </c>
      <c r="F43" s="11">
        <v>2</v>
      </c>
    </row>
    <row r="44" spans="1:6" x14ac:dyDescent="0.35">
      <c r="A44" s="13">
        <v>44</v>
      </c>
      <c r="B44" s="11">
        <v>44808</v>
      </c>
      <c r="C44" s="11">
        <v>44500</v>
      </c>
      <c r="D44" s="11">
        <v>3</v>
      </c>
      <c r="E44" s="11">
        <v>3055.3099999999995</v>
      </c>
      <c r="F44" s="11">
        <v>2</v>
      </c>
    </row>
    <row r="45" spans="1:6" x14ac:dyDescent="0.35">
      <c r="A45" s="13">
        <v>45</v>
      </c>
      <c r="B45" s="11">
        <v>44958</v>
      </c>
      <c r="C45" s="11">
        <v>44471</v>
      </c>
      <c r="D45" s="11">
        <v>5</v>
      </c>
      <c r="E45" s="11">
        <v>2672.7200000000003</v>
      </c>
      <c r="F45" s="11">
        <v>4</v>
      </c>
    </row>
    <row r="46" spans="1:6" x14ac:dyDescent="0.35">
      <c r="A46" s="13">
        <v>46</v>
      </c>
      <c r="B46" s="11">
        <v>44608</v>
      </c>
      <c r="C46" s="11">
        <v>44323</v>
      </c>
      <c r="D46" s="11">
        <v>4</v>
      </c>
      <c r="E46" s="11">
        <v>1531.5</v>
      </c>
      <c r="F46" s="11">
        <v>4</v>
      </c>
    </row>
    <row r="47" spans="1:6" x14ac:dyDescent="0.35">
      <c r="A47" s="13">
        <v>47</v>
      </c>
      <c r="B47" s="11">
        <v>44796</v>
      </c>
      <c r="C47" s="11">
        <v>44708</v>
      </c>
      <c r="D47" s="11">
        <v>2</v>
      </c>
      <c r="E47" s="11">
        <v>1703.05</v>
      </c>
      <c r="F47" s="11">
        <v>1</v>
      </c>
    </row>
    <row r="48" spans="1:6" x14ac:dyDescent="0.35">
      <c r="A48" s="13">
        <v>48</v>
      </c>
      <c r="B48" s="11">
        <v>44798</v>
      </c>
      <c r="C48" s="11">
        <v>44311</v>
      </c>
      <c r="D48" s="11">
        <v>4</v>
      </c>
      <c r="E48" s="11">
        <v>2566.48</v>
      </c>
      <c r="F48" s="11">
        <v>3</v>
      </c>
    </row>
    <row r="49" spans="1:6" x14ac:dyDescent="0.35">
      <c r="A49" s="13">
        <v>49</v>
      </c>
      <c r="B49" s="11">
        <v>44670</v>
      </c>
      <c r="C49" s="11">
        <v>44670</v>
      </c>
      <c r="D49" s="11">
        <v>1</v>
      </c>
      <c r="E49" s="11">
        <v>512.28</v>
      </c>
      <c r="F49" s="11">
        <v>1</v>
      </c>
    </row>
    <row r="50" spans="1:6" x14ac:dyDescent="0.35">
      <c r="A50" s="13">
        <v>50</v>
      </c>
      <c r="B50" s="11">
        <v>44821</v>
      </c>
      <c r="C50" s="11">
        <v>44337</v>
      </c>
      <c r="D50" s="11">
        <v>7</v>
      </c>
      <c r="E50" s="11">
        <v>4403.34</v>
      </c>
      <c r="F50" s="11">
        <v>3</v>
      </c>
    </row>
    <row r="51" spans="1:6" x14ac:dyDescent="0.35">
      <c r="A51" s="13">
        <v>51</v>
      </c>
      <c r="B51" s="11">
        <v>44807</v>
      </c>
      <c r="C51" s="11">
        <v>44371</v>
      </c>
      <c r="D51" s="11">
        <v>3</v>
      </c>
      <c r="E51" s="11">
        <v>3824.48</v>
      </c>
      <c r="F51" s="11">
        <v>0</v>
      </c>
    </row>
    <row r="52" spans="1:6" x14ac:dyDescent="0.35">
      <c r="A52" s="13">
        <v>52</v>
      </c>
      <c r="B52" s="11">
        <v>44846</v>
      </c>
      <c r="C52" s="11">
        <v>44472</v>
      </c>
      <c r="D52" s="11">
        <v>3</v>
      </c>
      <c r="E52" s="11">
        <v>2059.2599999999998</v>
      </c>
      <c r="F52" s="11">
        <v>1</v>
      </c>
    </row>
    <row r="53" spans="1:6" x14ac:dyDescent="0.35">
      <c r="A53" s="13">
        <v>53</v>
      </c>
      <c r="B53" s="11">
        <v>44742</v>
      </c>
      <c r="C53" s="11">
        <v>44462</v>
      </c>
      <c r="D53" s="11">
        <v>2</v>
      </c>
      <c r="E53" s="11">
        <v>2869.51</v>
      </c>
      <c r="F53" s="11">
        <v>0</v>
      </c>
    </row>
    <row r="54" spans="1:6" x14ac:dyDescent="0.35">
      <c r="A54" s="13">
        <v>55</v>
      </c>
      <c r="B54" s="11">
        <v>44942</v>
      </c>
      <c r="C54" s="11">
        <v>44427</v>
      </c>
      <c r="D54" s="11">
        <v>4</v>
      </c>
      <c r="E54" s="11">
        <v>523.82999999999993</v>
      </c>
      <c r="F54" s="11">
        <v>1</v>
      </c>
    </row>
    <row r="55" spans="1:6" x14ac:dyDescent="0.35">
      <c r="A55" s="13">
        <v>56</v>
      </c>
      <c r="B55" s="11">
        <v>44939</v>
      </c>
      <c r="C55" s="11">
        <v>44309</v>
      </c>
      <c r="D55" s="11">
        <v>4</v>
      </c>
      <c r="E55" s="11">
        <v>2941.71</v>
      </c>
      <c r="F55" s="11">
        <v>3</v>
      </c>
    </row>
    <row r="56" spans="1:6" x14ac:dyDescent="0.35">
      <c r="A56" s="13">
        <v>57</v>
      </c>
      <c r="B56" s="11">
        <v>44840</v>
      </c>
      <c r="C56" s="11">
        <v>44357</v>
      </c>
      <c r="D56" s="11">
        <v>5</v>
      </c>
      <c r="E56" s="11">
        <v>4146.2800000000007</v>
      </c>
      <c r="F56" s="11">
        <v>4</v>
      </c>
    </row>
    <row r="57" spans="1:6" x14ac:dyDescent="0.35">
      <c r="A57" s="13">
        <v>58</v>
      </c>
      <c r="B57" s="11">
        <v>44656</v>
      </c>
      <c r="C57" s="11">
        <v>44289</v>
      </c>
      <c r="D57" s="11">
        <v>3</v>
      </c>
      <c r="E57" s="11">
        <v>1672.69</v>
      </c>
      <c r="F57" s="11">
        <v>1</v>
      </c>
    </row>
    <row r="58" spans="1:6" x14ac:dyDescent="0.35">
      <c r="A58" s="13">
        <v>59</v>
      </c>
      <c r="B58" s="11">
        <v>44753</v>
      </c>
      <c r="C58" s="11">
        <v>44300</v>
      </c>
      <c r="D58" s="11">
        <v>5</v>
      </c>
      <c r="E58" s="11">
        <v>6472.7199999999993</v>
      </c>
      <c r="F58" s="11">
        <v>3</v>
      </c>
    </row>
    <row r="59" spans="1:6" x14ac:dyDescent="0.35">
      <c r="A59" s="13">
        <v>60</v>
      </c>
      <c r="B59" s="11">
        <v>44382</v>
      </c>
      <c r="C59" s="11">
        <v>44382</v>
      </c>
      <c r="D59" s="11">
        <v>1</v>
      </c>
      <c r="E59" s="11">
        <v>267.32</v>
      </c>
      <c r="F59" s="11">
        <v>1</v>
      </c>
    </row>
    <row r="60" spans="1:6" x14ac:dyDescent="0.35">
      <c r="A60" s="13">
        <v>61</v>
      </c>
      <c r="B60" s="11">
        <v>44825</v>
      </c>
      <c r="C60" s="11">
        <v>44339</v>
      </c>
      <c r="D60" s="11">
        <v>2</v>
      </c>
      <c r="E60" s="11">
        <v>1594.22</v>
      </c>
      <c r="F60" s="11">
        <v>1</v>
      </c>
    </row>
    <row r="61" spans="1:6" x14ac:dyDescent="0.35">
      <c r="A61" s="13">
        <v>62</v>
      </c>
      <c r="B61" s="11">
        <v>44820</v>
      </c>
      <c r="C61" s="11">
        <v>44499</v>
      </c>
      <c r="D61" s="11">
        <v>6</v>
      </c>
      <c r="E61" s="11">
        <v>3655.65</v>
      </c>
      <c r="F61" s="11">
        <v>3</v>
      </c>
    </row>
    <row r="62" spans="1:6" x14ac:dyDescent="0.35">
      <c r="A62" s="13">
        <v>63</v>
      </c>
      <c r="B62" s="11">
        <v>44938</v>
      </c>
      <c r="C62" s="11">
        <v>44635</v>
      </c>
      <c r="D62" s="11">
        <v>4</v>
      </c>
      <c r="E62" s="11">
        <v>5148.96</v>
      </c>
      <c r="F62" s="11">
        <v>0</v>
      </c>
    </row>
    <row r="63" spans="1:6" x14ac:dyDescent="0.35">
      <c r="A63" s="13">
        <v>64</v>
      </c>
      <c r="B63" s="11">
        <v>44434</v>
      </c>
      <c r="C63" s="11">
        <v>44434</v>
      </c>
      <c r="D63" s="11">
        <v>1</v>
      </c>
      <c r="E63" s="11">
        <v>641.36</v>
      </c>
      <c r="F63" s="11">
        <v>0</v>
      </c>
    </row>
    <row r="64" spans="1:6" x14ac:dyDescent="0.35">
      <c r="A64" s="13">
        <v>65</v>
      </c>
      <c r="B64" s="11">
        <v>44750</v>
      </c>
      <c r="C64" s="11">
        <v>44389</v>
      </c>
      <c r="D64" s="11">
        <v>4</v>
      </c>
      <c r="E64" s="11">
        <v>3268.19</v>
      </c>
      <c r="F64" s="11">
        <v>1</v>
      </c>
    </row>
    <row r="65" spans="1:6" x14ac:dyDescent="0.35">
      <c r="A65" s="13">
        <v>66</v>
      </c>
      <c r="B65" s="11">
        <v>44748</v>
      </c>
      <c r="C65" s="11">
        <v>44403</v>
      </c>
      <c r="D65" s="11">
        <v>4</v>
      </c>
      <c r="E65" s="11">
        <v>3833.52</v>
      </c>
      <c r="F65" s="11">
        <v>2</v>
      </c>
    </row>
    <row r="66" spans="1:6" x14ac:dyDescent="0.35">
      <c r="A66" s="13">
        <v>67</v>
      </c>
      <c r="B66" s="11">
        <v>44623</v>
      </c>
      <c r="C66" s="11">
        <v>44564</v>
      </c>
      <c r="D66" s="11">
        <v>2</v>
      </c>
      <c r="E66" s="11">
        <v>726.15000000000009</v>
      </c>
      <c r="F66" s="11">
        <v>1</v>
      </c>
    </row>
    <row r="67" spans="1:6" x14ac:dyDescent="0.35">
      <c r="A67" s="13">
        <v>68</v>
      </c>
      <c r="B67" s="11">
        <v>44926</v>
      </c>
      <c r="C67" s="11">
        <v>44328</v>
      </c>
      <c r="D67" s="11">
        <v>5</v>
      </c>
      <c r="E67" s="11">
        <v>2019.0200000000002</v>
      </c>
      <c r="F67" s="11">
        <v>2</v>
      </c>
    </row>
    <row r="68" spans="1:6" x14ac:dyDescent="0.35">
      <c r="A68" s="13">
        <v>69</v>
      </c>
      <c r="B68" s="11">
        <v>44700</v>
      </c>
      <c r="C68" s="11">
        <v>44469</v>
      </c>
      <c r="D68" s="11">
        <v>2</v>
      </c>
      <c r="E68" s="11">
        <v>1338.53</v>
      </c>
      <c r="F68" s="11">
        <v>1</v>
      </c>
    </row>
    <row r="69" spans="1:6" x14ac:dyDescent="0.35">
      <c r="A69" s="13">
        <v>70</v>
      </c>
      <c r="B69" s="11">
        <v>44990</v>
      </c>
      <c r="C69" s="11">
        <v>44423</v>
      </c>
      <c r="D69" s="11">
        <v>5</v>
      </c>
      <c r="E69" s="11">
        <v>4262.2699999999995</v>
      </c>
      <c r="F69" s="11">
        <v>1</v>
      </c>
    </row>
    <row r="70" spans="1:6" x14ac:dyDescent="0.35">
      <c r="A70" s="13">
        <v>71</v>
      </c>
      <c r="B70" s="11">
        <v>44836</v>
      </c>
      <c r="C70" s="11">
        <v>44284</v>
      </c>
      <c r="D70" s="11">
        <v>3</v>
      </c>
      <c r="E70" s="11">
        <v>1354.0900000000001</v>
      </c>
      <c r="F70" s="11">
        <v>2</v>
      </c>
    </row>
    <row r="71" spans="1:6" x14ac:dyDescent="0.35">
      <c r="A71" s="13">
        <v>72</v>
      </c>
      <c r="B71" s="11">
        <v>44650</v>
      </c>
      <c r="C71" s="11">
        <v>44650</v>
      </c>
      <c r="D71" s="11">
        <v>1</v>
      </c>
      <c r="E71" s="11">
        <v>248.38</v>
      </c>
      <c r="F71" s="11">
        <v>1</v>
      </c>
    </row>
    <row r="72" spans="1:6" x14ac:dyDescent="0.35">
      <c r="A72" s="13">
        <v>73</v>
      </c>
      <c r="B72" s="11">
        <v>44832</v>
      </c>
      <c r="C72" s="11">
        <v>44706</v>
      </c>
      <c r="D72" s="11">
        <v>2</v>
      </c>
      <c r="E72" s="11">
        <v>1056.21</v>
      </c>
      <c r="F72" s="11">
        <v>2</v>
      </c>
    </row>
    <row r="73" spans="1:6" x14ac:dyDescent="0.35">
      <c r="A73" s="13">
        <v>74</v>
      </c>
      <c r="B73" s="11">
        <v>44986</v>
      </c>
      <c r="C73" s="11">
        <v>44747</v>
      </c>
      <c r="D73" s="11">
        <v>3</v>
      </c>
      <c r="E73" s="11">
        <v>2396.91</v>
      </c>
      <c r="F73" s="11">
        <v>2</v>
      </c>
    </row>
    <row r="74" spans="1:6" x14ac:dyDescent="0.35">
      <c r="A74" s="13">
        <v>75</v>
      </c>
      <c r="B74" s="11">
        <v>44842</v>
      </c>
      <c r="C74" s="11">
        <v>44404</v>
      </c>
      <c r="D74" s="11">
        <v>5</v>
      </c>
      <c r="E74" s="11">
        <v>1518.51</v>
      </c>
      <c r="F74" s="11">
        <v>1</v>
      </c>
    </row>
    <row r="75" spans="1:6" x14ac:dyDescent="0.35">
      <c r="A75" s="13">
        <v>76</v>
      </c>
      <c r="B75" s="11">
        <v>44568</v>
      </c>
      <c r="C75" s="11">
        <v>44330</v>
      </c>
      <c r="D75" s="11">
        <v>3</v>
      </c>
      <c r="E75" s="11">
        <v>2976.43</v>
      </c>
      <c r="F75" s="11">
        <v>2</v>
      </c>
    </row>
    <row r="76" spans="1:6" x14ac:dyDescent="0.35">
      <c r="A76" s="13">
        <v>77</v>
      </c>
      <c r="B76" s="11">
        <v>44791</v>
      </c>
      <c r="C76" s="11">
        <v>44479</v>
      </c>
      <c r="D76" s="11">
        <v>3</v>
      </c>
      <c r="E76" s="11">
        <v>1705.71</v>
      </c>
      <c r="F76" s="11">
        <v>1</v>
      </c>
    </row>
    <row r="77" spans="1:6" x14ac:dyDescent="0.35">
      <c r="A77" s="13">
        <v>79</v>
      </c>
      <c r="B77" s="11">
        <v>44925</v>
      </c>
      <c r="C77" s="11">
        <v>44290</v>
      </c>
      <c r="D77" s="11">
        <v>2</v>
      </c>
      <c r="E77" s="11">
        <v>2104.48</v>
      </c>
      <c r="F77" s="11">
        <v>0</v>
      </c>
    </row>
    <row r="78" spans="1:6" x14ac:dyDescent="0.35">
      <c r="A78" s="13">
        <v>80</v>
      </c>
      <c r="B78" s="11">
        <v>44484</v>
      </c>
      <c r="C78" s="11">
        <v>44476</v>
      </c>
      <c r="D78" s="11">
        <v>2</v>
      </c>
      <c r="E78" s="11">
        <v>2729.57</v>
      </c>
      <c r="F78" s="11">
        <v>2</v>
      </c>
    </row>
    <row r="79" spans="1:6" x14ac:dyDescent="0.35">
      <c r="A79" s="13">
        <v>81</v>
      </c>
      <c r="B79" s="11">
        <v>44913</v>
      </c>
      <c r="C79" s="11">
        <v>44493</v>
      </c>
      <c r="D79" s="11">
        <v>6</v>
      </c>
      <c r="E79" s="11">
        <v>4123.2300000000005</v>
      </c>
      <c r="F79" s="11">
        <v>4</v>
      </c>
    </row>
    <row r="80" spans="1:6" x14ac:dyDescent="0.35">
      <c r="A80" s="13">
        <v>82</v>
      </c>
      <c r="B80" s="11">
        <v>44612</v>
      </c>
      <c r="C80" s="11">
        <v>44405</v>
      </c>
      <c r="D80" s="11">
        <v>3</v>
      </c>
      <c r="E80" s="11">
        <v>2752.42</v>
      </c>
      <c r="F80" s="11">
        <v>1</v>
      </c>
    </row>
    <row r="81" spans="1:6" x14ac:dyDescent="0.35">
      <c r="A81" s="13">
        <v>83</v>
      </c>
      <c r="B81" s="11">
        <v>44730</v>
      </c>
      <c r="C81" s="11">
        <v>44730</v>
      </c>
      <c r="D81" s="11">
        <v>1</v>
      </c>
      <c r="E81" s="11">
        <v>927.62</v>
      </c>
      <c r="F81" s="11">
        <v>0</v>
      </c>
    </row>
    <row r="82" spans="1:6" x14ac:dyDescent="0.35">
      <c r="A82" s="13">
        <v>84</v>
      </c>
      <c r="B82" s="11">
        <v>44839</v>
      </c>
      <c r="C82" s="11">
        <v>44398</v>
      </c>
      <c r="D82" s="11">
        <v>4</v>
      </c>
      <c r="E82" s="11">
        <v>3519.34</v>
      </c>
      <c r="F82" s="11">
        <v>1</v>
      </c>
    </row>
    <row r="83" spans="1:6" x14ac:dyDescent="0.35">
      <c r="A83" s="13">
        <v>85</v>
      </c>
      <c r="B83" s="11">
        <v>44578</v>
      </c>
      <c r="C83" s="11">
        <v>44434</v>
      </c>
      <c r="D83" s="11">
        <v>2</v>
      </c>
      <c r="E83" s="11">
        <v>1286.9499999999998</v>
      </c>
      <c r="F83" s="11">
        <v>0</v>
      </c>
    </row>
    <row r="84" spans="1:6" x14ac:dyDescent="0.35">
      <c r="A84" s="13">
        <v>86</v>
      </c>
      <c r="B84" s="11">
        <v>44629</v>
      </c>
      <c r="C84" s="11">
        <v>44305</v>
      </c>
      <c r="D84" s="11">
        <v>2</v>
      </c>
      <c r="E84" s="11">
        <v>932.23</v>
      </c>
      <c r="F84" s="11">
        <v>1</v>
      </c>
    </row>
    <row r="85" spans="1:6" x14ac:dyDescent="0.35">
      <c r="A85" s="13">
        <v>87</v>
      </c>
      <c r="B85" s="11">
        <v>44935</v>
      </c>
      <c r="C85" s="11">
        <v>44310</v>
      </c>
      <c r="D85" s="11">
        <v>5</v>
      </c>
      <c r="E85" s="11">
        <v>4595.7299999999996</v>
      </c>
      <c r="F85" s="11">
        <v>3</v>
      </c>
    </row>
    <row r="86" spans="1:6" x14ac:dyDescent="0.35">
      <c r="A86" s="13">
        <v>88</v>
      </c>
      <c r="B86" s="11">
        <v>44602</v>
      </c>
      <c r="C86" s="11">
        <v>44474</v>
      </c>
      <c r="D86" s="11">
        <v>3</v>
      </c>
      <c r="E86" s="11">
        <v>3566.43</v>
      </c>
      <c r="F86" s="11">
        <v>1</v>
      </c>
    </row>
    <row r="87" spans="1:6" x14ac:dyDescent="0.35">
      <c r="A87" s="13">
        <v>89</v>
      </c>
      <c r="B87" s="11">
        <v>44957</v>
      </c>
      <c r="C87" s="11">
        <v>44335</v>
      </c>
      <c r="D87" s="11">
        <v>3</v>
      </c>
      <c r="E87" s="11">
        <v>1927.92</v>
      </c>
      <c r="F87" s="11">
        <v>1</v>
      </c>
    </row>
    <row r="88" spans="1:6" x14ac:dyDescent="0.35">
      <c r="A88" s="13">
        <v>90</v>
      </c>
      <c r="B88" s="11">
        <v>44536</v>
      </c>
      <c r="C88" s="11">
        <v>44400</v>
      </c>
      <c r="D88" s="11">
        <v>2</v>
      </c>
      <c r="E88" s="11">
        <v>2823.2799999999997</v>
      </c>
      <c r="F88" s="11">
        <v>0</v>
      </c>
    </row>
    <row r="89" spans="1:6" x14ac:dyDescent="0.35">
      <c r="A89" s="13">
        <v>91</v>
      </c>
      <c r="B89" s="11">
        <v>44926</v>
      </c>
      <c r="C89" s="11">
        <v>44382</v>
      </c>
      <c r="D89" s="11">
        <v>3</v>
      </c>
      <c r="E89" s="11">
        <v>2928.84</v>
      </c>
      <c r="F89" s="11">
        <v>2</v>
      </c>
    </row>
    <row r="90" spans="1:6" x14ac:dyDescent="0.35">
      <c r="A90" s="13">
        <v>92</v>
      </c>
      <c r="B90" s="11">
        <v>44554</v>
      </c>
      <c r="C90" s="11">
        <v>44554</v>
      </c>
      <c r="D90" s="11">
        <v>1</v>
      </c>
      <c r="E90" s="11">
        <v>625.12</v>
      </c>
      <c r="F90" s="11">
        <v>1</v>
      </c>
    </row>
    <row r="91" spans="1:6" x14ac:dyDescent="0.35">
      <c r="A91" s="13">
        <v>93</v>
      </c>
      <c r="B91" s="11">
        <v>44909</v>
      </c>
      <c r="C91" s="11">
        <v>44487</v>
      </c>
      <c r="D91" s="11">
        <v>3</v>
      </c>
      <c r="E91" s="11">
        <v>2567.69</v>
      </c>
      <c r="F91" s="11">
        <v>1</v>
      </c>
    </row>
    <row r="92" spans="1:6" x14ac:dyDescent="0.35">
      <c r="A92" s="13">
        <v>94</v>
      </c>
      <c r="B92" s="11">
        <v>44942</v>
      </c>
      <c r="C92" s="11">
        <v>44302</v>
      </c>
      <c r="D92" s="11">
        <v>4</v>
      </c>
      <c r="E92" s="11">
        <v>3844.06</v>
      </c>
      <c r="F92" s="11">
        <v>4</v>
      </c>
    </row>
    <row r="93" spans="1:6" x14ac:dyDescent="0.35">
      <c r="A93" s="13">
        <v>95</v>
      </c>
      <c r="B93" s="11">
        <v>44688</v>
      </c>
      <c r="C93" s="11">
        <v>44631</v>
      </c>
      <c r="D93" s="11">
        <v>3</v>
      </c>
      <c r="E93" s="11">
        <v>1953.5700000000002</v>
      </c>
      <c r="F93" s="11">
        <v>2</v>
      </c>
    </row>
    <row r="94" spans="1:6" x14ac:dyDescent="0.35">
      <c r="A94" s="13">
        <v>96</v>
      </c>
      <c r="B94" s="11">
        <v>44966</v>
      </c>
      <c r="C94" s="11">
        <v>44333</v>
      </c>
      <c r="D94" s="11">
        <v>7</v>
      </c>
      <c r="E94" s="11">
        <v>9205.4</v>
      </c>
      <c r="F94" s="11">
        <v>4</v>
      </c>
    </row>
    <row r="95" spans="1:6" x14ac:dyDescent="0.35">
      <c r="A95" s="13">
        <v>97</v>
      </c>
      <c r="B95" s="11">
        <v>44597</v>
      </c>
      <c r="C95" s="11">
        <v>44414</v>
      </c>
      <c r="D95" s="11">
        <v>2</v>
      </c>
      <c r="E95" s="11">
        <v>2843.56</v>
      </c>
      <c r="F95" s="11">
        <v>2</v>
      </c>
    </row>
    <row r="96" spans="1:6" x14ac:dyDescent="0.35">
      <c r="A96" s="13">
        <v>98</v>
      </c>
      <c r="B96" s="11">
        <v>44645</v>
      </c>
      <c r="C96" s="11">
        <v>44645</v>
      </c>
      <c r="D96" s="11">
        <v>1</v>
      </c>
      <c r="E96" s="11">
        <v>426.66</v>
      </c>
      <c r="F96" s="11">
        <v>1</v>
      </c>
    </row>
    <row r="97" spans="1:6" x14ac:dyDescent="0.35">
      <c r="A97" s="13">
        <v>99</v>
      </c>
      <c r="B97" s="11">
        <v>44528</v>
      </c>
      <c r="C97" s="11">
        <v>44352</v>
      </c>
      <c r="D97" s="11">
        <v>2</v>
      </c>
      <c r="E97" s="11">
        <v>1580.42</v>
      </c>
      <c r="F97" s="11">
        <v>1</v>
      </c>
    </row>
    <row r="98" spans="1:6" x14ac:dyDescent="0.35">
      <c r="A98" s="13">
        <v>100</v>
      </c>
      <c r="B98" s="11">
        <v>44959</v>
      </c>
      <c r="C98" s="11">
        <v>44489</v>
      </c>
      <c r="D98" s="11">
        <v>2</v>
      </c>
      <c r="E98" s="11">
        <v>1046.3</v>
      </c>
      <c r="F98" s="11">
        <v>0</v>
      </c>
    </row>
    <row r="99" spans="1:6" x14ac:dyDescent="0.35">
      <c r="A99" s="13">
        <v>101</v>
      </c>
      <c r="B99" s="11">
        <v>44324</v>
      </c>
      <c r="C99" s="11">
        <v>44324</v>
      </c>
      <c r="D99" s="11">
        <v>1</v>
      </c>
      <c r="E99" s="11">
        <v>1374.06</v>
      </c>
      <c r="F99" s="11">
        <v>0</v>
      </c>
    </row>
    <row r="100" spans="1:6" x14ac:dyDescent="0.35">
      <c r="A100" s="13">
        <v>103</v>
      </c>
      <c r="B100" s="11">
        <v>44861</v>
      </c>
      <c r="C100" s="11">
        <v>44332</v>
      </c>
      <c r="D100" s="11">
        <v>9</v>
      </c>
      <c r="E100" s="11">
        <v>8830.7100000000009</v>
      </c>
      <c r="F100" s="11">
        <v>6</v>
      </c>
    </row>
    <row r="101" spans="1:6" x14ac:dyDescent="0.35">
      <c r="A101" s="13">
        <v>104</v>
      </c>
      <c r="B101" s="11">
        <v>44895</v>
      </c>
      <c r="C101" s="11">
        <v>44364</v>
      </c>
      <c r="D101" s="11">
        <v>3</v>
      </c>
      <c r="E101" s="11">
        <v>3206.02</v>
      </c>
      <c r="F101" s="11">
        <v>1</v>
      </c>
    </row>
    <row r="102" spans="1:6" x14ac:dyDescent="0.35">
      <c r="A102" s="13">
        <v>105</v>
      </c>
      <c r="B102" s="11">
        <v>44736</v>
      </c>
      <c r="C102" s="11">
        <v>44712</v>
      </c>
      <c r="D102" s="11">
        <v>2</v>
      </c>
      <c r="E102" s="11">
        <v>2710.54</v>
      </c>
      <c r="F102" s="11">
        <v>1</v>
      </c>
    </row>
    <row r="103" spans="1:6" x14ac:dyDescent="0.35">
      <c r="A103" s="13">
        <v>106</v>
      </c>
      <c r="B103" s="11">
        <v>45005</v>
      </c>
      <c r="C103" s="11">
        <v>44516</v>
      </c>
      <c r="D103" s="11">
        <v>3</v>
      </c>
      <c r="E103" s="11">
        <v>4195.0199999999995</v>
      </c>
      <c r="F103" s="11">
        <v>1</v>
      </c>
    </row>
    <row r="104" spans="1:6" x14ac:dyDescent="0.35">
      <c r="A104" s="13">
        <v>107</v>
      </c>
      <c r="B104" s="11">
        <v>44925</v>
      </c>
      <c r="C104" s="11">
        <v>44575</v>
      </c>
      <c r="D104" s="11">
        <v>5</v>
      </c>
      <c r="E104" s="11">
        <v>3205.78</v>
      </c>
      <c r="F104" s="11">
        <v>2</v>
      </c>
    </row>
    <row r="105" spans="1:6" x14ac:dyDescent="0.35">
      <c r="A105" s="13">
        <v>108</v>
      </c>
      <c r="B105" s="11">
        <v>44853</v>
      </c>
      <c r="C105" s="11">
        <v>44478</v>
      </c>
      <c r="D105" s="11">
        <v>4</v>
      </c>
      <c r="E105" s="11">
        <v>4135.2</v>
      </c>
      <c r="F105" s="11">
        <v>2</v>
      </c>
    </row>
    <row r="106" spans="1:6" x14ac:dyDescent="0.35">
      <c r="A106" s="13">
        <v>109</v>
      </c>
      <c r="B106" s="11">
        <v>44869</v>
      </c>
      <c r="C106" s="11">
        <v>44343</v>
      </c>
      <c r="D106" s="11">
        <v>5</v>
      </c>
      <c r="E106" s="11">
        <v>2384.5599999999995</v>
      </c>
      <c r="F106" s="11">
        <v>2</v>
      </c>
    </row>
    <row r="107" spans="1:6" x14ac:dyDescent="0.35">
      <c r="A107" s="13">
        <v>110</v>
      </c>
      <c r="B107" s="11">
        <v>44972</v>
      </c>
      <c r="C107" s="11">
        <v>44287</v>
      </c>
      <c r="D107" s="11">
        <v>7</v>
      </c>
      <c r="E107" s="11">
        <v>4423.83</v>
      </c>
      <c r="F107" s="11">
        <v>5</v>
      </c>
    </row>
    <row r="108" spans="1:6" x14ac:dyDescent="0.35">
      <c r="A108" s="13">
        <v>111</v>
      </c>
      <c r="B108" s="11">
        <v>44639</v>
      </c>
      <c r="C108" s="11">
        <v>44639</v>
      </c>
      <c r="D108" s="11">
        <v>1</v>
      </c>
      <c r="E108" s="11">
        <v>89.04</v>
      </c>
      <c r="F108" s="11">
        <v>0</v>
      </c>
    </row>
    <row r="109" spans="1:6" x14ac:dyDescent="0.35">
      <c r="A109" s="13">
        <v>112</v>
      </c>
      <c r="B109" s="11">
        <v>44892</v>
      </c>
      <c r="C109" s="11">
        <v>44822</v>
      </c>
      <c r="D109" s="11">
        <v>2</v>
      </c>
      <c r="E109" s="11">
        <v>1192.71</v>
      </c>
      <c r="F109" s="11">
        <v>1</v>
      </c>
    </row>
    <row r="110" spans="1:6" x14ac:dyDescent="0.35">
      <c r="A110" s="13">
        <v>113</v>
      </c>
      <c r="B110" s="11">
        <v>44811</v>
      </c>
      <c r="C110" s="11">
        <v>44811</v>
      </c>
      <c r="D110" s="11">
        <v>1</v>
      </c>
      <c r="E110" s="11">
        <v>34.56</v>
      </c>
      <c r="F110" s="11">
        <v>1</v>
      </c>
    </row>
    <row r="111" spans="1:6" x14ac:dyDescent="0.35">
      <c r="A111" s="13">
        <v>114</v>
      </c>
      <c r="B111" s="11">
        <v>44516</v>
      </c>
      <c r="C111" s="11">
        <v>44338</v>
      </c>
      <c r="D111" s="11">
        <v>4</v>
      </c>
      <c r="E111" s="11">
        <v>4872.88</v>
      </c>
      <c r="F111" s="11">
        <v>1</v>
      </c>
    </row>
    <row r="112" spans="1:6" x14ac:dyDescent="0.35">
      <c r="A112" s="13">
        <v>115</v>
      </c>
      <c r="B112" s="11">
        <v>44906</v>
      </c>
      <c r="C112" s="11">
        <v>44906</v>
      </c>
      <c r="D112" s="11">
        <v>1</v>
      </c>
      <c r="E112" s="11">
        <v>334.96</v>
      </c>
      <c r="F112" s="11">
        <v>1</v>
      </c>
    </row>
    <row r="113" spans="1:6" x14ac:dyDescent="0.35">
      <c r="A113" s="13">
        <v>116</v>
      </c>
      <c r="B113" s="11">
        <v>44978</v>
      </c>
      <c r="C113" s="11">
        <v>44308</v>
      </c>
      <c r="D113" s="11">
        <v>4</v>
      </c>
      <c r="E113" s="11">
        <v>2445.1799999999998</v>
      </c>
      <c r="F113" s="11">
        <v>2</v>
      </c>
    </row>
    <row r="114" spans="1:6" x14ac:dyDescent="0.35">
      <c r="A114" s="13">
        <v>117</v>
      </c>
      <c r="B114" s="11">
        <v>44842</v>
      </c>
      <c r="C114" s="11">
        <v>44296</v>
      </c>
      <c r="D114" s="11">
        <v>5</v>
      </c>
      <c r="E114" s="11">
        <v>3339.65</v>
      </c>
      <c r="F114" s="11">
        <v>2</v>
      </c>
    </row>
    <row r="115" spans="1:6" x14ac:dyDescent="0.35">
      <c r="A115" s="13">
        <v>118</v>
      </c>
      <c r="B115" s="11">
        <v>44620</v>
      </c>
      <c r="C115" s="11">
        <v>44337</v>
      </c>
      <c r="D115" s="11">
        <v>2</v>
      </c>
      <c r="E115" s="11">
        <v>2486.2600000000002</v>
      </c>
      <c r="F115" s="11">
        <v>1</v>
      </c>
    </row>
    <row r="116" spans="1:6" x14ac:dyDescent="0.35">
      <c r="A116" s="13">
        <v>119</v>
      </c>
      <c r="B116" s="11">
        <v>44468</v>
      </c>
      <c r="C116" s="11">
        <v>44468</v>
      </c>
      <c r="D116" s="11">
        <v>1</v>
      </c>
      <c r="E116" s="11">
        <v>2431.9499999999998</v>
      </c>
      <c r="F116" s="11">
        <v>0</v>
      </c>
    </row>
    <row r="117" spans="1:6" x14ac:dyDescent="0.35">
      <c r="A117" s="13">
        <v>120</v>
      </c>
      <c r="B117" s="11">
        <v>44503</v>
      </c>
      <c r="C117" s="11">
        <v>44503</v>
      </c>
      <c r="D117" s="11">
        <v>1</v>
      </c>
      <c r="E117" s="11">
        <v>100.97</v>
      </c>
      <c r="F117" s="11">
        <v>1</v>
      </c>
    </row>
    <row r="118" spans="1:6" x14ac:dyDescent="0.35">
      <c r="A118" s="13">
        <v>121</v>
      </c>
      <c r="B118" s="11">
        <v>44565</v>
      </c>
      <c r="C118" s="11">
        <v>44379</v>
      </c>
      <c r="D118" s="11">
        <v>2</v>
      </c>
      <c r="E118" s="11">
        <v>1825.73</v>
      </c>
      <c r="F118" s="11">
        <v>1</v>
      </c>
    </row>
    <row r="119" spans="1:6" x14ac:dyDescent="0.35">
      <c r="A119" s="13">
        <v>122</v>
      </c>
      <c r="B119" s="11">
        <v>44982</v>
      </c>
      <c r="C119" s="11">
        <v>44397</v>
      </c>
      <c r="D119" s="11">
        <v>6</v>
      </c>
      <c r="E119" s="11">
        <v>2219.6</v>
      </c>
      <c r="F119" s="11">
        <v>5</v>
      </c>
    </row>
    <row r="120" spans="1:6" x14ac:dyDescent="0.35">
      <c r="A120" s="13">
        <v>123</v>
      </c>
      <c r="B120" s="11">
        <v>44892</v>
      </c>
      <c r="C120" s="11">
        <v>44281</v>
      </c>
      <c r="D120" s="11">
        <v>7</v>
      </c>
      <c r="E120" s="11">
        <v>5211.0999999999995</v>
      </c>
      <c r="F120" s="11">
        <v>6</v>
      </c>
    </row>
    <row r="121" spans="1:6" x14ac:dyDescent="0.35">
      <c r="A121" s="13">
        <v>124</v>
      </c>
      <c r="B121" s="11">
        <v>44961</v>
      </c>
      <c r="C121" s="11">
        <v>44374</v>
      </c>
      <c r="D121" s="11">
        <v>5</v>
      </c>
      <c r="E121" s="11">
        <v>2822.93</v>
      </c>
      <c r="F121" s="11">
        <v>3</v>
      </c>
    </row>
    <row r="122" spans="1:6" x14ac:dyDescent="0.35">
      <c r="A122" s="13">
        <v>125</v>
      </c>
      <c r="B122" s="11">
        <v>44896</v>
      </c>
      <c r="C122" s="11">
        <v>44871</v>
      </c>
      <c r="D122" s="11">
        <v>2</v>
      </c>
      <c r="E122" s="11">
        <v>2222.6999999999998</v>
      </c>
      <c r="F122" s="11">
        <v>1</v>
      </c>
    </row>
    <row r="123" spans="1:6" x14ac:dyDescent="0.35">
      <c r="A123" s="13">
        <v>126</v>
      </c>
      <c r="B123" s="11">
        <v>44743</v>
      </c>
      <c r="C123" s="11">
        <v>44409</v>
      </c>
      <c r="D123" s="11">
        <v>3</v>
      </c>
      <c r="E123" s="11">
        <v>1577.6</v>
      </c>
      <c r="F123" s="11">
        <v>0</v>
      </c>
    </row>
    <row r="124" spans="1:6" x14ac:dyDescent="0.35">
      <c r="A124" s="13">
        <v>127</v>
      </c>
      <c r="B124" s="11">
        <v>44710</v>
      </c>
      <c r="C124" s="11">
        <v>44710</v>
      </c>
      <c r="D124" s="11">
        <v>1</v>
      </c>
      <c r="E124" s="11">
        <v>142.56</v>
      </c>
      <c r="F124" s="11">
        <v>0</v>
      </c>
    </row>
    <row r="125" spans="1:6" x14ac:dyDescent="0.35">
      <c r="A125" s="13">
        <v>128</v>
      </c>
      <c r="B125" s="11">
        <v>44884</v>
      </c>
      <c r="C125" s="11">
        <v>44491</v>
      </c>
      <c r="D125" s="11">
        <v>4</v>
      </c>
      <c r="E125" s="11">
        <v>2187.5699999999997</v>
      </c>
      <c r="F125" s="11">
        <v>4</v>
      </c>
    </row>
    <row r="126" spans="1:6" x14ac:dyDescent="0.35">
      <c r="A126" s="13">
        <v>129</v>
      </c>
      <c r="B126" s="11">
        <v>44712</v>
      </c>
      <c r="C126" s="11">
        <v>44594</v>
      </c>
      <c r="D126" s="11">
        <v>2</v>
      </c>
      <c r="E126" s="11">
        <v>1811.31</v>
      </c>
      <c r="F126" s="11">
        <v>2</v>
      </c>
    </row>
    <row r="127" spans="1:6" x14ac:dyDescent="0.35">
      <c r="A127" s="13">
        <v>130</v>
      </c>
      <c r="B127" s="11">
        <v>44983</v>
      </c>
      <c r="C127" s="11">
        <v>44562</v>
      </c>
      <c r="D127" s="11">
        <v>5</v>
      </c>
      <c r="E127" s="11">
        <v>2288.7400000000002</v>
      </c>
      <c r="F127" s="11">
        <v>1</v>
      </c>
    </row>
    <row r="128" spans="1:6" x14ac:dyDescent="0.35">
      <c r="A128" s="13">
        <v>131</v>
      </c>
      <c r="B128" s="11">
        <v>44972</v>
      </c>
      <c r="C128" s="11">
        <v>44387</v>
      </c>
      <c r="D128" s="11">
        <v>7</v>
      </c>
      <c r="E128" s="11">
        <v>6700.74</v>
      </c>
      <c r="F128" s="11">
        <v>3</v>
      </c>
    </row>
    <row r="129" spans="1:6" x14ac:dyDescent="0.35">
      <c r="A129" s="13">
        <v>132</v>
      </c>
      <c r="B129" s="11">
        <v>44826</v>
      </c>
      <c r="C129" s="11">
        <v>44325</v>
      </c>
      <c r="D129" s="11">
        <v>3</v>
      </c>
      <c r="E129" s="11">
        <v>3560.95</v>
      </c>
      <c r="F129" s="11">
        <v>0</v>
      </c>
    </row>
    <row r="130" spans="1:6" x14ac:dyDescent="0.35">
      <c r="A130" s="13">
        <v>133</v>
      </c>
      <c r="B130" s="11">
        <v>44991</v>
      </c>
      <c r="C130" s="11">
        <v>44449</v>
      </c>
      <c r="D130" s="11">
        <v>3</v>
      </c>
      <c r="E130" s="11">
        <v>2387.6800000000003</v>
      </c>
      <c r="F130" s="11">
        <v>2</v>
      </c>
    </row>
    <row r="131" spans="1:6" x14ac:dyDescent="0.35">
      <c r="A131" s="13">
        <v>134</v>
      </c>
      <c r="B131" s="11">
        <v>44810</v>
      </c>
      <c r="C131" s="11">
        <v>44802</v>
      </c>
      <c r="D131" s="11">
        <v>2</v>
      </c>
      <c r="E131" s="11">
        <v>1526.9299999999998</v>
      </c>
      <c r="F131" s="11">
        <v>2</v>
      </c>
    </row>
    <row r="132" spans="1:6" x14ac:dyDescent="0.35">
      <c r="A132" s="13">
        <v>135</v>
      </c>
      <c r="B132" s="11">
        <v>44864</v>
      </c>
      <c r="C132" s="11">
        <v>44669</v>
      </c>
      <c r="D132" s="11">
        <v>2</v>
      </c>
      <c r="E132" s="11">
        <v>2011.7</v>
      </c>
      <c r="F132" s="11">
        <v>2</v>
      </c>
    </row>
    <row r="133" spans="1:6" x14ac:dyDescent="0.35">
      <c r="A133" s="13">
        <v>136</v>
      </c>
      <c r="B133" s="11">
        <v>44910</v>
      </c>
      <c r="C133" s="11">
        <v>44538</v>
      </c>
      <c r="D133" s="11">
        <v>2</v>
      </c>
      <c r="E133" s="11">
        <v>685.17</v>
      </c>
      <c r="F133" s="11">
        <v>1</v>
      </c>
    </row>
    <row r="134" spans="1:6" x14ac:dyDescent="0.35">
      <c r="A134" s="13">
        <v>137</v>
      </c>
      <c r="B134" s="11">
        <v>44900</v>
      </c>
      <c r="C134" s="11">
        <v>44307</v>
      </c>
      <c r="D134" s="11">
        <v>3</v>
      </c>
      <c r="E134" s="11">
        <v>744.83</v>
      </c>
      <c r="F134" s="11">
        <v>3</v>
      </c>
    </row>
    <row r="135" spans="1:6" x14ac:dyDescent="0.35">
      <c r="A135" s="13">
        <v>138</v>
      </c>
      <c r="B135" s="11">
        <v>44799</v>
      </c>
      <c r="C135" s="11">
        <v>44291</v>
      </c>
      <c r="D135" s="11">
        <v>3</v>
      </c>
      <c r="E135" s="11">
        <v>1603.17</v>
      </c>
      <c r="F135" s="11">
        <v>1</v>
      </c>
    </row>
    <row r="136" spans="1:6" x14ac:dyDescent="0.35">
      <c r="A136" s="13">
        <v>139</v>
      </c>
      <c r="B136" s="11">
        <v>44978</v>
      </c>
      <c r="C136" s="11">
        <v>44305</v>
      </c>
      <c r="D136" s="11">
        <v>8</v>
      </c>
      <c r="E136" s="11">
        <v>8115.9100000000008</v>
      </c>
      <c r="F136" s="11">
        <v>4</v>
      </c>
    </row>
    <row r="137" spans="1:6" x14ac:dyDescent="0.35">
      <c r="A137" s="13">
        <v>140</v>
      </c>
      <c r="B137" s="11">
        <v>44966</v>
      </c>
      <c r="C137" s="11">
        <v>44444</v>
      </c>
      <c r="D137" s="11">
        <v>5</v>
      </c>
      <c r="E137" s="11">
        <v>4999.79</v>
      </c>
      <c r="F137" s="11">
        <v>2</v>
      </c>
    </row>
    <row r="138" spans="1:6" x14ac:dyDescent="0.35">
      <c r="A138" s="13">
        <v>141</v>
      </c>
      <c r="B138" s="11">
        <v>44629</v>
      </c>
      <c r="C138" s="11">
        <v>44512</v>
      </c>
      <c r="D138" s="11">
        <v>4</v>
      </c>
      <c r="E138" s="11">
        <v>3455.3599999999997</v>
      </c>
      <c r="F138" s="11">
        <v>1</v>
      </c>
    </row>
    <row r="139" spans="1:6" x14ac:dyDescent="0.35">
      <c r="A139" s="13">
        <v>142</v>
      </c>
      <c r="B139" s="11">
        <v>44925</v>
      </c>
      <c r="C139" s="11">
        <v>44856</v>
      </c>
      <c r="D139" s="11">
        <v>2</v>
      </c>
      <c r="E139" s="11">
        <v>2209.63</v>
      </c>
      <c r="F139" s="11">
        <v>1</v>
      </c>
    </row>
    <row r="140" spans="1:6" x14ac:dyDescent="0.35">
      <c r="A140" s="13">
        <v>143</v>
      </c>
      <c r="B140" s="11">
        <v>44969</v>
      </c>
      <c r="C140" s="11">
        <v>44308</v>
      </c>
      <c r="D140" s="11">
        <v>6</v>
      </c>
      <c r="E140" s="11">
        <v>3702.25</v>
      </c>
      <c r="F140" s="11">
        <v>3</v>
      </c>
    </row>
    <row r="141" spans="1:6" x14ac:dyDescent="0.35">
      <c r="A141" s="13">
        <v>144</v>
      </c>
      <c r="B141" s="11">
        <v>45004</v>
      </c>
      <c r="C141" s="11">
        <v>44370</v>
      </c>
      <c r="D141" s="11">
        <v>5</v>
      </c>
      <c r="E141" s="11">
        <v>1920.9699999999998</v>
      </c>
      <c r="F141" s="11">
        <v>4</v>
      </c>
    </row>
    <row r="142" spans="1:6" x14ac:dyDescent="0.35">
      <c r="A142" s="13">
        <v>145</v>
      </c>
      <c r="B142" s="11">
        <v>44966</v>
      </c>
      <c r="C142" s="11">
        <v>44450</v>
      </c>
      <c r="D142" s="11">
        <v>4</v>
      </c>
      <c r="E142" s="11">
        <v>979.36</v>
      </c>
      <c r="F142" s="11">
        <v>2</v>
      </c>
    </row>
    <row r="143" spans="1:6" x14ac:dyDescent="0.35">
      <c r="A143" s="13">
        <v>146</v>
      </c>
      <c r="B143" s="11">
        <v>44789</v>
      </c>
      <c r="C143" s="11">
        <v>44761</v>
      </c>
      <c r="D143" s="11">
        <v>2</v>
      </c>
      <c r="E143" s="11">
        <v>939.81</v>
      </c>
      <c r="F143" s="11">
        <v>0</v>
      </c>
    </row>
    <row r="144" spans="1:6" x14ac:dyDescent="0.35">
      <c r="A144" s="13">
        <v>147</v>
      </c>
      <c r="B144" s="11">
        <v>44964</v>
      </c>
      <c r="C144" s="11">
        <v>44811</v>
      </c>
      <c r="D144" s="11">
        <v>2</v>
      </c>
      <c r="E144" s="11">
        <v>687</v>
      </c>
      <c r="F144" s="11">
        <v>0</v>
      </c>
    </row>
    <row r="145" spans="1:6" x14ac:dyDescent="0.35">
      <c r="A145" s="13">
        <v>148</v>
      </c>
      <c r="B145" s="11">
        <v>44976</v>
      </c>
      <c r="C145" s="11">
        <v>44507</v>
      </c>
      <c r="D145" s="11">
        <v>6</v>
      </c>
      <c r="E145" s="11">
        <v>4285.83</v>
      </c>
      <c r="F145" s="11">
        <v>4</v>
      </c>
    </row>
    <row r="146" spans="1:6" x14ac:dyDescent="0.35">
      <c r="A146" s="13">
        <v>149</v>
      </c>
      <c r="B146" s="11">
        <v>44462</v>
      </c>
      <c r="C146" s="11">
        <v>44462</v>
      </c>
      <c r="D146" s="11">
        <v>1</v>
      </c>
      <c r="E146" s="11">
        <v>2475.1499999999996</v>
      </c>
      <c r="F146" s="11">
        <v>1</v>
      </c>
    </row>
    <row r="147" spans="1:6" x14ac:dyDescent="0.35">
      <c r="A147" s="13">
        <v>151</v>
      </c>
      <c r="B147" s="11">
        <v>44805</v>
      </c>
      <c r="C147" s="11">
        <v>44525</v>
      </c>
      <c r="D147" s="11">
        <v>3</v>
      </c>
      <c r="E147" s="11">
        <v>3489.8</v>
      </c>
      <c r="F147" s="11">
        <v>2</v>
      </c>
    </row>
    <row r="148" spans="1:6" x14ac:dyDescent="0.35">
      <c r="A148" s="13">
        <v>152</v>
      </c>
      <c r="B148" s="11">
        <v>45010</v>
      </c>
      <c r="C148" s="11">
        <v>44434</v>
      </c>
      <c r="D148" s="11">
        <v>2</v>
      </c>
      <c r="E148" s="11">
        <v>2724.55</v>
      </c>
      <c r="F148" s="11">
        <v>2</v>
      </c>
    </row>
    <row r="149" spans="1:6" x14ac:dyDescent="0.35">
      <c r="A149" s="13">
        <v>153</v>
      </c>
      <c r="B149" s="11">
        <v>44515</v>
      </c>
      <c r="C149" s="11">
        <v>44419</v>
      </c>
      <c r="D149" s="11">
        <v>2</v>
      </c>
      <c r="E149" s="11">
        <v>287.61</v>
      </c>
      <c r="F149" s="11">
        <v>2</v>
      </c>
    </row>
    <row r="150" spans="1:6" x14ac:dyDescent="0.35">
      <c r="A150" s="13">
        <v>154</v>
      </c>
      <c r="B150" s="11">
        <v>44898</v>
      </c>
      <c r="C150" s="11">
        <v>44351</v>
      </c>
      <c r="D150" s="11">
        <v>5</v>
      </c>
      <c r="E150" s="11">
        <v>5272.02</v>
      </c>
      <c r="F150" s="11">
        <v>1</v>
      </c>
    </row>
    <row r="151" spans="1:6" x14ac:dyDescent="0.35">
      <c r="A151" s="13">
        <v>155</v>
      </c>
      <c r="B151" s="11">
        <v>44951</v>
      </c>
      <c r="C151" s="11">
        <v>44390</v>
      </c>
      <c r="D151" s="11">
        <v>4</v>
      </c>
      <c r="E151" s="11">
        <v>4673.5199999999995</v>
      </c>
      <c r="F151" s="11">
        <v>1</v>
      </c>
    </row>
    <row r="152" spans="1:6" x14ac:dyDescent="0.35">
      <c r="A152" s="13">
        <v>156</v>
      </c>
      <c r="B152" s="11">
        <v>44751</v>
      </c>
      <c r="C152" s="11">
        <v>44473</v>
      </c>
      <c r="D152" s="11">
        <v>2</v>
      </c>
      <c r="E152" s="11">
        <v>1141.92</v>
      </c>
      <c r="F152" s="11">
        <v>0</v>
      </c>
    </row>
    <row r="153" spans="1:6" x14ac:dyDescent="0.35">
      <c r="A153" s="13">
        <v>157</v>
      </c>
      <c r="B153" s="11">
        <v>44812</v>
      </c>
      <c r="C153" s="11">
        <v>44373</v>
      </c>
      <c r="D153" s="11">
        <v>3</v>
      </c>
      <c r="E153" s="11">
        <v>2572.98</v>
      </c>
      <c r="F153" s="11">
        <v>1</v>
      </c>
    </row>
    <row r="154" spans="1:6" x14ac:dyDescent="0.35">
      <c r="A154" s="13">
        <v>158</v>
      </c>
      <c r="B154" s="11">
        <v>44828</v>
      </c>
      <c r="C154" s="11">
        <v>44319</v>
      </c>
      <c r="D154" s="11">
        <v>6</v>
      </c>
      <c r="E154" s="11">
        <v>3377.41</v>
      </c>
      <c r="F154" s="11">
        <v>2</v>
      </c>
    </row>
    <row r="155" spans="1:6" x14ac:dyDescent="0.35">
      <c r="A155" s="13">
        <v>159</v>
      </c>
      <c r="B155" s="11">
        <v>44989</v>
      </c>
      <c r="C155" s="11">
        <v>44379</v>
      </c>
      <c r="D155" s="11">
        <v>2</v>
      </c>
      <c r="E155" s="11">
        <v>1134.93</v>
      </c>
      <c r="F155" s="11">
        <v>0</v>
      </c>
    </row>
    <row r="156" spans="1:6" x14ac:dyDescent="0.35">
      <c r="A156" s="13">
        <v>160</v>
      </c>
      <c r="B156" s="11">
        <v>44660</v>
      </c>
      <c r="C156" s="11">
        <v>44509</v>
      </c>
      <c r="D156" s="11">
        <v>2</v>
      </c>
      <c r="E156" s="11">
        <v>1974.96</v>
      </c>
      <c r="F156" s="11">
        <v>1</v>
      </c>
    </row>
    <row r="157" spans="1:6" x14ac:dyDescent="0.35">
      <c r="A157" s="13">
        <v>161</v>
      </c>
      <c r="B157" s="11">
        <v>44645</v>
      </c>
      <c r="C157" s="11">
        <v>44645</v>
      </c>
      <c r="D157" s="11">
        <v>1</v>
      </c>
      <c r="E157" s="11">
        <v>855.32</v>
      </c>
      <c r="F157" s="11">
        <v>1</v>
      </c>
    </row>
    <row r="158" spans="1:6" x14ac:dyDescent="0.35">
      <c r="A158" s="13">
        <v>162</v>
      </c>
      <c r="B158" s="11">
        <v>44703</v>
      </c>
      <c r="C158" s="11">
        <v>44622</v>
      </c>
      <c r="D158" s="11">
        <v>2</v>
      </c>
      <c r="E158" s="11">
        <v>1944.39</v>
      </c>
      <c r="F158" s="11">
        <v>1</v>
      </c>
    </row>
    <row r="159" spans="1:6" x14ac:dyDescent="0.35">
      <c r="A159" s="13">
        <v>164</v>
      </c>
      <c r="B159" s="11">
        <v>44816</v>
      </c>
      <c r="C159" s="11">
        <v>44348</v>
      </c>
      <c r="D159" s="11">
        <v>5</v>
      </c>
      <c r="E159" s="11">
        <v>7136.6399999999994</v>
      </c>
      <c r="F159" s="11">
        <v>3</v>
      </c>
    </row>
    <row r="160" spans="1:6" x14ac:dyDescent="0.35">
      <c r="A160" s="13">
        <v>165</v>
      </c>
      <c r="B160" s="11">
        <v>44794</v>
      </c>
      <c r="C160" s="11">
        <v>44378</v>
      </c>
      <c r="D160" s="11">
        <v>4</v>
      </c>
      <c r="E160" s="11">
        <v>5050.5399999999991</v>
      </c>
      <c r="F160" s="11">
        <v>1</v>
      </c>
    </row>
    <row r="161" spans="1:6" x14ac:dyDescent="0.35">
      <c r="A161" s="13">
        <v>166</v>
      </c>
      <c r="B161" s="11">
        <v>44837</v>
      </c>
      <c r="C161" s="11">
        <v>44370</v>
      </c>
      <c r="D161" s="11">
        <v>3</v>
      </c>
      <c r="E161" s="11">
        <v>563.06999999999994</v>
      </c>
      <c r="F161" s="11">
        <v>2</v>
      </c>
    </row>
    <row r="162" spans="1:6" x14ac:dyDescent="0.35">
      <c r="A162" s="13">
        <v>167</v>
      </c>
      <c r="B162" s="11">
        <v>45010</v>
      </c>
      <c r="C162" s="11">
        <v>44297</v>
      </c>
      <c r="D162" s="11">
        <v>6</v>
      </c>
      <c r="E162" s="11">
        <v>4421.16</v>
      </c>
      <c r="F162" s="11">
        <v>4</v>
      </c>
    </row>
    <row r="163" spans="1:6" x14ac:dyDescent="0.35">
      <c r="A163" s="13">
        <v>168</v>
      </c>
      <c r="B163" s="11">
        <v>44927</v>
      </c>
      <c r="C163" s="11">
        <v>44601</v>
      </c>
      <c r="D163" s="11">
        <v>6</v>
      </c>
      <c r="E163" s="11">
        <v>4143.54</v>
      </c>
      <c r="F163" s="11">
        <v>4</v>
      </c>
    </row>
    <row r="164" spans="1:6" x14ac:dyDescent="0.35">
      <c r="A164" s="13">
        <v>170</v>
      </c>
      <c r="B164" s="11">
        <v>44794</v>
      </c>
      <c r="C164" s="11">
        <v>44402</v>
      </c>
      <c r="D164" s="11">
        <v>4</v>
      </c>
      <c r="E164" s="11">
        <v>4102.04</v>
      </c>
      <c r="F164" s="11">
        <v>2</v>
      </c>
    </row>
    <row r="165" spans="1:6" x14ac:dyDescent="0.35">
      <c r="A165" s="13">
        <v>171</v>
      </c>
      <c r="B165" s="11">
        <v>44779</v>
      </c>
      <c r="C165" s="11">
        <v>44508</v>
      </c>
      <c r="D165" s="11">
        <v>2</v>
      </c>
      <c r="E165" s="11">
        <v>1186.9000000000001</v>
      </c>
      <c r="F165" s="11">
        <v>0</v>
      </c>
    </row>
    <row r="166" spans="1:6" x14ac:dyDescent="0.35">
      <c r="A166" s="13">
        <v>172</v>
      </c>
      <c r="B166" s="11">
        <v>44969</v>
      </c>
      <c r="C166" s="11">
        <v>44602</v>
      </c>
      <c r="D166" s="11">
        <v>3</v>
      </c>
      <c r="E166" s="11">
        <v>3891.5899999999997</v>
      </c>
      <c r="F166" s="11">
        <v>3</v>
      </c>
    </row>
    <row r="167" spans="1:6" x14ac:dyDescent="0.35">
      <c r="A167" s="13">
        <v>174</v>
      </c>
      <c r="B167" s="11">
        <v>44936</v>
      </c>
      <c r="C167" s="11">
        <v>44806</v>
      </c>
      <c r="D167" s="11">
        <v>2</v>
      </c>
      <c r="E167" s="11">
        <v>1041.22</v>
      </c>
      <c r="F167" s="11">
        <v>2</v>
      </c>
    </row>
    <row r="168" spans="1:6" x14ac:dyDescent="0.35">
      <c r="A168" s="13">
        <v>175</v>
      </c>
      <c r="B168" s="11">
        <v>44865</v>
      </c>
      <c r="C168" s="11">
        <v>44499</v>
      </c>
      <c r="D168" s="11">
        <v>4</v>
      </c>
      <c r="E168" s="11">
        <v>3397.36</v>
      </c>
      <c r="F168" s="11">
        <v>3</v>
      </c>
    </row>
    <row r="169" spans="1:6" x14ac:dyDescent="0.35">
      <c r="A169" s="13">
        <v>176</v>
      </c>
      <c r="B169" s="11">
        <v>44760</v>
      </c>
      <c r="C169" s="11">
        <v>44614</v>
      </c>
      <c r="D169" s="11">
        <v>2</v>
      </c>
      <c r="E169" s="11">
        <v>1575.55</v>
      </c>
      <c r="F169" s="11">
        <v>2</v>
      </c>
    </row>
    <row r="170" spans="1:6" x14ac:dyDescent="0.35">
      <c r="A170" s="13">
        <v>177</v>
      </c>
      <c r="B170" s="11">
        <v>45008</v>
      </c>
      <c r="C170" s="11">
        <v>44301</v>
      </c>
      <c r="D170" s="11">
        <v>3</v>
      </c>
      <c r="E170" s="11">
        <v>3726.56</v>
      </c>
      <c r="F170" s="11">
        <v>3</v>
      </c>
    </row>
    <row r="171" spans="1:6" x14ac:dyDescent="0.35">
      <c r="A171" s="13">
        <v>178</v>
      </c>
      <c r="B171" s="11">
        <v>44815</v>
      </c>
      <c r="C171" s="11">
        <v>44402</v>
      </c>
      <c r="D171" s="11">
        <v>2</v>
      </c>
      <c r="E171" s="11">
        <v>103.63</v>
      </c>
      <c r="F171" s="11">
        <v>2</v>
      </c>
    </row>
    <row r="172" spans="1:6" x14ac:dyDescent="0.35">
      <c r="A172" s="13">
        <v>179</v>
      </c>
      <c r="B172" s="11">
        <v>44531</v>
      </c>
      <c r="C172" s="11">
        <v>44291</v>
      </c>
      <c r="D172" s="11">
        <v>2</v>
      </c>
      <c r="E172" s="11">
        <v>1112.04</v>
      </c>
      <c r="F172" s="11">
        <v>1</v>
      </c>
    </row>
    <row r="173" spans="1:6" x14ac:dyDescent="0.35">
      <c r="A173" s="13">
        <v>180</v>
      </c>
      <c r="B173" s="11">
        <v>44983</v>
      </c>
      <c r="C173" s="11">
        <v>44416</v>
      </c>
      <c r="D173" s="11">
        <v>5</v>
      </c>
      <c r="E173" s="11">
        <v>5099.6100000000006</v>
      </c>
      <c r="F173" s="11">
        <v>3</v>
      </c>
    </row>
    <row r="174" spans="1:6" x14ac:dyDescent="0.35">
      <c r="A174" s="13">
        <v>181</v>
      </c>
      <c r="B174" s="11">
        <v>44807</v>
      </c>
      <c r="C174" s="11">
        <v>44300</v>
      </c>
      <c r="D174" s="11">
        <v>5</v>
      </c>
      <c r="E174" s="11">
        <v>2934.05</v>
      </c>
      <c r="F174" s="11">
        <v>2</v>
      </c>
    </row>
    <row r="175" spans="1:6" x14ac:dyDescent="0.35">
      <c r="A175" s="13">
        <v>182</v>
      </c>
      <c r="B175" s="11">
        <v>44978</v>
      </c>
      <c r="C175" s="11">
        <v>44296</v>
      </c>
      <c r="D175" s="11">
        <v>6</v>
      </c>
      <c r="E175" s="11">
        <v>5357.86</v>
      </c>
      <c r="F175" s="11">
        <v>3</v>
      </c>
    </row>
    <row r="176" spans="1:6" x14ac:dyDescent="0.35">
      <c r="A176" s="13">
        <v>183</v>
      </c>
      <c r="B176" s="11">
        <v>44923</v>
      </c>
      <c r="C176" s="11">
        <v>44401</v>
      </c>
      <c r="D176" s="11">
        <v>3</v>
      </c>
      <c r="E176" s="11">
        <v>2636.49</v>
      </c>
      <c r="F176" s="11">
        <v>0</v>
      </c>
    </row>
    <row r="177" spans="1:6" x14ac:dyDescent="0.35">
      <c r="A177" s="13">
        <v>184</v>
      </c>
      <c r="B177" s="11">
        <v>44765</v>
      </c>
      <c r="C177" s="11">
        <v>44334</v>
      </c>
      <c r="D177" s="11">
        <v>4</v>
      </c>
      <c r="E177" s="11">
        <v>1014.49</v>
      </c>
      <c r="F177" s="11">
        <v>3</v>
      </c>
    </row>
    <row r="178" spans="1:6" x14ac:dyDescent="0.35">
      <c r="A178" s="13">
        <v>185</v>
      </c>
      <c r="B178" s="11">
        <v>44963</v>
      </c>
      <c r="C178" s="11">
        <v>44309</v>
      </c>
      <c r="D178" s="11">
        <v>5</v>
      </c>
      <c r="E178" s="11">
        <v>5334.13</v>
      </c>
      <c r="F178" s="11">
        <v>1</v>
      </c>
    </row>
    <row r="179" spans="1:6" x14ac:dyDescent="0.35">
      <c r="A179" s="13">
        <v>186</v>
      </c>
      <c r="B179" s="11">
        <v>44725</v>
      </c>
      <c r="C179" s="11">
        <v>44345</v>
      </c>
      <c r="D179" s="11">
        <v>4</v>
      </c>
      <c r="E179" s="11">
        <v>1709.67</v>
      </c>
      <c r="F179" s="11">
        <v>3</v>
      </c>
    </row>
    <row r="180" spans="1:6" x14ac:dyDescent="0.35">
      <c r="A180" s="13">
        <v>187</v>
      </c>
      <c r="B180" s="11">
        <v>44632</v>
      </c>
      <c r="C180" s="11">
        <v>44313</v>
      </c>
      <c r="D180" s="11">
        <v>3</v>
      </c>
      <c r="E180" s="11">
        <v>1894.62</v>
      </c>
      <c r="F180" s="11">
        <v>1</v>
      </c>
    </row>
    <row r="181" spans="1:6" x14ac:dyDescent="0.35">
      <c r="A181" s="13">
        <v>188</v>
      </c>
      <c r="B181" s="11">
        <v>44838</v>
      </c>
      <c r="C181" s="11">
        <v>44510</v>
      </c>
      <c r="D181" s="11">
        <v>3</v>
      </c>
      <c r="E181" s="11">
        <v>4318.9799999999996</v>
      </c>
      <c r="F181" s="11">
        <v>0</v>
      </c>
    </row>
    <row r="182" spans="1:6" x14ac:dyDescent="0.35">
      <c r="A182" s="13">
        <v>189</v>
      </c>
      <c r="B182" s="11">
        <v>44996</v>
      </c>
      <c r="C182" s="11">
        <v>44543</v>
      </c>
      <c r="D182" s="11">
        <v>7</v>
      </c>
      <c r="E182" s="11">
        <v>3207.8299999999995</v>
      </c>
      <c r="F182" s="11">
        <v>2</v>
      </c>
    </row>
    <row r="183" spans="1:6" x14ac:dyDescent="0.35">
      <c r="A183" s="13">
        <v>190</v>
      </c>
      <c r="B183" s="11">
        <v>44793</v>
      </c>
      <c r="C183" s="11">
        <v>44485</v>
      </c>
      <c r="D183" s="11">
        <v>3</v>
      </c>
      <c r="E183" s="11">
        <v>1316.5700000000002</v>
      </c>
      <c r="F183" s="11">
        <v>2</v>
      </c>
    </row>
    <row r="184" spans="1:6" x14ac:dyDescent="0.35">
      <c r="A184" s="13">
        <v>191</v>
      </c>
      <c r="B184" s="11">
        <v>44580</v>
      </c>
      <c r="C184" s="11">
        <v>44345</v>
      </c>
      <c r="D184" s="11">
        <v>3</v>
      </c>
      <c r="E184" s="11">
        <v>1883.08</v>
      </c>
      <c r="F184" s="11">
        <v>2</v>
      </c>
    </row>
    <row r="185" spans="1:6" x14ac:dyDescent="0.35">
      <c r="A185" s="13">
        <v>192</v>
      </c>
      <c r="B185" s="11">
        <v>44978</v>
      </c>
      <c r="C185" s="11">
        <v>44804</v>
      </c>
      <c r="D185" s="11">
        <v>3</v>
      </c>
      <c r="E185" s="11">
        <v>1070.01</v>
      </c>
      <c r="F185" s="11">
        <v>0</v>
      </c>
    </row>
    <row r="186" spans="1:6" x14ac:dyDescent="0.35">
      <c r="A186" s="13">
        <v>193</v>
      </c>
      <c r="B186" s="11">
        <v>44998</v>
      </c>
      <c r="C186" s="11">
        <v>44400</v>
      </c>
      <c r="D186" s="11">
        <v>4</v>
      </c>
      <c r="E186" s="11">
        <v>1993.31</v>
      </c>
      <c r="F186" s="11">
        <v>2</v>
      </c>
    </row>
    <row r="187" spans="1:6" x14ac:dyDescent="0.35">
      <c r="A187" s="13">
        <v>194</v>
      </c>
      <c r="B187" s="11">
        <v>44661</v>
      </c>
      <c r="C187" s="11">
        <v>44649</v>
      </c>
      <c r="D187" s="11">
        <v>2</v>
      </c>
      <c r="E187" s="11">
        <v>925.48</v>
      </c>
      <c r="F187" s="11">
        <v>1</v>
      </c>
    </row>
    <row r="188" spans="1:6" x14ac:dyDescent="0.35">
      <c r="A188" s="13">
        <v>195</v>
      </c>
      <c r="B188" s="11">
        <v>44894</v>
      </c>
      <c r="C188" s="11">
        <v>44724</v>
      </c>
      <c r="D188" s="11">
        <v>3</v>
      </c>
      <c r="E188" s="11">
        <v>1437.26</v>
      </c>
      <c r="F188" s="11">
        <v>2</v>
      </c>
    </row>
    <row r="189" spans="1:6" x14ac:dyDescent="0.35">
      <c r="A189" s="13">
        <v>196</v>
      </c>
      <c r="B189" s="11">
        <v>44877</v>
      </c>
      <c r="C189" s="11">
        <v>44346</v>
      </c>
      <c r="D189" s="11">
        <v>2</v>
      </c>
      <c r="E189" s="11">
        <v>3472.89</v>
      </c>
      <c r="F189" s="11">
        <v>1</v>
      </c>
    </row>
    <row r="190" spans="1:6" x14ac:dyDescent="0.35">
      <c r="A190" s="13">
        <v>197</v>
      </c>
      <c r="B190" s="11">
        <v>44935</v>
      </c>
      <c r="C190" s="11">
        <v>44319</v>
      </c>
      <c r="D190" s="11">
        <v>6</v>
      </c>
      <c r="E190" s="11">
        <v>4569.0199999999995</v>
      </c>
      <c r="F190" s="11">
        <v>2</v>
      </c>
    </row>
    <row r="191" spans="1:6" x14ac:dyDescent="0.35">
      <c r="A191" s="13">
        <v>198</v>
      </c>
      <c r="B191" s="11">
        <v>44933</v>
      </c>
      <c r="C191" s="11">
        <v>44699</v>
      </c>
      <c r="D191" s="11">
        <v>3</v>
      </c>
      <c r="E191" s="11">
        <v>2620.19</v>
      </c>
      <c r="F191" s="11">
        <v>2</v>
      </c>
    </row>
    <row r="192" spans="1:6" x14ac:dyDescent="0.35">
      <c r="A192" s="13">
        <v>199</v>
      </c>
      <c r="B192" s="11">
        <v>44581</v>
      </c>
      <c r="C192" s="11">
        <v>44541</v>
      </c>
      <c r="D192" s="11">
        <v>2</v>
      </c>
      <c r="E192" s="11">
        <v>1990.06</v>
      </c>
      <c r="F192" s="11">
        <v>1</v>
      </c>
    </row>
    <row r="193" spans="1:6" x14ac:dyDescent="0.35">
      <c r="A193" s="13">
        <v>200</v>
      </c>
      <c r="B193" s="11">
        <v>44686</v>
      </c>
      <c r="C193" s="11">
        <v>44359</v>
      </c>
      <c r="D193" s="11">
        <v>3</v>
      </c>
      <c r="E193" s="11">
        <v>1293.45</v>
      </c>
      <c r="F193" s="11">
        <v>3</v>
      </c>
    </row>
    <row r="194" spans="1:6" x14ac:dyDescent="0.35">
      <c r="A194" s="13">
        <v>201</v>
      </c>
      <c r="B194" s="11">
        <v>44690</v>
      </c>
      <c r="C194" s="11">
        <v>44348</v>
      </c>
      <c r="D194" s="11">
        <v>4</v>
      </c>
      <c r="E194" s="11">
        <v>3900.36</v>
      </c>
      <c r="F194" s="11">
        <v>1</v>
      </c>
    </row>
    <row r="195" spans="1:6" x14ac:dyDescent="0.35">
      <c r="A195" s="13">
        <v>202</v>
      </c>
      <c r="B195" s="11">
        <v>44800</v>
      </c>
      <c r="C195" s="11">
        <v>44374</v>
      </c>
      <c r="D195" s="11">
        <v>3</v>
      </c>
      <c r="E195" s="11">
        <v>3436.84</v>
      </c>
      <c r="F195" s="11">
        <v>1</v>
      </c>
    </row>
    <row r="196" spans="1:6" x14ac:dyDescent="0.35">
      <c r="A196" s="13">
        <v>203</v>
      </c>
      <c r="B196" s="11">
        <v>44958</v>
      </c>
      <c r="C196" s="11">
        <v>44958</v>
      </c>
      <c r="D196" s="11">
        <v>1</v>
      </c>
      <c r="E196" s="11">
        <v>645.64</v>
      </c>
      <c r="F196" s="11">
        <v>1</v>
      </c>
    </row>
    <row r="197" spans="1:6" x14ac:dyDescent="0.35">
      <c r="A197" s="13">
        <v>204</v>
      </c>
      <c r="B197" s="11">
        <v>44752</v>
      </c>
      <c r="C197" s="11">
        <v>44280</v>
      </c>
      <c r="D197" s="11">
        <v>2</v>
      </c>
      <c r="E197" s="11">
        <v>3199.5</v>
      </c>
      <c r="F197" s="11">
        <v>2</v>
      </c>
    </row>
    <row r="198" spans="1:6" x14ac:dyDescent="0.35">
      <c r="A198" s="13">
        <v>205</v>
      </c>
      <c r="B198" s="11">
        <v>44576</v>
      </c>
      <c r="C198" s="11">
        <v>44403</v>
      </c>
      <c r="D198" s="11">
        <v>3</v>
      </c>
      <c r="E198" s="11">
        <v>2610.8399999999997</v>
      </c>
      <c r="F198" s="11">
        <v>0</v>
      </c>
    </row>
    <row r="199" spans="1:6" x14ac:dyDescent="0.35">
      <c r="A199" s="13">
        <v>206</v>
      </c>
      <c r="B199" s="11">
        <v>44846</v>
      </c>
      <c r="C199" s="11">
        <v>44779</v>
      </c>
      <c r="D199" s="11">
        <v>2</v>
      </c>
      <c r="E199" s="11">
        <v>1084.52</v>
      </c>
      <c r="F199" s="11">
        <v>1</v>
      </c>
    </row>
    <row r="200" spans="1:6" x14ac:dyDescent="0.35">
      <c r="A200" s="13">
        <v>207</v>
      </c>
      <c r="B200" s="11">
        <v>44865</v>
      </c>
      <c r="C200" s="11">
        <v>44365</v>
      </c>
      <c r="D200" s="11">
        <v>3</v>
      </c>
      <c r="E200" s="11">
        <v>1359.44</v>
      </c>
      <c r="F200" s="11">
        <v>2</v>
      </c>
    </row>
    <row r="201" spans="1:6" x14ac:dyDescent="0.35">
      <c r="A201" s="13">
        <v>208</v>
      </c>
      <c r="B201" s="11">
        <v>44877</v>
      </c>
      <c r="C201" s="11">
        <v>44374</v>
      </c>
      <c r="D201" s="11">
        <v>5</v>
      </c>
      <c r="E201" s="11">
        <v>3589.22</v>
      </c>
      <c r="F201" s="11">
        <v>1</v>
      </c>
    </row>
    <row r="202" spans="1:6" x14ac:dyDescent="0.35">
      <c r="A202" s="13">
        <v>209</v>
      </c>
      <c r="B202" s="11">
        <v>44798</v>
      </c>
      <c r="C202" s="11">
        <v>44680</v>
      </c>
      <c r="D202" s="11">
        <v>2</v>
      </c>
      <c r="E202" s="11">
        <v>828.42000000000007</v>
      </c>
      <c r="F202" s="11">
        <v>2</v>
      </c>
    </row>
    <row r="203" spans="1:6" x14ac:dyDescent="0.35">
      <c r="A203" s="13">
        <v>210</v>
      </c>
      <c r="B203" s="11">
        <v>44819</v>
      </c>
      <c r="C203" s="11">
        <v>44819</v>
      </c>
      <c r="D203" s="11">
        <v>1</v>
      </c>
      <c r="E203" s="11">
        <v>14.83</v>
      </c>
      <c r="F203" s="11">
        <v>0</v>
      </c>
    </row>
    <row r="204" spans="1:6" x14ac:dyDescent="0.35">
      <c r="A204" s="13">
        <v>211</v>
      </c>
      <c r="B204" s="11">
        <v>44353</v>
      </c>
      <c r="C204" s="11">
        <v>44353</v>
      </c>
      <c r="D204" s="11">
        <v>1</v>
      </c>
      <c r="E204" s="11">
        <v>946.44</v>
      </c>
      <c r="F204" s="11">
        <v>0</v>
      </c>
    </row>
    <row r="205" spans="1:6" x14ac:dyDescent="0.35">
      <c r="A205" s="13">
        <v>212</v>
      </c>
      <c r="B205" s="11">
        <v>44486</v>
      </c>
      <c r="C205" s="11">
        <v>44321</v>
      </c>
      <c r="D205" s="11">
        <v>2</v>
      </c>
      <c r="E205" s="11">
        <v>1200.3499999999999</v>
      </c>
      <c r="F205" s="11">
        <v>2</v>
      </c>
    </row>
    <row r="206" spans="1:6" x14ac:dyDescent="0.35">
      <c r="A206" s="13">
        <v>213</v>
      </c>
      <c r="B206" s="11">
        <v>44838</v>
      </c>
      <c r="C206" s="11">
        <v>44376</v>
      </c>
      <c r="D206" s="11">
        <v>2</v>
      </c>
      <c r="E206" s="11">
        <v>1546.8600000000001</v>
      </c>
      <c r="F206" s="11">
        <v>1</v>
      </c>
    </row>
    <row r="207" spans="1:6" x14ac:dyDescent="0.35">
      <c r="A207" s="13">
        <v>214</v>
      </c>
      <c r="B207" s="11">
        <v>44941</v>
      </c>
      <c r="C207" s="11">
        <v>44849</v>
      </c>
      <c r="D207" s="11">
        <v>2</v>
      </c>
      <c r="E207" s="11">
        <v>1974.18</v>
      </c>
      <c r="F207" s="11">
        <v>1</v>
      </c>
    </row>
    <row r="208" spans="1:6" x14ac:dyDescent="0.35">
      <c r="A208" s="13">
        <v>215</v>
      </c>
      <c r="B208" s="11">
        <v>44435</v>
      </c>
      <c r="C208" s="11">
        <v>44401</v>
      </c>
      <c r="D208" s="11">
        <v>3</v>
      </c>
      <c r="E208" s="11">
        <v>1253.3499999999999</v>
      </c>
      <c r="F208" s="11">
        <v>2</v>
      </c>
    </row>
    <row r="209" spans="1:6" x14ac:dyDescent="0.35">
      <c r="A209" s="13">
        <v>216</v>
      </c>
      <c r="B209" s="11">
        <v>44932</v>
      </c>
      <c r="C209" s="11">
        <v>44621</v>
      </c>
      <c r="D209" s="11">
        <v>7</v>
      </c>
      <c r="E209" s="11">
        <v>6168.74</v>
      </c>
      <c r="F209" s="11">
        <v>4</v>
      </c>
    </row>
    <row r="210" spans="1:6" x14ac:dyDescent="0.35">
      <c r="A210" s="13">
        <v>217</v>
      </c>
      <c r="B210" s="11">
        <v>44953</v>
      </c>
      <c r="C210" s="11">
        <v>44341</v>
      </c>
      <c r="D210" s="11">
        <v>5</v>
      </c>
      <c r="E210" s="11">
        <v>3271.64</v>
      </c>
      <c r="F210" s="11">
        <v>2</v>
      </c>
    </row>
    <row r="211" spans="1:6" x14ac:dyDescent="0.35">
      <c r="A211" s="13">
        <v>218</v>
      </c>
      <c r="B211" s="11">
        <v>44924</v>
      </c>
      <c r="C211" s="11">
        <v>44335</v>
      </c>
      <c r="D211" s="11">
        <v>5</v>
      </c>
      <c r="E211" s="11">
        <v>4497.0300000000007</v>
      </c>
      <c r="F211" s="11">
        <v>1</v>
      </c>
    </row>
    <row r="212" spans="1:6" x14ac:dyDescent="0.35">
      <c r="A212" s="13">
        <v>219</v>
      </c>
      <c r="B212" s="11">
        <v>44839</v>
      </c>
      <c r="C212" s="11">
        <v>44300</v>
      </c>
      <c r="D212" s="11">
        <v>2</v>
      </c>
      <c r="E212" s="11">
        <v>933.24</v>
      </c>
      <c r="F212" s="11">
        <v>1</v>
      </c>
    </row>
    <row r="213" spans="1:6" x14ac:dyDescent="0.35">
      <c r="A213" s="13">
        <v>220</v>
      </c>
      <c r="B213" s="11">
        <v>44892</v>
      </c>
      <c r="C213" s="11">
        <v>44873</v>
      </c>
      <c r="D213" s="11">
        <v>3</v>
      </c>
      <c r="E213" s="11">
        <v>1460.81</v>
      </c>
      <c r="F213" s="11">
        <v>1</v>
      </c>
    </row>
    <row r="214" spans="1:6" x14ac:dyDescent="0.35">
      <c r="A214" s="13">
        <v>221</v>
      </c>
      <c r="B214" s="11">
        <v>44987</v>
      </c>
      <c r="C214" s="11">
        <v>44855</v>
      </c>
      <c r="D214" s="11">
        <v>2</v>
      </c>
      <c r="E214" s="11">
        <v>1690.16</v>
      </c>
      <c r="F214" s="11">
        <v>0</v>
      </c>
    </row>
    <row r="215" spans="1:6" x14ac:dyDescent="0.35">
      <c r="A215" s="13">
        <v>222</v>
      </c>
      <c r="B215" s="11">
        <v>44840</v>
      </c>
      <c r="C215" s="11">
        <v>44580</v>
      </c>
      <c r="D215" s="11">
        <v>3</v>
      </c>
      <c r="E215" s="11">
        <v>2929.05</v>
      </c>
      <c r="F215" s="11">
        <v>0</v>
      </c>
    </row>
    <row r="216" spans="1:6" x14ac:dyDescent="0.35">
      <c r="A216" s="13">
        <v>224</v>
      </c>
      <c r="B216" s="11">
        <v>44882</v>
      </c>
      <c r="C216" s="11">
        <v>44328</v>
      </c>
      <c r="D216" s="11">
        <v>5</v>
      </c>
      <c r="E216" s="11">
        <v>4418.3599999999997</v>
      </c>
      <c r="F216" s="11">
        <v>1</v>
      </c>
    </row>
    <row r="217" spans="1:6" x14ac:dyDescent="0.35">
      <c r="A217" s="13">
        <v>225</v>
      </c>
      <c r="B217" s="11">
        <v>44486</v>
      </c>
      <c r="C217" s="11">
        <v>44378</v>
      </c>
      <c r="D217" s="11">
        <v>3</v>
      </c>
      <c r="E217" s="11">
        <v>797.65</v>
      </c>
      <c r="F217" s="11">
        <v>1</v>
      </c>
    </row>
    <row r="218" spans="1:6" x14ac:dyDescent="0.35">
      <c r="A218" s="13">
        <v>226</v>
      </c>
      <c r="B218" s="11">
        <v>44720</v>
      </c>
      <c r="C218" s="11">
        <v>44593</v>
      </c>
      <c r="D218" s="11">
        <v>2</v>
      </c>
      <c r="E218" s="11">
        <v>409.03999999999996</v>
      </c>
      <c r="F218" s="11">
        <v>1</v>
      </c>
    </row>
    <row r="219" spans="1:6" x14ac:dyDescent="0.35">
      <c r="A219" s="13">
        <v>227</v>
      </c>
      <c r="B219" s="11">
        <v>44931</v>
      </c>
      <c r="C219" s="11">
        <v>44931</v>
      </c>
      <c r="D219" s="11">
        <v>1</v>
      </c>
      <c r="E219" s="11">
        <v>383.46</v>
      </c>
      <c r="F219" s="11">
        <v>1</v>
      </c>
    </row>
    <row r="220" spans="1:6" x14ac:dyDescent="0.35">
      <c r="A220" s="13">
        <v>228</v>
      </c>
      <c r="B220" s="11">
        <v>44925</v>
      </c>
      <c r="C220" s="11">
        <v>44331</v>
      </c>
      <c r="D220" s="11">
        <v>3</v>
      </c>
      <c r="E220" s="11">
        <v>2445.6999999999998</v>
      </c>
      <c r="F220" s="11">
        <v>1</v>
      </c>
    </row>
    <row r="221" spans="1:6" x14ac:dyDescent="0.35">
      <c r="A221" s="13">
        <v>229</v>
      </c>
      <c r="B221" s="11">
        <v>44697</v>
      </c>
      <c r="C221" s="11">
        <v>44313</v>
      </c>
      <c r="D221" s="11">
        <v>5</v>
      </c>
      <c r="E221" s="11">
        <v>4269.38</v>
      </c>
      <c r="F221" s="11">
        <v>2</v>
      </c>
    </row>
    <row r="222" spans="1:6" x14ac:dyDescent="0.35">
      <c r="A222" s="13">
        <v>230</v>
      </c>
      <c r="B222" s="11">
        <v>44813</v>
      </c>
      <c r="C222" s="11">
        <v>44311</v>
      </c>
      <c r="D222" s="11">
        <v>5</v>
      </c>
      <c r="E222" s="11">
        <v>3433.67</v>
      </c>
      <c r="F222" s="11">
        <v>2</v>
      </c>
    </row>
    <row r="223" spans="1:6" x14ac:dyDescent="0.35">
      <c r="A223" s="13">
        <v>231</v>
      </c>
      <c r="B223" s="11">
        <v>44656</v>
      </c>
      <c r="C223" s="11">
        <v>44539</v>
      </c>
      <c r="D223" s="11">
        <v>3</v>
      </c>
      <c r="E223" s="11">
        <v>2333.62</v>
      </c>
      <c r="F223" s="11">
        <v>1</v>
      </c>
    </row>
    <row r="224" spans="1:6" x14ac:dyDescent="0.35">
      <c r="A224" s="13">
        <v>232</v>
      </c>
      <c r="B224" s="11">
        <v>44988</v>
      </c>
      <c r="C224" s="11">
        <v>44563</v>
      </c>
      <c r="D224" s="11">
        <v>3</v>
      </c>
      <c r="E224" s="11">
        <v>742.1</v>
      </c>
      <c r="F224" s="11">
        <v>1</v>
      </c>
    </row>
    <row r="225" spans="1:6" x14ac:dyDescent="0.35">
      <c r="A225" s="13">
        <v>233</v>
      </c>
      <c r="B225" s="11">
        <v>44785</v>
      </c>
      <c r="C225" s="11">
        <v>44785</v>
      </c>
      <c r="D225" s="11">
        <v>1</v>
      </c>
      <c r="E225" s="11">
        <v>1328.65</v>
      </c>
      <c r="F225" s="11">
        <v>1</v>
      </c>
    </row>
    <row r="226" spans="1:6" x14ac:dyDescent="0.35">
      <c r="A226" s="13">
        <v>234</v>
      </c>
      <c r="B226" s="11">
        <v>44890</v>
      </c>
      <c r="C226" s="11">
        <v>44820</v>
      </c>
      <c r="D226" s="11">
        <v>2</v>
      </c>
      <c r="E226" s="11">
        <v>2243.04</v>
      </c>
      <c r="F226" s="11">
        <v>1</v>
      </c>
    </row>
    <row r="227" spans="1:6" x14ac:dyDescent="0.35">
      <c r="A227" s="13">
        <v>235</v>
      </c>
      <c r="B227" s="11">
        <v>44924</v>
      </c>
      <c r="C227" s="11">
        <v>44352</v>
      </c>
      <c r="D227" s="11">
        <v>3</v>
      </c>
      <c r="E227" s="11">
        <v>1465.2</v>
      </c>
      <c r="F227" s="11">
        <v>1</v>
      </c>
    </row>
    <row r="228" spans="1:6" x14ac:dyDescent="0.35">
      <c r="A228" s="13">
        <v>236</v>
      </c>
      <c r="B228" s="11">
        <v>44790</v>
      </c>
      <c r="C228" s="11">
        <v>44790</v>
      </c>
      <c r="D228" s="11">
        <v>1</v>
      </c>
      <c r="E228" s="11">
        <v>386.98</v>
      </c>
      <c r="F228" s="11">
        <v>1</v>
      </c>
    </row>
    <row r="229" spans="1:6" x14ac:dyDescent="0.35">
      <c r="A229" s="13">
        <v>237</v>
      </c>
      <c r="B229" s="11">
        <v>44743</v>
      </c>
      <c r="C229" s="11">
        <v>44312</v>
      </c>
      <c r="D229" s="11">
        <v>5</v>
      </c>
      <c r="E229" s="11">
        <v>4796.6100000000006</v>
      </c>
      <c r="F229" s="11">
        <v>2</v>
      </c>
    </row>
    <row r="230" spans="1:6" x14ac:dyDescent="0.35">
      <c r="A230" s="13">
        <v>238</v>
      </c>
      <c r="B230" s="11">
        <v>44911</v>
      </c>
      <c r="C230" s="11">
        <v>44911</v>
      </c>
      <c r="D230" s="11">
        <v>1</v>
      </c>
      <c r="E230" s="11">
        <v>486.72</v>
      </c>
      <c r="F230" s="11">
        <v>0</v>
      </c>
    </row>
    <row r="231" spans="1:6" x14ac:dyDescent="0.35">
      <c r="A231" s="13">
        <v>239</v>
      </c>
      <c r="B231" s="11">
        <v>45009</v>
      </c>
      <c r="C231" s="11">
        <v>44464</v>
      </c>
      <c r="D231" s="11">
        <v>5</v>
      </c>
      <c r="E231" s="11">
        <v>5227.4400000000005</v>
      </c>
      <c r="F231" s="11">
        <v>3</v>
      </c>
    </row>
    <row r="232" spans="1:6" x14ac:dyDescent="0.35">
      <c r="A232" s="13">
        <v>240</v>
      </c>
      <c r="B232" s="11">
        <v>44782</v>
      </c>
      <c r="C232" s="11">
        <v>44782</v>
      </c>
      <c r="D232" s="11">
        <v>1</v>
      </c>
      <c r="E232" s="11">
        <v>211.94</v>
      </c>
      <c r="F232" s="11">
        <v>1</v>
      </c>
    </row>
    <row r="233" spans="1:6" x14ac:dyDescent="0.35">
      <c r="A233" s="13">
        <v>241</v>
      </c>
      <c r="B233" s="11">
        <v>44725</v>
      </c>
      <c r="C233" s="11">
        <v>44363</v>
      </c>
      <c r="D233" s="11">
        <v>3</v>
      </c>
      <c r="E233" s="11">
        <v>2284.29</v>
      </c>
      <c r="F233" s="11">
        <v>1</v>
      </c>
    </row>
    <row r="234" spans="1:6" x14ac:dyDescent="0.35">
      <c r="A234" s="13">
        <v>242</v>
      </c>
      <c r="B234" s="11">
        <v>44753</v>
      </c>
      <c r="C234" s="11">
        <v>44445</v>
      </c>
      <c r="D234" s="11">
        <v>4</v>
      </c>
      <c r="E234" s="11">
        <v>1470.11</v>
      </c>
      <c r="F234" s="11">
        <v>3</v>
      </c>
    </row>
    <row r="235" spans="1:6" x14ac:dyDescent="0.35">
      <c r="A235" s="13">
        <v>243</v>
      </c>
      <c r="B235" s="11">
        <v>44716</v>
      </c>
      <c r="C235" s="11">
        <v>44716</v>
      </c>
      <c r="D235" s="11">
        <v>1</v>
      </c>
      <c r="E235" s="11">
        <v>1253.04</v>
      </c>
      <c r="F235" s="11">
        <v>1</v>
      </c>
    </row>
    <row r="236" spans="1:6" x14ac:dyDescent="0.35">
      <c r="A236" s="13">
        <v>245</v>
      </c>
      <c r="B236" s="11">
        <v>44926</v>
      </c>
      <c r="C236" s="11">
        <v>44926</v>
      </c>
      <c r="D236" s="11">
        <v>1</v>
      </c>
      <c r="E236" s="11">
        <v>2193.9500000000003</v>
      </c>
      <c r="F236" s="11">
        <v>1</v>
      </c>
    </row>
    <row r="237" spans="1:6" x14ac:dyDescent="0.35">
      <c r="A237" s="13">
        <v>246</v>
      </c>
      <c r="B237" s="11">
        <v>44936</v>
      </c>
      <c r="C237" s="11">
        <v>44936</v>
      </c>
      <c r="D237" s="11">
        <v>1</v>
      </c>
      <c r="E237" s="11">
        <v>1915.84</v>
      </c>
      <c r="F237" s="11">
        <v>1</v>
      </c>
    </row>
    <row r="238" spans="1:6" x14ac:dyDescent="0.35">
      <c r="A238" s="13">
        <v>247</v>
      </c>
      <c r="B238" s="11">
        <v>44960</v>
      </c>
      <c r="C238" s="11">
        <v>44316</v>
      </c>
      <c r="D238" s="11">
        <v>6</v>
      </c>
      <c r="E238" s="11">
        <v>6314.04</v>
      </c>
      <c r="F238" s="11">
        <v>3</v>
      </c>
    </row>
    <row r="239" spans="1:6" x14ac:dyDescent="0.35">
      <c r="A239" s="13">
        <v>248</v>
      </c>
      <c r="B239" s="11">
        <v>44947</v>
      </c>
      <c r="C239" s="11">
        <v>44697</v>
      </c>
      <c r="D239" s="11">
        <v>2</v>
      </c>
      <c r="E239" s="11">
        <v>859.11000000000013</v>
      </c>
      <c r="F239" s="11">
        <v>1</v>
      </c>
    </row>
    <row r="240" spans="1:6" x14ac:dyDescent="0.35">
      <c r="A240" s="13">
        <v>249</v>
      </c>
      <c r="B240" s="11">
        <v>44674</v>
      </c>
      <c r="C240" s="11">
        <v>44674</v>
      </c>
      <c r="D240" s="11">
        <v>1</v>
      </c>
      <c r="E240" s="11">
        <v>209.88</v>
      </c>
      <c r="F240" s="11">
        <v>1</v>
      </c>
    </row>
    <row r="241" spans="1:6" x14ac:dyDescent="0.35">
      <c r="A241" s="13">
        <v>250</v>
      </c>
      <c r="B241" s="11">
        <v>44898</v>
      </c>
      <c r="C241" s="11">
        <v>44302</v>
      </c>
      <c r="D241" s="11">
        <v>4</v>
      </c>
      <c r="E241" s="11">
        <v>3819.6899999999996</v>
      </c>
      <c r="F241" s="11">
        <v>2</v>
      </c>
    </row>
    <row r="242" spans="1:6" x14ac:dyDescent="0.35">
      <c r="A242" s="13">
        <v>251</v>
      </c>
      <c r="B242" s="11">
        <v>44879</v>
      </c>
      <c r="C242" s="11">
        <v>44342</v>
      </c>
      <c r="D242" s="11">
        <v>4</v>
      </c>
      <c r="E242" s="11">
        <v>5508.77</v>
      </c>
      <c r="F242" s="11">
        <v>2</v>
      </c>
    </row>
    <row r="243" spans="1:6" x14ac:dyDescent="0.35">
      <c r="A243" s="13">
        <v>252</v>
      </c>
      <c r="B243" s="11">
        <v>44826</v>
      </c>
      <c r="C243" s="11">
        <v>44515</v>
      </c>
      <c r="D243" s="11">
        <v>5</v>
      </c>
      <c r="E243" s="11">
        <v>4666.079999999999</v>
      </c>
      <c r="F243" s="11">
        <v>2</v>
      </c>
    </row>
    <row r="244" spans="1:6" x14ac:dyDescent="0.35">
      <c r="A244" s="13">
        <v>253</v>
      </c>
      <c r="B244" s="11">
        <v>44930</v>
      </c>
      <c r="C244" s="11">
        <v>44930</v>
      </c>
      <c r="D244" s="11">
        <v>1</v>
      </c>
      <c r="E244" s="11">
        <v>1124.3700000000001</v>
      </c>
      <c r="F244" s="11">
        <v>1</v>
      </c>
    </row>
    <row r="245" spans="1:6" x14ac:dyDescent="0.35">
      <c r="A245" s="13">
        <v>254</v>
      </c>
      <c r="B245" s="11">
        <v>44962</v>
      </c>
      <c r="C245" s="11">
        <v>44303</v>
      </c>
      <c r="D245" s="11">
        <v>4</v>
      </c>
      <c r="E245" s="11">
        <v>2809.7400000000002</v>
      </c>
      <c r="F245" s="11">
        <v>2</v>
      </c>
    </row>
    <row r="246" spans="1:6" x14ac:dyDescent="0.35">
      <c r="A246" s="13">
        <v>255</v>
      </c>
      <c r="B246" s="11">
        <v>44863</v>
      </c>
      <c r="C246" s="11">
        <v>44341</v>
      </c>
      <c r="D246" s="11">
        <v>3</v>
      </c>
      <c r="E246" s="11">
        <v>5639.84</v>
      </c>
      <c r="F246" s="11">
        <v>2</v>
      </c>
    </row>
    <row r="247" spans="1:6" x14ac:dyDescent="0.35">
      <c r="A247" s="13">
        <v>256</v>
      </c>
      <c r="B247" s="11">
        <v>44836</v>
      </c>
      <c r="C247" s="11">
        <v>44420</v>
      </c>
      <c r="D247" s="11">
        <v>5</v>
      </c>
      <c r="E247" s="11">
        <v>3148.0199999999995</v>
      </c>
      <c r="F247" s="11">
        <v>2</v>
      </c>
    </row>
    <row r="248" spans="1:6" x14ac:dyDescent="0.35">
      <c r="A248" s="13">
        <v>257</v>
      </c>
      <c r="B248" s="11">
        <v>44899</v>
      </c>
      <c r="C248" s="11">
        <v>44620</v>
      </c>
      <c r="D248" s="11">
        <v>3</v>
      </c>
      <c r="E248" s="11">
        <v>3778.5599999999995</v>
      </c>
      <c r="F248" s="11">
        <v>1</v>
      </c>
    </row>
    <row r="249" spans="1:6" x14ac:dyDescent="0.35">
      <c r="A249" s="13">
        <v>258</v>
      </c>
      <c r="B249" s="11">
        <v>44949</v>
      </c>
      <c r="C249" s="11">
        <v>44802</v>
      </c>
      <c r="D249" s="11">
        <v>2</v>
      </c>
      <c r="E249" s="11">
        <v>1430.52</v>
      </c>
      <c r="F249" s="11">
        <v>1</v>
      </c>
    </row>
    <row r="250" spans="1:6" x14ac:dyDescent="0.35">
      <c r="A250" s="13">
        <v>259</v>
      </c>
      <c r="B250" s="11">
        <v>44847</v>
      </c>
      <c r="C250" s="11">
        <v>44827</v>
      </c>
      <c r="D250" s="11">
        <v>3</v>
      </c>
      <c r="E250" s="11">
        <v>1284.6499999999999</v>
      </c>
      <c r="F250" s="11">
        <v>1</v>
      </c>
    </row>
    <row r="251" spans="1:6" x14ac:dyDescent="0.35">
      <c r="A251" s="13">
        <v>260</v>
      </c>
      <c r="B251" s="11">
        <v>44497</v>
      </c>
      <c r="C251" s="11">
        <v>44468</v>
      </c>
      <c r="D251" s="11">
        <v>2</v>
      </c>
      <c r="E251" s="11">
        <v>1333.3</v>
      </c>
      <c r="F251" s="11">
        <v>0</v>
      </c>
    </row>
    <row r="252" spans="1:6" x14ac:dyDescent="0.35">
      <c r="A252" s="13">
        <v>261</v>
      </c>
      <c r="B252" s="11">
        <v>44884</v>
      </c>
      <c r="C252" s="11">
        <v>44569</v>
      </c>
      <c r="D252" s="11">
        <v>3</v>
      </c>
      <c r="E252" s="11">
        <v>941.34</v>
      </c>
      <c r="F252" s="11">
        <v>3</v>
      </c>
    </row>
    <row r="253" spans="1:6" x14ac:dyDescent="0.35">
      <c r="A253" s="13">
        <v>262</v>
      </c>
      <c r="B253" s="11">
        <v>44783</v>
      </c>
      <c r="C253" s="11">
        <v>44783</v>
      </c>
      <c r="D253" s="11">
        <v>1</v>
      </c>
      <c r="E253" s="11">
        <v>1806.36</v>
      </c>
      <c r="F253" s="11">
        <v>1</v>
      </c>
    </row>
    <row r="254" spans="1:6" x14ac:dyDescent="0.35">
      <c r="A254" s="13">
        <v>263</v>
      </c>
      <c r="B254" s="11">
        <v>44955</v>
      </c>
      <c r="C254" s="11">
        <v>44342</v>
      </c>
      <c r="D254" s="11">
        <v>2</v>
      </c>
      <c r="E254" s="11">
        <v>2810.2200000000003</v>
      </c>
      <c r="F254" s="11">
        <v>1</v>
      </c>
    </row>
    <row r="255" spans="1:6" x14ac:dyDescent="0.35">
      <c r="A255" s="13">
        <v>264</v>
      </c>
      <c r="B255" s="11">
        <v>44933</v>
      </c>
      <c r="C255" s="11">
        <v>44350</v>
      </c>
      <c r="D255" s="11">
        <v>4</v>
      </c>
      <c r="E255" s="11">
        <v>1195.21</v>
      </c>
      <c r="F255" s="11">
        <v>2</v>
      </c>
    </row>
    <row r="256" spans="1:6" x14ac:dyDescent="0.35">
      <c r="A256" s="13">
        <v>265</v>
      </c>
      <c r="B256" s="11">
        <v>44707</v>
      </c>
      <c r="C256" s="11">
        <v>44337</v>
      </c>
      <c r="D256" s="11">
        <v>3</v>
      </c>
      <c r="E256" s="11">
        <v>901.6400000000001</v>
      </c>
      <c r="F256" s="11">
        <v>0</v>
      </c>
    </row>
    <row r="257" spans="1:6" x14ac:dyDescent="0.35">
      <c r="A257" s="13">
        <v>266</v>
      </c>
      <c r="B257" s="11">
        <v>44628</v>
      </c>
      <c r="C257" s="11">
        <v>44309</v>
      </c>
      <c r="D257" s="11">
        <v>3</v>
      </c>
      <c r="E257" s="11">
        <v>6196.5</v>
      </c>
      <c r="F257" s="11">
        <v>2</v>
      </c>
    </row>
    <row r="258" spans="1:6" x14ac:dyDescent="0.35">
      <c r="A258" s="13">
        <v>267</v>
      </c>
      <c r="B258" s="11">
        <v>44968</v>
      </c>
      <c r="C258" s="11">
        <v>44462</v>
      </c>
      <c r="D258" s="11">
        <v>3</v>
      </c>
      <c r="E258" s="11">
        <v>2678.54</v>
      </c>
      <c r="F258" s="11">
        <v>1</v>
      </c>
    </row>
    <row r="259" spans="1:6" x14ac:dyDescent="0.35">
      <c r="A259" s="13">
        <v>268</v>
      </c>
      <c r="B259" s="11">
        <v>44984</v>
      </c>
      <c r="C259" s="11">
        <v>44402</v>
      </c>
      <c r="D259" s="11">
        <v>5</v>
      </c>
      <c r="E259" s="11">
        <v>1909.68</v>
      </c>
      <c r="F259" s="11">
        <v>3</v>
      </c>
    </row>
    <row r="260" spans="1:6" x14ac:dyDescent="0.35">
      <c r="A260" s="13">
        <v>270</v>
      </c>
      <c r="B260" s="11">
        <v>44951</v>
      </c>
      <c r="C260" s="11">
        <v>44659</v>
      </c>
      <c r="D260" s="11">
        <v>3</v>
      </c>
      <c r="E260" s="11">
        <v>4380.4800000000005</v>
      </c>
      <c r="F260" s="11">
        <v>2</v>
      </c>
    </row>
    <row r="261" spans="1:6" x14ac:dyDescent="0.35">
      <c r="A261" s="13">
        <v>271</v>
      </c>
      <c r="B261" s="11">
        <v>44786</v>
      </c>
      <c r="C261" s="11">
        <v>44659</v>
      </c>
      <c r="D261" s="11">
        <v>2</v>
      </c>
      <c r="E261" s="11">
        <v>2392.96</v>
      </c>
      <c r="F261" s="11">
        <v>1</v>
      </c>
    </row>
    <row r="262" spans="1:6" x14ac:dyDescent="0.35">
      <c r="A262" s="13">
        <v>272</v>
      </c>
      <c r="B262" s="11">
        <v>44840</v>
      </c>
      <c r="C262" s="11">
        <v>44362</v>
      </c>
      <c r="D262" s="11">
        <v>5</v>
      </c>
      <c r="E262" s="11">
        <v>2015.4300000000003</v>
      </c>
      <c r="F262" s="11">
        <v>2</v>
      </c>
    </row>
    <row r="263" spans="1:6" x14ac:dyDescent="0.35">
      <c r="A263" s="13">
        <v>273</v>
      </c>
      <c r="B263" s="11">
        <v>44892</v>
      </c>
      <c r="C263" s="11">
        <v>44447</v>
      </c>
      <c r="D263" s="11">
        <v>2</v>
      </c>
      <c r="E263" s="11">
        <v>500.54</v>
      </c>
      <c r="F263" s="11">
        <v>1</v>
      </c>
    </row>
    <row r="264" spans="1:6" x14ac:dyDescent="0.35">
      <c r="A264" s="13">
        <v>274</v>
      </c>
      <c r="B264" s="11">
        <v>44495</v>
      </c>
      <c r="C264" s="11">
        <v>44415</v>
      </c>
      <c r="D264" s="11">
        <v>2</v>
      </c>
      <c r="E264" s="11">
        <v>1041.1799999999998</v>
      </c>
      <c r="F264" s="11">
        <v>2</v>
      </c>
    </row>
    <row r="265" spans="1:6" x14ac:dyDescent="0.35">
      <c r="A265" s="13">
        <v>275</v>
      </c>
      <c r="B265" s="11">
        <v>44905</v>
      </c>
      <c r="C265" s="11">
        <v>44575</v>
      </c>
      <c r="D265" s="11">
        <v>3</v>
      </c>
      <c r="E265" s="11">
        <v>2139.98</v>
      </c>
      <c r="F265" s="11">
        <v>2</v>
      </c>
    </row>
    <row r="266" spans="1:6" x14ac:dyDescent="0.35">
      <c r="A266" s="13">
        <v>276</v>
      </c>
      <c r="B266" s="11">
        <v>44949</v>
      </c>
      <c r="C266" s="11">
        <v>44409</v>
      </c>
      <c r="D266" s="11">
        <v>5</v>
      </c>
      <c r="E266" s="11">
        <v>1965.17</v>
      </c>
      <c r="F266" s="11">
        <v>4</v>
      </c>
    </row>
    <row r="267" spans="1:6" x14ac:dyDescent="0.35">
      <c r="A267" s="13">
        <v>277</v>
      </c>
      <c r="B267" s="11">
        <v>44900</v>
      </c>
      <c r="C267" s="11">
        <v>44300</v>
      </c>
      <c r="D267" s="11">
        <v>6</v>
      </c>
      <c r="E267" s="11">
        <v>5221.7900000000009</v>
      </c>
      <c r="F267" s="11">
        <v>2</v>
      </c>
    </row>
    <row r="268" spans="1:6" x14ac:dyDescent="0.35">
      <c r="A268" s="13">
        <v>278</v>
      </c>
      <c r="B268" s="11">
        <v>44928</v>
      </c>
      <c r="C268" s="11">
        <v>44674</v>
      </c>
      <c r="D268" s="11">
        <v>2</v>
      </c>
      <c r="E268" s="11">
        <v>1478.44</v>
      </c>
      <c r="F268" s="11">
        <v>2</v>
      </c>
    </row>
    <row r="269" spans="1:6" x14ac:dyDescent="0.35">
      <c r="A269" s="13">
        <v>280</v>
      </c>
      <c r="B269" s="11">
        <v>44989</v>
      </c>
      <c r="C269" s="11">
        <v>44513</v>
      </c>
      <c r="D269" s="11">
        <v>4</v>
      </c>
      <c r="E269" s="11">
        <v>3113.6800000000003</v>
      </c>
      <c r="F269" s="11">
        <v>3</v>
      </c>
    </row>
    <row r="270" spans="1:6" x14ac:dyDescent="0.35">
      <c r="A270" s="13">
        <v>281</v>
      </c>
      <c r="B270" s="11">
        <v>44731</v>
      </c>
      <c r="C270" s="11">
        <v>44459</v>
      </c>
      <c r="D270" s="11">
        <v>3</v>
      </c>
      <c r="E270" s="11">
        <v>2825.07</v>
      </c>
      <c r="F270" s="11">
        <v>3</v>
      </c>
    </row>
    <row r="271" spans="1:6" x14ac:dyDescent="0.35">
      <c r="A271" s="13">
        <v>282</v>
      </c>
      <c r="B271" s="11">
        <v>44575</v>
      </c>
      <c r="C271" s="11">
        <v>44291</v>
      </c>
      <c r="D271" s="11">
        <v>5</v>
      </c>
      <c r="E271" s="11">
        <v>4148.3900000000003</v>
      </c>
      <c r="F271" s="11">
        <v>4</v>
      </c>
    </row>
    <row r="272" spans="1:6" x14ac:dyDescent="0.35">
      <c r="A272" s="13">
        <v>283</v>
      </c>
      <c r="B272" s="11">
        <v>45001</v>
      </c>
      <c r="C272" s="11">
        <v>44303</v>
      </c>
      <c r="D272" s="11">
        <v>5</v>
      </c>
      <c r="E272" s="11">
        <v>2450.19</v>
      </c>
      <c r="F272" s="11">
        <v>2</v>
      </c>
    </row>
    <row r="273" spans="1:6" x14ac:dyDescent="0.35">
      <c r="A273" s="13">
        <v>284</v>
      </c>
      <c r="B273" s="11">
        <v>44994</v>
      </c>
      <c r="C273" s="11">
        <v>44333</v>
      </c>
      <c r="D273" s="11">
        <v>5</v>
      </c>
      <c r="E273" s="11">
        <v>3810.1</v>
      </c>
      <c r="F273" s="11">
        <v>2</v>
      </c>
    </row>
    <row r="274" spans="1:6" x14ac:dyDescent="0.35">
      <c r="A274" s="13">
        <v>285</v>
      </c>
      <c r="B274" s="11">
        <v>44816</v>
      </c>
      <c r="C274" s="11">
        <v>44453</v>
      </c>
      <c r="D274" s="11">
        <v>3</v>
      </c>
      <c r="E274" s="11">
        <v>2346.9499999999998</v>
      </c>
      <c r="F274" s="11">
        <v>1</v>
      </c>
    </row>
    <row r="275" spans="1:6" x14ac:dyDescent="0.35">
      <c r="A275" s="13">
        <v>286</v>
      </c>
      <c r="B275" s="11">
        <v>44965</v>
      </c>
      <c r="C275" s="11">
        <v>44369</v>
      </c>
      <c r="D275" s="11">
        <v>3</v>
      </c>
      <c r="E275" s="11">
        <v>2102.4299999999998</v>
      </c>
      <c r="F275" s="11">
        <v>2</v>
      </c>
    </row>
    <row r="276" spans="1:6" x14ac:dyDescent="0.35">
      <c r="A276" s="13">
        <v>287</v>
      </c>
      <c r="B276" s="11">
        <v>44785</v>
      </c>
      <c r="C276" s="11">
        <v>44785</v>
      </c>
      <c r="D276" s="11">
        <v>1</v>
      </c>
      <c r="E276" s="11">
        <v>161.16</v>
      </c>
      <c r="F276" s="11">
        <v>0</v>
      </c>
    </row>
    <row r="277" spans="1:6" x14ac:dyDescent="0.35">
      <c r="A277" s="13">
        <v>288</v>
      </c>
      <c r="B277" s="11">
        <v>44775</v>
      </c>
      <c r="C277" s="11">
        <v>44386</v>
      </c>
      <c r="D277" s="11">
        <v>2</v>
      </c>
      <c r="E277" s="11">
        <v>2067.77</v>
      </c>
      <c r="F277" s="11">
        <v>2</v>
      </c>
    </row>
    <row r="278" spans="1:6" x14ac:dyDescent="0.35">
      <c r="A278" s="13">
        <v>289</v>
      </c>
      <c r="B278" s="11">
        <v>44922</v>
      </c>
      <c r="C278" s="11">
        <v>44397</v>
      </c>
      <c r="D278" s="11">
        <v>4</v>
      </c>
      <c r="E278" s="11">
        <v>2876.99</v>
      </c>
      <c r="F278" s="11">
        <v>3</v>
      </c>
    </row>
    <row r="279" spans="1:6" x14ac:dyDescent="0.35">
      <c r="A279" s="13">
        <v>290</v>
      </c>
      <c r="B279" s="11">
        <v>44524</v>
      </c>
      <c r="C279" s="11">
        <v>44524</v>
      </c>
      <c r="D279" s="11">
        <v>1</v>
      </c>
      <c r="E279" s="11">
        <v>241.7</v>
      </c>
      <c r="F279" s="11">
        <v>0</v>
      </c>
    </row>
    <row r="280" spans="1:6" x14ac:dyDescent="0.35">
      <c r="A280" s="13">
        <v>291</v>
      </c>
      <c r="B280" s="11">
        <v>44982</v>
      </c>
      <c r="C280" s="11">
        <v>44696</v>
      </c>
      <c r="D280" s="11">
        <v>5</v>
      </c>
      <c r="E280" s="11">
        <v>2573.0499999999997</v>
      </c>
      <c r="F280" s="11">
        <v>5</v>
      </c>
    </row>
    <row r="281" spans="1:6" x14ac:dyDescent="0.35">
      <c r="A281" s="13">
        <v>292</v>
      </c>
      <c r="B281" s="11">
        <v>44964</v>
      </c>
      <c r="C281" s="11">
        <v>44605</v>
      </c>
      <c r="D281" s="11">
        <v>5</v>
      </c>
      <c r="E281" s="11">
        <v>4163.1200000000008</v>
      </c>
      <c r="F281" s="11">
        <v>2</v>
      </c>
    </row>
    <row r="282" spans="1:6" x14ac:dyDescent="0.35">
      <c r="A282" s="13">
        <v>293</v>
      </c>
      <c r="B282" s="11">
        <v>44844</v>
      </c>
      <c r="C282" s="11">
        <v>44408</v>
      </c>
      <c r="D282" s="11">
        <v>4</v>
      </c>
      <c r="E282" s="11">
        <v>3735.99</v>
      </c>
      <c r="F282" s="11">
        <v>3</v>
      </c>
    </row>
    <row r="283" spans="1:6" x14ac:dyDescent="0.35">
      <c r="A283" s="13">
        <v>294</v>
      </c>
      <c r="B283" s="11">
        <v>44941</v>
      </c>
      <c r="C283" s="11">
        <v>44941</v>
      </c>
      <c r="D283" s="11">
        <v>1</v>
      </c>
      <c r="E283" s="11">
        <v>842.6</v>
      </c>
      <c r="F283" s="11">
        <v>0</v>
      </c>
    </row>
    <row r="284" spans="1:6" x14ac:dyDescent="0.35">
      <c r="A284" s="13">
        <v>295</v>
      </c>
      <c r="B284" s="11">
        <v>44418</v>
      </c>
      <c r="C284" s="11">
        <v>44418</v>
      </c>
      <c r="D284" s="11">
        <v>1</v>
      </c>
      <c r="E284" s="11">
        <v>1388.28</v>
      </c>
      <c r="F284" s="11">
        <v>0</v>
      </c>
    </row>
    <row r="285" spans="1:6" x14ac:dyDescent="0.35">
      <c r="A285" s="13">
        <v>296</v>
      </c>
      <c r="B285" s="11">
        <v>44474</v>
      </c>
      <c r="C285" s="11">
        <v>44474</v>
      </c>
      <c r="D285" s="11">
        <v>1</v>
      </c>
      <c r="E285" s="11">
        <v>858.39</v>
      </c>
      <c r="F285" s="11">
        <v>0</v>
      </c>
    </row>
    <row r="286" spans="1:6" x14ac:dyDescent="0.35">
      <c r="A286" s="13">
        <v>297</v>
      </c>
      <c r="B286" s="11">
        <v>44795</v>
      </c>
      <c r="C286" s="11">
        <v>44339</v>
      </c>
      <c r="D286" s="11">
        <v>4</v>
      </c>
      <c r="E286" s="11">
        <v>1566.4</v>
      </c>
      <c r="F286" s="11">
        <v>1</v>
      </c>
    </row>
    <row r="287" spans="1:6" x14ac:dyDescent="0.35">
      <c r="A287" s="13">
        <v>298</v>
      </c>
      <c r="B287" s="11">
        <v>44963</v>
      </c>
      <c r="C287" s="11">
        <v>44963</v>
      </c>
      <c r="D287" s="11">
        <v>1</v>
      </c>
      <c r="E287" s="11">
        <v>176.72</v>
      </c>
      <c r="F287" s="11">
        <v>1</v>
      </c>
    </row>
    <row r="288" spans="1:6" x14ac:dyDescent="0.35">
      <c r="A288" s="13">
        <v>299</v>
      </c>
      <c r="B288" s="11">
        <v>45001</v>
      </c>
      <c r="C288" s="11">
        <v>44320</v>
      </c>
      <c r="D288" s="11">
        <v>4</v>
      </c>
      <c r="E288" s="11">
        <v>4303.9500000000007</v>
      </c>
      <c r="F288" s="11">
        <v>2</v>
      </c>
    </row>
    <row r="289" spans="1:6" x14ac:dyDescent="0.35">
      <c r="A289" s="13">
        <v>300</v>
      </c>
      <c r="B289" s="11">
        <v>44952</v>
      </c>
      <c r="C289" s="11">
        <v>44902</v>
      </c>
      <c r="D289" s="11">
        <v>2</v>
      </c>
      <c r="E289" s="11">
        <v>2530.9699999999998</v>
      </c>
      <c r="F289" s="11">
        <v>0</v>
      </c>
    </row>
    <row r="290" spans="1:6" x14ac:dyDescent="0.35">
      <c r="A290" s="13">
        <v>301</v>
      </c>
      <c r="B290" s="11">
        <v>45007</v>
      </c>
      <c r="C290" s="11">
        <v>44566</v>
      </c>
      <c r="D290" s="11">
        <v>2</v>
      </c>
      <c r="E290" s="11">
        <v>696.95</v>
      </c>
      <c r="F290" s="11">
        <v>2</v>
      </c>
    </row>
    <row r="291" spans="1:6" x14ac:dyDescent="0.35">
      <c r="A291" s="13">
        <v>302</v>
      </c>
      <c r="B291" s="11">
        <v>44991</v>
      </c>
      <c r="C291" s="11">
        <v>44789</v>
      </c>
      <c r="D291" s="11">
        <v>3</v>
      </c>
      <c r="E291" s="11">
        <v>3652.62</v>
      </c>
      <c r="F291" s="11">
        <v>2</v>
      </c>
    </row>
    <row r="292" spans="1:6" x14ac:dyDescent="0.35">
      <c r="A292" s="13">
        <v>303</v>
      </c>
      <c r="B292" s="11">
        <v>44954</v>
      </c>
      <c r="C292" s="11">
        <v>44689</v>
      </c>
      <c r="D292" s="11">
        <v>2</v>
      </c>
      <c r="E292" s="11">
        <v>153.4</v>
      </c>
      <c r="F292" s="11">
        <v>0</v>
      </c>
    </row>
    <row r="293" spans="1:6" x14ac:dyDescent="0.35">
      <c r="A293" s="13">
        <v>304</v>
      </c>
      <c r="B293" s="11">
        <v>44759</v>
      </c>
      <c r="C293" s="11">
        <v>44625</v>
      </c>
      <c r="D293" s="11">
        <v>2</v>
      </c>
      <c r="E293" s="11">
        <v>4458.8</v>
      </c>
      <c r="F293" s="11">
        <v>2</v>
      </c>
    </row>
    <row r="294" spans="1:6" x14ac:dyDescent="0.35">
      <c r="A294" s="13">
        <v>305</v>
      </c>
      <c r="B294" s="11">
        <v>44491</v>
      </c>
      <c r="C294" s="11">
        <v>44335</v>
      </c>
      <c r="D294" s="11">
        <v>2</v>
      </c>
      <c r="E294" s="11">
        <v>1205.46</v>
      </c>
      <c r="F294" s="11">
        <v>1</v>
      </c>
    </row>
    <row r="295" spans="1:6" x14ac:dyDescent="0.35">
      <c r="A295" s="13">
        <v>306</v>
      </c>
      <c r="B295" s="11">
        <v>44798</v>
      </c>
      <c r="C295" s="11">
        <v>44633</v>
      </c>
      <c r="D295" s="11">
        <v>3</v>
      </c>
      <c r="E295" s="11">
        <v>3711.3500000000004</v>
      </c>
      <c r="F295" s="11">
        <v>3</v>
      </c>
    </row>
    <row r="296" spans="1:6" x14ac:dyDescent="0.35">
      <c r="A296" s="13">
        <v>307</v>
      </c>
      <c r="B296" s="11">
        <v>44988</v>
      </c>
      <c r="C296" s="11">
        <v>44619</v>
      </c>
      <c r="D296" s="11">
        <v>4</v>
      </c>
      <c r="E296" s="11">
        <v>1545.48</v>
      </c>
      <c r="F296" s="11">
        <v>2</v>
      </c>
    </row>
    <row r="297" spans="1:6" x14ac:dyDescent="0.35">
      <c r="A297" s="13">
        <v>308</v>
      </c>
      <c r="B297" s="11">
        <v>44838</v>
      </c>
      <c r="C297" s="11">
        <v>44286</v>
      </c>
      <c r="D297" s="11">
        <v>3</v>
      </c>
      <c r="E297" s="11">
        <v>3190.9600000000005</v>
      </c>
      <c r="F297" s="11">
        <v>2</v>
      </c>
    </row>
    <row r="298" spans="1:6" x14ac:dyDescent="0.35">
      <c r="A298" s="13">
        <v>309</v>
      </c>
      <c r="B298" s="11">
        <v>44973</v>
      </c>
      <c r="C298" s="11">
        <v>44456</v>
      </c>
      <c r="D298" s="11">
        <v>6</v>
      </c>
      <c r="E298" s="11">
        <v>3861.6099999999997</v>
      </c>
      <c r="F298" s="11">
        <v>3</v>
      </c>
    </row>
    <row r="299" spans="1:6" x14ac:dyDescent="0.35">
      <c r="A299" s="13">
        <v>310</v>
      </c>
      <c r="B299" s="11">
        <v>44925</v>
      </c>
      <c r="C299" s="11">
        <v>44415</v>
      </c>
      <c r="D299" s="11">
        <v>6</v>
      </c>
      <c r="E299" s="11">
        <v>2135.31</v>
      </c>
      <c r="F299" s="11">
        <v>0</v>
      </c>
    </row>
    <row r="300" spans="1:6" x14ac:dyDescent="0.35">
      <c r="A300" s="13">
        <v>311</v>
      </c>
      <c r="B300" s="11">
        <v>44874</v>
      </c>
      <c r="C300" s="11">
        <v>44378</v>
      </c>
      <c r="D300" s="11">
        <v>6</v>
      </c>
      <c r="E300" s="11">
        <v>2276.8200000000002</v>
      </c>
      <c r="F300" s="11">
        <v>2</v>
      </c>
    </row>
    <row r="301" spans="1:6" x14ac:dyDescent="0.35">
      <c r="A301" s="13">
        <v>312</v>
      </c>
      <c r="B301" s="11">
        <v>44936</v>
      </c>
      <c r="C301" s="11">
        <v>44386</v>
      </c>
      <c r="D301" s="11">
        <v>4</v>
      </c>
      <c r="E301" s="11">
        <v>5258.0300000000007</v>
      </c>
      <c r="F301" s="11">
        <v>0</v>
      </c>
    </row>
    <row r="302" spans="1:6" x14ac:dyDescent="0.35">
      <c r="A302" s="13">
        <v>313</v>
      </c>
      <c r="B302" s="11">
        <v>44906</v>
      </c>
      <c r="C302" s="11">
        <v>44416</v>
      </c>
      <c r="D302" s="11">
        <v>5</v>
      </c>
      <c r="E302" s="11">
        <v>3265.5299999999997</v>
      </c>
      <c r="F302" s="11">
        <v>2</v>
      </c>
    </row>
    <row r="303" spans="1:6" x14ac:dyDescent="0.35">
      <c r="A303" s="13">
        <v>314</v>
      </c>
      <c r="B303" s="11">
        <v>44994</v>
      </c>
      <c r="C303" s="11">
        <v>44417</v>
      </c>
      <c r="D303" s="11">
        <v>2</v>
      </c>
      <c r="E303" s="11">
        <v>1633.59</v>
      </c>
      <c r="F303" s="11">
        <v>1</v>
      </c>
    </row>
    <row r="304" spans="1:6" x14ac:dyDescent="0.35">
      <c r="A304" s="13">
        <v>315</v>
      </c>
      <c r="B304" s="11">
        <v>44864</v>
      </c>
      <c r="C304" s="11">
        <v>44697</v>
      </c>
      <c r="D304" s="11">
        <v>3</v>
      </c>
      <c r="E304" s="11">
        <v>3405.0299999999997</v>
      </c>
      <c r="F304" s="11">
        <v>2</v>
      </c>
    </row>
    <row r="305" spans="1:6" x14ac:dyDescent="0.35">
      <c r="A305" s="13">
        <v>317</v>
      </c>
      <c r="B305" s="11">
        <v>44475</v>
      </c>
      <c r="C305" s="11">
        <v>44375</v>
      </c>
      <c r="D305" s="11">
        <v>2</v>
      </c>
      <c r="E305" s="11">
        <v>2592.9499999999998</v>
      </c>
      <c r="F305" s="11">
        <v>1</v>
      </c>
    </row>
    <row r="306" spans="1:6" x14ac:dyDescent="0.35">
      <c r="A306" s="13">
        <v>318</v>
      </c>
      <c r="B306" s="11">
        <v>44988</v>
      </c>
      <c r="C306" s="11">
        <v>44972</v>
      </c>
      <c r="D306" s="11">
        <v>2</v>
      </c>
      <c r="E306" s="11">
        <v>1951.95</v>
      </c>
      <c r="F306" s="11">
        <v>2</v>
      </c>
    </row>
    <row r="307" spans="1:6" x14ac:dyDescent="0.35">
      <c r="A307" s="13">
        <v>319</v>
      </c>
      <c r="B307" s="11">
        <v>44707</v>
      </c>
      <c r="C307" s="11">
        <v>44600</v>
      </c>
      <c r="D307" s="11">
        <v>3</v>
      </c>
      <c r="E307" s="11">
        <v>2593.5899999999997</v>
      </c>
      <c r="F307" s="11">
        <v>3</v>
      </c>
    </row>
    <row r="308" spans="1:6" x14ac:dyDescent="0.35">
      <c r="A308" s="13">
        <v>320</v>
      </c>
      <c r="B308" s="11">
        <v>44856</v>
      </c>
      <c r="C308" s="11">
        <v>44410</v>
      </c>
      <c r="D308" s="11">
        <v>3</v>
      </c>
      <c r="E308" s="11">
        <v>1573.21</v>
      </c>
      <c r="F308" s="11">
        <v>1</v>
      </c>
    </row>
    <row r="309" spans="1:6" x14ac:dyDescent="0.35">
      <c r="A309" s="13">
        <v>321</v>
      </c>
      <c r="B309" s="11">
        <v>44674</v>
      </c>
      <c r="C309" s="11">
        <v>44295</v>
      </c>
      <c r="D309" s="11">
        <v>5</v>
      </c>
      <c r="E309" s="11">
        <v>3971.87</v>
      </c>
      <c r="F309" s="11">
        <v>3</v>
      </c>
    </row>
    <row r="310" spans="1:6" x14ac:dyDescent="0.35">
      <c r="A310" s="13">
        <v>322</v>
      </c>
      <c r="B310" s="11">
        <v>44703</v>
      </c>
      <c r="C310" s="11">
        <v>44402</v>
      </c>
      <c r="D310" s="11">
        <v>5</v>
      </c>
      <c r="E310" s="11">
        <v>4918.71</v>
      </c>
      <c r="F310" s="11">
        <v>3</v>
      </c>
    </row>
    <row r="311" spans="1:6" x14ac:dyDescent="0.35">
      <c r="A311" s="13">
        <v>324</v>
      </c>
      <c r="B311" s="11">
        <v>44937</v>
      </c>
      <c r="C311" s="11">
        <v>44629</v>
      </c>
      <c r="D311" s="11">
        <v>2</v>
      </c>
      <c r="E311" s="11">
        <v>922.94999999999993</v>
      </c>
      <c r="F311" s="11">
        <v>0</v>
      </c>
    </row>
    <row r="312" spans="1:6" x14ac:dyDescent="0.35">
      <c r="A312" s="13">
        <v>325</v>
      </c>
      <c r="B312" s="11">
        <v>44411</v>
      </c>
      <c r="C312" s="11">
        <v>44411</v>
      </c>
      <c r="D312" s="11">
        <v>1</v>
      </c>
      <c r="E312" s="11">
        <v>1378.16</v>
      </c>
      <c r="F312" s="11">
        <v>1</v>
      </c>
    </row>
    <row r="313" spans="1:6" x14ac:dyDescent="0.35">
      <c r="A313" s="13">
        <v>326</v>
      </c>
      <c r="B313" s="11">
        <v>44963</v>
      </c>
      <c r="C313" s="11">
        <v>44963</v>
      </c>
      <c r="D313" s="11">
        <v>1</v>
      </c>
      <c r="E313" s="11">
        <v>68.66</v>
      </c>
      <c r="F313" s="11">
        <v>1</v>
      </c>
    </row>
    <row r="314" spans="1:6" x14ac:dyDescent="0.35">
      <c r="A314" s="13">
        <v>327</v>
      </c>
      <c r="B314" s="11">
        <v>44852</v>
      </c>
      <c r="C314" s="11">
        <v>44450</v>
      </c>
      <c r="D314" s="11">
        <v>5</v>
      </c>
      <c r="E314" s="11">
        <v>2830.0400000000004</v>
      </c>
      <c r="F314" s="11">
        <v>2</v>
      </c>
    </row>
    <row r="315" spans="1:6" x14ac:dyDescent="0.35">
      <c r="A315" s="13">
        <v>328</v>
      </c>
      <c r="B315" s="11">
        <v>44958</v>
      </c>
      <c r="C315" s="11">
        <v>44535</v>
      </c>
      <c r="D315" s="11">
        <v>5</v>
      </c>
      <c r="E315" s="11">
        <v>5924.0700000000006</v>
      </c>
      <c r="F315" s="11">
        <v>1</v>
      </c>
    </row>
    <row r="316" spans="1:6" x14ac:dyDescent="0.35">
      <c r="A316" s="13">
        <v>329</v>
      </c>
      <c r="B316" s="11">
        <v>44956</v>
      </c>
      <c r="C316" s="11">
        <v>44491</v>
      </c>
      <c r="D316" s="11">
        <v>3</v>
      </c>
      <c r="E316" s="11">
        <v>1072.1500000000001</v>
      </c>
      <c r="F316" s="11">
        <v>2</v>
      </c>
    </row>
    <row r="317" spans="1:6" x14ac:dyDescent="0.35">
      <c r="A317" s="13">
        <v>330</v>
      </c>
      <c r="B317" s="11">
        <v>44899</v>
      </c>
      <c r="C317" s="11">
        <v>44465</v>
      </c>
      <c r="D317" s="11">
        <v>3</v>
      </c>
      <c r="E317" s="11">
        <v>2029.6</v>
      </c>
      <c r="F317" s="11">
        <v>2</v>
      </c>
    </row>
    <row r="318" spans="1:6" x14ac:dyDescent="0.35">
      <c r="A318" s="13">
        <v>332</v>
      </c>
      <c r="B318" s="11">
        <v>44351</v>
      </c>
      <c r="C318" s="11">
        <v>44351</v>
      </c>
      <c r="D318" s="11">
        <v>1</v>
      </c>
      <c r="E318" s="11">
        <v>1574.7</v>
      </c>
      <c r="F318" s="11">
        <v>1</v>
      </c>
    </row>
    <row r="319" spans="1:6" x14ac:dyDescent="0.35">
      <c r="A319" s="13">
        <v>333</v>
      </c>
      <c r="B319" s="11">
        <v>44699</v>
      </c>
      <c r="C319" s="11">
        <v>44359</v>
      </c>
      <c r="D319" s="11">
        <v>3</v>
      </c>
      <c r="E319" s="11">
        <v>1275.67</v>
      </c>
      <c r="F319" s="11">
        <v>2</v>
      </c>
    </row>
    <row r="320" spans="1:6" x14ac:dyDescent="0.35">
      <c r="A320" s="13">
        <v>334</v>
      </c>
      <c r="B320" s="11">
        <v>44784</v>
      </c>
      <c r="C320" s="11">
        <v>44379</v>
      </c>
      <c r="D320" s="11">
        <v>4</v>
      </c>
      <c r="E320" s="11">
        <v>1867.3000000000002</v>
      </c>
      <c r="F320" s="11">
        <v>1</v>
      </c>
    </row>
    <row r="321" spans="1:6" x14ac:dyDescent="0.35">
      <c r="A321" s="13">
        <v>335</v>
      </c>
      <c r="B321" s="11">
        <v>44495</v>
      </c>
      <c r="C321" s="11">
        <v>44334</v>
      </c>
      <c r="D321" s="11">
        <v>3</v>
      </c>
      <c r="E321" s="11">
        <v>1266.9000000000001</v>
      </c>
      <c r="F321" s="11">
        <v>0</v>
      </c>
    </row>
    <row r="322" spans="1:6" x14ac:dyDescent="0.35">
      <c r="A322" s="13">
        <v>336</v>
      </c>
      <c r="B322" s="11">
        <v>44960</v>
      </c>
      <c r="C322" s="11">
        <v>44281</v>
      </c>
      <c r="D322" s="11">
        <v>10</v>
      </c>
      <c r="E322" s="11">
        <v>7534.16</v>
      </c>
      <c r="F322" s="11">
        <v>3</v>
      </c>
    </row>
    <row r="323" spans="1:6" x14ac:dyDescent="0.35">
      <c r="A323" s="13">
        <v>337</v>
      </c>
      <c r="B323" s="11">
        <v>45006</v>
      </c>
      <c r="C323" s="11">
        <v>44543</v>
      </c>
      <c r="D323" s="11">
        <v>3</v>
      </c>
      <c r="E323" s="11">
        <v>2326.3100000000004</v>
      </c>
      <c r="F323" s="11">
        <v>1</v>
      </c>
    </row>
    <row r="324" spans="1:6" x14ac:dyDescent="0.35">
      <c r="A324" s="13">
        <v>338</v>
      </c>
      <c r="B324" s="11">
        <v>44688</v>
      </c>
      <c r="C324" s="11">
        <v>44374</v>
      </c>
      <c r="D324" s="11">
        <v>3</v>
      </c>
      <c r="E324" s="11">
        <v>1623.58</v>
      </c>
      <c r="F324" s="11">
        <v>2</v>
      </c>
    </row>
    <row r="325" spans="1:6" x14ac:dyDescent="0.35">
      <c r="A325" s="13">
        <v>339</v>
      </c>
      <c r="B325" s="11">
        <v>44544</v>
      </c>
      <c r="C325" s="11">
        <v>44332</v>
      </c>
      <c r="D325" s="11">
        <v>2</v>
      </c>
      <c r="E325" s="11">
        <v>2300.3599999999997</v>
      </c>
      <c r="F325" s="11">
        <v>1</v>
      </c>
    </row>
    <row r="326" spans="1:6" x14ac:dyDescent="0.35">
      <c r="A326" s="13">
        <v>340</v>
      </c>
      <c r="B326" s="11">
        <v>44619</v>
      </c>
      <c r="C326" s="11">
        <v>44619</v>
      </c>
      <c r="D326" s="11">
        <v>1</v>
      </c>
      <c r="E326" s="11">
        <v>1268.82</v>
      </c>
      <c r="F326" s="11">
        <v>1</v>
      </c>
    </row>
    <row r="327" spans="1:6" x14ac:dyDescent="0.35">
      <c r="A327" s="13">
        <v>341</v>
      </c>
      <c r="B327" s="11">
        <v>44887</v>
      </c>
      <c r="C327" s="11">
        <v>44644</v>
      </c>
      <c r="D327" s="11">
        <v>2</v>
      </c>
      <c r="E327" s="11">
        <v>2004.3400000000001</v>
      </c>
      <c r="F327" s="11">
        <v>1</v>
      </c>
    </row>
    <row r="328" spans="1:6" x14ac:dyDescent="0.35">
      <c r="A328" s="13">
        <v>342</v>
      </c>
      <c r="B328" s="11">
        <v>44832</v>
      </c>
      <c r="C328" s="11">
        <v>44786</v>
      </c>
      <c r="D328" s="11">
        <v>2</v>
      </c>
      <c r="E328" s="11">
        <v>1264.6500000000001</v>
      </c>
      <c r="F328" s="11">
        <v>0</v>
      </c>
    </row>
    <row r="329" spans="1:6" x14ac:dyDescent="0.35">
      <c r="A329" s="13">
        <v>343</v>
      </c>
      <c r="B329" s="11">
        <v>44997</v>
      </c>
      <c r="C329" s="11">
        <v>44346</v>
      </c>
      <c r="D329" s="11">
        <v>4</v>
      </c>
      <c r="E329" s="11">
        <v>2735.99</v>
      </c>
      <c r="F329" s="11">
        <v>3</v>
      </c>
    </row>
    <row r="330" spans="1:6" x14ac:dyDescent="0.35">
      <c r="A330" s="13">
        <v>344</v>
      </c>
      <c r="B330" s="11">
        <v>44865</v>
      </c>
      <c r="C330" s="11">
        <v>44630</v>
      </c>
      <c r="D330" s="11">
        <v>2</v>
      </c>
      <c r="E330" s="11">
        <v>686.6099999999999</v>
      </c>
      <c r="F330" s="11">
        <v>1</v>
      </c>
    </row>
    <row r="331" spans="1:6" x14ac:dyDescent="0.35">
      <c r="A331" s="13">
        <v>345</v>
      </c>
      <c r="B331" s="11">
        <v>44828</v>
      </c>
      <c r="C331" s="11">
        <v>44402</v>
      </c>
      <c r="D331" s="11">
        <v>5</v>
      </c>
      <c r="E331" s="11">
        <v>7887.4800000000005</v>
      </c>
      <c r="F331" s="11">
        <v>1</v>
      </c>
    </row>
    <row r="332" spans="1:6" x14ac:dyDescent="0.35">
      <c r="A332" s="13">
        <v>346</v>
      </c>
      <c r="B332" s="11">
        <v>44904</v>
      </c>
      <c r="C332" s="11">
        <v>44430</v>
      </c>
      <c r="D332" s="11">
        <v>4</v>
      </c>
      <c r="E332" s="11">
        <v>3205.21</v>
      </c>
      <c r="F332" s="11">
        <v>1</v>
      </c>
    </row>
    <row r="333" spans="1:6" x14ac:dyDescent="0.35">
      <c r="A333" s="13">
        <v>347</v>
      </c>
      <c r="B333" s="11">
        <v>44953</v>
      </c>
      <c r="C333" s="11">
        <v>44800</v>
      </c>
      <c r="D333" s="11">
        <v>3</v>
      </c>
      <c r="E333" s="11">
        <v>1781.81</v>
      </c>
      <c r="F333" s="11">
        <v>2</v>
      </c>
    </row>
    <row r="334" spans="1:6" x14ac:dyDescent="0.35">
      <c r="A334" s="13">
        <v>348</v>
      </c>
      <c r="B334" s="11">
        <v>44611</v>
      </c>
      <c r="C334" s="11">
        <v>44611</v>
      </c>
      <c r="D334" s="11">
        <v>1</v>
      </c>
      <c r="E334" s="11">
        <v>1482.4</v>
      </c>
      <c r="F334" s="11">
        <v>1</v>
      </c>
    </row>
    <row r="335" spans="1:6" x14ac:dyDescent="0.35">
      <c r="A335" s="13">
        <v>349</v>
      </c>
      <c r="B335" s="11">
        <v>44997</v>
      </c>
      <c r="C335" s="11">
        <v>44563</v>
      </c>
      <c r="D335" s="11">
        <v>4</v>
      </c>
      <c r="E335" s="11">
        <v>2797.05</v>
      </c>
      <c r="F335" s="11">
        <v>0</v>
      </c>
    </row>
    <row r="336" spans="1:6" x14ac:dyDescent="0.35">
      <c r="A336" s="13">
        <v>350</v>
      </c>
      <c r="B336" s="11">
        <v>45002</v>
      </c>
      <c r="C336" s="11">
        <v>44343</v>
      </c>
      <c r="D336" s="11">
        <v>5</v>
      </c>
      <c r="E336" s="11">
        <v>6268.7499999999991</v>
      </c>
      <c r="F336" s="11">
        <v>5</v>
      </c>
    </row>
    <row r="337" spans="1:6" x14ac:dyDescent="0.35">
      <c r="A337" s="13">
        <v>351</v>
      </c>
      <c r="B337" s="11">
        <v>44867</v>
      </c>
      <c r="C337" s="11">
        <v>44807</v>
      </c>
      <c r="D337" s="11">
        <v>2</v>
      </c>
      <c r="E337" s="11">
        <v>392.22</v>
      </c>
      <c r="F337" s="11">
        <v>2</v>
      </c>
    </row>
    <row r="338" spans="1:6" x14ac:dyDescent="0.35">
      <c r="A338" s="13">
        <v>352</v>
      </c>
      <c r="B338" s="11">
        <v>45003</v>
      </c>
      <c r="C338" s="11">
        <v>45003</v>
      </c>
      <c r="D338" s="11">
        <v>1</v>
      </c>
      <c r="E338" s="11">
        <v>989.94</v>
      </c>
      <c r="F338" s="11">
        <v>0</v>
      </c>
    </row>
    <row r="339" spans="1:6" x14ac:dyDescent="0.35">
      <c r="A339" s="13">
        <v>353</v>
      </c>
      <c r="B339" s="11">
        <v>44904</v>
      </c>
      <c r="C339" s="11">
        <v>44904</v>
      </c>
      <c r="D339" s="11">
        <v>1</v>
      </c>
      <c r="E339" s="11">
        <v>1732.6499999999999</v>
      </c>
      <c r="F339" s="11">
        <v>0</v>
      </c>
    </row>
    <row r="340" spans="1:6" x14ac:dyDescent="0.35">
      <c r="A340" s="13">
        <v>354</v>
      </c>
      <c r="B340" s="11">
        <v>44461</v>
      </c>
      <c r="C340" s="11">
        <v>44378</v>
      </c>
      <c r="D340" s="11">
        <v>3</v>
      </c>
      <c r="E340" s="11">
        <v>2727.38</v>
      </c>
      <c r="F340" s="11">
        <v>2</v>
      </c>
    </row>
    <row r="341" spans="1:6" x14ac:dyDescent="0.35">
      <c r="A341" s="13">
        <v>355</v>
      </c>
      <c r="B341" s="11">
        <v>44844</v>
      </c>
      <c r="C341" s="11">
        <v>44323</v>
      </c>
      <c r="D341" s="11">
        <v>2</v>
      </c>
      <c r="E341" s="11">
        <v>2746.52</v>
      </c>
      <c r="F341" s="11">
        <v>1</v>
      </c>
    </row>
    <row r="342" spans="1:6" x14ac:dyDescent="0.35">
      <c r="A342" s="13">
        <v>356</v>
      </c>
      <c r="B342" s="11">
        <v>44673</v>
      </c>
      <c r="C342" s="11">
        <v>44555</v>
      </c>
      <c r="D342" s="11">
        <v>3</v>
      </c>
      <c r="E342" s="11">
        <v>2433.64</v>
      </c>
      <c r="F342" s="11">
        <v>1</v>
      </c>
    </row>
    <row r="343" spans="1:6" x14ac:dyDescent="0.35">
      <c r="A343" s="13">
        <v>357</v>
      </c>
      <c r="B343" s="11">
        <v>44693</v>
      </c>
      <c r="C343" s="11">
        <v>44693</v>
      </c>
      <c r="D343" s="11">
        <v>1</v>
      </c>
      <c r="E343" s="11">
        <v>1337</v>
      </c>
      <c r="F343" s="11">
        <v>1</v>
      </c>
    </row>
    <row r="344" spans="1:6" x14ac:dyDescent="0.35">
      <c r="A344" s="13">
        <v>358</v>
      </c>
      <c r="B344" s="11">
        <v>44304</v>
      </c>
      <c r="C344" s="11">
        <v>44304</v>
      </c>
      <c r="D344" s="11">
        <v>1</v>
      </c>
      <c r="E344" s="11">
        <v>1971.48</v>
      </c>
      <c r="F344" s="11">
        <v>0</v>
      </c>
    </row>
    <row r="345" spans="1:6" x14ac:dyDescent="0.35">
      <c r="A345" s="13">
        <v>359</v>
      </c>
      <c r="B345" s="11">
        <v>44467</v>
      </c>
      <c r="C345" s="11">
        <v>44428</v>
      </c>
      <c r="D345" s="11">
        <v>2</v>
      </c>
      <c r="E345" s="11">
        <v>394.86</v>
      </c>
      <c r="F345" s="11">
        <v>0</v>
      </c>
    </row>
    <row r="346" spans="1:6" x14ac:dyDescent="0.35">
      <c r="A346" s="13">
        <v>360</v>
      </c>
      <c r="B346" s="11">
        <v>44388</v>
      </c>
      <c r="C346" s="11">
        <v>44388</v>
      </c>
      <c r="D346" s="11">
        <v>1</v>
      </c>
      <c r="E346" s="11">
        <v>416.12</v>
      </c>
      <c r="F346" s="11">
        <v>1</v>
      </c>
    </row>
    <row r="347" spans="1:6" x14ac:dyDescent="0.35">
      <c r="A347" s="13">
        <v>361</v>
      </c>
      <c r="B347" s="11">
        <v>45005</v>
      </c>
      <c r="C347" s="11">
        <v>44547</v>
      </c>
      <c r="D347" s="11">
        <v>3</v>
      </c>
      <c r="E347" s="11">
        <v>3954.96</v>
      </c>
      <c r="F347" s="11">
        <v>2</v>
      </c>
    </row>
    <row r="348" spans="1:6" x14ac:dyDescent="0.35">
      <c r="A348" s="13">
        <v>362</v>
      </c>
      <c r="B348" s="11">
        <v>44993</v>
      </c>
      <c r="C348" s="11">
        <v>44509</v>
      </c>
      <c r="D348" s="11">
        <v>5</v>
      </c>
      <c r="E348" s="11">
        <v>3219.42</v>
      </c>
      <c r="F348" s="11">
        <v>2</v>
      </c>
    </row>
    <row r="349" spans="1:6" x14ac:dyDescent="0.35">
      <c r="A349" s="13">
        <v>363</v>
      </c>
      <c r="B349" s="11">
        <v>44869</v>
      </c>
      <c r="C349" s="11">
        <v>44322</v>
      </c>
      <c r="D349" s="11">
        <v>4</v>
      </c>
      <c r="E349" s="11">
        <v>3538.32</v>
      </c>
      <c r="F349" s="11">
        <v>2</v>
      </c>
    </row>
    <row r="350" spans="1:6" x14ac:dyDescent="0.35">
      <c r="A350" s="13">
        <v>364</v>
      </c>
      <c r="B350" s="11">
        <v>44930</v>
      </c>
      <c r="C350" s="11">
        <v>44365</v>
      </c>
      <c r="D350" s="11">
        <v>4</v>
      </c>
      <c r="E350" s="11">
        <v>3777.82</v>
      </c>
      <c r="F350" s="11">
        <v>3</v>
      </c>
    </row>
    <row r="351" spans="1:6" x14ac:dyDescent="0.35">
      <c r="A351" s="13">
        <v>367</v>
      </c>
      <c r="B351" s="11">
        <v>44687</v>
      </c>
      <c r="C351" s="11">
        <v>44399</v>
      </c>
      <c r="D351" s="11">
        <v>2</v>
      </c>
      <c r="E351" s="11">
        <v>1187.26</v>
      </c>
      <c r="F351" s="11">
        <v>0</v>
      </c>
    </row>
    <row r="352" spans="1:6" x14ac:dyDescent="0.35">
      <c r="A352" s="13">
        <v>368</v>
      </c>
      <c r="B352" s="11">
        <v>44727</v>
      </c>
      <c r="C352" s="11">
        <v>44438</v>
      </c>
      <c r="D352" s="11">
        <v>2</v>
      </c>
      <c r="E352" s="11">
        <v>334.46</v>
      </c>
      <c r="F352" s="11">
        <v>2</v>
      </c>
    </row>
    <row r="353" spans="1:6" x14ac:dyDescent="0.35">
      <c r="A353" s="13">
        <v>370</v>
      </c>
      <c r="B353" s="11">
        <v>44772</v>
      </c>
      <c r="C353" s="11">
        <v>44690</v>
      </c>
      <c r="D353" s="11">
        <v>3</v>
      </c>
      <c r="E353" s="11">
        <v>3118.51</v>
      </c>
      <c r="F353" s="11">
        <v>2</v>
      </c>
    </row>
    <row r="354" spans="1:6" x14ac:dyDescent="0.35">
      <c r="A354" s="13">
        <v>371</v>
      </c>
      <c r="B354" s="11">
        <v>44985</v>
      </c>
      <c r="C354" s="11">
        <v>44357</v>
      </c>
      <c r="D354" s="11">
        <v>4</v>
      </c>
      <c r="E354" s="11">
        <v>3929.83</v>
      </c>
      <c r="F354" s="11">
        <v>0</v>
      </c>
    </row>
    <row r="355" spans="1:6" x14ac:dyDescent="0.35">
      <c r="A355" s="13">
        <v>372</v>
      </c>
      <c r="B355" s="11">
        <v>44936</v>
      </c>
      <c r="C355" s="11">
        <v>44698</v>
      </c>
      <c r="D355" s="11">
        <v>3</v>
      </c>
      <c r="E355" s="11">
        <v>1670.6599999999999</v>
      </c>
      <c r="F355" s="11">
        <v>2</v>
      </c>
    </row>
    <row r="356" spans="1:6" x14ac:dyDescent="0.35">
      <c r="A356" s="13">
        <v>373</v>
      </c>
      <c r="B356" s="11">
        <v>44947</v>
      </c>
      <c r="C356" s="11">
        <v>44435</v>
      </c>
      <c r="D356" s="11">
        <v>7</v>
      </c>
      <c r="E356" s="11">
        <v>6940.3099999999995</v>
      </c>
      <c r="F356" s="11">
        <v>5</v>
      </c>
    </row>
    <row r="357" spans="1:6" x14ac:dyDescent="0.35">
      <c r="A357" s="13">
        <v>374</v>
      </c>
      <c r="B357" s="11">
        <v>44752</v>
      </c>
      <c r="C357" s="11">
        <v>44734</v>
      </c>
      <c r="D357" s="11">
        <v>2</v>
      </c>
      <c r="E357" s="11">
        <v>2161.61</v>
      </c>
      <c r="F357" s="11">
        <v>1</v>
      </c>
    </row>
    <row r="358" spans="1:6" x14ac:dyDescent="0.35">
      <c r="A358" s="13">
        <v>376</v>
      </c>
      <c r="B358" s="11">
        <v>44850</v>
      </c>
      <c r="C358" s="11">
        <v>44320</v>
      </c>
      <c r="D358" s="11">
        <v>5</v>
      </c>
      <c r="E358" s="11">
        <v>3070.7299999999996</v>
      </c>
      <c r="F358" s="11">
        <v>2</v>
      </c>
    </row>
    <row r="359" spans="1:6" x14ac:dyDescent="0.35">
      <c r="A359" s="13">
        <v>377</v>
      </c>
      <c r="B359" s="11">
        <v>44947</v>
      </c>
      <c r="C359" s="11">
        <v>44465</v>
      </c>
      <c r="D359" s="11">
        <v>3</v>
      </c>
      <c r="E359" s="11">
        <v>1818.77</v>
      </c>
      <c r="F359" s="11">
        <v>2</v>
      </c>
    </row>
    <row r="360" spans="1:6" x14ac:dyDescent="0.35">
      <c r="A360" s="13">
        <v>378</v>
      </c>
      <c r="B360" s="11">
        <v>44888</v>
      </c>
      <c r="C360" s="11">
        <v>44551</v>
      </c>
      <c r="D360" s="11">
        <v>5</v>
      </c>
      <c r="E360" s="11">
        <v>4263.05</v>
      </c>
      <c r="F360" s="11">
        <v>3</v>
      </c>
    </row>
    <row r="361" spans="1:6" x14ac:dyDescent="0.35">
      <c r="A361" s="13">
        <v>379</v>
      </c>
      <c r="B361" s="11">
        <v>44824</v>
      </c>
      <c r="C361" s="11">
        <v>44324</v>
      </c>
      <c r="D361" s="11">
        <v>3</v>
      </c>
      <c r="E361" s="11">
        <v>2437.23</v>
      </c>
      <c r="F361" s="11">
        <v>2</v>
      </c>
    </row>
    <row r="362" spans="1:6" x14ac:dyDescent="0.35">
      <c r="A362" s="13">
        <v>380</v>
      </c>
      <c r="B362" s="11">
        <v>44779</v>
      </c>
      <c r="C362" s="11">
        <v>44779</v>
      </c>
      <c r="D362" s="11">
        <v>1</v>
      </c>
      <c r="E362" s="11">
        <v>485.20000000000005</v>
      </c>
      <c r="F362" s="11">
        <v>0</v>
      </c>
    </row>
    <row r="363" spans="1:6" x14ac:dyDescent="0.35">
      <c r="A363" s="13">
        <v>381</v>
      </c>
      <c r="B363" s="11">
        <v>44332</v>
      </c>
      <c r="C363" s="11">
        <v>44332</v>
      </c>
      <c r="D363" s="11">
        <v>1</v>
      </c>
      <c r="E363" s="11">
        <v>204.21</v>
      </c>
      <c r="F363" s="11">
        <v>1</v>
      </c>
    </row>
    <row r="364" spans="1:6" x14ac:dyDescent="0.35">
      <c r="A364" s="13">
        <v>382</v>
      </c>
      <c r="B364" s="11">
        <v>44939</v>
      </c>
      <c r="C364" s="11">
        <v>44859</v>
      </c>
      <c r="D364" s="11">
        <v>2</v>
      </c>
      <c r="E364" s="11">
        <v>1379.68</v>
      </c>
      <c r="F364" s="11">
        <v>0</v>
      </c>
    </row>
    <row r="365" spans="1:6" x14ac:dyDescent="0.35">
      <c r="A365" s="13">
        <v>383</v>
      </c>
      <c r="B365" s="11">
        <v>44799</v>
      </c>
      <c r="C365" s="11">
        <v>44347</v>
      </c>
      <c r="D365" s="11">
        <v>6</v>
      </c>
      <c r="E365" s="11">
        <v>8446.119999999999</v>
      </c>
      <c r="F365" s="11">
        <v>1</v>
      </c>
    </row>
    <row r="366" spans="1:6" x14ac:dyDescent="0.35">
      <c r="A366" s="13">
        <v>384</v>
      </c>
      <c r="B366" s="11">
        <v>44860</v>
      </c>
      <c r="C366" s="11">
        <v>44282</v>
      </c>
      <c r="D366" s="11">
        <v>2</v>
      </c>
      <c r="E366" s="11">
        <v>2241.92</v>
      </c>
      <c r="F366" s="11">
        <v>1</v>
      </c>
    </row>
    <row r="367" spans="1:6" x14ac:dyDescent="0.35">
      <c r="A367" s="13">
        <v>385</v>
      </c>
      <c r="B367" s="11">
        <v>44814</v>
      </c>
      <c r="C367" s="11">
        <v>44753</v>
      </c>
      <c r="D367" s="11">
        <v>2</v>
      </c>
      <c r="E367" s="11">
        <v>1759.5</v>
      </c>
      <c r="F367" s="11">
        <v>2</v>
      </c>
    </row>
    <row r="368" spans="1:6" x14ac:dyDescent="0.35">
      <c r="A368" s="13">
        <v>386</v>
      </c>
      <c r="B368" s="11">
        <v>44860</v>
      </c>
      <c r="C368" s="11">
        <v>44390</v>
      </c>
      <c r="D368" s="11">
        <v>2</v>
      </c>
      <c r="E368" s="11">
        <v>1560.44</v>
      </c>
      <c r="F368" s="11">
        <v>1</v>
      </c>
    </row>
    <row r="369" spans="1:6" x14ac:dyDescent="0.35">
      <c r="A369" s="13">
        <v>387</v>
      </c>
      <c r="B369" s="11">
        <v>45004</v>
      </c>
      <c r="C369" s="11">
        <v>44294</v>
      </c>
      <c r="D369" s="11">
        <v>9</v>
      </c>
      <c r="E369" s="11">
        <v>7543.7999999999993</v>
      </c>
      <c r="F369" s="11">
        <v>4</v>
      </c>
    </row>
    <row r="370" spans="1:6" x14ac:dyDescent="0.35">
      <c r="A370" s="13">
        <v>388</v>
      </c>
      <c r="B370" s="11">
        <v>44751</v>
      </c>
      <c r="C370" s="11">
        <v>44398</v>
      </c>
      <c r="D370" s="11">
        <v>4</v>
      </c>
      <c r="E370" s="11">
        <v>2924.64</v>
      </c>
      <c r="F370" s="11">
        <v>3</v>
      </c>
    </row>
    <row r="371" spans="1:6" x14ac:dyDescent="0.35">
      <c r="A371" s="13">
        <v>389</v>
      </c>
      <c r="B371" s="11">
        <v>44961</v>
      </c>
      <c r="C371" s="11">
        <v>44961</v>
      </c>
      <c r="D371" s="11">
        <v>1</v>
      </c>
      <c r="E371" s="11">
        <v>1119.24</v>
      </c>
      <c r="F371" s="11">
        <v>0</v>
      </c>
    </row>
    <row r="372" spans="1:6" x14ac:dyDescent="0.35">
      <c r="A372" s="13">
        <v>390</v>
      </c>
      <c r="B372" s="11">
        <v>44876</v>
      </c>
      <c r="C372" s="11">
        <v>44707</v>
      </c>
      <c r="D372" s="11">
        <v>2</v>
      </c>
      <c r="E372" s="11">
        <v>1553.1399999999999</v>
      </c>
      <c r="F372" s="11">
        <v>1</v>
      </c>
    </row>
    <row r="373" spans="1:6" x14ac:dyDescent="0.35">
      <c r="A373" s="13">
        <v>391</v>
      </c>
      <c r="B373" s="11">
        <v>44753</v>
      </c>
      <c r="C373" s="11">
        <v>44606</v>
      </c>
      <c r="D373" s="11">
        <v>3</v>
      </c>
      <c r="E373" s="11">
        <v>2831.75</v>
      </c>
      <c r="F373" s="11">
        <v>3</v>
      </c>
    </row>
    <row r="374" spans="1:6" x14ac:dyDescent="0.35">
      <c r="A374" s="13">
        <v>392</v>
      </c>
      <c r="B374" s="11">
        <v>44614</v>
      </c>
      <c r="C374" s="11">
        <v>44433</v>
      </c>
      <c r="D374" s="11">
        <v>4</v>
      </c>
      <c r="E374" s="11">
        <v>3780.56</v>
      </c>
      <c r="F374" s="11">
        <v>2</v>
      </c>
    </row>
    <row r="375" spans="1:6" x14ac:dyDescent="0.35">
      <c r="A375" s="13">
        <v>393</v>
      </c>
      <c r="B375" s="11">
        <v>44938</v>
      </c>
      <c r="C375" s="11">
        <v>44359</v>
      </c>
      <c r="D375" s="11">
        <v>6</v>
      </c>
      <c r="E375" s="11">
        <v>1505.26</v>
      </c>
      <c r="F375" s="11">
        <v>2</v>
      </c>
    </row>
    <row r="376" spans="1:6" x14ac:dyDescent="0.35">
      <c r="A376" s="13">
        <v>394</v>
      </c>
      <c r="B376" s="11">
        <v>44675</v>
      </c>
      <c r="C376" s="11">
        <v>44322</v>
      </c>
      <c r="D376" s="11">
        <v>4</v>
      </c>
      <c r="E376" s="11">
        <v>1190.3999999999999</v>
      </c>
      <c r="F376" s="11">
        <v>0</v>
      </c>
    </row>
    <row r="377" spans="1:6" x14ac:dyDescent="0.35">
      <c r="A377" s="13">
        <v>395</v>
      </c>
      <c r="B377" s="11">
        <v>44834</v>
      </c>
      <c r="C377" s="11">
        <v>44694</v>
      </c>
      <c r="D377" s="11">
        <v>2</v>
      </c>
      <c r="E377" s="11">
        <v>1104.92</v>
      </c>
      <c r="F377" s="11">
        <v>0</v>
      </c>
    </row>
    <row r="378" spans="1:6" x14ac:dyDescent="0.35">
      <c r="A378" s="13">
        <v>396</v>
      </c>
      <c r="B378" s="11">
        <v>44779</v>
      </c>
      <c r="C378" s="11">
        <v>44779</v>
      </c>
      <c r="D378" s="11">
        <v>1</v>
      </c>
      <c r="E378" s="11">
        <v>1087.1999999999998</v>
      </c>
      <c r="F378" s="11">
        <v>1</v>
      </c>
    </row>
    <row r="379" spans="1:6" x14ac:dyDescent="0.35">
      <c r="A379" s="13">
        <v>397</v>
      </c>
      <c r="B379" s="11">
        <v>44799</v>
      </c>
      <c r="C379" s="11">
        <v>44588</v>
      </c>
      <c r="D379" s="11">
        <v>2</v>
      </c>
      <c r="E379" s="11">
        <v>1522.7299999999998</v>
      </c>
      <c r="F379" s="11">
        <v>0</v>
      </c>
    </row>
    <row r="380" spans="1:6" x14ac:dyDescent="0.35">
      <c r="A380" s="13">
        <v>398</v>
      </c>
      <c r="B380" s="11">
        <v>44724</v>
      </c>
      <c r="C380" s="11">
        <v>44360</v>
      </c>
      <c r="D380" s="11">
        <v>6</v>
      </c>
      <c r="E380" s="11">
        <v>7347.44</v>
      </c>
      <c r="F380" s="11">
        <v>0</v>
      </c>
    </row>
    <row r="381" spans="1:6" x14ac:dyDescent="0.35">
      <c r="A381" s="13">
        <v>399</v>
      </c>
      <c r="B381" s="11">
        <v>44956</v>
      </c>
      <c r="C381" s="11">
        <v>44646</v>
      </c>
      <c r="D381" s="11">
        <v>3</v>
      </c>
      <c r="E381" s="11">
        <v>4080.3500000000004</v>
      </c>
      <c r="F381" s="11">
        <v>3</v>
      </c>
    </row>
    <row r="382" spans="1:6" x14ac:dyDescent="0.35">
      <c r="A382" s="13">
        <v>401</v>
      </c>
      <c r="B382" s="11">
        <v>44942</v>
      </c>
      <c r="C382" s="11">
        <v>44509</v>
      </c>
      <c r="D382" s="11">
        <v>5</v>
      </c>
      <c r="E382" s="11">
        <v>1720.5500000000002</v>
      </c>
      <c r="F382" s="11">
        <v>2</v>
      </c>
    </row>
    <row r="383" spans="1:6" x14ac:dyDescent="0.35">
      <c r="A383" s="13">
        <v>403</v>
      </c>
      <c r="B383" s="11">
        <v>44749</v>
      </c>
      <c r="C383" s="11">
        <v>44749</v>
      </c>
      <c r="D383" s="11">
        <v>1</v>
      </c>
      <c r="E383" s="11">
        <v>815.8</v>
      </c>
      <c r="F383" s="11">
        <v>1</v>
      </c>
    </row>
    <row r="384" spans="1:6" x14ac:dyDescent="0.35">
      <c r="A384" s="13">
        <v>404</v>
      </c>
      <c r="B384" s="11">
        <v>44638</v>
      </c>
      <c r="C384" s="11">
        <v>44343</v>
      </c>
      <c r="D384" s="11">
        <v>2</v>
      </c>
      <c r="E384" s="11">
        <v>1294.26</v>
      </c>
      <c r="F384" s="11">
        <v>2</v>
      </c>
    </row>
    <row r="385" spans="1:6" x14ac:dyDescent="0.35">
      <c r="A385" s="13">
        <v>405</v>
      </c>
      <c r="B385" s="11">
        <v>44394</v>
      </c>
      <c r="C385" s="11">
        <v>44394</v>
      </c>
      <c r="D385" s="11">
        <v>1</v>
      </c>
      <c r="E385" s="11">
        <v>968.7</v>
      </c>
      <c r="F385" s="11">
        <v>1</v>
      </c>
    </row>
    <row r="386" spans="1:6" x14ac:dyDescent="0.35">
      <c r="A386" s="13">
        <v>406</v>
      </c>
      <c r="B386" s="11">
        <v>44824</v>
      </c>
      <c r="C386" s="11">
        <v>44609</v>
      </c>
      <c r="D386" s="11">
        <v>2</v>
      </c>
      <c r="E386" s="11">
        <v>1072.1599999999999</v>
      </c>
      <c r="F386" s="11">
        <v>2</v>
      </c>
    </row>
    <row r="387" spans="1:6" x14ac:dyDescent="0.35">
      <c r="A387" s="13">
        <v>408</v>
      </c>
      <c r="B387" s="11">
        <v>44599</v>
      </c>
      <c r="C387" s="11">
        <v>44477</v>
      </c>
      <c r="D387" s="11">
        <v>3</v>
      </c>
      <c r="E387" s="11">
        <v>1693.59</v>
      </c>
      <c r="F387" s="11">
        <v>1</v>
      </c>
    </row>
    <row r="388" spans="1:6" x14ac:dyDescent="0.35">
      <c r="A388" s="13">
        <v>409</v>
      </c>
      <c r="B388" s="11">
        <v>44805</v>
      </c>
      <c r="C388" s="11">
        <v>44414</v>
      </c>
      <c r="D388" s="11">
        <v>3</v>
      </c>
      <c r="E388" s="11">
        <v>1588.9199999999998</v>
      </c>
      <c r="F388" s="11">
        <v>3</v>
      </c>
    </row>
    <row r="389" spans="1:6" x14ac:dyDescent="0.35">
      <c r="A389" s="13">
        <v>410</v>
      </c>
      <c r="B389" s="11">
        <v>44338</v>
      </c>
      <c r="C389" s="11">
        <v>44338</v>
      </c>
      <c r="D389" s="11">
        <v>1</v>
      </c>
      <c r="E389" s="11">
        <v>239.38</v>
      </c>
      <c r="F389" s="11">
        <v>0</v>
      </c>
    </row>
    <row r="390" spans="1:6" x14ac:dyDescent="0.35">
      <c r="A390" s="13">
        <v>411</v>
      </c>
      <c r="B390" s="11">
        <v>44924</v>
      </c>
      <c r="C390" s="11">
        <v>44364</v>
      </c>
      <c r="D390" s="11">
        <v>4</v>
      </c>
      <c r="E390" s="11">
        <v>4374.41</v>
      </c>
      <c r="F390" s="11">
        <v>4</v>
      </c>
    </row>
    <row r="391" spans="1:6" x14ac:dyDescent="0.35">
      <c r="A391" s="13">
        <v>412</v>
      </c>
      <c r="B391" s="11">
        <v>44918</v>
      </c>
      <c r="C391" s="11">
        <v>44454</v>
      </c>
      <c r="D391" s="11">
        <v>3</v>
      </c>
      <c r="E391" s="11">
        <v>2512.2299999999996</v>
      </c>
      <c r="F391" s="11">
        <v>1</v>
      </c>
    </row>
    <row r="392" spans="1:6" x14ac:dyDescent="0.35">
      <c r="A392" s="13">
        <v>413</v>
      </c>
      <c r="B392" s="11">
        <v>44490</v>
      </c>
      <c r="C392" s="11">
        <v>44341</v>
      </c>
      <c r="D392" s="11">
        <v>3</v>
      </c>
      <c r="E392" s="11">
        <v>3549.08</v>
      </c>
      <c r="F392" s="11">
        <v>1</v>
      </c>
    </row>
    <row r="393" spans="1:6" x14ac:dyDescent="0.35">
      <c r="A393" s="13">
        <v>414</v>
      </c>
      <c r="B393" s="11">
        <v>44999</v>
      </c>
      <c r="C393" s="11">
        <v>44519</v>
      </c>
      <c r="D393" s="11">
        <v>4</v>
      </c>
      <c r="E393" s="11">
        <v>2284.2300000000005</v>
      </c>
      <c r="F393" s="11">
        <v>4</v>
      </c>
    </row>
    <row r="394" spans="1:6" x14ac:dyDescent="0.35">
      <c r="A394" s="13">
        <v>415</v>
      </c>
      <c r="B394" s="11">
        <v>44921</v>
      </c>
      <c r="C394" s="11">
        <v>44726</v>
      </c>
      <c r="D394" s="11">
        <v>2</v>
      </c>
      <c r="E394" s="11">
        <v>2522.96</v>
      </c>
      <c r="F394" s="11">
        <v>1</v>
      </c>
    </row>
    <row r="395" spans="1:6" x14ac:dyDescent="0.35">
      <c r="A395" s="13">
        <v>416</v>
      </c>
      <c r="B395" s="11">
        <v>44801</v>
      </c>
      <c r="C395" s="11">
        <v>44531</v>
      </c>
      <c r="D395" s="11">
        <v>2</v>
      </c>
      <c r="E395" s="11">
        <v>3983.2</v>
      </c>
      <c r="F395" s="11">
        <v>1</v>
      </c>
    </row>
    <row r="396" spans="1:6" x14ac:dyDescent="0.35">
      <c r="A396" s="13">
        <v>417</v>
      </c>
      <c r="B396" s="11">
        <v>44719</v>
      </c>
      <c r="C396" s="11">
        <v>44393</v>
      </c>
      <c r="D396" s="11">
        <v>3</v>
      </c>
      <c r="E396" s="11">
        <v>1481.8799999999999</v>
      </c>
      <c r="F396" s="11">
        <v>2</v>
      </c>
    </row>
    <row r="397" spans="1:6" x14ac:dyDescent="0.35">
      <c r="A397" s="13">
        <v>418</v>
      </c>
      <c r="B397" s="11">
        <v>44520</v>
      </c>
      <c r="C397" s="11">
        <v>44520</v>
      </c>
      <c r="D397" s="11">
        <v>1</v>
      </c>
      <c r="E397" s="11">
        <v>604.46</v>
      </c>
      <c r="F397" s="11">
        <v>0</v>
      </c>
    </row>
    <row r="398" spans="1:6" x14ac:dyDescent="0.35">
      <c r="A398" s="13">
        <v>419</v>
      </c>
      <c r="B398" s="11">
        <v>44953</v>
      </c>
      <c r="C398" s="11">
        <v>44388</v>
      </c>
      <c r="D398" s="11">
        <v>2</v>
      </c>
      <c r="E398" s="11">
        <v>827.01</v>
      </c>
      <c r="F398" s="11">
        <v>1</v>
      </c>
    </row>
    <row r="399" spans="1:6" x14ac:dyDescent="0.35">
      <c r="A399" s="13">
        <v>420</v>
      </c>
      <c r="B399" s="11">
        <v>44639</v>
      </c>
      <c r="C399" s="11">
        <v>44410</v>
      </c>
      <c r="D399" s="11">
        <v>3</v>
      </c>
      <c r="E399" s="11">
        <v>1339.04</v>
      </c>
      <c r="F399" s="11">
        <v>2</v>
      </c>
    </row>
    <row r="400" spans="1:6" x14ac:dyDescent="0.35">
      <c r="A400" s="13">
        <v>421</v>
      </c>
      <c r="B400" s="11">
        <v>44808</v>
      </c>
      <c r="C400" s="11">
        <v>44458</v>
      </c>
      <c r="D400" s="11">
        <v>7</v>
      </c>
      <c r="E400" s="11">
        <v>6554.03</v>
      </c>
      <c r="F400" s="11">
        <v>4</v>
      </c>
    </row>
    <row r="401" spans="1:6" x14ac:dyDescent="0.35">
      <c r="A401" s="13">
        <v>422</v>
      </c>
      <c r="B401" s="11">
        <v>44981</v>
      </c>
      <c r="C401" s="11">
        <v>44808</v>
      </c>
      <c r="D401" s="11">
        <v>2</v>
      </c>
      <c r="E401" s="11">
        <v>1134.93</v>
      </c>
      <c r="F401" s="11">
        <v>1</v>
      </c>
    </row>
    <row r="402" spans="1:6" x14ac:dyDescent="0.35">
      <c r="A402" s="13">
        <v>423</v>
      </c>
      <c r="B402" s="11">
        <v>44962</v>
      </c>
      <c r="C402" s="11">
        <v>44962</v>
      </c>
      <c r="D402" s="11">
        <v>1</v>
      </c>
      <c r="E402" s="11">
        <v>378.54999999999995</v>
      </c>
      <c r="F402" s="11">
        <v>1</v>
      </c>
    </row>
    <row r="403" spans="1:6" x14ac:dyDescent="0.35">
      <c r="A403" s="13">
        <v>424</v>
      </c>
      <c r="B403" s="11">
        <v>44457</v>
      </c>
      <c r="C403" s="11">
        <v>44457</v>
      </c>
      <c r="D403" s="11">
        <v>1</v>
      </c>
      <c r="E403" s="11">
        <v>855.32</v>
      </c>
      <c r="F403" s="11">
        <v>0</v>
      </c>
    </row>
    <row r="404" spans="1:6" x14ac:dyDescent="0.35">
      <c r="A404" s="13">
        <v>425</v>
      </c>
      <c r="B404" s="11">
        <v>44856</v>
      </c>
      <c r="C404" s="11">
        <v>44352</v>
      </c>
      <c r="D404" s="11">
        <v>4</v>
      </c>
      <c r="E404" s="11">
        <v>3380.8599999999997</v>
      </c>
      <c r="F404" s="11">
        <v>3</v>
      </c>
    </row>
    <row r="405" spans="1:6" x14ac:dyDescent="0.35">
      <c r="A405" s="13">
        <v>426</v>
      </c>
      <c r="B405" s="11">
        <v>44726</v>
      </c>
      <c r="C405" s="11">
        <v>44599</v>
      </c>
      <c r="D405" s="11">
        <v>2</v>
      </c>
      <c r="E405" s="11">
        <v>1136.48</v>
      </c>
      <c r="F405" s="11">
        <v>0</v>
      </c>
    </row>
    <row r="406" spans="1:6" x14ac:dyDescent="0.35">
      <c r="A406" s="13">
        <v>427</v>
      </c>
      <c r="B406" s="11">
        <v>44647</v>
      </c>
      <c r="C406" s="11">
        <v>44461</v>
      </c>
      <c r="D406" s="11">
        <v>4</v>
      </c>
      <c r="E406" s="11">
        <v>3574.08</v>
      </c>
      <c r="F406" s="11">
        <v>1</v>
      </c>
    </row>
    <row r="407" spans="1:6" x14ac:dyDescent="0.35">
      <c r="A407" s="13">
        <v>428</v>
      </c>
      <c r="B407" s="11">
        <v>44463</v>
      </c>
      <c r="C407" s="11">
        <v>44463</v>
      </c>
      <c r="D407" s="11">
        <v>1</v>
      </c>
      <c r="E407" s="11">
        <v>1484.76</v>
      </c>
      <c r="F407" s="11">
        <v>1</v>
      </c>
    </row>
    <row r="408" spans="1:6" x14ac:dyDescent="0.35">
      <c r="A408" s="13">
        <v>429</v>
      </c>
      <c r="B408" s="11">
        <v>44960</v>
      </c>
      <c r="C408" s="11">
        <v>44553</v>
      </c>
      <c r="D408" s="11">
        <v>2</v>
      </c>
      <c r="E408" s="11">
        <v>2334.16</v>
      </c>
      <c r="F408" s="11">
        <v>1</v>
      </c>
    </row>
    <row r="409" spans="1:6" x14ac:dyDescent="0.35">
      <c r="A409" s="13">
        <v>430</v>
      </c>
      <c r="B409" s="11">
        <v>44784</v>
      </c>
      <c r="C409" s="11">
        <v>44331</v>
      </c>
      <c r="D409" s="11">
        <v>7</v>
      </c>
      <c r="E409" s="11">
        <v>7549.5899999999992</v>
      </c>
      <c r="F409" s="11">
        <v>7</v>
      </c>
    </row>
    <row r="410" spans="1:6" x14ac:dyDescent="0.35">
      <c r="A410" s="13">
        <v>432</v>
      </c>
      <c r="B410" s="11">
        <v>44867</v>
      </c>
      <c r="C410" s="11">
        <v>44867</v>
      </c>
      <c r="D410" s="11">
        <v>1</v>
      </c>
      <c r="E410" s="11">
        <v>1268.22</v>
      </c>
      <c r="F410" s="11">
        <v>0</v>
      </c>
    </row>
    <row r="411" spans="1:6" x14ac:dyDescent="0.35">
      <c r="A411" s="13">
        <v>433</v>
      </c>
      <c r="B411" s="11">
        <v>44928</v>
      </c>
      <c r="C411" s="11">
        <v>44310</v>
      </c>
      <c r="D411" s="11">
        <v>4</v>
      </c>
      <c r="E411" s="11">
        <v>4170.72</v>
      </c>
      <c r="F411" s="11">
        <v>0</v>
      </c>
    </row>
    <row r="412" spans="1:6" x14ac:dyDescent="0.35">
      <c r="A412" s="13">
        <v>434</v>
      </c>
      <c r="B412" s="11">
        <v>44718</v>
      </c>
      <c r="C412" s="11">
        <v>44718</v>
      </c>
      <c r="D412" s="11">
        <v>1</v>
      </c>
      <c r="E412" s="11">
        <v>82.15</v>
      </c>
      <c r="F412" s="11">
        <v>0</v>
      </c>
    </row>
    <row r="413" spans="1:6" x14ac:dyDescent="0.35">
      <c r="A413" s="13">
        <v>435</v>
      </c>
      <c r="B413" s="11">
        <v>44639</v>
      </c>
      <c r="C413" s="11">
        <v>44583</v>
      </c>
      <c r="D413" s="11">
        <v>2</v>
      </c>
      <c r="E413" s="11">
        <v>713.48</v>
      </c>
      <c r="F413" s="11">
        <v>1</v>
      </c>
    </row>
    <row r="414" spans="1:6" x14ac:dyDescent="0.35">
      <c r="A414" s="13">
        <v>436</v>
      </c>
      <c r="B414" s="11">
        <v>44964</v>
      </c>
      <c r="C414" s="11">
        <v>44362</v>
      </c>
      <c r="D414" s="11">
        <v>5</v>
      </c>
      <c r="E414" s="11">
        <v>5134.91</v>
      </c>
      <c r="F414" s="11">
        <v>2</v>
      </c>
    </row>
    <row r="415" spans="1:6" x14ac:dyDescent="0.35">
      <c r="A415" s="13">
        <v>437</v>
      </c>
      <c r="B415" s="11">
        <v>45001</v>
      </c>
      <c r="C415" s="11">
        <v>44508</v>
      </c>
      <c r="D415" s="11">
        <v>4</v>
      </c>
      <c r="E415" s="11">
        <v>5759.2300000000005</v>
      </c>
      <c r="F415" s="11">
        <v>2</v>
      </c>
    </row>
    <row r="416" spans="1:6" x14ac:dyDescent="0.35">
      <c r="A416" s="13">
        <v>438</v>
      </c>
      <c r="B416" s="11">
        <v>44954</v>
      </c>
      <c r="C416" s="11">
        <v>44624</v>
      </c>
      <c r="D416" s="11">
        <v>4</v>
      </c>
      <c r="E416" s="11">
        <v>2299.92</v>
      </c>
      <c r="F416" s="11">
        <v>3</v>
      </c>
    </row>
    <row r="417" spans="1:6" x14ac:dyDescent="0.35">
      <c r="A417" s="13">
        <v>439</v>
      </c>
      <c r="B417" s="11">
        <v>44548</v>
      </c>
      <c r="C417" s="11">
        <v>44526</v>
      </c>
      <c r="D417" s="11">
        <v>3</v>
      </c>
      <c r="E417" s="11">
        <v>3790.47</v>
      </c>
      <c r="F417" s="11">
        <v>1</v>
      </c>
    </row>
    <row r="418" spans="1:6" x14ac:dyDescent="0.35">
      <c r="A418" s="13">
        <v>441</v>
      </c>
      <c r="B418" s="11">
        <v>44986</v>
      </c>
      <c r="C418" s="11">
        <v>44352</v>
      </c>
      <c r="D418" s="11">
        <v>6</v>
      </c>
      <c r="E418" s="11">
        <v>3270.42</v>
      </c>
      <c r="F418" s="11">
        <v>3</v>
      </c>
    </row>
    <row r="419" spans="1:6" x14ac:dyDescent="0.35">
      <c r="A419" s="13">
        <v>442</v>
      </c>
      <c r="B419" s="11">
        <v>44777</v>
      </c>
      <c r="C419" s="11">
        <v>44496</v>
      </c>
      <c r="D419" s="11">
        <v>2</v>
      </c>
      <c r="E419" s="11">
        <v>3382.7700000000004</v>
      </c>
      <c r="F419" s="11">
        <v>1</v>
      </c>
    </row>
    <row r="420" spans="1:6" x14ac:dyDescent="0.35">
      <c r="A420" s="13">
        <v>443</v>
      </c>
      <c r="B420" s="11">
        <v>44623</v>
      </c>
      <c r="C420" s="11">
        <v>44501</v>
      </c>
      <c r="D420" s="11">
        <v>2</v>
      </c>
      <c r="E420" s="11">
        <v>1322.3400000000001</v>
      </c>
      <c r="F420" s="11">
        <v>0</v>
      </c>
    </row>
    <row r="421" spans="1:6" x14ac:dyDescent="0.35">
      <c r="A421" s="13">
        <v>444</v>
      </c>
      <c r="B421" s="11">
        <v>44776</v>
      </c>
      <c r="C421" s="11">
        <v>44480</v>
      </c>
      <c r="D421" s="11">
        <v>3</v>
      </c>
      <c r="E421" s="11">
        <v>2423.85</v>
      </c>
      <c r="F421" s="11">
        <v>1</v>
      </c>
    </row>
    <row r="422" spans="1:6" x14ac:dyDescent="0.35">
      <c r="A422" s="13">
        <v>445</v>
      </c>
      <c r="B422" s="11">
        <v>44821</v>
      </c>
      <c r="C422" s="11">
        <v>44472</v>
      </c>
      <c r="D422" s="11">
        <v>4</v>
      </c>
      <c r="E422" s="11">
        <v>3639.6000000000004</v>
      </c>
      <c r="F422" s="11">
        <v>2</v>
      </c>
    </row>
    <row r="423" spans="1:6" x14ac:dyDescent="0.35">
      <c r="A423" s="13">
        <v>446</v>
      </c>
      <c r="B423" s="11">
        <v>44691</v>
      </c>
      <c r="C423" s="11">
        <v>44492</v>
      </c>
      <c r="D423" s="11">
        <v>3</v>
      </c>
      <c r="E423" s="11">
        <v>2128.35</v>
      </c>
      <c r="F423" s="11">
        <v>3</v>
      </c>
    </row>
    <row r="424" spans="1:6" x14ac:dyDescent="0.35">
      <c r="A424" s="13">
        <v>447</v>
      </c>
      <c r="B424" s="11">
        <v>44708</v>
      </c>
      <c r="C424" s="11">
        <v>44485</v>
      </c>
      <c r="D424" s="11">
        <v>3</v>
      </c>
      <c r="E424" s="11">
        <v>1378.77</v>
      </c>
      <c r="F424" s="11">
        <v>1</v>
      </c>
    </row>
    <row r="425" spans="1:6" x14ac:dyDescent="0.35">
      <c r="A425" s="13">
        <v>448</v>
      </c>
      <c r="B425" s="11">
        <v>44856</v>
      </c>
      <c r="C425" s="11">
        <v>44341</v>
      </c>
      <c r="D425" s="11">
        <v>4</v>
      </c>
      <c r="E425" s="11">
        <v>4506.2099999999991</v>
      </c>
      <c r="F425" s="11">
        <v>1</v>
      </c>
    </row>
    <row r="426" spans="1:6" x14ac:dyDescent="0.35">
      <c r="A426" s="13">
        <v>449</v>
      </c>
      <c r="B426" s="11">
        <v>44884</v>
      </c>
      <c r="C426" s="11">
        <v>44419</v>
      </c>
      <c r="D426" s="11">
        <v>3</v>
      </c>
      <c r="E426" s="11">
        <v>3102.49</v>
      </c>
      <c r="F426" s="11">
        <v>1</v>
      </c>
    </row>
    <row r="427" spans="1:6" x14ac:dyDescent="0.35">
      <c r="A427" s="13">
        <v>450</v>
      </c>
      <c r="B427" s="11">
        <v>44661</v>
      </c>
      <c r="C427" s="11">
        <v>44485</v>
      </c>
      <c r="D427" s="11">
        <v>3</v>
      </c>
      <c r="E427" s="11">
        <v>2954.7</v>
      </c>
      <c r="F427" s="11">
        <v>2</v>
      </c>
    </row>
    <row r="428" spans="1:6" x14ac:dyDescent="0.35">
      <c r="A428" s="13">
        <v>451</v>
      </c>
      <c r="B428" s="11">
        <v>44380</v>
      </c>
      <c r="C428" s="11">
        <v>44380</v>
      </c>
      <c r="D428" s="11">
        <v>1</v>
      </c>
      <c r="E428" s="11">
        <v>1867.72</v>
      </c>
      <c r="F428" s="11">
        <v>1</v>
      </c>
    </row>
    <row r="429" spans="1:6" x14ac:dyDescent="0.35">
      <c r="A429" s="13">
        <v>452</v>
      </c>
      <c r="B429" s="11">
        <v>44901</v>
      </c>
      <c r="C429" s="11">
        <v>44327</v>
      </c>
      <c r="D429" s="11">
        <v>3</v>
      </c>
      <c r="E429" s="11">
        <v>1917.48</v>
      </c>
      <c r="F429" s="11">
        <v>2</v>
      </c>
    </row>
    <row r="430" spans="1:6" x14ac:dyDescent="0.35">
      <c r="A430" s="13">
        <v>453</v>
      </c>
      <c r="B430" s="11">
        <v>44656</v>
      </c>
      <c r="C430" s="11">
        <v>44582</v>
      </c>
      <c r="D430" s="11">
        <v>2</v>
      </c>
      <c r="E430" s="11">
        <v>648.5</v>
      </c>
      <c r="F430" s="11">
        <v>1</v>
      </c>
    </row>
    <row r="431" spans="1:6" x14ac:dyDescent="0.35">
      <c r="A431" s="13">
        <v>454</v>
      </c>
      <c r="B431" s="11">
        <v>44992</v>
      </c>
      <c r="C431" s="11">
        <v>44992</v>
      </c>
      <c r="D431" s="11">
        <v>1</v>
      </c>
      <c r="E431" s="11">
        <v>2361.9</v>
      </c>
      <c r="F431" s="11">
        <v>0</v>
      </c>
    </row>
    <row r="432" spans="1:6" x14ac:dyDescent="0.35">
      <c r="A432" s="13">
        <v>455</v>
      </c>
      <c r="B432" s="11">
        <v>44998</v>
      </c>
      <c r="C432" s="11">
        <v>44329</v>
      </c>
      <c r="D432" s="11">
        <v>4</v>
      </c>
      <c r="E432" s="11">
        <v>1217.1199999999999</v>
      </c>
      <c r="F432" s="11">
        <v>2</v>
      </c>
    </row>
    <row r="433" spans="1:6" x14ac:dyDescent="0.35">
      <c r="A433" s="13">
        <v>456</v>
      </c>
      <c r="B433" s="11">
        <v>44777</v>
      </c>
      <c r="C433" s="11">
        <v>44737</v>
      </c>
      <c r="D433" s="11">
        <v>2</v>
      </c>
      <c r="E433" s="11">
        <v>682.15</v>
      </c>
      <c r="F433" s="11">
        <v>0</v>
      </c>
    </row>
    <row r="434" spans="1:6" x14ac:dyDescent="0.35">
      <c r="A434" s="13">
        <v>457</v>
      </c>
      <c r="B434" s="11">
        <v>44355</v>
      </c>
      <c r="C434" s="11">
        <v>44338</v>
      </c>
      <c r="D434" s="11">
        <v>2</v>
      </c>
      <c r="E434" s="11">
        <v>1499.52</v>
      </c>
      <c r="F434" s="11">
        <v>0</v>
      </c>
    </row>
    <row r="435" spans="1:6" x14ac:dyDescent="0.35">
      <c r="A435" s="13">
        <v>458</v>
      </c>
      <c r="B435" s="11">
        <v>44911</v>
      </c>
      <c r="C435" s="11">
        <v>44404</v>
      </c>
      <c r="D435" s="11">
        <v>4</v>
      </c>
      <c r="E435" s="11">
        <v>1199.6000000000001</v>
      </c>
      <c r="F435" s="11">
        <v>3</v>
      </c>
    </row>
    <row r="436" spans="1:6" x14ac:dyDescent="0.35">
      <c r="A436" s="13">
        <v>460</v>
      </c>
      <c r="B436" s="11">
        <v>44949</v>
      </c>
      <c r="C436" s="11">
        <v>44299</v>
      </c>
      <c r="D436" s="11">
        <v>5</v>
      </c>
      <c r="E436" s="11">
        <v>3860.0000000000005</v>
      </c>
      <c r="F436" s="11">
        <v>1</v>
      </c>
    </row>
    <row r="437" spans="1:6" x14ac:dyDescent="0.35">
      <c r="A437" s="13">
        <v>461</v>
      </c>
      <c r="B437" s="11">
        <v>44709</v>
      </c>
      <c r="C437" s="11">
        <v>44452</v>
      </c>
      <c r="D437" s="11">
        <v>2</v>
      </c>
      <c r="E437" s="11">
        <v>438.32</v>
      </c>
      <c r="F437" s="11">
        <v>2</v>
      </c>
    </row>
    <row r="438" spans="1:6" x14ac:dyDescent="0.35">
      <c r="A438" s="13">
        <v>462</v>
      </c>
      <c r="B438" s="11">
        <v>44913</v>
      </c>
      <c r="C438" s="11">
        <v>44452</v>
      </c>
      <c r="D438" s="11">
        <v>4</v>
      </c>
      <c r="E438" s="11">
        <v>1841.6000000000001</v>
      </c>
      <c r="F438" s="11">
        <v>1</v>
      </c>
    </row>
    <row r="439" spans="1:6" x14ac:dyDescent="0.35">
      <c r="A439" s="13">
        <v>463</v>
      </c>
      <c r="B439" s="11">
        <v>44989</v>
      </c>
      <c r="C439" s="11">
        <v>44440</v>
      </c>
      <c r="D439" s="11">
        <v>8</v>
      </c>
      <c r="E439" s="11">
        <v>7476.18</v>
      </c>
      <c r="F439" s="11">
        <v>4</v>
      </c>
    </row>
    <row r="440" spans="1:6" x14ac:dyDescent="0.35">
      <c r="A440" s="13">
        <v>464</v>
      </c>
      <c r="B440" s="11">
        <v>44402</v>
      </c>
      <c r="C440" s="11">
        <v>44333</v>
      </c>
      <c r="D440" s="11">
        <v>2</v>
      </c>
      <c r="E440" s="11">
        <v>1457.31</v>
      </c>
      <c r="F440" s="11">
        <v>1</v>
      </c>
    </row>
    <row r="441" spans="1:6" x14ac:dyDescent="0.35">
      <c r="A441" s="13">
        <v>465</v>
      </c>
      <c r="B441" s="11">
        <v>44698</v>
      </c>
      <c r="C441" s="11">
        <v>44692</v>
      </c>
      <c r="D441" s="11">
        <v>3</v>
      </c>
      <c r="E441" s="11">
        <v>2792.0600000000004</v>
      </c>
      <c r="F441" s="11">
        <v>1</v>
      </c>
    </row>
    <row r="442" spans="1:6" x14ac:dyDescent="0.35">
      <c r="A442" s="13">
        <v>466</v>
      </c>
      <c r="B442" s="11">
        <v>44335</v>
      </c>
      <c r="C442" s="11">
        <v>44335</v>
      </c>
      <c r="D442" s="11">
        <v>1</v>
      </c>
      <c r="E442" s="11">
        <v>56.050000000000004</v>
      </c>
      <c r="F442" s="11">
        <v>1</v>
      </c>
    </row>
    <row r="443" spans="1:6" x14ac:dyDescent="0.35">
      <c r="A443" s="13">
        <v>467</v>
      </c>
      <c r="B443" s="11">
        <v>44965</v>
      </c>
      <c r="C443" s="11">
        <v>44294</v>
      </c>
      <c r="D443" s="11">
        <v>3</v>
      </c>
      <c r="E443" s="11">
        <v>1130.8800000000001</v>
      </c>
      <c r="F443" s="11">
        <v>1</v>
      </c>
    </row>
    <row r="444" spans="1:6" x14ac:dyDescent="0.35">
      <c r="A444" s="13">
        <v>468</v>
      </c>
      <c r="B444" s="11">
        <v>44898</v>
      </c>
      <c r="C444" s="11">
        <v>44381</v>
      </c>
      <c r="D444" s="11">
        <v>7</v>
      </c>
      <c r="E444" s="11">
        <v>5731.18</v>
      </c>
      <c r="F444" s="11">
        <v>3</v>
      </c>
    </row>
    <row r="445" spans="1:6" x14ac:dyDescent="0.35">
      <c r="A445" s="13">
        <v>469</v>
      </c>
      <c r="B445" s="11">
        <v>44618</v>
      </c>
      <c r="C445" s="11">
        <v>44358</v>
      </c>
      <c r="D445" s="11">
        <v>2</v>
      </c>
      <c r="E445" s="11">
        <v>2550.16</v>
      </c>
      <c r="F445" s="11">
        <v>1</v>
      </c>
    </row>
    <row r="446" spans="1:6" x14ac:dyDescent="0.35">
      <c r="A446" s="13">
        <v>470</v>
      </c>
      <c r="B446" s="11">
        <v>44738</v>
      </c>
      <c r="C446" s="11">
        <v>44443</v>
      </c>
      <c r="D446" s="11">
        <v>3</v>
      </c>
      <c r="E446" s="11">
        <v>1014.62</v>
      </c>
      <c r="F446" s="11">
        <v>3</v>
      </c>
    </row>
    <row r="447" spans="1:6" x14ac:dyDescent="0.35">
      <c r="A447" s="13">
        <v>471</v>
      </c>
      <c r="B447" s="11">
        <v>44838</v>
      </c>
      <c r="C447" s="11">
        <v>44315</v>
      </c>
      <c r="D447" s="11">
        <v>6</v>
      </c>
      <c r="E447" s="11">
        <v>5343.78</v>
      </c>
      <c r="F447" s="11">
        <v>3</v>
      </c>
    </row>
    <row r="448" spans="1:6" x14ac:dyDescent="0.35">
      <c r="A448" s="13">
        <v>472</v>
      </c>
      <c r="B448" s="11">
        <v>44720</v>
      </c>
      <c r="C448" s="11">
        <v>44447</v>
      </c>
      <c r="D448" s="11">
        <v>3</v>
      </c>
      <c r="E448" s="11">
        <v>1742.7800000000002</v>
      </c>
      <c r="F448" s="11">
        <v>2</v>
      </c>
    </row>
    <row r="449" spans="1:6" x14ac:dyDescent="0.35">
      <c r="A449" s="13">
        <v>473</v>
      </c>
      <c r="B449" s="11">
        <v>44779</v>
      </c>
      <c r="C449" s="11">
        <v>44486</v>
      </c>
      <c r="D449" s="11">
        <v>3</v>
      </c>
      <c r="E449" s="11">
        <v>382.64</v>
      </c>
      <c r="F449" s="11">
        <v>2</v>
      </c>
    </row>
    <row r="450" spans="1:6" x14ac:dyDescent="0.35">
      <c r="A450" s="13">
        <v>474</v>
      </c>
      <c r="B450" s="11">
        <v>44803</v>
      </c>
      <c r="C450" s="11">
        <v>44441</v>
      </c>
      <c r="D450" s="11">
        <v>3</v>
      </c>
      <c r="E450" s="11">
        <v>2007.7200000000003</v>
      </c>
      <c r="F450" s="11">
        <v>0</v>
      </c>
    </row>
    <row r="451" spans="1:6" x14ac:dyDescent="0.35">
      <c r="A451" s="13">
        <v>475</v>
      </c>
      <c r="B451" s="11">
        <v>45009</v>
      </c>
      <c r="C451" s="11">
        <v>44427</v>
      </c>
      <c r="D451" s="11">
        <v>6</v>
      </c>
      <c r="E451" s="11">
        <v>4312.7099999999991</v>
      </c>
      <c r="F451" s="11">
        <v>2</v>
      </c>
    </row>
    <row r="452" spans="1:6" x14ac:dyDescent="0.35">
      <c r="A452" s="13">
        <v>476</v>
      </c>
      <c r="B452" s="11">
        <v>44782</v>
      </c>
      <c r="C452" s="11">
        <v>44782</v>
      </c>
      <c r="D452" s="11">
        <v>1</v>
      </c>
      <c r="E452" s="11">
        <v>337.14</v>
      </c>
      <c r="F452" s="11">
        <v>0</v>
      </c>
    </row>
    <row r="453" spans="1:6" x14ac:dyDescent="0.35">
      <c r="A453" s="13">
        <v>477</v>
      </c>
      <c r="B453" s="11">
        <v>44955</v>
      </c>
      <c r="C453" s="11">
        <v>44377</v>
      </c>
      <c r="D453" s="11">
        <v>6</v>
      </c>
      <c r="E453" s="11">
        <v>3814.68</v>
      </c>
      <c r="F453" s="11">
        <v>4</v>
      </c>
    </row>
    <row r="454" spans="1:6" x14ac:dyDescent="0.35">
      <c r="A454" s="13">
        <v>478</v>
      </c>
      <c r="B454" s="11">
        <v>44825</v>
      </c>
      <c r="C454" s="11">
        <v>44341</v>
      </c>
      <c r="D454" s="11">
        <v>2</v>
      </c>
      <c r="E454" s="11">
        <v>1280.23</v>
      </c>
      <c r="F454" s="11">
        <v>0</v>
      </c>
    </row>
    <row r="455" spans="1:6" x14ac:dyDescent="0.35">
      <c r="A455" s="13">
        <v>479</v>
      </c>
      <c r="B455" s="11">
        <v>44765</v>
      </c>
      <c r="C455" s="11">
        <v>44299</v>
      </c>
      <c r="D455" s="11">
        <v>3</v>
      </c>
      <c r="E455" s="11">
        <v>3546.71</v>
      </c>
      <c r="F455" s="11">
        <v>2</v>
      </c>
    </row>
    <row r="456" spans="1:6" x14ac:dyDescent="0.35">
      <c r="A456" s="13">
        <v>480</v>
      </c>
      <c r="B456" s="11">
        <v>44671</v>
      </c>
      <c r="C456" s="11">
        <v>44671</v>
      </c>
      <c r="D456" s="11">
        <v>1</v>
      </c>
      <c r="E456" s="11">
        <v>125.03999999999999</v>
      </c>
      <c r="F456" s="11">
        <v>0</v>
      </c>
    </row>
    <row r="457" spans="1:6" x14ac:dyDescent="0.35">
      <c r="A457" s="13">
        <v>481</v>
      </c>
      <c r="B457" s="11">
        <v>44876</v>
      </c>
      <c r="C457" s="11">
        <v>44397</v>
      </c>
      <c r="D457" s="11">
        <v>4</v>
      </c>
      <c r="E457" s="11">
        <v>1540.35</v>
      </c>
      <c r="F457" s="11">
        <v>3</v>
      </c>
    </row>
    <row r="458" spans="1:6" x14ac:dyDescent="0.35">
      <c r="A458" s="13">
        <v>482</v>
      </c>
      <c r="B458" s="11">
        <v>44640</v>
      </c>
      <c r="C458" s="11">
        <v>44287</v>
      </c>
      <c r="D458" s="11">
        <v>4</v>
      </c>
      <c r="E458" s="11">
        <v>3868.64</v>
      </c>
      <c r="F458" s="11">
        <v>2</v>
      </c>
    </row>
    <row r="459" spans="1:6" x14ac:dyDescent="0.35">
      <c r="A459" s="13">
        <v>483</v>
      </c>
      <c r="B459" s="11">
        <v>44997</v>
      </c>
      <c r="C459" s="11">
        <v>44322</v>
      </c>
      <c r="D459" s="11">
        <v>9</v>
      </c>
      <c r="E459" s="11">
        <v>6882.1900000000005</v>
      </c>
      <c r="F459" s="11">
        <v>3</v>
      </c>
    </row>
    <row r="460" spans="1:6" x14ac:dyDescent="0.35">
      <c r="A460" s="13">
        <v>485</v>
      </c>
      <c r="B460" s="11">
        <v>44696</v>
      </c>
      <c r="C460" s="11">
        <v>44696</v>
      </c>
      <c r="D460" s="11">
        <v>1</v>
      </c>
      <c r="E460" s="11">
        <v>234.02</v>
      </c>
      <c r="F460" s="11">
        <v>1</v>
      </c>
    </row>
    <row r="461" spans="1:6" x14ac:dyDescent="0.35">
      <c r="A461" s="13">
        <v>486</v>
      </c>
      <c r="B461" s="11">
        <v>44605</v>
      </c>
      <c r="C461" s="11">
        <v>44605</v>
      </c>
      <c r="D461" s="11">
        <v>1</v>
      </c>
      <c r="E461" s="11">
        <v>153.66</v>
      </c>
      <c r="F461" s="11">
        <v>0</v>
      </c>
    </row>
    <row r="462" spans="1:6" x14ac:dyDescent="0.35">
      <c r="A462" s="13">
        <v>487</v>
      </c>
      <c r="B462" s="11">
        <v>44938</v>
      </c>
      <c r="C462" s="11">
        <v>44693</v>
      </c>
      <c r="D462" s="11">
        <v>2</v>
      </c>
      <c r="E462" s="11">
        <v>806.69</v>
      </c>
      <c r="F462" s="11">
        <v>2</v>
      </c>
    </row>
    <row r="463" spans="1:6" x14ac:dyDescent="0.35">
      <c r="A463" s="13">
        <v>488</v>
      </c>
      <c r="B463" s="11">
        <v>44801</v>
      </c>
      <c r="C463" s="11">
        <v>44384</v>
      </c>
      <c r="D463" s="11">
        <v>6</v>
      </c>
      <c r="E463" s="11">
        <v>3751.09</v>
      </c>
      <c r="F463" s="11">
        <v>4</v>
      </c>
    </row>
    <row r="464" spans="1:6" x14ac:dyDescent="0.35">
      <c r="A464" s="13">
        <v>489</v>
      </c>
      <c r="B464" s="11">
        <v>44561</v>
      </c>
      <c r="C464" s="11">
        <v>44561</v>
      </c>
      <c r="D464" s="11">
        <v>1</v>
      </c>
      <c r="E464" s="11">
        <v>363.04</v>
      </c>
      <c r="F464" s="11">
        <v>0</v>
      </c>
    </row>
    <row r="465" spans="1:6" x14ac:dyDescent="0.35">
      <c r="A465" s="13">
        <v>490</v>
      </c>
      <c r="B465" s="11">
        <v>44333</v>
      </c>
      <c r="C465" s="11">
        <v>44317</v>
      </c>
      <c r="D465" s="11">
        <v>2</v>
      </c>
      <c r="E465" s="11">
        <v>620.72</v>
      </c>
      <c r="F465" s="11">
        <v>1</v>
      </c>
    </row>
    <row r="466" spans="1:6" x14ac:dyDescent="0.35">
      <c r="A466" s="13">
        <v>491</v>
      </c>
      <c r="B466" s="11">
        <v>44952</v>
      </c>
      <c r="C466" s="11">
        <v>44381</v>
      </c>
      <c r="D466" s="11">
        <v>3</v>
      </c>
      <c r="E466" s="11">
        <v>1700.56</v>
      </c>
      <c r="F466" s="11">
        <v>2</v>
      </c>
    </row>
    <row r="467" spans="1:6" x14ac:dyDescent="0.35">
      <c r="A467" s="13">
        <v>492</v>
      </c>
      <c r="B467" s="11">
        <v>44841</v>
      </c>
      <c r="C467" s="11">
        <v>44295</v>
      </c>
      <c r="D467" s="11">
        <v>5</v>
      </c>
      <c r="E467" s="11">
        <v>380.24</v>
      </c>
      <c r="F467" s="11">
        <v>2</v>
      </c>
    </row>
    <row r="468" spans="1:6" x14ac:dyDescent="0.35">
      <c r="A468" s="13">
        <v>493</v>
      </c>
      <c r="B468" s="11">
        <v>44970</v>
      </c>
      <c r="C468" s="11">
        <v>44839</v>
      </c>
      <c r="D468" s="11">
        <v>2</v>
      </c>
      <c r="E468" s="11">
        <v>2176.29</v>
      </c>
      <c r="F468" s="11">
        <v>2</v>
      </c>
    </row>
    <row r="469" spans="1:6" x14ac:dyDescent="0.35">
      <c r="A469" s="13">
        <v>494</v>
      </c>
      <c r="B469" s="11">
        <v>44861</v>
      </c>
      <c r="C469" s="11">
        <v>44369</v>
      </c>
      <c r="D469" s="11">
        <v>3</v>
      </c>
      <c r="E469" s="11">
        <v>1184.96</v>
      </c>
      <c r="F469" s="11">
        <v>1</v>
      </c>
    </row>
    <row r="470" spans="1:6" x14ac:dyDescent="0.35">
      <c r="A470" s="13">
        <v>495</v>
      </c>
      <c r="B470" s="11">
        <v>44904</v>
      </c>
      <c r="C470" s="11">
        <v>44452</v>
      </c>
      <c r="D470" s="11">
        <v>4</v>
      </c>
      <c r="E470" s="11">
        <v>2184.7799999999997</v>
      </c>
      <c r="F470" s="11">
        <v>3</v>
      </c>
    </row>
    <row r="471" spans="1:6" x14ac:dyDescent="0.35">
      <c r="A471" s="13">
        <v>496</v>
      </c>
      <c r="B471" s="11">
        <v>44929</v>
      </c>
      <c r="C471" s="11">
        <v>44406</v>
      </c>
      <c r="D471" s="11">
        <v>5</v>
      </c>
      <c r="E471" s="11">
        <v>4066.1500000000005</v>
      </c>
      <c r="F471" s="11">
        <v>3</v>
      </c>
    </row>
    <row r="472" spans="1:6" x14ac:dyDescent="0.35">
      <c r="A472" s="13">
        <v>497</v>
      </c>
      <c r="B472" s="11">
        <v>44551</v>
      </c>
      <c r="C472" s="11">
        <v>44346</v>
      </c>
      <c r="D472" s="11">
        <v>4</v>
      </c>
      <c r="E472" s="11">
        <v>733.8</v>
      </c>
      <c r="F472" s="11">
        <v>3</v>
      </c>
    </row>
    <row r="473" spans="1:6" x14ac:dyDescent="0.35">
      <c r="A473" s="13">
        <v>498</v>
      </c>
      <c r="B473" s="11">
        <v>44902</v>
      </c>
      <c r="C473" s="11">
        <v>44723</v>
      </c>
      <c r="D473" s="11">
        <v>4</v>
      </c>
      <c r="E473" s="11">
        <v>5328.81</v>
      </c>
      <c r="F473" s="11">
        <v>2</v>
      </c>
    </row>
    <row r="474" spans="1:6" x14ac:dyDescent="0.35">
      <c r="A474" s="13">
        <v>500</v>
      </c>
      <c r="B474" s="11">
        <v>44420</v>
      </c>
      <c r="C474" s="11">
        <v>44420</v>
      </c>
      <c r="D474" s="11">
        <v>1</v>
      </c>
      <c r="E474" s="11">
        <v>1416.3000000000002</v>
      </c>
      <c r="F474" s="11">
        <v>1</v>
      </c>
    </row>
    <row r="475" spans="1:6" x14ac:dyDescent="0.35">
      <c r="A475" s="13">
        <v>503</v>
      </c>
      <c r="B475" s="11">
        <v>44813</v>
      </c>
      <c r="C475" s="11">
        <v>44525</v>
      </c>
      <c r="D475" s="11">
        <v>3</v>
      </c>
      <c r="E475" s="11">
        <v>1756.21</v>
      </c>
      <c r="F475" s="11">
        <v>1</v>
      </c>
    </row>
    <row r="476" spans="1:6" x14ac:dyDescent="0.35">
      <c r="A476" s="13">
        <v>504</v>
      </c>
      <c r="B476" s="11">
        <v>44927</v>
      </c>
      <c r="C476" s="11">
        <v>44618</v>
      </c>
      <c r="D476" s="11">
        <v>4</v>
      </c>
      <c r="E476" s="11">
        <v>3186.38</v>
      </c>
      <c r="F476" s="11">
        <v>4</v>
      </c>
    </row>
    <row r="477" spans="1:6" x14ac:dyDescent="0.35">
      <c r="A477" s="13">
        <v>505</v>
      </c>
      <c r="B477" s="11">
        <v>44701</v>
      </c>
      <c r="C477" s="11">
        <v>44298</v>
      </c>
      <c r="D477" s="11">
        <v>3</v>
      </c>
      <c r="E477" s="11">
        <v>1366.1799999999998</v>
      </c>
      <c r="F477" s="11">
        <v>0</v>
      </c>
    </row>
    <row r="478" spans="1:6" x14ac:dyDescent="0.35">
      <c r="A478" s="13">
        <v>506</v>
      </c>
      <c r="B478" s="11">
        <v>44996</v>
      </c>
      <c r="C478" s="11">
        <v>44467</v>
      </c>
      <c r="D478" s="11">
        <v>2</v>
      </c>
      <c r="E478" s="11">
        <v>586.79999999999995</v>
      </c>
      <c r="F478" s="11">
        <v>2</v>
      </c>
    </row>
    <row r="479" spans="1:6" x14ac:dyDescent="0.35">
      <c r="A479" s="13">
        <v>507</v>
      </c>
      <c r="B479" s="11">
        <v>44893</v>
      </c>
      <c r="C479" s="11">
        <v>44345</v>
      </c>
      <c r="D479" s="11">
        <v>4</v>
      </c>
      <c r="E479" s="11">
        <v>2632.12</v>
      </c>
      <c r="F479" s="11">
        <v>2</v>
      </c>
    </row>
    <row r="480" spans="1:6" x14ac:dyDescent="0.35">
      <c r="A480" s="13">
        <v>508</v>
      </c>
      <c r="B480" s="11">
        <v>44577</v>
      </c>
      <c r="C480" s="11">
        <v>44293</v>
      </c>
      <c r="D480" s="11">
        <v>2</v>
      </c>
      <c r="E480" s="11">
        <v>1095.72</v>
      </c>
      <c r="F480" s="11">
        <v>1</v>
      </c>
    </row>
    <row r="481" spans="1:6" x14ac:dyDescent="0.35">
      <c r="A481" s="13">
        <v>510</v>
      </c>
      <c r="B481" s="11">
        <v>44836</v>
      </c>
      <c r="C481" s="11">
        <v>44444</v>
      </c>
      <c r="D481" s="11">
        <v>7</v>
      </c>
      <c r="E481" s="11">
        <v>9297.25</v>
      </c>
      <c r="F481" s="11">
        <v>5</v>
      </c>
    </row>
    <row r="482" spans="1:6" x14ac:dyDescent="0.35">
      <c r="A482" s="13">
        <v>511</v>
      </c>
      <c r="B482" s="11">
        <v>44803</v>
      </c>
      <c r="C482" s="11">
        <v>44645</v>
      </c>
      <c r="D482" s="11">
        <v>3</v>
      </c>
      <c r="E482" s="11">
        <v>2647.42</v>
      </c>
      <c r="F482" s="11">
        <v>1</v>
      </c>
    </row>
    <row r="483" spans="1:6" x14ac:dyDescent="0.35">
      <c r="A483" s="13">
        <v>512</v>
      </c>
      <c r="B483" s="11">
        <v>44369</v>
      </c>
      <c r="C483" s="11">
        <v>44356</v>
      </c>
      <c r="D483" s="11">
        <v>2</v>
      </c>
      <c r="E483" s="11">
        <v>1235.94</v>
      </c>
      <c r="F483" s="11">
        <v>0</v>
      </c>
    </row>
    <row r="484" spans="1:6" x14ac:dyDescent="0.35">
      <c r="A484" s="13">
        <v>513</v>
      </c>
      <c r="B484" s="11">
        <v>44766</v>
      </c>
      <c r="C484" s="11">
        <v>44407</v>
      </c>
      <c r="D484" s="11">
        <v>2</v>
      </c>
      <c r="E484" s="11">
        <v>867.12</v>
      </c>
      <c r="F484" s="11">
        <v>2</v>
      </c>
    </row>
    <row r="485" spans="1:6" x14ac:dyDescent="0.35">
      <c r="A485" s="13">
        <v>514</v>
      </c>
      <c r="B485" s="11">
        <v>45010</v>
      </c>
      <c r="C485" s="11">
        <v>45010</v>
      </c>
      <c r="D485" s="11">
        <v>1</v>
      </c>
      <c r="E485" s="11">
        <v>1132.08</v>
      </c>
      <c r="F485" s="11">
        <v>0</v>
      </c>
    </row>
    <row r="486" spans="1:6" x14ac:dyDescent="0.35">
      <c r="A486" s="13">
        <v>515</v>
      </c>
      <c r="B486" s="11">
        <v>44984</v>
      </c>
      <c r="C486" s="11">
        <v>44519</v>
      </c>
      <c r="D486" s="11">
        <v>4</v>
      </c>
      <c r="E486" s="11">
        <v>2545.3199999999997</v>
      </c>
      <c r="F486" s="11">
        <v>3</v>
      </c>
    </row>
    <row r="487" spans="1:6" x14ac:dyDescent="0.35">
      <c r="A487" s="13">
        <v>516</v>
      </c>
      <c r="B487" s="11">
        <v>44981</v>
      </c>
      <c r="C487" s="11">
        <v>44352</v>
      </c>
      <c r="D487" s="11">
        <v>5</v>
      </c>
      <c r="E487" s="11">
        <v>4708.66</v>
      </c>
      <c r="F487" s="11">
        <v>2</v>
      </c>
    </row>
    <row r="488" spans="1:6" x14ac:dyDescent="0.35">
      <c r="A488" s="13">
        <v>517</v>
      </c>
      <c r="B488" s="11">
        <v>44941</v>
      </c>
      <c r="C488" s="11">
        <v>44419</v>
      </c>
      <c r="D488" s="11">
        <v>5</v>
      </c>
      <c r="E488" s="11">
        <v>3491.62</v>
      </c>
      <c r="F488" s="11">
        <v>3</v>
      </c>
    </row>
    <row r="489" spans="1:6" x14ac:dyDescent="0.35">
      <c r="A489" s="13">
        <v>518</v>
      </c>
      <c r="B489" s="11">
        <v>44713</v>
      </c>
      <c r="C489" s="11">
        <v>44323</v>
      </c>
      <c r="D489" s="11">
        <v>3</v>
      </c>
      <c r="E489" s="11">
        <v>2925.63</v>
      </c>
      <c r="F489" s="11">
        <v>1</v>
      </c>
    </row>
    <row r="490" spans="1:6" x14ac:dyDescent="0.35">
      <c r="A490" s="13">
        <v>519</v>
      </c>
      <c r="B490" s="11">
        <v>44907</v>
      </c>
      <c r="C490" s="11">
        <v>44417</v>
      </c>
      <c r="D490" s="11">
        <v>4</v>
      </c>
      <c r="E490" s="11">
        <v>3471.73</v>
      </c>
      <c r="F490" s="11">
        <v>2</v>
      </c>
    </row>
    <row r="491" spans="1:6" x14ac:dyDescent="0.35">
      <c r="A491" s="13">
        <v>520</v>
      </c>
      <c r="B491" s="11">
        <v>44616</v>
      </c>
      <c r="C491" s="11">
        <v>44616</v>
      </c>
      <c r="D491" s="11">
        <v>1</v>
      </c>
      <c r="E491" s="11">
        <v>288.33</v>
      </c>
      <c r="F491" s="11">
        <v>1</v>
      </c>
    </row>
    <row r="492" spans="1:6" x14ac:dyDescent="0.35">
      <c r="A492" s="13">
        <v>522</v>
      </c>
      <c r="B492" s="11">
        <v>44946</v>
      </c>
      <c r="C492" s="11">
        <v>44507</v>
      </c>
      <c r="D492" s="11">
        <v>4</v>
      </c>
      <c r="E492" s="11">
        <v>2839.8799999999997</v>
      </c>
      <c r="F492" s="11">
        <v>0</v>
      </c>
    </row>
    <row r="493" spans="1:6" x14ac:dyDescent="0.35">
      <c r="A493" s="13">
        <v>523</v>
      </c>
      <c r="B493" s="11">
        <v>45004</v>
      </c>
      <c r="C493" s="11">
        <v>44833</v>
      </c>
      <c r="D493" s="11">
        <v>2</v>
      </c>
      <c r="E493" s="11">
        <v>1937.5</v>
      </c>
      <c r="F493" s="11">
        <v>1</v>
      </c>
    </row>
    <row r="494" spans="1:6" x14ac:dyDescent="0.35">
      <c r="A494" s="13">
        <v>524</v>
      </c>
      <c r="B494" s="11">
        <v>44719</v>
      </c>
      <c r="C494" s="11">
        <v>44333</v>
      </c>
      <c r="D494" s="11">
        <v>6</v>
      </c>
      <c r="E494" s="11">
        <v>4293.97</v>
      </c>
      <c r="F494" s="11">
        <v>1</v>
      </c>
    </row>
    <row r="495" spans="1:6" x14ac:dyDescent="0.35">
      <c r="A495" s="13">
        <v>525</v>
      </c>
      <c r="B495" s="11">
        <v>44763</v>
      </c>
      <c r="C495" s="11">
        <v>44431</v>
      </c>
      <c r="D495" s="11">
        <v>5</v>
      </c>
      <c r="E495" s="11">
        <v>5092.71</v>
      </c>
      <c r="F495" s="11">
        <v>2</v>
      </c>
    </row>
    <row r="496" spans="1:6" x14ac:dyDescent="0.35">
      <c r="A496" s="13">
        <v>526</v>
      </c>
      <c r="B496" s="11">
        <v>44934</v>
      </c>
      <c r="C496" s="11">
        <v>44495</v>
      </c>
      <c r="D496" s="11">
        <v>4</v>
      </c>
      <c r="E496" s="11">
        <v>2506.3900000000003</v>
      </c>
      <c r="F496" s="11">
        <v>3</v>
      </c>
    </row>
    <row r="497" spans="1:6" x14ac:dyDescent="0.35">
      <c r="A497" s="13">
        <v>527</v>
      </c>
      <c r="B497" s="11">
        <v>44958</v>
      </c>
      <c r="C497" s="11">
        <v>44285</v>
      </c>
      <c r="D497" s="11">
        <v>4</v>
      </c>
      <c r="E497" s="11">
        <v>1300.73</v>
      </c>
      <c r="F497" s="11">
        <v>1</v>
      </c>
    </row>
    <row r="498" spans="1:6" x14ac:dyDescent="0.35">
      <c r="A498" s="13">
        <v>528</v>
      </c>
      <c r="B498" s="11">
        <v>44890</v>
      </c>
      <c r="C498" s="11">
        <v>44482</v>
      </c>
      <c r="D498" s="11">
        <v>2</v>
      </c>
      <c r="E498" s="11">
        <v>844.25</v>
      </c>
      <c r="F498" s="11">
        <v>0</v>
      </c>
    </row>
    <row r="499" spans="1:6" x14ac:dyDescent="0.35">
      <c r="A499" s="13">
        <v>529</v>
      </c>
      <c r="B499" s="11">
        <v>44376</v>
      </c>
      <c r="C499" s="11">
        <v>44376</v>
      </c>
      <c r="D499" s="11">
        <v>1</v>
      </c>
      <c r="E499" s="11">
        <v>1194.52</v>
      </c>
      <c r="F499" s="11">
        <v>0</v>
      </c>
    </row>
    <row r="500" spans="1:6" x14ac:dyDescent="0.35">
      <c r="A500" s="13">
        <v>530</v>
      </c>
      <c r="B500" s="11">
        <v>44986</v>
      </c>
      <c r="C500" s="11">
        <v>44435</v>
      </c>
      <c r="D500" s="11">
        <v>3</v>
      </c>
      <c r="E500" s="11">
        <v>2188.0299999999997</v>
      </c>
      <c r="F500" s="11">
        <v>2</v>
      </c>
    </row>
    <row r="501" spans="1:6" x14ac:dyDescent="0.35">
      <c r="A501" s="13">
        <v>531</v>
      </c>
      <c r="B501" s="11">
        <v>44848</v>
      </c>
      <c r="C501" s="11">
        <v>44284</v>
      </c>
      <c r="D501" s="11">
        <v>4</v>
      </c>
      <c r="E501" s="11">
        <v>4664.82</v>
      </c>
      <c r="F501" s="11">
        <v>3</v>
      </c>
    </row>
    <row r="502" spans="1:6" x14ac:dyDescent="0.35">
      <c r="A502" s="13">
        <v>532</v>
      </c>
      <c r="B502" s="11">
        <v>44851</v>
      </c>
      <c r="C502" s="11">
        <v>44333</v>
      </c>
      <c r="D502" s="11">
        <v>3</v>
      </c>
      <c r="E502" s="11">
        <v>906.13</v>
      </c>
      <c r="F502" s="11">
        <v>2</v>
      </c>
    </row>
    <row r="503" spans="1:6" x14ac:dyDescent="0.35">
      <c r="A503" s="13">
        <v>533</v>
      </c>
      <c r="B503" s="11">
        <v>44772</v>
      </c>
      <c r="C503" s="11">
        <v>44423</v>
      </c>
      <c r="D503" s="11">
        <v>3</v>
      </c>
      <c r="E503" s="11">
        <v>2432.46</v>
      </c>
      <c r="F503" s="11">
        <v>1</v>
      </c>
    </row>
    <row r="504" spans="1:6" x14ac:dyDescent="0.35">
      <c r="A504" s="13">
        <v>534</v>
      </c>
      <c r="B504" s="11">
        <v>44732</v>
      </c>
      <c r="C504" s="11">
        <v>44438</v>
      </c>
      <c r="D504" s="11">
        <v>3</v>
      </c>
      <c r="E504" s="11">
        <v>2523.14</v>
      </c>
      <c r="F504" s="11">
        <v>1</v>
      </c>
    </row>
    <row r="505" spans="1:6" x14ac:dyDescent="0.35">
      <c r="A505" s="13">
        <v>535</v>
      </c>
      <c r="B505" s="11">
        <v>44616</v>
      </c>
      <c r="C505" s="11">
        <v>44616</v>
      </c>
      <c r="D505" s="11">
        <v>1</v>
      </c>
      <c r="E505" s="11">
        <v>412.4</v>
      </c>
      <c r="F505" s="11">
        <v>0</v>
      </c>
    </row>
    <row r="506" spans="1:6" x14ac:dyDescent="0.35">
      <c r="A506" s="13">
        <v>536</v>
      </c>
      <c r="B506" s="11">
        <v>44937</v>
      </c>
      <c r="C506" s="11">
        <v>44602</v>
      </c>
      <c r="D506" s="11">
        <v>3</v>
      </c>
      <c r="E506" s="11">
        <v>3811.34</v>
      </c>
      <c r="F506" s="11">
        <v>1</v>
      </c>
    </row>
    <row r="507" spans="1:6" x14ac:dyDescent="0.35">
      <c r="A507" s="13">
        <v>537</v>
      </c>
      <c r="B507" s="11">
        <v>44989</v>
      </c>
      <c r="C507" s="11">
        <v>44337</v>
      </c>
      <c r="D507" s="11">
        <v>4</v>
      </c>
      <c r="E507" s="11">
        <v>2454.8200000000002</v>
      </c>
      <c r="F507" s="11">
        <v>1</v>
      </c>
    </row>
    <row r="508" spans="1:6" x14ac:dyDescent="0.35">
      <c r="A508" s="13">
        <v>538</v>
      </c>
      <c r="B508" s="11">
        <v>44589</v>
      </c>
      <c r="C508" s="11">
        <v>44589</v>
      </c>
      <c r="D508" s="11">
        <v>1</v>
      </c>
      <c r="E508" s="11">
        <v>352.53000000000003</v>
      </c>
      <c r="F508" s="11">
        <v>1</v>
      </c>
    </row>
    <row r="509" spans="1:6" x14ac:dyDescent="0.35">
      <c r="A509" s="13">
        <v>539</v>
      </c>
      <c r="B509" s="11">
        <v>44762</v>
      </c>
      <c r="C509" s="11">
        <v>44368</v>
      </c>
      <c r="D509" s="11">
        <v>4</v>
      </c>
      <c r="E509" s="11">
        <v>3208.79</v>
      </c>
      <c r="F509" s="11">
        <v>2</v>
      </c>
    </row>
    <row r="510" spans="1:6" x14ac:dyDescent="0.35">
      <c r="A510" s="13">
        <v>540</v>
      </c>
      <c r="B510" s="11">
        <v>44820</v>
      </c>
      <c r="C510" s="11">
        <v>44378</v>
      </c>
      <c r="D510" s="11">
        <v>4</v>
      </c>
      <c r="E510" s="11">
        <v>4870.09</v>
      </c>
      <c r="F510" s="11">
        <v>1</v>
      </c>
    </row>
    <row r="511" spans="1:6" x14ac:dyDescent="0.35">
      <c r="A511" s="13">
        <v>541</v>
      </c>
      <c r="B511" s="11">
        <v>44741</v>
      </c>
      <c r="C511" s="11">
        <v>44595</v>
      </c>
      <c r="D511" s="11">
        <v>2</v>
      </c>
      <c r="E511" s="11">
        <v>3349.4300000000003</v>
      </c>
      <c r="F511" s="11">
        <v>0</v>
      </c>
    </row>
    <row r="512" spans="1:6" x14ac:dyDescent="0.35">
      <c r="A512" s="13">
        <v>542</v>
      </c>
      <c r="B512" s="11">
        <v>44745</v>
      </c>
      <c r="C512" s="11">
        <v>44745</v>
      </c>
      <c r="D512" s="11">
        <v>1</v>
      </c>
      <c r="E512" s="11">
        <v>160.5</v>
      </c>
      <c r="F512" s="11">
        <v>1</v>
      </c>
    </row>
    <row r="513" spans="1:6" x14ac:dyDescent="0.35">
      <c r="A513" s="13">
        <v>543</v>
      </c>
      <c r="B513" s="11">
        <v>44952</v>
      </c>
      <c r="C513" s="11">
        <v>44369</v>
      </c>
      <c r="D513" s="11">
        <v>2</v>
      </c>
      <c r="E513" s="11">
        <v>1907.3400000000001</v>
      </c>
      <c r="F513" s="11">
        <v>1</v>
      </c>
    </row>
    <row r="514" spans="1:6" x14ac:dyDescent="0.35">
      <c r="A514" s="13">
        <v>544</v>
      </c>
      <c r="B514" s="11">
        <v>44773</v>
      </c>
      <c r="C514" s="11">
        <v>44475</v>
      </c>
      <c r="D514" s="11">
        <v>3</v>
      </c>
      <c r="E514" s="11">
        <v>2344.3599999999997</v>
      </c>
      <c r="F514" s="11">
        <v>0</v>
      </c>
    </row>
    <row r="515" spans="1:6" x14ac:dyDescent="0.35">
      <c r="A515" s="13">
        <v>545</v>
      </c>
      <c r="B515" s="11">
        <v>44974</v>
      </c>
      <c r="C515" s="11">
        <v>44403</v>
      </c>
      <c r="D515" s="11">
        <v>3</v>
      </c>
      <c r="E515" s="11">
        <v>1652.35</v>
      </c>
      <c r="F515" s="11">
        <v>1</v>
      </c>
    </row>
    <row r="516" spans="1:6" x14ac:dyDescent="0.35">
      <c r="A516" s="13">
        <v>546</v>
      </c>
      <c r="B516" s="11">
        <v>44951</v>
      </c>
      <c r="C516" s="11">
        <v>44305</v>
      </c>
      <c r="D516" s="11">
        <v>7</v>
      </c>
      <c r="E516" s="11">
        <v>4706.84</v>
      </c>
      <c r="F516" s="11">
        <v>4</v>
      </c>
    </row>
    <row r="517" spans="1:6" x14ac:dyDescent="0.35">
      <c r="A517" s="13">
        <v>547</v>
      </c>
      <c r="B517" s="11">
        <v>44561</v>
      </c>
      <c r="C517" s="11">
        <v>44314</v>
      </c>
      <c r="D517" s="11">
        <v>2</v>
      </c>
      <c r="E517" s="11">
        <v>1494.5</v>
      </c>
      <c r="F517" s="11">
        <v>0</v>
      </c>
    </row>
    <row r="518" spans="1:6" x14ac:dyDescent="0.35">
      <c r="A518" s="13">
        <v>548</v>
      </c>
      <c r="B518" s="11">
        <v>44949</v>
      </c>
      <c r="C518" s="11">
        <v>44326</v>
      </c>
      <c r="D518" s="11">
        <v>6</v>
      </c>
      <c r="E518" s="11">
        <v>2073.5</v>
      </c>
      <c r="F518" s="11">
        <v>3</v>
      </c>
    </row>
    <row r="519" spans="1:6" x14ac:dyDescent="0.35">
      <c r="A519" s="13">
        <v>549</v>
      </c>
      <c r="B519" s="11">
        <v>44776</v>
      </c>
      <c r="C519" s="11">
        <v>44586</v>
      </c>
      <c r="D519" s="11">
        <v>3</v>
      </c>
      <c r="E519" s="11">
        <v>3904.27</v>
      </c>
      <c r="F519" s="11">
        <v>2</v>
      </c>
    </row>
    <row r="520" spans="1:6" x14ac:dyDescent="0.35">
      <c r="A520" s="13">
        <v>550</v>
      </c>
      <c r="B520" s="11">
        <v>44672</v>
      </c>
      <c r="C520" s="11">
        <v>44537</v>
      </c>
      <c r="D520" s="11">
        <v>3</v>
      </c>
      <c r="E520" s="11">
        <v>1434.35</v>
      </c>
      <c r="F520" s="11">
        <v>2</v>
      </c>
    </row>
    <row r="521" spans="1:6" x14ac:dyDescent="0.35">
      <c r="A521" s="13">
        <v>551</v>
      </c>
      <c r="B521" s="11">
        <v>44993</v>
      </c>
      <c r="C521" s="11">
        <v>44368</v>
      </c>
      <c r="D521" s="11">
        <v>6</v>
      </c>
      <c r="E521" s="11">
        <v>3926.1000000000004</v>
      </c>
      <c r="F521" s="11">
        <v>3</v>
      </c>
    </row>
    <row r="522" spans="1:6" x14ac:dyDescent="0.35">
      <c r="A522" s="13">
        <v>552</v>
      </c>
      <c r="B522" s="11">
        <v>44874</v>
      </c>
      <c r="C522" s="11">
        <v>44382</v>
      </c>
      <c r="D522" s="11">
        <v>4</v>
      </c>
      <c r="E522" s="11">
        <v>2335.87</v>
      </c>
      <c r="F522" s="11">
        <v>2</v>
      </c>
    </row>
    <row r="523" spans="1:6" x14ac:dyDescent="0.35">
      <c r="A523" s="13">
        <v>553</v>
      </c>
      <c r="B523" s="11">
        <v>44919</v>
      </c>
      <c r="C523" s="11">
        <v>44919</v>
      </c>
      <c r="D523" s="11">
        <v>1</v>
      </c>
      <c r="E523" s="11">
        <v>625.26</v>
      </c>
      <c r="F523" s="11">
        <v>1</v>
      </c>
    </row>
    <row r="524" spans="1:6" x14ac:dyDescent="0.35">
      <c r="A524" s="13">
        <v>554</v>
      </c>
      <c r="B524" s="11">
        <v>44955</v>
      </c>
      <c r="C524" s="11">
        <v>44502</v>
      </c>
      <c r="D524" s="11">
        <v>3</v>
      </c>
      <c r="E524" s="11">
        <v>810.48</v>
      </c>
      <c r="F524" s="11">
        <v>1</v>
      </c>
    </row>
    <row r="525" spans="1:6" x14ac:dyDescent="0.35">
      <c r="A525" s="13">
        <v>555</v>
      </c>
      <c r="B525" s="11">
        <v>44355</v>
      </c>
      <c r="C525" s="11">
        <v>44312</v>
      </c>
      <c r="D525" s="11">
        <v>3</v>
      </c>
      <c r="E525" s="11">
        <v>4032.2</v>
      </c>
      <c r="F525" s="11">
        <v>1</v>
      </c>
    </row>
    <row r="526" spans="1:6" x14ac:dyDescent="0.35">
      <c r="A526" s="13">
        <v>556</v>
      </c>
      <c r="B526" s="11">
        <v>44918</v>
      </c>
      <c r="C526" s="11">
        <v>44407</v>
      </c>
      <c r="D526" s="11">
        <v>4</v>
      </c>
      <c r="E526" s="11">
        <v>4105.5</v>
      </c>
      <c r="F526" s="11">
        <v>1</v>
      </c>
    </row>
    <row r="527" spans="1:6" x14ac:dyDescent="0.35">
      <c r="A527" s="13">
        <v>557</v>
      </c>
      <c r="B527" s="11">
        <v>44296</v>
      </c>
      <c r="C527" s="11">
        <v>44296</v>
      </c>
      <c r="D527" s="11">
        <v>1</v>
      </c>
      <c r="E527" s="11">
        <v>149.77000000000001</v>
      </c>
      <c r="F527" s="11">
        <v>1</v>
      </c>
    </row>
    <row r="528" spans="1:6" x14ac:dyDescent="0.35">
      <c r="A528" s="13">
        <v>558</v>
      </c>
      <c r="B528" s="11">
        <v>44955</v>
      </c>
      <c r="C528" s="11">
        <v>44514</v>
      </c>
      <c r="D528" s="11">
        <v>2</v>
      </c>
      <c r="E528" s="11">
        <v>837.68999999999994</v>
      </c>
      <c r="F528" s="11">
        <v>0</v>
      </c>
    </row>
    <row r="529" spans="1:6" x14ac:dyDescent="0.35">
      <c r="A529" s="13">
        <v>559</v>
      </c>
      <c r="B529" s="11">
        <v>44520</v>
      </c>
      <c r="C529" s="11">
        <v>44520</v>
      </c>
      <c r="D529" s="11">
        <v>1</v>
      </c>
      <c r="E529" s="11">
        <v>1059.5999999999999</v>
      </c>
      <c r="F529" s="11">
        <v>1</v>
      </c>
    </row>
    <row r="530" spans="1:6" x14ac:dyDescent="0.35">
      <c r="A530" s="13">
        <v>560</v>
      </c>
      <c r="B530" s="11">
        <v>44332</v>
      </c>
      <c r="C530" s="11">
        <v>44300</v>
      </c>
      <c r="D530" s="11">
        <v>2</v>
      </c>
      <c r="E530" s="11">
        <v>1882.42</v>
      </c>
      <c r="F530" s="11">
        <v>0</v>
      </c>
    </row>
    <row r="531" spans="1:6" x14ac:dyDescent="0.35">
      <c r="A531" s="13">
        <v>561</v>
      </c>
      <c r="B531" s="11">
        <v>44978</v>
      </c>
      <c r="C531" s="11">
        <v>44420</v>
      </c>
      <c r="D531" s="11">
        <v>3</v>
      </c>
      <c r="E531" s="11">
        <v>1041.0700000000002</v>
      </c>
      <c r="F531" s="11">
        <v>1</v>
      </c>
    </row>
    <row r="532" spans="1:6" x14ac:dyDescent="0.35">
      <c r="A532" s="13">
        <v>562</v>
      </c>
      <c r="B532" s="11">
        <v>44943</v>
      </c>
      <c r="C532" s="11">
        <v>44400</v>
      </c>
      <c r="D532" s="11">
        <v>5</v>
      </c>
      <c r="E532" s="11">
        <v>2608.65</v>
      </c>
      <c r="F532" s="11">
        <v>2</v>
      </c>
    </row>
    <row r="533" spans="1:6" x14ac:dyDescent="0.35">
      <c r="A533" s="13">
        <v>563</v>
      </c>
      <c r="B533" s="11">
        <v>44333</v>
      </c>
      <c r="C533" s="11">
        <v>44333</v>
      </c>
      <c r="D533" s="11">
        <v>1</v>
      </c>
      <c r="E533" s="11">
        <v>1256.8499999999999</v>
      </c>
      <c r="F533" s="11">
        <v>1</v>
      </c>
    </row>
    <row r="534" spans="1:6" x14ac:dyDescent="0.35">
      <c r="A534" s="13">
        <v>564</v>
      </c>
      <c r="B534" s="11">
        <v>44860</v>
      </c>
      <c r="C534" s="11">
        <v>44472</v>
      </c>
      <c r="D534" s="11">
        <v>3</v>
      </c>
      <c r="E534" s="11">
        <v>2698.24</v>
      </c>
      <c r="F534" s="11">
        <v>0</v>
      </c>
    </row>
    <row r="535" spans="1:6" x14ac:dyDescent="0.35">
      <c r="A535" s="13">
        <v>565</v>
      </c>
      <c r="B535" s="11">
        <v>44927</v>
      </c>
      <c r="C535" s="11">
        <v>44335</v>
      </c>
      <c r="D535" s="11">
        <v>4</v>
      </c>
      <c r="E535" s="11">
        <v>1525.03</v>
      </c>
      <c r="F535" s="11">
        <v>2</v>
      </c>
    </row>
    <row r="536" spans="1:6" x14ac:dyDescent="0.35">
      <c r="A536" s="13">
        <v>566</v>
      </c>
      <c r="B536" s="11">
        <v>44986</v>
      </c>
      <c r="C536" s="11">
        <v>44560</v>
      </c>
      <c r="D536" s="11">
        <v>2</v>
      </c>
      <c r="E536" s="11">
        <v>1932.53</v>
      </c>
      <c r="F536" s="11">
        <v>1</v>
      </c>
    </row>
    <row r="537" spans="1:6" x14ac:dyDescent="0.35">
      <c r="A537" s="13">
        <v>567</v>
      </c>
      <c r="B537" s="11">
        <v>44981</v>
      </c>
      <c r="C537" s="11">
        <v>44532</v>
      </c>
      <c r="D537" s="11">
        <v>8</v>
      </c>
      <c r="E537" s="11">
        <v>5664.4900000000007</v>
      </c>
      <c r="F537" s="11">
        <v>2</v>
      </c>
    </row>
    <row r="538" spans="1:6" x14ac:dyDescent="0.35">
      <c r="A538" s="13">
        <v>568</v>
      </c>
      <c r="B538" s="11">
        <v>44723</v>
      </c>
      <c r="C538" s="11">
        <v>44329</v>
      </c>
      <c r="D538" s="11">
        <v>4</v>
      </c>
      <c r="E538" s="11">
        <v>2986.16</v>
      </c>
      <c r="F538" s="11">
        <v>2</v>
      </c>
    </row>
    <row r="539" spans="1:6" x14ac:dyDescent="0.35">
      <c r="A539" s="13">
        <v>569</v>
      </c>
      <c r="B539" s="11">
        <v>44886</v>
      </c>
      <c r="C539" s="11">
        <v>44599</v>
      </c>
      <c r="D539" s="11">
        <v>4</v>
      </c>
      <c r="E539" s="11">
        <v>1749.55</v>
      </c>
      <c r="F539" s="11">
        <v>1</v>
      </c>
    </row>
    <row r="540" spans="1:6" x14ac:dyDescent="0.35">
      <c r="A540" s="13">
        <v>570</v>
      </c>
      <c r="B540" s="11">
        <v>44737</v>
      </c>
      <c r="C540" s="11">
        <v>44304</v>
      </c>
      <c r="D540" s="11">
        <v>4</v>
      </c>
      <c r="E540" s="11">
        <v>3976.7700000000004</v>
      </c>
      <c r="F540" s="11">
        <v>3</v>
      </c>
    </row>
    <row r="541" spans="1:6" x14ac:dyDescent="0.35">
      <c r="A541" s="13">
        <v>572</v>
      </c>
      <c r="B541" s="11">
        <v>44793</v>
      </c>
      <c r="C541" s="11">
        <v>44364</v>
      </c>
      <c r="D541" s="11">
        <v>2</v>
      </c>
      <c r="E541" s="11">
        <v>1227.3599999999999</v>
      </c>
      <c r="F541" s="11">
        <v>0</v>
      </c>
    </row>
    <row r="542" spans="1:6" x14ac:dyDescent="0.35">
      <c r="A542" s="13">
        <v>573</v>
      </c>
      <c r="B542" s="11">
        <v>44837</v>
      </c>
      <c r="C542" s="11">
        <v>44501</v>
      </c>
      <c r="D542" s="11">
        <v>4</v>
      </c>
      <c r="E542" s="11">
        <v>2544.69</v>
      </c>
      <c r="F542" s="11">
        <v>3</v>
      </c>
    </row>
    <row r="543" spans="1:6" x14ac:dyDescent="0.35">
      <c r="A543" s="13">
        <v>574</v>
      </c>
      <c r="B543" s="11">
        <v>44746</v>
      </c>
      <c r="C543" s="11">
        <v>44476</v>
      </c>
      <c r="D543" s="11">
        <v>3</v>
      </c>
      <c r="E543" s="11">
        <v>2439.15</v>
      </c>
      <c r="F543" s="11">
        <v>1</v>
      </c>
    </row>
    <row r="544" spans="1:6" x14ac:dyDescent="0.35">
      <c r="A544" s="13">
        <v>575</v>
      </c>
      <c r="B544" s="11">
        <v>44724</v>
      </c>
      <c r="C544" s="11">
        <v>44724</v>
      </c>
      <c r="D544" s="11">
        <v>1</v>
      </c>
      <c r="E544" s="11">
        <v>554.16</v>
      </c>
      <c r="F544" s="11">
        <v>0</v>
      </c>
    </row>
    <row r="545" spans="1:6" x14ac:dyDescent="0.35">
      <c r="A545" s="13">
        <v>576</v>
      </c>
      <c r="B545" s="11">
        <v>44778</v>
      </c>
      <c r="C545" s="11">
        <v>44324</v>
      </c>
      <c r="D545" s="11">
        <v>2</v>
      </c>
      <c r="E545" s="11">
        <v>2736.4199999999996</v>
      </c>
      <c r="F545" s="11">
        <v>1</v>
      </c>
    </row>
    <row r="546" spans="1:6" x14ac:dyDescent="0.35">
      <c r="A546" s="13">
        <v>577</v>
      </c>
      <c r="B546" s="11">
        <v>44900</v>
      </c>
      <c r="C546" s="11">
        <v>44405</v>
      </c>
      <c r="D546" s="11">
        <v>6</v>
      </c>
      <c r="E546" s="11">
        <v>4127.0999999999995</v>
      </c>
      <c r="F546" s="11">
        <v>4</v>
      </c>
    </row>
    <row r="547" spans="1:6" x14ac:dyDescent="0.35">
      <c r="A547" s="13">
        <v>578</v>
      </c>
      <c r="B547" s="11">
        <v>44872</v>
      </c>
      <c r="C547" s="11">
        <v>44377</v>
      </c>
      <c r="D547" s="11">
        <v>4</v>
      </c>
      <c r="E547" s="11">
        <v>3134.4399999999996</v>
      </c>
      <c r="F547" s="11">
        <v>2</v>
      </c>
    </row>
    <row r="548" spans="1:6" x14ac:dyDescent="0.35">
      <c r="A548" s="13">
        <v>579</v>
      </c>
      <c r="B548" s="11">
        <v>44790</v>
      </c>
      <c r="C548" s="11">
        <v>44790</v>
      </c>
      <c r="D548" s="11">
        <v>1</v>
      </c>
      <c r="E548" s="11">
        <v>963.62</v>
      </c>
      <c r="F548" s="11">
        <v>1</v>
      </c>
    </row>
    <row r="549" spans="1:6" x14ac:dyDescent="0.35">
      <c r="A549" s="13">
        <v>580</v>
      </c>
      <c r="B549" s="11">
        <v>44773</v>
      </c>
      <c r="C549" s="11">
        <v>44767</v>
      </c>
      <c r="D549" s="11">
        <v>2</v>
      </c>
      <c r="E549" s="11">
        <v>2499.25</v>
      </c>
      <c r="F549" s="11">
        <v>1</v>
      </c>
    </row>
    <row r="550" spans="1:6" x14ac:dyDescent="0.35">
      <c r="A550" s="13">
        <v>581</v>
      </c>
      <c r="B550" s="11">
        <v>44972</v>
      </c>
      <c r="C550" s="11">
        <v>44312</v>
      </c>
      <c r="D550" s="11">
        <v>4</v>
      </c>
      <c r="E550" s="11">
        <v>1369.3899999999999</v>
      </c>
      <c r="F550" s="11">
        <v>2</v>
      </c>
    </row>
    <row r="551" spans="1:6" x14ac:dyDescent="0.35">
      <c r="A551" s="13">
        <v>582</v>
      </c>
      <c r="B551" s="11">
        <v>44874</v>
      </c>
      <c r="C551" s="11">
        <v>44466</v>
      </c>
      <c r="D551" s="11">
        <v>4</v>
      </c>
      <c r="E551" s="11">
        <v>4314.58</v>
      </c>
      <c r="F551" s="11">
        <v>0</v>
      </c>
    </row>
    <row r="552" spans="1:6" x14ac:dyDescent="0.35">
      <c r="A552" s="13">
        <v>583</v>
      </c>
      <c r="B552" s="11">
        <v>44591</v>
      </c>
      <c r="C552" s="11">
        <v>44591</v>
      </c>
      <c r="D552" s="11">
        <v>1</v>
      </c>
      <c r="E552" s="11">
        <v>334.68</v>
      </c>
      <c r="F552" s="11">
        <v>0</v>
      </c>
    </row>
    <row r="553" spans="1:6" x14ac:dyDescent="0.35">
      <c r="A553" s="13">
        <v>584</v>
      </c>
      <c r="B553" s="11">
        <v>44609</v>
      </c>
      <c r="C553" s="11">
        <v>44609</v>
      </c>
      <c r="D553" s="11">
        <v>1</v>
      </c>
      <c r="E553" s="11">
        <v>876.22</v>
      </c>
      <c r="F553" s="11">
        <v>1</v>
      </c>
    </row>
    <row r="554" spans="1:6" x14ac:dyDescent="0.35">
      <c r="A554" s="13">
        <v>585</v>
      </c>
      <c r="B554" s="11">
        <v>44640</v>
      </c>
      <c r="C554" s="11">
        <v>44500</v>
      </c>
      <c r="D554" s="11">
        <v>2</v>
      </c>
      <c r="E554" s="11">
        <v>1349.47</v>
      </c>
      <c r="F554" s="11">
        <v>2</v>
      </c>
    </row>
    <row r="555" spans="1:6" x14ac:dyDescent="0.35">
      <c r="A555" s="13">
        <v>586</v>
      </c>
      <c r="B555" s="11">
        <v>44755</v>
      </c>
      <c r="C555" s="11">
        <v>44474</v>
      </c>
      <c r="D555" s="11">
        <v>4</v>
      </c>
      <c r="E555" s="11">
        <v>2656.9100000000003</v>
      </c>
      <c r="F555" s="11">
        <v>2</v>
      </c>
    </row>
    <row r="556" spans="1:6" x14ac:dyDescent="0.35">
      <c r="A556" s="13">
        <v>587</v>
      </c>
      <c r="B556" s="11">
        <v>44730</v>
      </c>
      <c r="C556" s="11">
        <v>44500</v>
      </c>
      <c r="D556" s="11">
        <v>2</v>
      </c>
      <c r="E556" s="11">
        <v>538.4</v>
      </c>
      <c r="F556" s="11">
        <v>1</v>
      </c>
    </row>
    <row r="557" spans="1:6" x14ac:dyDescent="0.35">
      <c r="A557" s="13">
        <v>588</v>
      </c>
      <c r="B557" s="11">
        <v>44836</v>
      </c>
      <c r="C557" s="11">
        <v>44836</v>
      </c>
      <c r="D557" s="11">
        <v>1</v>
      </c>
      <c r="E557" s="11">
        <v>1638.25</v>
      </c>
      <c r="F557" s="11">
        <v>1</v>
      </c>
    </row>
    <row r="558" spans="1:6" x14ac:dyDescent="0.35">
      <c r="A558" s="13">
        <v>589</v>
      </c>
      <c r="B558" s="11">
        <v>45005</v>
      </c>
      <c r="C558" s="11">
        <v>44467</v>
      </c>
      <c r="D558" s="11">
        <v>7</v>
      </c>
      <c r="E558" s="11">
        <v>6326.56</v>
      </c>
      <c r="F558" s="11">
        <v>6</v>
      </c>
    </row>
    <row r="559" spans="1:6" x14ac:dyDescent="0.35">
      <c r="A559" s="13">
        <v>591</v>
      </c>
      <c r="B559" s="11">
        <v>44589</v>
      </c>
      <c r="C559" s="11">
        <v>44318</v>
      </c>
      <c r="D559" s="11">
        <v>3</v>
      </c>
      <c r="E559" s="11">
        <v>1859.22</v>
      </c>
      <c r="F559" s="11">
        <v>3</v>
      </c>
    </row>
    <row r="560" spans="1:6" x14ac:dyDescent="0.35">
      <c r="A560" s="13">
        <v>592</v>
      </c>
      <c r="B560" s="11">
        <v>44975</v>
      </c>
      <c r="C560" s="11">
        <v>44285</v>
      </c>
      <c r="D560" s="11">
        <v>6</v>
      </c>
      <c r="E560" s="11">
        <v>2429.39</v>
      </c>
      <c r="F560" s="11">
        <v>4</v>
      </c>
    </row>
    <row r="561" spans="1:6" x14ac:dyDescent="0.35">
      <c r="A561" s="13">
        <v>593</v>
      </c>
      <c r="B561" s="11">
        <v>44900</v>
      </c>
      <c r="C561" s="11">
        <v>44376</v>
      </c>
      <c r="D561" s="11">
        <v>3</v>
      </c>
      <c r="E561" s="11">
        <v>3740.0699999999997</v>
      </c>
      <c r="F561" s="11">
        <v>2</v>
      </c>
    </row>
    <row r="562" spans="1:6" x14ac:dyDescent="0.35">
      <c r="A562" s="13">
        <v>594</v>
      </c>
      <c r="B562" s="11">
        <v>44611</v>
      </c>
      <c r="C562" s="11">
        <v>44531</v>
      </c>
      <c r="D562" s="11">
        <v>2</v>
      </c>
      <c r="E562" s="11">
        <v>1768.74</v>
      </c>
      <c r="F562" s="11">
        <v>2</v>
      </c>
    </row>
    <row r="563" spans="1:6" x14ac:dyDescent="0.35">
      <c r="A563" s="13">
        <v>595</v>
      </c>
      <c r="B563" s="11">
        <v>44844</v>
      </c>
      <c r="C563" s="11">
        <v>44353</v>
      </c>
      <c r="D563" s="11">
        <v>6</v>
      </c>
      <c r="E563" s="11">
        <v>7490.4000000000015</v>
      </c>
      <c r="F563" s="11">
        <v>4</v>
      </c>
    </row>
    <row r="564" spans="1:6" x14ac:dyDescent="0.35">
      <c r="A564" s="13">
        <v>596</v>
      </c>
      <c r="B564" s="11">
        <v>44992</v>
      </c>
      <c r="C564" s="11">
        <v>44966</v>
      </c>
      <c r="D564" s="11">
        <v>2</v>
      </c>
      <c r="E564" s="11">
        <v>1900.15</v>
      </c>
      <c r="F564" s="11">
        <v>1</v>
      </c>
    </row>
    <row r="565" spans="1:6" x14ac:dyDescent="0.35">
      <c r="A565" s="13">
        <v>597</v>
      </c>
      <c r="B565" s="11">
        <v>44908</v>
      </c>
      <c r="C565" s="11">
        <v>44742</v>
      </c>
      <c r="D565" s="11">
        <v>2</v>
      </c>
      <c r="E565" s="11">
        <v>521.84</v>
      </c>
      <c r="F565" s="11">
        <v>1</v>
      </c>
    </row>
    <row r="566" spans="1:6" x14ac:dyDescent="0.35">
      <c r="A566" s="13">
        <v>598</v>
      </c>
      <c r="B566" s="11">
        <v>44839</v>
      </c>
      <c r="C566" s="11">
        <v>44454</v>
      </c>
      <c r="D566" s="11">
        <v>3</v>
      </c>
      <c r="E566" s="11">
        <v>2636.98</v>
      </c>
      <c r="F566" s="11">
        <v>0</v>
      </c>
    </row>
    <row r="567" spans="1:6" x14ac:dyDescent="0.35">
      <c r="A567" s="13">
        <v>599</v>
      </c>
      <c r="B567" s="11">
        <v>44866</v>
      </c>
      <c r="C567" s="11">
        <v>44542</v>
      </c>
      <c r="D567" s="11">
        <v>2</v>
      </c>
      <c r="E567" s="11">
        <v>1840.74</v>
      </c>
      <c r="F567" s="11">
        <v>1</v>
      </c>
    </row>
    <row r="568" spans="1:6" x14ac:dyDescent="0.35">
      <c r="A568" s="13">
        <v>600</v>
      </c>
      <c r="B568" s="11">
        <v>44908</v>
      </c>
      <c r="C568" s="11">
        <v>44529</v>
      </c>
      <c r="D568" s="11">
        <v>4</v>
      </c>
      <c r="E568" s="11">
        <v>3741.3</v>
      </c>
      <c r="F568" s="11">
        <v>0</v>
      </c>
    </row>
    <row r="569" spans="1:6" x14ac:dyDescent="0.35">
      <c r="A569" s="13">
        <v>601</v>
      </c>
      <c r="B569" s="11">
        <v>44949</v>
      </c>
      <c r="C569" s="11">
        <v>44882</v>
      </c>
      <c r="D569" s="11">
        <v>2</v>
      </c>
      <c r="E569" s="11">
        <v>1992.26</v>
      </c>
      <c r="F569" s="11">
        <v>2</v>
      </c>
    </row>
    <row r="570" spans="1:6" x14ac:dyDescent="0.35">
      <c r="A570" s="13">
        <v>602</v>
      </c>
      <c r="B570" s="11">
        <v>44493</v>
      </c>
      <c r="C570" s="11">
        <v>44290</v>
      </c>
      <c r="D570" s="11">
        <v>4</v>
      </c>
      <c r="E570" s="11">
        <v>4595.8500000000004</v>
      </c>
      <c r="F570" s="11">
        <v>3</v>
      </c>
    </row>
    <row r="571" spans="1:6" x14ac:dyDescent="0.35">
      <c r="A571" s="13">
        <v>603</v>
      </c>
      <c r="B571" s="11">
        <v>44514</v>
      </c>
      <c r="C571" s="11">
        <v>44319</v>
      </c>
      <c r="D571" s="11">
        <v>2</v>
      </c>
      <c r="E571" s="11">
        <v>1790.76</v>
      </c>
      <c r="F571" s="11">
        <v>1</v>
      </c>
    </row>
    <row r="572" spans="1:6" x14ac:dyDescent="0.35">
      <c r="A572" s="13">
        <v>604</v>
      </c>
      <c r="B572" s="11">
        <v>44618</v>
      </c>
      <c r="C572" s="11">
        <v>44489</v>
      </c>
      <c r="D572" s="11">
        <v>2</v>
      </c>
      <c r="E572" s="11">
        <v>2555.4</v>
      </c>
      <c r="F572" s="11">
        <v>0</v>
      </c>
    </row>
    <row r="573" spans="1:6" x14ac:dyDescent="0.35">
      <c r="A573" s="13">
        <v>605</v>
      </c>
      <c r="B573" s="11">
        <v>45006</v>
      </c>
      <c r="C573" s="11">
        <v>44473</v>
      </c>
      <c r="D573" s="11">
        <v>7</v>
      </c>
      <c r="E573" s="11">
        <v>4678.32</v>
      </c>
      <c r="F573" s="11">
        <v>5</v>
      </c>
    </row>
    <row r="574" spans="1:6" x14ac:dyDescent="0.35">
      <c r="A574" s="13">
        <v>606</v>
      </c>
      <c r="B574" s="11">
        <v>44831</v>
      </c>
      <c r="C574" s="11">
        <v>44492</v>
      </c>
      <c r="D574" s="11">
        <v>4</v>
      </c>
      <c r="E574" s="11">
        <v>2607.67</v>
      </c>
      <c r="F574" s="11">
        <v>3</v>
      </c>
    </row>
    <row r="575" spans="1:6" x14ac:dyDescent="0.35">
      <c r="A575" s="13">
        <v>607</v>
      </c>
      <c r="B575" s="11">
        <v>44875</v>
      </c>
      <c r="C575" s="11">
        <v>44439</v>
      </c>
      <c r="D575" s="11">
        <v>3</v>
      </c>
      <c r="E575" s="11">
        <v>2209.8000000000002</v>
      </c>
      <c r="F575" s="11">
        <v>2</v>
      </c>
    </row>
    <row r="576" spans="1:6" x14ac:dyDescent="0.35">
      <c r="A576" s="13">
        <v>608</v>
      </c>
      <c r="B576" s="11">
        <v>44795</v>
      </c>
      <c r="C576" s="11">
        <v>44765</v>
      </c>
      <c r="D576" s="11">
        <v>2</v>
      </c>
      <c r="E576" s="11">
        <v>505.3</v>
      </c>
      <c r="F576" s="11">
        <v>2</v>
      </c>
    </row>
    <row r="577" spans="1:6" x14ac:dyDescent="0.35">
      <c r="A577" s="13">
        <v>609</v>
      </c>
      <c r="B577" s="11">
        <v>44617</v>
      </c>
      <c r="C577" s="11">
        <v>44617</v>
      </c>
      <c r="D577" s="11">
        <v>1</v>
      </c>
      <c r="E577" s="11">
        <v>1392.42</v>
      </c>
      <c r="F577" s="11">
        <v>1</v>
      </c>
    </row>
    <row r="578" spans="1:6" x14ac:dyDescent="0.35">
      <c r="A578" s="13">
        <v>610</v>
      </c>
      <c r="B578" s="11">
        <v>44961</v>
      </c>
      <c r="C578" s="11">
        <v>44608</v>
      </c>
      <c r="D578" s="11">
        <v>4</v>
      </c>
      <c r="E578" s="11">
        <v>6356.99</v>
      </c>
      <c r="F578" s="11">
        <v>2</v>
      </c>
    </row>
    <row r="579" spans="1:6" x14ac:dyDescent="0.35">
      <c r="A579" s="13">
        <v>611</v>
      </c>
      <c r="B579" s="11">
        <v>44710</v>
      </c>
      <c r="C579" s="11">
        <v>44428</v>
      </c>
      <c r="D579" s="11">
        <v>2</v>
      </c>
      <c r="E579" s="11">
        <v>1337.3</v>
      </c>
      <c r="F579" s="11">
        <v>0</v>
      </c>
    </row>
    <row r="580" spans="1:6" x14ac:dyDescent="0.35">
      <c r="A580" s="13">
        <v>612</v>
      </c>
      <c r="B580" s="11">
        <v>44663</v>
      </c>
      <c r="C580" s="11">
        <v>44357</v>
      </c>
      <c r="D580" s="11">
        <v>4</v>
      </c>
      <c r="E580" s="11">
        <v>2777.91</v>
      </c>
      <c r="F580" s="11">
        <v>2</v>
      </c>
    </row>
    <row r="581" spans="1:6" x14ac:dyDescent="0.35">
      <c r="A581" s="13">
        <v>613</v>
      </c>
      <c r="B581" s="11">
        <v>44764</v>
      </c>
      <c r="C581" s="11">
        <v>44378</v>
      </c>
      <c r="D581" s="11">
        <v>2</v>
      </c>
      <c r="E581" s="11">
        <v>553.40000000000009</v>
      </c>
      <c r="F581" s="11">
        <v>1</v>
      </c>
    </row>
    <row r="582" spans="1:6" x14ac:dyDescent="0.35">
      <c r="A582" s="13">
        <v>614</v>
      </c>
      <c r="B582" s="11">
        <v>44944</v>
      </c>
      <c r="C582" s="11">
        <v>44321</v>
      </c>
      <c r="D582" s="11">
        <v>6</v>
      </c>
      <c r="E582" s="11">
        <v>3305.78</v>
      </c>
      <c r="F582" s="11">
        <v>3</v>
      </c>
    </row>
    <row r="583" spans="1:6" x14ac:dyDescent="0.35">
      <c r="A583" s="13">
        <v>615</v>
      </c>
      <c r="B583" s="11">
        <v>44898</v>
      </c>
      <c r="C583" s="11">
        <v>44332</v>
      </c>
      <c r="D583" s="11">
        <v>5</v>
      </c>
      <c r="E583" s="11">
        <v>4581.58</v>
      </c>
      <c r="F583" s="11">
        <v>3</v>
      </c>
    </row>
    <row r="584" spans="1:6" x14ac:dyDescent="0.35">
      <c r="A584" s="13">
        <v>616</v>
      </c>
      <c r="B584" s="11">
        <v>44926</v>
      </c>
      <c r="C584" s="11">
        <v>44366</v>
      </c>
      <c r="D584" s="11">
        <v>6</v>
      </c>
      <c r="E584" s="11">
        <v>3590.67</v>
      </c>
      <c r="F584" s="11">
        <v>4</v>
      </c>
    </row>
    <row r="585" spans="1:6" x14ac:dyDescent="0.35">
      <c r="A585" s="13">
        <v>617</v>
      </c>
      <c r="B585" s="11">
        <v>44744</v>
      </c>
      <c r="C585" s="11">
        <v>44380</v>
      </c>
      <c r="D585" s="11">
        <v>3</v>
      </c>
      <c r="E585" s="11">
        <v>799.46</v>
      </c>
      <c r="F585" s="11">
        <v>3</v>
      </c>
    </row>
    <row r="586" spans="1:6" x14ac:dyDescent="0.35">
      <c r="A586" s="13">
        <v>618</v>
      </c>
      <c r="B586" s="11">
        <v>44858</v>
      </c>
      <c r="C586" s="11">
        <v>44357</v>
      </c>
      <c r="D586" s="11">
        <v>5</v>
      </c>
      <c r="E586" s="11">
        <v>3338.5599999999995</v>
      </c>
      <c r="F586" s="11">
        <v>1</v>
      </c>
    </row>
    <row r="587" spans="1:6" x14ac:dyDescent="0.35">
      <c r="A587" s="13">
        <v>619</v>
      </c>
      <c r="B587" s="11">
        <v>44638</v>
      </c>
      <c r="C587" s="11">
        <v>44638</v>
      </c>
      <c r="D587" s="11">
        <v>1</v>
      </c>
      <c r="E587" s="11">
        <v>1032.33</v>
      </c>
      <c r="F587" s="11">
        <v>0</v>
      </c>
    </row>
    <row r="588" spans="1:6" x14ac:dyDescent="0.35">
      <c r="A588" s="13">
        <v>620</v>
      </c>
      <c r="B588" s="11">
        <v>44954</v>
      </c>
      <c r="C588" s="11">
        <v>44859</v>
      </c>
      <c r="D588" s="11">
        <v>2</v>
      </c>
      <c r="E588" s="11">
        <v>2059.81</v>
      </c>
      <c r="F588" s="11">
        <v>0</v>
      </c>
    </row>
    <row r="589" spans="1:6" x14ac:dyDescent="0.35">
      <c r="A589" s="13">
        <v>621</v>
      </c>
      <c r="B589" s="11">
        <v>44730</v>
      </c>
      <c r="C589" s="11">
        <v>44336</v>
      </c>
      <c r="D589" s="11">
        <v>4</v>
      </c>
      <c r="E589" s="11">
        <v>3997.6500000000005</v>
      </c>
      <c r="F589" s="11">
        <v>2</v>
      </c>
    </row>
    <row r="590" spans="1:6" x14ac:dyDescent="0.35">
      <c r="A590" s="13">
        <v>622</v>
      </c>
      <c r="B590" s="11">
        <v>44939</v>
      </c>
      <c r="C590" s="11">
        <v>44666</v>
      </c>
      <c r="D590" s="11">
        <v>3</v>
      </c>
      <c r="E590" s="11">
        <v>2750.7599999999998</v>
      </c>
      <c r="F590" s="11">
        <v>1</v>
      </c>
    </row>
    <row r="591" spans="1:6" x14ac:dyDescent="0.35">
      <c r="A591" s="13">
        <v>623</v>
      </c>
      <c r="B591" s="11">
        <v>45004</v>
      </c>
      <c r="C591" s="11">
        <v>44678</v>
      </c>
      <c r="D591" s="11">
        <v>2</v>
      </c>
      <c r="E591" s="11">
        <v>623.88</v>
      </c>
      <c r="F591" s="11">
        <v>1</v>
      </c>
    </row>
    <row r="592" spans="1:6" x14ac:dyDescent="0.35">
      <c r="A592" s="13">
        <v>625</v>
      </c>
      <c r="B592" s="11">
        <v>44810</v>
      </c>
      <c r="C592" s="11">
        <v>44313</v>
      </c>
      <c r="D592" s="11">
        <v>2</v>
      </c>
      <c r="E592" s="11">
        <v>1651.8</v>
      </c>
      <c r="F592" s="11">
        <v>1</v>
      </c>
    </row>
    <row r="593" spans="1:6" x14ac:dyDescent="0.35">
      <c r="A593" s="13">
        <v>626</v>
      </c>
      <c r="B593" s="11">
        <v>44714</v>
      </c>
      <c r="C593" s="11">
        <v>44325</v>
      </c>
      <c r="D593" s="11">
        <v>3</v>
      </c>
      <c r="E593" s="11">
        <v>2138.12</v>
      </c>
      <c r="F593" s="11">
        <v>2</v>
      </c>
    </row>
    <row r="594" spans="1:6" x14ac:dyDescent="0.35">
      <c r="A594" s="13">
        <v>627</v>
      </c>
      <c r="B594" s="11">
        <v>44611</v>
      </c>
      <c r="C594" s="11">
        <v>44576</v>
      </c>
      <c r="D594" s="11">
        <v>2</v>
      </c>
      <c r="E594" s="11">
        <v>185.46</v>
      </c>
      <c r="F594" s="11">
        <v>1</v>
      </c>
    </row>
    <row r="595" spans="1:6" x14ac:dyDescent="0.35">
      <c r="A595" s="13">
        <v>628</v>
      </c>
      <c r="B595" s="11">
        <v>44681</v>
      </c>
      <c r="C595" s="11">
        <v>44470</v>
      </c>
      <c r="D595" s="11">
        <v>2</v>
      </c>
      <c r="E595" s="11">
        <v>1724.37</v>
      </c>
      <c r="F595" s="11">
        <v>1</v>
      </c>
    </row>
    <row r="596" spans="1:6" x14ac:dyDescent="0.35">
      <c r="A596" s="13">
        <v>629</v>
      </c>
      <c r="B596" s="11">
        <v>44837</v>
      </c>
      <c r="C596" s="11">
        <v>44496</v>
      </c>
      <c r="D596" s="11">
        <v>3</v>
      </c>
      <c r="E596" s="11">
        <v>1741.78</v>
      </c>
      <c r="F596" s="11">
        <v>1</v>
      </c>
    </row>
    <row r="597" spans="1:6" x14ac:dyDescent="0.35">
      <c r="A597" s="13">
        <v>630</v>
      </c>
      <c r="B597" s="11">
        <v>44751</v>
      </c>
      <c r="C597" s="11">
        <v>44398</v>
      </c>
      <c r="D597" s="11">
        <v>3</v>
      </c>
      <c r="E597" s="11">
        <v>967.9</v>
      </c>
      <c r="F597" s="11">
        <v>2</v>
      </c>
    </row>
    <row r="598" spans="1:6" x14ac:dyDescent="0.35">
      <c r="A598" s="13">
        <v>631</v>
      </c>
      <c r="B598" s="11">
        <v>44742</v>
      </c>
      <c r="C598" s="11">
        <v>44387</v>
      </c>
      <c r="D598" s="11">
        <v>4</v>
      </c>
      <c r="E598" s="11">
        <v>1902.58</v>
      </c>
      <c r="F598" s="11">
        <v>0</v>
      </c>
    </row>
    <row r="599" spans="1:6" x14ac:dyDescent="0.35">
      <c r="A599" s="13">
        <v>632</v>
      </c>
      <c r="B599" s="11">
        <v>44719</v>
      </c>
      <c r="C599" s="11">
        <v>44366</v>
      </c>
      <c r="D599" s="11">
        <v>3</v>
      </c>
      <c r="E599" s="11">
        <v>982.79</v>
      </c>
      <c r="F599" s="11">
        <v>2</v>
      </c>
    </row>
    <row r="600" spans="1:6" x14ac:dyDescent="0.35">
      <c r="A600" s="13">
        <v>633</v>
      </c>
      <c r="B600" s="11">
        <v>44983</v>
      </c>
      <c r="C600" s="11">
        <v>44378</v>
      </c>
      <c r="D600" s="11">
        <v>3</v>
      </c>
      <c r="E600" s="11">
        <v>2116.2600000000002</v>
      </c>
      <c r="F600" s="11">
        <v>1</v>
      </c>
    </row>
    <row r="601" spans="1:6" x14ac:dyDescent="0.35">
      <c r="A601" s="13">
        <v>634</v>
      </c>
      <c r="B601" s="11">
        <v>44964</v>
      </c>
      <c r="C601" s="11">
        <v>44693</v>
      </c>
      <c r="D601" s="11">
        <v>3</v>
      </c>
      <c r="E601" s="11">
        <v>2014.1699999999998</v>
      </c>
      <c r="F601" s="11">
        <v>1</v>
      </c>
    </row>
    <row r="602" spans="1:6" x14ac:dyDescent="0.35">
      <c r="A602" s="13">
        <v>635</v>
      </c>
      <c r="B602" s="11">
        <v>44331</v>
      </c>
      <c r="C602" s="11">
        <v>44331</v>
      </c>
      <c r="D602" s="11">
        <v>1</v>
      </c>
      <c r="E602" s="11">
        <v>222.01</v>
      </c>
      <c r="F602" s="11">
        <v>0</v>
      </c>
    </row>
    <row r="603" spans="1:6" x14ac:dyDescent="0.35">
      <c r="A603" s="13">
        <v>636</v>
      </c>
      <c r="B603" s="11">
        <v>44791</v>
      </c>
      <c r="C603" s="11">
        <v>44314</v>
      </c>
      <c r="D603" s="11">
        <v>4</v>
      </c>
      <c r="E603" s="11">
        <v>4860.5</v>
      </c>
      <c r="F603" s="11">
        <v>4</v>
      </c>
    </row>
    <row r="604" spans="1:6" x14ac:dyDescent="0.35">
      <c r="A604" s="13">
        <v>637</v>
      </c>
      <c r="B604" s="11">
        <v>44732</v>
      </c>
      <c r="C604" s="11">
        <v>44463</v>
      </c>
      <c r="D604" s="11">
        <v>3</v>
      </c>
      <c r="E604" s="11">
        <v>430.04999999999995</v>
      </c>
      <c r="F604" s="11">
        <v>3</v>
      </c>
    </row>
    <row r="605" spans="1:6" x14ac:dyDescent="0.35">
      <c r="A605" s="13">
        <v>638</v>
      </c>
      <c r="B605" s="11">
        <v>44906</v>
      </c>
      <c r="C605" s="11">
        <v>44343</v>
      </c>
      <c r="D605" s="11">
        <v>5</v>
      </c>
      <c r="E605" s="11">
        <v>4435.18</v>
      </c>
      <c r="F605" s="11">
        <v>3</v>
      </c>
    </row>
    <row r="606" spans="1:6" x14ac:dyDescent="0.35">
      <c r="A606" s="13">
        <v>639</v>
      </c>
      <c r="B606" s="11">
        <v>44368</v>
      </c>
      <c r="C606" s="11">
        <v>44368</v>
      </c>
      <c r="D606" s="11">
        <v>1</v>
      </c>
      <c r="E606" s="11">
        <v>877.2</v>
      </c>
      <c r="F606" s="11">
        <v>1</v>
      </c>
    </row>
    <row r="607" spans="1:6" x14ac:dyDescent="0.35">
      <c r="A607" s="13">
        <v>640</v>
      </c>
      <c r="B607" s="11">
        <v>44792</v>
      </c>
      <c r="C607" s="11">
        <v>44511</v>
      </c>
      <c r="D607" s="11">
        <v>3</v>
      </c>
      <c r="E607" s="11">
        <v>2415.7600000000002</v>
      </c>
      <c r="F607" s="11">
        <v>3</v>
      </c>
    </row>
    <row r="608" spans="1:6" x14ac:dyDescent="0.35">
      <c r="A608" s="13">
        <v>641</v>
      </c>
      <c r="B608" s="11">
        <v>44793</v>
      </c>
      <c r="C608" s="11">
        <v>44400</v>
      </c>
      <c r="D608" s="11">
        <v>3</v>
      </c>
      <c r="E608" s="11">
        <v>2825.91</v>
      </c>
      <c r="F608" s="11">
        <v>1</v>
      </c>
    </row>
    <row r="609" spans="1:6" x14ac:dyDescent="0.35">
      <c r="A609" s="13">
        <v>642</v>
      </c>
      <c r="B609" s="11">
        <v>44851</v>
      </c>
      <c r="C609" s="11">
        <v>44325</v>
      </c>
      <c r="D609" s="11">
        <v>3</v>
      </c>
      <c r="E609" s="11">
        <v>2527.16</v>
      </c>
      <c r="F609" s="11">
        <v>1</v>
      </c>
    </row>
    <row r="610" spans="1:6" x14ac:dyDescent="0.35">
      <c r="A610" s="13">
        <v>643</v>
      </c>
      <c r="B610" s="11">
        <v>44798</v>
      </c>
      <c r="C610" s="11">
        <v>44396</v>
      </c>
      <c r="D610" s="11">
        <v>3</v>
      </c>
      <c r="E610" s="11">
        <v>425.54999999999995</v>
      </c>
      <c r="F610" s="11">
        <v>1</v>
      </c>
    </row>
    <row r="611" spans="1:6" x14ac:dyDescent="0.35">
      <c r="A611" s="13">
        <v>644</v>
      </c>
      <c r="B611" s="11">
        <v>44990</v>
      </c>
      <c r="C611" s="11">
        <v>44485</v>
      </c>
      <c r="D611" s="11">
        <v>3</v>
      </c>
      <c r="E611" s="11">
        <v>3029.1499999999996</v>
      </c>
      <c r="F611" s="11">
        <v>1</v>
      </c>
    </row>
    <row r="612" spans="1:6" x14ac:dyDescent="0.35">
      <c r="A612" s="13">
        <v>645</v>
      </c>
      <c r="B612" s="11">
        <v>44794</v>
      </c>
      <c r="C612" s="11">
        <v>44570</v>
      </c>
      <c r="D612" s="11">
        <v>5</v>
      </c>
      <c r="E612" s="11">
        <v>7022.1699999999992</v>
      </c>
      <c r="F612" s="11">
        <v>3</v>
      </c>
    </row>
    <row r="613" spans="1:6" x14ac:dyDescent="0.35">
      <c r="A613" s="13">
        <v>646</v>
      </c>
      <c r="B613" s="11">
        <v>44837</v>
      </c>
      <c r="C613" s="11">
        <v>44282</v>
      </c>
      <c r="D613" s="11">
        <v>2</v>
      </c>
      <c r="E613" s="11">
        <v>1520.86</v>
      </c>
      <c r="F613" s="11">
        <v>2</v>
      </c>
    </row>
    <row r="614" spans="1:6" x14ac:dyDescent="0.35">
      <c r="A614" s="13">
        <v>647</v>
      </c>
      <c r="B614" s="11">
        <v>44875</v>
      </c>
      <c r="C614" s="11">
        <v>44372</v>
      </c>
      <c r="D614" s="11">
        <v>6</v>
      </c>
      <c r="E614" s="11">
        <v>3949.39</v>
      </c>
      <c r="F614" s="11">
        <v>2</v>
      </c>
    </row>
    <row r="615" spans="1:6" x14ac:dyDescent="0.35">
      <c r="A615" s="13">
        <v>648</v>
      </c>
      <c r="B615" s="11">
        <v>44598</v>
      </c>
      <c r="C615" s="11">
        <v>44324</v>
      </c>
      <c r="D615" s="11">
        <v>2</v>
      </c>
      <c r="E615" s="11">
        <v>1804.17</v>
      </c>
      <c r="F615" s="11">
        <v>1</v>
      </c>
    </row>
    <row r="616" spans="1:6" x14ac:dyDescent="0.35">
      <c r="A616" s="13">
        <v>649</v>
      </c>
      <c r="B616" s="11">
        <v>44813</v>
      </c>
      <c r="C616" s="11">
        <v>44532</v>
      </c>
      <c r="D616" s="11">
        <v>4</v>
      </c>
      <c r="E616" s="11">
        <v>1029.25</v>
      </c>
      <c r="F616" s="11">
        <v>3</v>
      </c>
    </row>
    <row r="617" spans="1:6" x14ac:dyDescent="0.35">
      <c r="A617" s="13">
        <v>650</v>
      </c>
      <c r="B617" s="11">
        <v>44966</v>
      </c>
      <c r="C617" s="11">
        <v>44718</v>
      </c>
      <c r="D617" s="11">
        <v>3</v>
      </c>
      <c r="E617" s="11">
        <v>1641.94</v>
      </c>
      <c r="F617" s="11">
        <v>2</v>
      </c>
    </row>
    <row r="618" spans="1:6" x14ac:dyDescent="0.35">
      <c r="A618" s="13">
        <v>651</v>
      </c>
      <c r="B618" s="11">
        <v>44574</v>
      </c>
      <c r="C618" s="11">
        <v>44286</v>
      </c>
      <c r="D618" s="11">
        <v>3</v>
      </c>
      <c r="E618" s="11">
        <v>1157.07</v>
      </c>
      <c r="F618" s="11">
        <v>3</v>
      </c>
    </row>
    <row r="619" spans="1:6" x14ac:dyDescent="0.35">
      <c r="A619" s="13">
        <v>652</v>
      </c>
      <c r="B619" s="11">
        <v>44951</v>
      </c>
      <c r="C619" s="11">
        <v>44333</v>
      </c>
      <c r="D619" s="11">
        <v>5</v>
      </c>
      <c r="E619" s="11">
        <v>2286.1400000000003</v>
      </c>
      <c r="F619" s="11">
        <v>5</v>
      </c>
    </row>
    <row r="620" spans="1:6" x14ac:dyDescent="0.35">
      <c r="A620" s="13">
        <v>653</v>
      </c>
      <c r="B620" s="11">
        <v>44557</v>
      </c>
      <c r="C620" s="11">
        <v>44557</v>
      </c>
      <c r="D620" s="11">
        <v>1</v>
      </c>
      <c r="E620" s="11">
        <v>1343.97</v>
      </c>
      <c r="F620" s="11">
        <v>0</v>
      </c>
    </row>
    <row r="621" spans="1:6" x14ac:dyDescent="0.35">
      <c r="A621" s="13">
        <v>654</v>
      </c>
      <c r="B621" s="11">
        <v>44980</v>
      </c>
      <c r="C621" s="11">
        <v>44302</v>
      </c>
      <c r="D621" s="11">
        <v>5</v>
      </c>
      <c r="E621" s="11">
        <v>3033.39</v>
      </c>
      <c r="F621" s="11">
        <v>3</v>
      </c>
    </row>
    <row r="622" spans="1:6" x14ac:dyDescent="0.35">
      <c r="A622" s="13">
        <v>655</v>
      </c>
      <c r="B622" s="11">
        <v>44951</v>
      </c>
      <c r="C622" s="11">
        <v>44427</v>
      </c>
      <c r="D622" s="11">
        <v>5</v>
      </c>
      <c r="E622" s="11">
        <v>3889.2299999999996</v>
      </c>
      <c r="F622" s="11">
        <v>2</v>
      </c>
    </row>
    <row r="623" spans="1:6" x14ac:dyDescent="0.35">
      <c r="A623" s="13">
        <v>656</v>
      </c>
      <c r="B623" s="11">
        <v>44999</v>
      </c>
      <c r="C623" s="11">
        <v>44382</v>
      </c>
      <c r="D623" s="11">
        <v>6</v>
      </c>
      <c r="E623" s="11">
        <v>3570.49</v>
      </c>
      <c r="F623" s="11">
        <v>3</v>
      </c>
    </row>
    <row r="624" spans="1:6" x14ac:dyDescent="0.35">
      <c r="A624" s="13">
        <v>657</v>
      </c>
      <c r="B624" s="11">
        <v>44748</v>
      </c>
      <c r="C624" s="11">
        <v>44404</v>
      </c>
      <c r="D624" s="11">
        <v>3</v>
      </c>
      <c r="E624" s="11">
        <v>2739.09</v>
      </c>
      <c r="F624" s="11">
        <v>1</v>
      </c>
    </row>
    <row r="625" spans="1:6" x14ac:dyDescent="0.35">
      <c r="A625" s="13">
        <v>658</v>
      </c>
      <c r="B625" s="11">
        <v>44882</v>
      </c>
      <c r="C625" s="11">
        <v>44530</v>
      </c>
      <c r="D625" s="11">
        <v>2</v>
      </c>
      <c r="E625" s="11">
        <v>4265.99</v>
      </c>
      <c r="F625" s="11">
        <v>1</v>
      </c>
    </row>
    <row r="626" spans="1:6" x14ac:dyDescent="0.35">
      <c r="A626" s="13">
        <v>659</v>
      </c>
      <c r="B626" s="11">
        <v>44876</v>
      </c>
      <c r="C626" s="11">
        <v>44667</v>
      </c>
      <c r="D626" s="11">
        <v>2</v>
      </c>
      <c r="E626" s="11">
        <v>1929.8600000000001</v>
      </c>
      <c r="F626" s="11">
        <v>1</v>
      </c>
    </row>
    <row r="627" spans="1:6" x14ac:dyDescent="0.35">
      <c r="A627" s="13">
        <v>660</v>
      </c>
      <c r="B627" s="11">
        <v>44859</v>
      </c>
      <c r="C627" s="11">
        <v>44586</v>
      </c>
      <c r="D627" s="11">
        <v>4</v>
      </c>
      <c r="E627" s="11">
        <v>3396.3900000000003</v>
      </c>
      <c r="F627" s="11">
        <v>2</v>
      </c>
    </row>
    <row r="628" spans="1:6" x14ac:dyDescent="0.35">
      <c r="A628" s="13">
        <v>661</v>
      </c>
      <c r="B628" s="11">
        <v>44925</v>
      </c>
      <c r="C628" s="11">
        <v>44308</v>
      </c>
      <c r="D628" s="11">
        <v>2</v>
      </c>
      <c r="E628" s="11">
        <v>140.01</v>
      </c>
      <c r="F628" s="11">
        <v>2</v>
      </c>
    </row>
    <row r="629" spans="1:6" x14ac:dyDescent="0.35">
      <c r="A629" s="13">
        <v>662</v>
      </c>
      <c r="B629" s="11">
        <v>44895</v>
      </c>
      <c r="C629" s="11">
        <v>44895</v>
      </c>
      <c r="D629" s="11">
        <v>1</v>
      </c>
      <c r="E629" s="11">
        <v>340.08</v>
      </c>
      <c r="F629" s="11">
        <v>1</v>
      </c>
    </row>
    <row r="630" spans="1:6" x14ac:dyDescent="0.35">
      <c r="A630" s="13">
        <v>663</v>
      </c>
      <c r="B630" s="11">
        <v>45010</v>
      </c>
      <c r="C630" s="11">
        <v>44320</v>
      </c>
      <c r="D630" s="11">
        <v>3</v>
      </c>
      <c r="E630" s="11">
        <v>3416.2299999999996</v>
      </c>
      <c r="F630" s="11">
        <v>2</v>
      </c>
    </row>
    <row r="631" spans="1:6" x14ac:dyDescent="0.35">
      <c r="A631" s="13">
        <v>664</v>
      </c>
      <c r="B631" s="11">
        <v>44940</v>
      </c>
      <c r="C631" s="11">
        <v>44940</v>
      </c>
      <c r="D631" s="11">
        <v>1</v>
      </c>
      <c r="E631" s="11">
        <v>269.49</v>
      </c>
      <c r="F631" s="11">
        <v>0</v>
      </c>
    </row>
    <row r="632" spans="1:6" x14ac:dyDescent="0.35">
      <c r="A632" s="13">
        <v>665</v>
      </c>
      <c r="B632" s="11">
        <v>44366</v>
      </c>
      <c r="C632" s="11">
        <v>44366</v>
      </c>
      <c r="D632" s="11">
        <v>1</v>
      </c>
      <c r="E632" s="11">
        <v>800.52</v>
      </c>
      <c r="F632" s="11">
        <v>1</v>
      </c>
    </row>
    <row r="633" spans="1:6" x14ac:dyDescent="0.35">
      <c r="A633" s="13">
        <v>666</v>
      </c>
      <c r="B633" s="11">
        <v>44956</v>
      </c>
      <c r="C633" s="11">
        <v>44456</v>
      </c>
      <c r="D633" s="11">
        <v>2</v>
      </c>
      <c r="E633" s="11">
        <v>2668.47</v>
      </c>
      <c r="F633" s="11">
        <v>1</v>
      </c>
    </row>
    <row r="634" spans="1:6" x14ac:dyDescent="0.35">
      <c r="A634" s="13">
        <v>667</v>
      </c>
      <c r="B634" s="11">
        <v>44337</v>
      </c>
      <c r="C634" s="11">
        <v>44337</v>
      </c>
      <c r="D634" s="11">
        <v>1</v>
      </c>
      <c r="E634" s="11">
        <v>1036.1199999999999</v>
      </c>
      <c r="F634" s="11">
        <v>1</v>
      </c>
    </row>
    <row r="635" spans="1:6" x14ac:dyDescent="0.35">
      <c r="A635" s="13">
        <v>668</v>
      </c>
      <c r="B635" s="11">
        <v>44747</v>
      </c>
      <c r="C635" s="11">
        <v>44552</v>
      </c>
      <c r="D635" s="11">
        <v>3</v>
      </c>
      <c r="E635" s="11">
        <v>1996.4</v>
      </c>
      <c r="F635" s="11">
        <v>1</v>
      </c>
    </row>
    <row r="636" spans="1:6" x14ac:dyDescent="0.35">
      <c r="A636" s="13">
        <v>669</v>
      </c>
      <c r="B636" s="11">
        <v>44807</v>
      </c>
      <c r="C636" s="11">
        <v>44625</v>
      </c>
      <c r="D636" s="11">
        <v>2</v>
      </c>
      <c r="E636" s="11">
        <v>2167.5300000000002</v>
      </c>
      <c r="F636" s="11">
        <v>1</v>
      </c>
    </row>
    <row r="637" spans="1:6" x14ac:dyDescent="0.35">
      <c r="A637" s="13">
        <v>670</v>
      </c>
      <c r="B637" s="11">
        <v>44736</v>
      </c>
      <c r="C637" s="11">
        <v>44366</v>
      </c>
      <c r="D637" s="11">
        <v>3</v>
      </c>
      <c r="E637" s="11">
        <v>3440.19</v>
      </c>
      <c r="F637" s="11">
        <v>1</v>
      </c>
    </row>
    <row r="638" spans="1:6" x14ac:dyDescent="0.35">
      <c r="A638" s="13">
        <v>671</v>
      </c>
      <c r="B638" s="11">
        <v>44998</v>
      </c>
      <c r="C638" s="11">
        <v>44644</v>
      </c>
      <c r="D638" s="11">
        <v>2</v>
      </c>
      <c r="E638" s="11">
        <v>2310.6799999999998</v>
      </c>
      <c r="F638" s="11">
        <v>1</v>
      </c>
    </row>
    <row r="639" spans="1:6" x14ac:dyDescent="0.35">
      <c r="A639" s="13">
        <v>672</v>
      </c>
      <c r="B639" s="11">
        <v>44887</v>
      </c>
      <c r="C639" s="11">
        <v>44816</v>
      </c>
      <c r="D639" s="11">
        <v>3</v>
      </c>
      <c r="E639" s="11">
        <v>2630.5699999999997</v>
      </c>
      <c r="F639" s="11">
        <v>2</v>
      </c>
    </row>
    <row r="640" spans="1:6" x14ac:dyDescent="0.35">
      <c r="A640" s="13">
        <v>673</v>
      </c>
      <c r="B640" s="11">
        <v>44890</v>
      </c>
      <c r="C640" s="11">
        <v>44327</v>
      </c>
      <c r="D640" s="11">
        <v>6</v>
      </c>
      <c r="E640" s="11">
        <v>4789.63</v>
      </c>
      <c r="F640" s="11">
        <v>4</v>
      </c>
    </row>
    <row r="641" spans="1:6" x14ac:dyDescent="0.35">
      <c r="A641" s="13">
        <v>674</v>
      </c>
      <c r="B641" s="11">
        <v>44987</v>
      </c>
      <c r="C641" s="11">
        <v>44387</v>
      </c>
      <c r="D641" s="11">
        <v>8</v>
      </c>
      <c r="E641" s="11">
        <v>6616.72</v>
      </c>
      <c r="F641" s="11">
        <v>4</v>
      </c>
    </row>
    <row r="642" spans="1:6" x14ac:dyDescent="0.35">
      <c r="A642" s="13">
        <v>675</v>
      </c>
      <c r="B642" s="11">
        <v>44861</v>
      </c>
      <c r="C642" s="11">
        <v>44534</v>
      </c>
      <c r="D642" s="11">
        <v>2</v>
      </c>
      <c r="E642" s="11">
        <v>696.21</v>
      </c>
      <c r="F642" s="11">
        <v>2</v>
      </c>
    </row>
    <row r="643" spans="1:6" x14ac:dyDescent="0.35">
      <c r="A643" s="13">
        <v>676</v>
      </c>
      <c r="B643" s="11">
        <v>44359</v>
      </c>
      <c r="C643" s="11">
        <v>44359</v>
      </c>
      <c r="D643" s="11">
        <v>1</v>
      </c>
      <c r="E643" s="11">
        <v>906.08</v>
      </c>
      <c r="F643" s="11">
        <v>1</v>
      </c>
    </row>
    <row r="644" spans="1:6" x14ac:dyDescent="0.35">
      <c r="A644" s="13">
        <v>677</v>
      </c>
      <c r="B644" s="11">
        <v>44960</v>
      </c>
      <c r="C644" s="11">
        <v>44366</v>
      </c>
      <c r="D644" s="11">
        <v>6</v>
      </c>
      <c r="E644" s="11">
        <v>3821.7799999999997</v>
      </c>
      <c r="F644" s="11">
        <v>3</v>
      </c>
    </row>
    <row r="645" spans="1:6" x14ac:dyDescent="0.35">
      <c r="A645" s="13">
        <v>678</v>
      </c>
      <c r="B645" s="11">
        <v>44667</v>
      </c>
      <c r="C645" s="11">
        <v>44310</v>
      </c>
      <c r="D645" s="11">
        <v>2</v>
      </c>
      <c r="E645" s="11">
        <v>628.93999999999994</v>
      </c>
      <c r="F645" s="11">
        <v>2</v>
      </c>
    </row>
    <row r="646" spans="1:6" x14ac:dyDescent="0.35">
      <c r="A646" s="13">
        <v>679</v>
      </c>
      <c r="B646" s="11">
        <v>44909</v>
      </c>
      <c r="C646" s="11">
        <v>44395</v>
      </c>
      <c r="D646" s="11">
        <v>4</v>
      </c>
      <c r="E646" s="11">
        <v>2676.38</v>
      </c>
      <c r="F646" s="11">
        <v>2</v>
      </c>
    </row>
    <row r="647" spans="1:6" x14ac:dyDescent="0.35">
      <c r="A647" s="13">
        <v>680</v>
      </c>
      <c r="B647" s="11">
        <v>44873</v>
      </c>
      <c r="C647" s="11">
        <v>44281</v>
      </c>
      <c r="D647" s="11">
        <v>5</v>
      </c>
      <c r="E647" s="11">
        <v>3474.9799999999996</v>
      </c>
      <c r="F647" s="11">
        <v>2</v>
      </c>
    </row>
    <row r="648" spans="1:6" x14ac:dyDescent="0.35">
      <c r="A648" s="13">
        <v>681</v>
      </c>
      <c r="B648" s="11">
        <v>44493</v>
      </c>
      <c r="C648" s="11">
        <v>44414</v>
      </c>
      <c r="D648" s="11">
        <v>2</v>
      </c>
      <c r="E648" s="11">
        <v>1625.22</v>
      </c>
      <c r="F648" s="11">
        <v>1</v>
      </c>
    </row>
    <row r="649" spans="1:6" x14ac:dyDescent="0.35">
      <c r="A649" s="13">
        <v>682</v>
      </c>
      <c r="B649" s="11">
        <v>44618</v>
      </c>
      <c r="C649" s="11">
        <v>44618</v>
      </c>
      <c r="D649" s="11">
        <v>1</v>
      </c>
      <c r="E649" s="11">
        <v>2260.85</v>
      </c>
      <c r="F649" s="11">
        <v>0</v>
      </c>
    </row>
    <row r="650" spans="1:6" x14ac:dyDescent="0.35">
      <c r="A650" s="13">
        <v>683</v>
      </c>
      <c r="B650" s="11">
        <v>44955</v>
      </c>
      <c r="C650" s="11">
        <v>44522</v>
      </c>
      <c r="D650" s="11">
        <v>5</v>
      </c>
      <c r="E650" s="11">
        <v>5190.07</v>
      </c>
      <c r="F650" s="11">
        <v>3</v>
      </c>
    </row>
    <row r="651" spans="1:6" x14ac:dyDescent="0.35">
      <c r="A651" s="13">
        <v>684</v>
      </c>
      <c r="B651" s="11">
        <v>44672</v>
      </c>
      <c r="C651" s="11">
        <v>44372</v>
      </c>
      <c r="D651" s="11">
        <v>5</v>
      </c>
      <c r="E651" s="11">
        <v>4236.16</v>
      </c>
      <c r="F651" s="11">
        <v>1</v>
      </c>
    </row>
    <row r="652" spans="1:6" x14ac:dyDescent="0.35">
      <c r="A652" s="13">
        <v>685</v>
      </c>
      <c r="B652" s="11">
        <v>44992</v>
      </c>
      <c r="C652" s="11">
        <v>44713</v>
      </c>
      <c r="D652" s="11">
        <v>3</v>
      </c>
      <c r="E652" s="11">
        <v>4055.0600000000004</v>
      </c>
      <c r="F652" s="11">
        <v>1</v>
      </c>
    </row>
    <row r="653" spans="1:6" x14ac:dyDescent="0.35">
      <c r="A653" s="13">
        <v>686</v>
      </c>
      <c r="B653" s="11">
        <v>44771</v>
      </c>
      <c r="C653" s="11">
        <v>44426</v>
      </c>
      <c r="D653" s="11">
        <v>5</v>
      </c>
      <c r="E653" s="11">
        <v>3529.84</v>
      </c>
      <c r="F653" s="11">
        <v>3</v>
      </c>
    </row>
    <row r="654" spans="1:6" x14ac:dyDescent="0.35">
      <c r="A654" s="13">
        <v>687</v>
      </c>
      <c r="B654" s="11">
        <v>44710</v>
      </c>
      <c r="C654" s="11">
        <v>44350</v>
      </c>
      <c r="D654" s="11">
        <v>2</v>
      </c>
      <c r="E654" s="11">
        <v>1638.56</v>
      </c>
      <c r="F654" s="11">
        <v>1</v>
      </c>
    </row>
    <row r="655" spans="1:6" x14ac:dyDescent="0.35">
      <c r="A655" s="13">
        <v>688</v>
      </c>
      <c r="B655" s="11">
        <v>44811</v>
      </c>
      <c r="C655" s="11">
        <v>44287</v>
      </c>
      <c r="D655" s="11">
        <v>3</v>
      </c>
      <c r="E655" s="11">
        <v>1613.4099999999999</v>
      </c>
      <c r="F655" s="11">
        <v>3</v>
      </c>
    </row>
    <row r="656" spans="1:6" x14ac:dyDescent="0.35">
      <c r="A656" s="13">
        <v>689</v>
      </c>
      <c r="B656" s="11">
        <v>44717</v>
      </c>
      <c r="C656" s="11">
        <v>44717</v>
      </c>
      <c r="D656" s="11">
        <v>1</v>
      </c>
      <c r="E656" s="11">
        <v>222.36</v>
      </c>
      <c r="F656" s="11">
        <v>0</v>
      </c>
    </row>
    <row r="657" spans="1:6" x14ac:dyDescent="0.35">
      <c r="A657" s="13">
        <v>690</v>
      </c>
      <c r="B657" s="11">
        <v>44876</v>
      </c>
      <c r="C657" s="11">
        <v>44280</v>
      </c>
      <c r="D657" s="11">
        <v>6</v>
      </c>
      <c r="E657" s="11">
        <v>3341.64</v>
      </c>
      <c r="F657" s="11">
        <v>4</v>
      </c>
    </row>
    <row r="658" spans="1:6" x14ac:dyDescent="0.35">
      <c r="A658" s="13">
        <v>691</v>
      </c>
      <c r="B658" s="11">
        <v>44865</v>
      </c>
      <c r="C658" s="11">
        <v>44633</v>
      </c>
      <c r="D658" s="11">
        <v>3</v>
      </c>
      <c r="E658" s="11">
        <v>1005.27</v>
      </c>
      <c r="F658" s="11">
        <v>1</v>
      </c>
    </row>
    <row r="659" spans="1:6" x14ac:dyDescent="0.35">
      <c r="A659" s="13">
        <v>692</v>
      </c>
      <c r="B659" s="11">
        <v>44773</v>
      </c>
      <c r="C659" s="11">
        <v>44390</v>
      </c>
      <c r="D659" s="11">
        <v>4</v>
      </c>
      <c r="E659" s="11">
        <v>4446.3500000000004</v>
      </c>
      <c r="F659" s="11">
        <v>1</v>
      </c>
    </row>
    <row r="660" spans="1:6" x14ac:dyDescent="0.35">
      <c r="A660" s="13">
        <v>693</v>
      </c>
      <c r="B660" s="11">
        <v>44936</v>
      </c>
      <c r="C660" s="11">
        <v>44661</v>
      </c>
      <c r="D660" s="11">
        <v>2</v>
      </c>
      <c r="E660" s="11">
        <v>1783.68</v>
      </c>
      <c r="F660" s="11">
        <v>2</v>
      </c>
    </row>
    <row r="661" spans="1:6" x14ac:dyDescent="0.35">
      <c r="A661" s="13">
        <v>694</v>
      </c>
      <c r="B661" s="11">
        <v>44784</v>
      </c>
      <c r="C661" s="11">
        <v>44784</v>
      </c>
      <c r="D661" s="11">
        <v>1</v>
      </c>
      <c r="E661" s="11">
        <v>477.40000000000003</v>
      </c>
      <c r="F661" s="11">
        <v>0</v>
      </c>
    </row>
    <row r="662" spans="1:6" x14ac:dyDescent="0.35">
      <c r="A662" s="13">
        <v>695</v>
      </c>
      <c r="B662" s="11">
        <v>45004</v>
      </c>
      <c r="C662" s="11">
        <v>44471</v>
      </c>
      <c r="D662" s="11">
        <v>4</v>
      </c>
      <c r="E662" s="11">
        <v>4256.1499999999996</v>
      </c>
      <c r="F662" s="11">
        <v>2</v>
      </c>
    </row>
    <row r="663" spans="1:6" x14ac:dyDescent="0.35">
      <c r="A663" s="13">
        <v>696</v>
      </c>
      <c r="B663" s="11">
        <v>44319</v>
      </c>
      <c r="C663" s="11">
        <v>44319</v>
      </c>
      <c r="D663" s="11">
        <v>1</v>
      </c>
      <c r="E663" s="11">
        <v>271.56</v>
      </c>
      <c r="F663" s="11">
        <v>1</v>
      </c>
    </row>
    <row r="664" spans="1:6" x14ac:dyDescent="0.35">
      <c r="A664" s="13">
        <v>697</v>
      </c>
      <c r="B664" s="11">
        <v>44928</v>
      </c>
      <c r="C664" s="11">
        <v>44336</v>
      </c>
      <c r="D664" s="11">
        <v>7</v>
      </c>
      <c r="E664" s="11">
        <v>7592.7300000000005</v>
      </c>
      <c r="F664" s="11">
        <v>4</v>
      </c>
    </row>
    <row r="665" spans="1:6" x14ac:dyDescent="0.35">
      <c r="A665" s="13">
        <v>698</v>
      </c>
      <c r="B665" s="11">
        <v>44801</v>
      </c>
      <c r="C665" s="11">
        <v>44699</v>
      </c>
      <c r="D665" s="11">
        <v>3</v>
      </c>
      <c r="E665" s="11">
        <v>3011.8</v>
      </c>
      <c r="F665" s="11">
        <v>1</v>
      </c>
    </row>
    <row r="666" spans="1:6" x14ac:dyDescent="0.35">
      <c r="A666" s="13">
        <v>699</v>
      </c>
      <c r="B666" s="11">
        <v>44454</v>
      </c>
      <c r="C666" s="11">
        <v>44369</v>
      </c>
      <c r="D666" s="11">
        <v>2</v>
      </c>
      <c r="E666" s="11">
        <v>1831.28</v>
      </c>
      <c r="F666" s="11">
        <v>1</v>
      </c>
    </row>
    <row r="667" spans="1:6" x14ac:dyDescent="0.35">
      <c r="A667" s="13">
        <v>700</v>
      </c>
      <c r="B667" s="11">
        <v>44540</v>
      </c>
      <c r="C667" s="11">
        <v>44540</v>
      </c>
      <c r="D667" s="11">
        <v>1</v>
      </c>
      <c r="E667" s="11">
        <v>213.21</v>
      </c>
      <c r="F667" s="11">
        <v>0</v>
      </c>
    </row>
    <row r="668" spans="1:6" x14ac:dyDescent="0.35">
      <c r="A668" s="13">
        <v>701</v>
      </c>
      <c r="B668" s="11">
        <v>44980</v>
      </c>
      <c r="C668" s="11">
        <v>44454</v>
      </c>
      <c r="D668" s="11">
        <v>3</v>
      </c>
      <c r="E668" s="11">
        <v>2038.56</v>
      </c>
      <c r="F668" s="11">
        <v>1</v>
      </c>
    </row>
    <row r="669" spans="1:6" x14ac:dyDescent="0.35">
      <c r="A669" s="13">
        <v>702</v>
      </c>
      <c r="B669" s="11">
        <v>44641</v>
      </c>
      <c r="C669" s="11">
        <v>44280</v>
      </c>
      <c r="D669" s="11">
        <v>2</v>
      </c>
      <c r="E669" s="11">
        <v>1181.48</v>
      </c>
      <c r="F669" s="11">
        <v>2</v>
      </c>
    </row>
    <row r="670" spans="1:6" x14ac:dyDescent="0.35">
      <c r="A670" s="13">
        <v>703</v>
      </c>
      <c r="B670" s="11">
        <v>44571</v>
      </c>
      <c r="C670" s="11">
        <v>44386</v>
      </c>
      <c r="D670" s="11">
        <v>2</v>
      </c>
      <c r="E670" s="11">
        <v>2055.6799999999998</v>
      </c>
      <c r="F670" s="11">
        <v>0</v>
      </c>
    </row>
    <row r="671" spans="1:6" x14ac:dyDescent="0.35">
      <c r="A671" s="13">
        <v>704</v>
      </c>
      <c r="B671" s="11">
        <v>44955</v>
      </c>
      <c r="C671" s="11">
        <v>44955</v>
      </c>
      <c r="D671" s="11">
        <v>1</v>
      </c>
      <c r="E671" s="11">
        <v>532</v>
      </c>
      <c r="F671" s="11">
        <v>0</v>
      </c>
    </row>
    <row r="672" spans="1:6" x14ac:dyDescent="0.35">
      <c r="A672" s="13">
        <v>705</v>
      </c>
      <c r="B672" s="11">
        <v>44818</v>
      </c>
      <c r="C672" s="11">
        <v>44292</v>
      </c>
      <c r="D672" s="11">
        <v>4</v>
      </c>
      <c r="E672" s="11">
        <v>1863.1999999999998</v>
      </c>
      <c r="F672" s="11">
        <v>2</v>
      </c>
    </row>
    <row r="673" spans="1:6" x14ac:dyDescent="0.35">
      <c r="A673" s="13">
        <v>706</v>
      </c>
      <c r="B673" s="11">
        <v>44942</v>
      </c>
      <c r="C673" s="11">
        <v>44341</v>
      </c>
      <c r="D673" s="11">
        <v>7</v>
      </c>
      <c r="E673" s="11">
        <v>7365.23</v>
      </c>
      <c r="F673" s="11">
        <v>6</v>
      </c>
    </row>
    <row r="674" spans="1:6" x14ac:dyDescent="0.35">
      <c r="A674" s="13">
        <v>707</v>
      </c>
      <c r="B674" s="11">
        <v>44859</v>
      </c>
      <c r="C674" s="11">
        <v>44491</v>
      </c>
      <c r="D674" s="11">
        <v>3</v>
      </c>
      <c r="E674" s="11">
        <v>1702.12</v>
      </c>
      <c r="F674" s="11">
        <v>2</v>
      </c>
    </row>
    <row r="675" spans="1:6" x14ac:dyDescent="0.35">
      <c r="A675" s="13">
        <v>708</v>
      </c>
      <c r="B675" s="11">
        <v>44996</v>
      </c>
      <c r="C675" s="11">
        <v>44446</v>
      </c>
      <c r="D675" s="11">
        <v>3</v>
      </c>
      <c r="E675" s="11">
        <v>1442.92</v>
      </c>
      <c r="F675" s="11">
        <v>2</v>
      </c>
    </row>
    <row r="676" spans="1:6" x14ac:dyDescent="0.35">
      <c r="A676" s="13">
        <v>709</v>
      </c>
      <c r="B676" s="11">
        <v>44350</v>
      </c>
      <c r="C676" s="11">
        <v>44350</v>
      </c>
      <c r="D676" s="11">
        <v>1</v>
      </c>
      <c r="E676" s="11">
        <v>1316.6499999999999</v>
      </c>
      <c r="F676" s="11">
        <v>0</v>
      </c>
    </row>
    <row r="677" spans="1:6" x14ac:dyDescent="0.35">
      <c r="A677" s="13">
        <v>710</v>
      </c>
      <c r="B677" s="11">
        <v>44547</v>
      </c>
      <c r="C677" s="11">
        <v>44398</v>
      </c>
      <c r="D677" s="11">
        <v>2</v>
      </c>
      <c r="E677" s="11">
        <v>612.97</v>
      </c>
      <c r="F677" s="11">
        <v>0</v>
      </c>
    </row>
    <row r="678" spans="1:6" x14ac:dyDescent="0.35">
      <c r="A678" s="13">
        <v>711</v>
      </c>
      <c r="B678" s="11">
        <v>44965</v>
      </c>
      <c r="C678" s="11">
        <v>44454</v>
      </c>
      <c r="D678" s="11">
        <v>3</v>
      </c>
      <c r="E678" s="11">
        <v>1895.2</v>
      </c>
      <c r="F678" s="11">
        <v>2</v>
      </c>
    </row>
    <row r="679" spans="1:6" x14ac:dyDescent="0.35">
      <c r="A679" s="13">
        <v>712</v>
      </c>
      <c r="B679" s="11">
        <v>44794</v>
      </c>
      <c r="C679" s="11">
        <v>44328</v>
      </c>
      <c r="D679" s="11">
        <v>3</v>
      </c>
      <c r="E679" s="11">
        <v>1505.62</v>
      </c>
      <c r="F679" s="11">
        <v>2</v>
      </c>
    </row>
    <row r="680" spans="1:6" x14ac:dyDescent="0.35">
      <c r="A680" s="13">
        <v>713</v>
      </c>
      <c r="B680" s="11">
        <v>44767</v>
      </c>
      <c r="C680" s="11">
        <v>44767</v>
      </c>
      <c r="D680" s="11">
        <v>1</v>
      </c>
      <c r="E680" s="11">
        <v>490.55</v>
      </c>
      <c r="F680" s="11">
        <v>0</v>
      </c>
    </row>
    <row r="681" spans="1:6" x14ac:dyDescent="0.35">
      <c r="A681" s="13">
        <v>714</v>
      </c>
      <c r="B681" s="11">
        <v>44715</v>
      </c>
      <c r="C681" s="11">
        <v>44292</v>
      </c>
      <c r="D681" s="11">
        <v>6</v>
      </c>
      <c r="E681" s="11">
        <v>4195.9900000000007</v>
      </c>
      <c r="F681" s="11">
        <v>3</v>
      </c>
    </row>
    <row r="682" spans="1:6" x14ac:dyDescent="0.35">
      <c r="A682" s="13">
        <v>715</v>
      </c>
      <c r="B682" s="11">
        <v>44978</v>
      </c>
      <c r="C682" s="11">
        <v>44358</v>
      </c>
      <c r="D682" s="11">
        <v>5</v>
      </c>
      <c r="E682" s="11">
        <v>5622.0499999999993</v>
      </c>
      <c r="F682" s="11">
        <v>2</v>
      </c>
    </row>
    <row r="683" spans="1:6" x14ac:dyDescent="0.35">
      <c r="A683" s="13">
        <v>716</v>
      </c>
      <c r="B683" s="11">
        <v>44972</v>
      </c>
      <c r="C683" s="11">
        <v>44399</v>
      </c>
      <c r="D683" s="11">
        <v>3</v>
      </c>
      <c r="E683" s="11">
        <v>2463.88</v>
      </c>
      <c r="F683" s="11">
        <v>2</v>
      </c>
    </row>
    <row r="684" spans="1:6" x14ac:dyDescent="0.35">
      <c r="A684" s="13">
        <v>717</v>
      </c>
      <c r="B684" s="11">
        <v>44884</v>
      </c>
      <c r="C684" s="11">
        <v>44364</v>
      </c>
      <c r="D684" s="11">
        <v>3</v>
      </c>
      <c r="E684" s="11">
        <v>4032.12</v>
      </c>
      <c r="F684" s="11">
        <v>0</v>
      </c>
    </row>
    <row r="685" spans="1:6" x14ac:dyDescent="0.35">
      <c r="A685" s="13">
        <v>718</v>
      </c>
      <c r="B685" s="11">
        <v>44682</v>
      </c>
      <c r="C685" s="11">
        <v>44682</v>
      </c>
      <c r="D685" s="11">
        <v>1</v>
      </c>
      <c r="E685" s="11">
        <v>437.37</v>
      </c>
      <c r="F685" s="11">
        <v>0</v>
      </c>
    </row>
    <row r="686" spans="1:6" x14ac:dyDescent="0.35">
      <c r="A686" s="13">
        <v>719</v>
      </c>
      <c r="B686" s="11">
        <v>44617</v>
      </c>
      <c r="C686" s="11">
        <v>44485</v>
      </c>
      <c r="D686" s="11">
        <v>3</v>
      </c>
      <c r="E686" s="11">
        <v>1613.3899999999999</v>
      </c>
      <c r="F686" s="11">
        <v>0</v>
      </c>
    </row>
    <row r="687" spans="1:6" x14ac:dyDescent="0.35">
      <c r="A687" s="13">
        <v>720</v>
      </c>
      <c r="B687" s="11">
        <v>44655</v>
      </c>
      <c r="C687" s="11">
        <v>44494</v>
      </c>
      <c r="D687" s="11">
        <v>2</v>
      </c>
      <c r="E687" s="11">
        <v>238.14</v>
      </c>
      <c r="F687" s="11">
        <v>1</v>
      </c>
    </row>
    <row r="688" spans="1:6" x14ac:dyDescent="0.35">
      <c r="A688" s="13">
        <v>721</v>
      </c>
      <c r="B688" s="11">
        <v>44872</v>
      </c>
      <c r="C688" s="11">
        <v>44737</v>
      </c>
      <c r="D688" s="11">
        <v>2</v>
      </c>
      <c r="E688" s="11">
        <v>1029.9000000000001</v>
      </c>
      <c r="F688" s="11">
        <v>2</v>
      </c>
    </row>
    <row r="689" spans="1:6" x14ac:dyDescent="0.35">
      <c r="A689" s="13">
        <v>722</v>
      </c>
      <c r="B689" s="11">
        <v>44815</v>
      </c>
      <c r="C689" s="11">
        <v>44521</v>
      </c>
      <c r="D689" s="11">
        <v>2</v>
      </c>
      <c r="E689" s="11">
        <v>1722.06</v>
      </c>
      <c r="F689" s="11">
        <v>0</v>
      </c>
    </row>
    <row r="690" spans="1:6" x14ac:dyDescent="0.35">
      <c r="A690" s="13">
        <v>723</v>
      </c>
      <c r="B690" s="11">
        <v>44694</v>
      </c>
      <c r="C690" s="11">
        <v>44496</v>
      </c>
      <c r="D690" s="11">
        <v>2</v>
      </c>
      <c r="E690" s="11">
        <v>519.5</v>
      </c>
      <c r="F690" s="11">
        <v>1</v>
      </c>
    </row>
    <row r="691" spans="1:6" x14ac:dyDescent="0.35">
      <c r="A691" s="13">
        <v>724</v>
      </c>
      <c r="B691" s="11">
        <v>44641</v>
      </c>
      <c r="C691" s="11">
        <v>44443</v>
      </c>
      <c r="D691" s="11">
        <v>2</v>
      </c>
      <c r="E691" s="11">
        <v>924.11000000000013</v>
      </c>
      <c r="F691" s="11">
        <v>1</v>
      </c>
    </row>
    <row r="692" spans="1:6" x14ac:dyDescent="0.35">
      <c r="A692" s="13">
        <v>725</v>
      </c>
      <c r="B692" s="11">
        <v>44812</v>
      </c>
      <c r="C692" s="11">
        <v>44473</v>
      </c>
      <c r="D692" s="11">
        <v>2</v>
      </c>
      <c r="E692" s="11">
        <v>2738.7200000000003</v>
      </c>
      <c r="F692" s="11">
        <v>2</v>
      </c>
    </row>
    <row r="693" spans="1:6" x14ac:dyDescent="0.35">
      <c r="A693" s="13">
        <v>726</v>
      </c>
      <c r="B693" s="11">
        <v>44906</v>
      </c>
      <c r="C693" s="11">
        <v>44378</v>
      </c>
      <c r="D693" s="11">
        <v>3</v>
      </c>
      <c r="E693" s="11">
        <v>1094.3399999999999</v>
      </c>
      <c r="F693" s="11">
        <v>2</v>
      </c>
    </row>
    <row r="694" spans="1:6" x14ac:dyDescent="0.35">
      <c r="A694" s="13">
        <v>727</v>
      </c>
      <c r="B694" s="11">
        <v>44771</v>
      </c>
      <c r="C694" s="11">
        <v>44492</v>
      </c>
      <c r="D694" s="11">
        <v>4</v>
      </c>
      <c r="E694" s="11">
        <v>4361.5600000000004</v>
      </c>
      <c r="F694" s="11">
        <v>2</v>
      </c>
    </row>
    <row r="695" spans="1:6" x14ac:dyDescent="0.35">
      <c r="A695" s="13">
        <v>728</v>
      </c>
      <c r="B695" s="11">
        <v>44754</v>
      </c>
      <c r="C695" s="11">
        <v>44329</v>
      </c>
      <c r="D695" s="11">
        <v>2</v>
      </c>
      <c r="E695" s="11">
        <v>420.43</v>
      </c>
      <c r="F695" s="11">
        <v>1</v>
      </c>
    </row>
    <row r="696" spans="1:6" x14ac:dyDescent="0.35">
      <c r="A696" s="13">
        <v>729</v>
      </c>
      <c r="B696" s="11">
        <v>45000</v>
      </c>
      <c r="C696" s="11">
        <v>44342</v>
      </c>
      <c r="D696" s="11">
        <v>3</v>
      </c>
      <c r="E696" s="11">
        <v>3618.86</v>
      </c>
      <c r="F696" s="11">
        <v>2</v>
      </c>
    </row>
    <row r="697" spans="1:6" x14ac:dyDescent="0.35">
      <c r="A697" s="13">
        <v>730</v>
      </c>
      <c r="B697" s="11">
        <v>44985</v>
      </c>
      <c r="C697" s="11">
        <v>44692</v>
      </c>
      <c r="D697" s="11">
        <v>2</v>
      </c>
      <c r="E697" s="11">
        <v>641.17999999999995</v>
      </c>
      <c r="F697" s="11">
        <v>1</v>
      </c>
    </row>
    <row r="698" spans="1:6" x14ac:dyDescent="0.35">
      <c r="A698" s="13">
        <v>731</v>
      </c>
      <c r="B698" s="11">
        <v>44858</v>
      </c>
      <c r="C698" s="11">
        <v>44300</v>
      </c>
      <c r="D698" s="11">
        <v>5</v>
      </c>
      <c r="E698" s="11">
        <v>5106.7599999999993</v>
      </c>
      <c r="F698" s="11">
        <v>2</v>
      </c>
    </row>
    <row r="699" spans="1:6" x14ac:dyDescent="0.35">
      <c r="A699" s="13">
        <v>732</v>
      </c>
      <c r="B699" s="11">
        <v>44737</v>
      </c>
      <c r="C699" s="11">
        <v>44737</v>
      </c>
      <c r="D699" s="11">
        <v>1</v>
      </c>
      <c r="E699" s="11">
        <v>586.32000000000005</v>
      </c>
      <c r="F699" s="11">
        <v>1</v>
      </c>
    </row>
    <row r="700" spans="1:6" x14ac:dyDescent="0.35">
      <c r="A700" s="13">
        <v>733</v>
      </c>
      <c r="B700" s="11">
        <v>44846</v>
      </c>
      <c r="C700" s="11">
        <v>44498</v>
      </c>
      <c r="D700" s="11">
        <v>4</v>
      </c>
      <c r="E700" s="11">
        <v>2384.69</v>
      </c>
      <c r="F700" s="11">
        <v>2</v>
      </c>
    </row>
    <row r="701" spans="1:6" x14ac:dyDescent="0.35">
      <c r="A701" s="13">
        <v>734</v>
      </c>
      <c r="B701" s="11">
        <v>44995</v>
      </c>
      <c r="C701" s="11">
        <v>44395</v>
      </c>
      <c r="D701" s="11">
        <v>3</v>
      </c>
      <c r="E701" s="11">
        <v>2782.1400000000003</v>
      </c>
      <c r="F701" s="11">
        <v>1</v>
      </c>
    </row>
    <row r="702" spans="1:6" x14ac:dyDescent="0.35">
      <c r="A702" s="13">
        <v>735</v>
      </c>
      <c r="B702" s="11">
        <v>44795</v>
      </c>
      <c r="C702" s="11">
        <v>44465</v>
      </c>
      <c r="D702" s="11">
        <v>3</v>
      </c>
      <c r="E702" s="11">
        <v>2810.38</v>
      </c>
      <c r="F702" s="11">
        <v>1</v>
      </c>
    </row>
    <row r="703" spans="1:6" x14ac:dyDescent="0.35">
      <c r="A703" s="13">
        <v>736</v>
      </c>
      <c r="B703" s="11">
        <v>44938</v>
      </c>
      <c r="C703" s="11">
        <v>44536</v>
      </c>
      <c r="D703" s="11">
        <v>4</v>
      </c>
      <c r="E703" s="11">
        <v>2950.1000000000004</v>
      </c>
      <c r="F703" s="11">
        <v>1</v>
      </c>
    </row>
    <row r="704" spans="1:6" x14ac:dyDescent="0.35">
      <c r="A704" s="13">
        <v>737</v>
      </c>
      <c r="B704" s="11">
        <v>44598</v>
      </c>
      <c r="C704" s="11">
        <v>44598</v>
      </c>
      <c r="D704" s="11">
        <v>1</v>
      </c>
      <c r="E704" s="11">
        <v>65.88</v>
      </c>
      <c r="F704" s="11">
        <v>1</v>
      </c>
    </row>
    <row r="705" spans="1:6" x14ac:dyDescent="0.35">
      <c r="A705" s="13">
        <v>738</v>
      </c>
      <c r="B705" s="11">
        <v>44628</v>
      </c>
      <c r="C705" s="11">
        <v>44487</v>
      </c>
      <c r="D705" s="11">
        <v>3</v>
      </c>
      <c r="E705" s="11">
        <v>3171.49</v>
      </c>
      <c r="F705" s="11">
        <v>2</v>
      </c>
    </row>
    <row r="706" spans="1:6" x14ac:dyDescent="0.35">
      <c r="A706" s="13">
        <v>739</v>
      </c>
      <c r="B706" s="11">
        <v>44755</v>
      </c>
      <c r="C706" s="11">
        <v>44678</v>
      </c>
      <c r="D706" s="11">
        <v>2</v>
      </c>
      <c r="E706" s="11">
        <v>607.17999999999995</v>
      </c>
      <c r="F706" s="11">
        <v>2</v>
      </c>
    </row>
    <row r="707" spans="1:6" x14ac:dyDescent="0.35">
      <c r="A707" s="13">
        <v>740</v>
      </c>
      <c r="B707" s="11">
        <v>44985</v>
      </c>
      <c r="C707" s="11">
        <v>44326</v>
      </c>
      <c r="D707" s="11">
        <v>3</v>
      </c>
      <c r="E707" s="11">
        <v>352.67</v>
      </c>
      <c r="F707" s="11">
        <v>2</v>
      </c>
    </row>
    <row r="708" spans="1:6" x14ac:dyDescent="0.35">
      <c r="A708" s="13">
        <v>741</v>
      </c>
      <c r="B708" s="11">
        <v>44891</v>
      </c>
      <c r="C708" s="11">
        <v>44376</v>
      </c>
      <c r="D708" s="11">
        <v>5</v>
      </c>
      <c r="E708" s="11">
        <v>4174.12</v>
      </c>
      <c r="F708" s="11">
        <v>3</v>
      </c>
    </row>
    <row r="709" spans="1:6" x14ac:dyDescent="0.35">
      <c r="A709" s="13">
        <v>742</v>
      </c>
      <c r="B709" s="11">
        <v>44895</v>
      </c>
      <c r="C709" s="11">
        <v>44740</v>
      </c>
      <c r="D709" s="11">
        <v>3</v>
      </c>
      <c r="E709" s="11">
        <v>3351.02</v>
      </c>
      <c r="F709" s="11">
        <v>0</v>
      </c>
    </row>
    <row r="710" spans="1:6" x14ac:dyDescent="0.35">
      <c r="A710" s="13">
        <v>743</v>
      </c>
      <c r="B710" s="11">
        <v>44842</v>
      </c>
      <c r="C710" s="11">
        <v>44842</v>
      </c>
      <c r="D710" s="11">
        <v>1</v>
      </c>
      <c r="E710" s="11">
        <v>727.24</v>
      </c>
      <c r="F710" s="11">
        <v>1</v>
      </c>
    </row>
    <row r="711" spans="1:6" x14ac:dyDescent="0.35">
      <c r="A711" s="13">
        <v>744</v>
      </c>
      <c r="B711" s="11">
        <v>44916</v>
      </c>
      <c r="C711" s="11">
        <v>44295</v>
      </c>
      <c r="D711" s="11">
        <v>4</v>
      </c>
      <c r="E711" s="11">
        <v>916.19</v>
      </c>
      <c r="F711" s="11">
        <v>3</v>
      </c>
    </row>
    <row r="712" spans="1:6" x14ac:dyDescent="0.35">
      <c r="A712" s="13">
        <v>745</v>
      </c>
      <c r="B712" s="11">
        <v>44623</v>
      </c>
      <c r="C712" s="11">
        <v>44404</v>
      </c>
      <c r="D712" s="11">
        <v>2</v>
      </c>
      <c r="E712" s="11">
        <v>1762.3999999999999</v>
      </c>
      <c r="F712" s="11">
        <v>1</v>
      </c>
    </row>
    <row r="713" spans="1:6" x14ac:dyDescent="0.35">
      <c r="A713" s="13">
        <v>746</v>
      </c>
      <c r="B713" s="11">
        <v>44995</v>
      </c>
      <c r="C713" s="11">
        <v>44516</v>
      </c>
      <c r="D713" s="11">
        <v>4</v>
      </c>
      <c r="E713" s="11">
        <v>3157.06</v>
      </c>
      <c r="F713" s="11">
        <v>2</v>
      </c>
    </row>
    <row r="714" spans="1:6" x14ac:dyDescent="0.35">
      <c r="A714" s="13">
        <v>747</v>
      </c>
      <c r="B714" s="11">
        <v>44663</v>
      </c>
      <c r="C714" s="11">
        <v>44300</v>
      </c>
      <c r="D714" s="11">
        <v>4</v>
      </c>
      <c r="E714" s="11">
        <v>3819.3700000000003</v>
      </c>
      <c r="F714" s="11">
        <v>2</v>
      </c>
    </row>
    <row r="715" spans="1:6" x14ac:dyDescent="0.35">
      <c r="A715" s="13">
        <v>748</v>
      </c>
      <c r="B715" s="11">
        <v>44914</v>
      </c>
      <c r="C715" s="11">
        <v>44477</v>
      </c>
      <c r="D715" s="11">
        <v>5</v>
      </c>
      <c r="E715" s="11">
        <v>1488.15</v>
      </c>
      <c r="F715" s="11">
        <v>2</v>
      </c>
    </row>
    <row r="716" spans="1:6" x14ac:dyDescent="0.35">
      <c r="A716" s="13">
        <v>749</v>
      </c>
      <c r="B716" s="11">
        <v>44989</v>
      </c>
      <c r="C716" s="11">
        <v>44343</v>
      </c>
      <c r="D716" s="11">
        <v>5</v>
      </c>
      <c r="E716" s="11">
        <v>4209.47</v>
      </c>
      <c r="F716" s="11">
        <v>3</v>
      </c>
    </row>
    <row r="717" spans="1:6" x14ac:dyDescent="0.35">
      <c r="A717" s="13">
        <v>750</v>
      </c>
      <c r="B717" s="11">
        <v>44941</v>
      </c>
      <c r="C717" s="11">
        <v>44764</v>
      </c>
      <c r="D717" s="11">
        <v>4</v>
      </c>
      <c r="E717" s="11">
        <v>1746.88</v>
      </c>
      <c r="F717" s="11">
        <v>1</v>
      </c>
    </row>
    <row r="718" spans="1:6" x14ac:dyDescent="0.35">
      <c r="A718" s="13">
        <v>751</v>
      </c>
      <c r="B718" s="11">
        <v>44839</v>
      </c>
      <c r="C718" s="11">
        <v>44624</v>
      </c>
      <c r="D718" s="11">
        <v>2</v>
      </c>
      <c r="E718" s="11">
        <v>1287.8000000000002</v>
      </c>
      <c r="F718" s="11">
        <v>2</v>
      </c>
    </row>
    <row r="719" spans="1:6" x14ac:dyDescent="0.35">
      <c r="A719" s="13">
        <v>752</v>
      </c>
      <c r="B719" s="11">
        <v>44956</v>
      </c>
      <c r="C719" s="11">
        <v>44387</v>
      </c>
      <c r="D719" s="11">
        <v>3</v>
      </c>
      <c r="E719" s="11">
        <v>2672.0199999999995</v>
      </c>
      <c r="F719" s="11">
        <v>1</v>
      </c>
    </row>
    <row r="720" spans="1:6" x14ac:dyDescent="0.35">
      <c r="A720" s="13">
        <v>753</v>
      </c>
      <c r="B720" s="11">
        <v>44979</v>
      </c>
      <c r="C720" s="11">
        <v>44337</v>
      </c>
      <c r="D720" s="11">
        <v>6</v>
      </c>
      <c r="E720" s="11">
        <v>4015.05</v>
      </c>
      <c r="F720" s="11">
        <v>2</v>
      </c>
    </row>
    <row r="721" spans="1:6" x14ac:dyDescent="0.35">
      <c r="A721" s="13">
        <v>754</v>
      </c>
      <c r="B721" s="11">
        <v>44620</v>
      </c>
      <c r="C721" s="11">
        <v>44578</v>
      </c>
      <c r="D721" s="11">
        <v>2</v>
      </c>
      <c r="E721" s="11">
        <v>1242.72</v>
      </c>
      <c r="F721" s="11">
        <v>0</v>
      </c>
    </row>
    <row r="722" spans="1:6" x14ac:dyDescent="0.35">
      <c r="A722" s="13">
        <v>755</v>
      </c>
      <c r="B722" s="11">
        <v>44692</v>
      </c>
      <c r="C722" s="11">
        <v>44352</v>
      </c>
      <c r="D722" s="11">
        <v>3</v>
      </c>
      <c r="E722" s="11">
        <v>2150.3199999999997</v>
      </c>
      <c r="F722" s="11">
        <v>3</v>
      </c>
    </row>
    <row r="723" spans="1:6" x14ac:dyDescent="0.35">
      <c r="A723" s="13">
        <v>756</v>
      </c>
      <c r="B723" s="11">
        <v>44608</v>
      </c>
      <c r="C723" s="11">
        <v>44608</v>
      </c>
      <c r="D723" s="11">
        <v>1</v>
      </c>
      <c r="E723" s="11">
        <v>294.45</v>
      </c>
      <c r="F723" s="11">
        <v>0</v>
      </c>
    </row>
    <row r="724" spans="1:6" x14ac:dyDescent="0.35">
      <c r="A724" s="13">
        <v>757</v>
      </c>
      <c r="B724" s="11">
        <v>44884</v>
      </c>
      <c r="C724" s="11">
        <v>44506</v>
      </c>
      <c r="D724" s="11">
        <v>4</v>
      </c>
      <c r="E724" s="11">
        <v>728.2700000000001</v>
      </c>
      <c r="F724" s="11">
        <v>4</v>
      </c>
    </row>
    <row r="725" spans="1:6" x14ac:dyDescent="0.35">
      <c r="A725" s="13">
        <v>759</v>
      </c>
      <c r="B725" s="11">
        <v>44751</v>
      </c>
      <c r="C725" s="11">
        <v>44475</v>
      </c>
      <c r="D725" s="11">
        <v>2</v>
      </c>
      <c r="E725" s="11">
        <v>409.97999999999996</v>
      </c>
      <c r="F725" s="11">
        <v>1</v>
      </c>
    </row>
    <row r="726" spans="1:6" x14ac:dyDescent="0.35">
      <c r="A726" s="13">
        <v>760</v>
      </c>
      <c r="B726" s="11">
        <v>44531</v>
      </c>
      <c r="C726" s="11">
        <v>44348</v>
      </c>
      <c r="D726" s="11">
        <v>2</v>
      </c>
      <c r="E726" s="11">
        <v>2184.2300000000005</v>
      </c>
      <c r="F726" s="11">
        <v>0</v>
      </c>
    </row>
    <row r="727" spans="1:6" x14ac:dyDescent="0.35">
      <c r="A727" s="13">
        <v>761</v>
      </c>
      <c r="B727" s="11">
        <v>44985</v>
      </c>
      <c r="C727" s="11">
        <v>44402</v>
      </c>
      <c r="D727" s="11">
        <v>3</v>
      </c>
      <c r="E727" s="11">
        <v>2502.3500000000004</v>
      </c>
      <c r="F727" s="11">
        <v>3</v>
      </c>
    </row>
    <row r="728" spans="1:6" x14ac:dyDescent="0.35">
      <c r="A728" s="13">
        <v>762</v>
      </c>
      <c r="B728" s="11">
        <v>44918</v>
      </c>
      <c r="C728" s="11">
        <v>44505</v>
      </c>
      <c r="D728" s="11">
        <v>3</v>
      </c>
      <c r="E728" s="11">
        <v>3387.91</v>
      </c>
      <c r="F728" s="11">
        <v>1</v>
      </c>
    </row>
    <row r="729" spans="1:6" x14ac:dyDescent="0.35">
      <c r="A729" s="13">
        <v>763</v>
      </c>
      <c r="B729" s="11">
        <v>44849</v>
      </c>
      <c r="C729" s="11">
        <v>44589</v>
      </c>
      <c r="D729" s="11">
        <v>3</v>
      </c>
      <c r="E729" s="11">
        <v>1995.0900000000001</v>
      </c>
      <c r="F729" s="11">
        <v>2</v>
      </c>
    </row>
    <row r="730" spans="1:6" x14ac:dyDescent="0.35">
      <c r="A730" s="13">
        <v>764</v>
      </c>
      <c r="B730" s="11">
        <v>44775</v>
      </c>
      <c r="C730" s="11">
        <v>44379</v>
      </c>
      <c r="D730" s="11">
        <v>2</v>
      </c>
      <c r="E730" s="11">
        <v>371.71</v>
      </c>
      <c r="F730" s="11">
        <v>0</v>
      </c>
    </row>
    <row r="731" spans="1:6" x14ac:dyDescent="0.35">
      <c r="A731" s="13">
        <v>765</v>
      </c>
      <c r="B731" s="11">
        <v>44927</v>
      </c>
      <c r="C731" s="11">
        <v>44391</v>
      </c>
      <c r="D731" s="11">
        <v>5</v>
      </c>
      <c r="E731" s="11">
        <v>4723.59</v>
      </c>
      <c r="F731" s="11">
        <v>3</v>
      </c>
    </row>
    <row r="732" spans="1:6" x14ac:dyDescent="0.35">
      <c r="A732" s="13">
        <v>766</v>
      </c>
      <c r="B732" s="11">
        <v>44895</v>
      </c>
      <c r="C732" s="11">
        <v>44301</v>
      </c>
      <c r="D732" s="11">
        <v>3</v>
      </c>
      <c r="E732" s="11">
        <v>4817.3099999999995</v>
      </c>
      <c r="F732" s="11">
        <v>2</v>
      </c>
    </row>
    <row r="733" spans="1:6" x14ac:dyDescent="0.35">
      <c r="A733" s="13">
        <v>767</v>
      </c>
      <c r="B733" s="11">
        <v>45010</v>
      </c>
      <c r="C733" s="11">
        <v>44463</v>
      </c>
      <c r="D733" s="11">
        <v>3</v>
      </c>
      <c r="E733" s="11">
        <v>519.20000000000005</v>
      </c>
      <c r="F733" s="11">
        <v>2</v>
      </c>
    </row>
    <row r="734" spans="1:6" x14ac:dyDescent="0.35">
      <c r="A734" s="13">
        <v>768</v>
      </c>
      <c r="B734" s="11">
        <v>45006</v>
      </c>
      <c r="C734" s="11">
        <v>44327</v>
      </c>
      <c r="D734" s="11">
        <v>5</v>
      </c>
      <c r="E734" s="11">
        <v>1211</v>
      </c>
      <c r="F734" s="11">
        <v>4</v>
      </c>
    </row>
    <row r="735" spans="1:6" x14ac:dyDescent="0.35">
      <c r="A735" s="13">
        <v>769</v>
      </c>
      <c r="B735" s="11">
        <v>44531</v>
      </c>
      <c r="C735" s="11">
        <v>44501</v>
      </c>
      <c r="D735" s="11">
        <v>5</v>
      </c>
      <c r="E735" s="11">
        <v>2590.3500000000004</v>
      </c>
      <c r="F735" s="11">
        <v>1</v>
      </c>
    </row>
    <row r="736" spans="1:6" x14ac:dyDescent="0.35">
      <c r="A736" s="13">
        <v>770</v>
      </c>
      <c r="B736" s="11">
        <v>44823</v>
      </c>
      <c r="C736" s="11">
        <v>44327</v>
      </c>
      <c r="D736" s="11">
        <v>3</v>
      </c>
      <c r="E736" s="11">
        <v>2266.7299999999996</v>
      </c>
      <c r="F736" s="11">
        <v>3</v>
      </c>
    </row>
    <row r="737" spans="1:6" x14ac:dyDescent="0.35">
      <c r="A737" s="13">
        <v>771</v>
      </c>
      <c r="B737" s="11">
        <v>44893</v>
      </c>
      <c r="C737" s="11">
        <v>44409</v>
      </c>
      <c r="D737" s="11">
        <v>5</v>
      </c>
      <c r="E737" s="11">
        <v>4026.6399999999994</v>
      </c>
      <c r="F737" s="11">
        <v>2</v>
      </c>
    </row>
    <row r="738" spans="1:6" x14ac:dyDescent="0.35">
      <c r="A738" s="13">
        <v>772</v>
      </c>
      <c r="B738" s="11">
        <v>44883</v>
      </c>
      <c r="C738" s="11">
        <v>44804</v>
      </c>
      <c r="D738" s="11">
        <v>3</v>
      </c>
      <c r="E738" s="11">
        <v>2596.17</v>
      </c>
      <c r="F738" s="11">
        <v>2</v>
      </c>
    </row>
    <row r="739" spans="1:6" x14ac:dyDescent="0.35">
      <c r="A739" s="13">
        <v>773</v>
      </c>
      <c r="B739" s="11">
        <v>44967</v>
      </c>
      <c r="C739" s="11">
        <v>44443</v>
      </c>
      <c r="D739" s="11">
        <v>6</v>
      </c>
      <c r="E739" s="11">
        <v>4713.82</v>
      </c>
      <c r="F739" s="11">
        <v>3</v>
      </c>
    </row>
    <row r="740" spans="1:6" x14ac:dyDescent="0.35">
      <c r="A740" s="13">
        <v>775</v>
      </c>
      <c r="B740" s="11">
        <v>44917</v>
      </c>
      <c r="C740" s="11">
        <v>44917</v>
      </c>
      <c r="D740" s="11">
        <v>1</v>
      </c>
      <c r="E740" s="11">
        <v>186.85</v>
      </c>
      <c r="F740" s="11">
        <v>1</v>
      </c>
    </row>
    <row r="741" spans="1:6" x14ac:dyDescent="0.35">
      <c r="A741" s="13">
        <v>776</v>
      </c>
      <c r="B741" s="11">
        <v>44860</v>
      </c>
      <c r="C741" s="11">
        <v>44338</v>
      </c>
      <c r="D741" s="11">
        <v>4</v>
      </c>
      <c r="E741" s="11">
        <v>3208.72</v>
      </c>
      <c r="F741" s="11">
        <v>4</v>
      </c>
    </row>
    <row r="742" spans="1:6" x14ac:dyDescent="0.35">
      <c r="A742" s="13">
        <v>777</v>
      </c>
      <c r="B742" s="11">
        <v>44763</v>
      </c>
      <c r="C742" s="11">
        <v>44753</v>
      </c>
      <c r="D742" s="11">
        <v>2</v>
      </c>
      <c r="E742" s="11">
        <v>947.85000000000014</v>
      </c>
      <c r="F742" s="11">
        <v>1</v>
      </c>
    </row>
    <row r="743" spans="1:6" x14ac:dyDescent="0.35">
      <c r="A743" s="13">
        <v>778</v>
      </c>
      <c r="B743" s="11">
        <v>44959</v>
      </c>
      <c r="C743" s="11">
        <v>44351</v>
      </c>
      <c r="D743" s="11">
        <v>3</v>
      </c>
      <c r="E743" s="11">
        <v>1881.39</v>
      </c>
      <c r="F743" s="11">
        <v>1</v>
      </c>
    </row>
    <row r="744" spans="1:6" x14ac:dyDescent="0.35">
      <c r="A744" s="13">
        <v>779</v>
      </c>
      <c r="B744" s="11">
        <v>44853</v>
      </c>
      <c r="C744" s="11">
        <v>44607</v>
      </c>
      <c r="D744" s="11">
        <v>3</v>
      </c>
      <c r="E744" s="11">
        <v>1396.3</v>
      </c>
      <c r="F744" s="11">
        <v>2</v>
      </c>
    </row>
    <row r="745" spans="1:6" x14ac:dyDescent="0.35">
      <c r="A745" s="13">
        <v>780</v>
      </c>
      <c r="B745" s="11">
        <v>44408</v>
      </c>
      <c r="C745" s="11">
        <v>44408</v>
      </c>
      <c r="D745" s="11">
        <v>1</v>
      </c>
      <c r="E745" s="11">
        <v>105.56</v>
      </c>
      <c r="F745" s="11">
        <v>0</v>
      </c>
    </row>
    <row r="746" spans="1:6" x14ac:dyDescent="0.35">
      <c r="A746" s="13">
        <v>781</v>
      </c>
      <c r="B746" s="11">
        <v>45010</v>
      </c>
      <c r="C746" s="11">
        <v>44392</v>
      </c>
      <c r="D746" s="11">
        <v>4</v>
      </c>
      <c r="E746" s="11">
        <v>5879.3200000000006</v>
      </c>
      <c r="F746" s="11">
        <v>2</v>
      </c>
    </row>
    <row r="747" spans="1:6" x14ac:dyDescent="0.35">
      <c r="A747" s="13">
        <v>782</v>
      </c>
      <c r="B747" s="11">
        <v>45005</v>
      </c>
      <c r="C747" s="11">
        <v>44391</v>
      </c>
      <c r="D747" s="11">
        <v>4</v>
      </c>
      <c r="E747" s="11">
        <v>4551.8</v>
      </c>
      <c r="F747" s="11">
        <v>1</v>
      </c>
    </row>
    <row r="748" spans="1:6" x14ac:dyDescent="0.35">
      <c r="A748" s="13">
        <v>783</v>
      </c>
      <c r="B748" s="11">
        <v>44915</v>
      </c>
      <c r="C748" s="11">
        <v>44685</v>
      </c>
      <c r="D748" s="11">
        <v>2</v>
      </c>
      <c r="E748" s="11">
        <v>1371.76</v>
      </c>
      <c r="F748" s="11">
        <v>1</v>
      </c>
    </row>
    <row r="749" spans="1:6" x14ac:dyDescent="0.35">
      <c r="A749" s="13">
        <v>784</v>
      </c>
      <c r="B749" s="11">
        <v>44951</v>
      </c>
      <c r="C749" s="11">
        <v>44673</v>
      </c>
      <c r="D749" s="11">
        <v>3</v>
      </c>
      <c r="E749" s="11">
        <v>1898.25</v>
      </c>
      <c r="F749" s="11">
        <v>1</v>
      </c>
    </row>
    <row r="750" spans="1:6" x14ac:dyDescent="0.35">
      <c r="A750" s="13">
        <v>785</v>
      </c>
      <c r="B750" s="11">
        <v>44685</v>
      </c>
      <c r="C750" s="11">
        <v>44363</v>
      </c>
      <c r="D750" s="11">
        <v>3</v>
      </c>
      <c r="E750" s="11">
        <v>1180.8899999999999</v>
      </c>
      <c r="F750" s="11">
        <v>2</v>
      </c>
    </row>
    <row r="751" spans="1:6" x14ac:dyDescent="0.35">
      <c r="A751" s="13">
        <v>786</v>
      </c>
      <c r="B751" s="11">
        <v>44876</v>
      </c>
      <c r="C751" s="11">
        <v>44318</v>
      </c>
      <c r="D751" s="11">
        <v>5</v>
      </c>
      <c r="E751" s="11">
        <v>2622</v>
      </c>
      <c r="F751" s="11">
        <v>3</v>
      </c>
    </row>
    <row r="752" spans="1:6" x14ac:dyDescent="0.35">
      <c r="A752" s="13">
        <v>787</v>
      </c>
      <c r="B752" s="11">
        <v>44955</v>
      </c>
      <c r="C752" s="11">
        <v>44809</v>
      </c>
      <c r="D752" s="11">
        <v>4</v>
      </c>
      <c r="E752" s="11">
        <v>4799.8099999999995</v>
      </c>
      <c r="F752" s="11">
        <v>2</v>
      </c>
    </row>
    <row r="753" spans="1:6" x14ac:dyDescent="0.35">
      <c r="A753" s="13">
        <v>788</v>
      </c>
      <c r="B753" s="11">
        <v>44978</v>
      </c>
      <c r="C753" s="11">
        <v>44820</v>
      </c>
      <c r="D753" s="11">
        <v>2</v>
      </c>
      <c r="E753" s="11">
        <v>3407.25</v>
      </c>
      <c r="F753" s="11">
        <v>1</v>
      </c>
    </row>
    <row r="754" spans="1:6" x14ac:dyDescent="0.35">
      <c r="A754" s="13">
        <v>789</v>
      </c>
      <c r="B754" s="11">
        <v>44743</v>
      </c>
      <c r="C754" s="11">
        <v>44634</v>
      </c>
      <c r="D754" s="11">
        <v>2</v>
      </c>
      <c r="E754" s="11">
        <v>346.5</v>
      </c>
      <c r="F754" s="11">
        <v>2</v>
      </c>
    </row>
    <row r="755" spans="1:6" x14ac:dyDescent="0.35">
      <c r="A755" s="13">
        <v>790</v>
      </c>
      <c r="B755" s="11">
        <v>45009</v>
      </c>
      <c r="C755" s="11">
        <v>44496</v>
      </c>
      <c r="D755" s="11">
        <v>3</v>
      </c>
      <c r="E755" s="11">
        <v>2400.81</v>
      </c>
      <c r="F755" s="11">
        <v>2</v>
      </c>
    </row>
    <row r="756" spans="1:6" x14ac:dyDescent="0.35">
      <c r="A756" s="13">
        <v>791</v>
      </c>
      <c r="B756" s="11">
        <v>44688</v>
      </c>
      <c r="C756" s="11">
        <v>44415</v>
      </c>
      <c r="D756" s="11">
        <v>4</v>
      </c>
      <c r="E756" s="11">
        <v>3535.26</v>
      </c>
      <c r="F756" s="11">
        <v>1</v>
      </c>
    </row>
    <row r="757" spans="1:6" x14ac:dyDescent="0.35">
      <c r="A757" s="13">
        <v>792</v>
      </c>
      <c r="B757" s="11">
        <v>44809</v>
      </c>
      <c r="C757" s="11">
        <v>44781</v>
      </c>
      <c r="D757" s="11">
        <v>2</v>
      </c>
      <c r="E757" s="11">
        <v>934.22</v>
      </c>
      <c r="F757" s="11">
        <v>0</v>
      </c>
    </row>
    <row r="758" spans="1:6" x14ac:dyDescent="0.35">
      <c r="A758" s="13">
        <v>793</v>
      </c>
      <c r="B758" s="11">
        <v>44708</v>
      </c>
      <c r="C758" s="11">
        <v>44301</v>
      </c>
      <c r="D758" s="11">
        <v>2</v>
      </c>
      <c r="E758" s="11">
        <v>1399.46</v>
      </c>
      <c r="F758" s="11">
        <v>1</v>
      </c>
    </row>
    <row r="759" spans="1:6" x14ac:dyDescent="0.35">
      <c r="A759" s="13">
        <v>794</v>
      </c>
      <c r="B759" s="11">
        <v>44821</v>
      </c>
      <c r="C759" s="11">
        <v>44451</v>
      </c>
      <c r="D759" s="11">
        <v>3</v>
      </c>
      <c r="E759" s="11">
        <v>2434.54</v>
      </c>
      <c r="F759" s="11">
        <v>1</v>
      </c>
    </row>
    <row r="760" spans="1:6" x14ac:dyDescent="0.35">
      <c r="A760" s="13">
        <v>795</v>
      </c>
      <c r="B760" s="11">
        <v>44444</v>
      </c>
      <c r="C760" s="11">
        <v>44320</v>
      </c>
      <c r="D760" s="11">
        <v>3</v>
      </c>
      <c r="E760" s="11">
        <v>3209.6099999999997</v>
      </c>
      <c r="F760" s="11">
        <v>0</v>
      </c>
    </row>
    <row r="761" spans="1:6" x14ac:dyDescent="0.35">
      <c r="A761" s="13">
        <v>796</v>
      </c>
      <c r="B761" s="11">
        <v>44920</v>
      </c>
      <c r="C761" s="11">
        <v>44446</v>
      </c>
      <c r="D761" s="11">
        <v>3</v>
      </c>
      <c r="E761" s="11">
        <v>1080.49</v>
      </c>
      <c r="F761" s="11">
        <v>2</v>
      </c>
    </row>
    <row r="762" spans="1:6" x14ac:dyDescent="0.35">
      <c r="A762" s="13">
        <v>797</v>
      </c>
      <c r="B762" s="11">
        <v>44948</v>
      </c>
      <c r="C762" s="11">
        <v>44314</v>
      </c>
      <c r="D762" s="11">
        <v>6</v>
      </c>
      <c r="E762" s="11">
        <v>5376.7300000000005</v>
      </c>
      <c r="F762" s="11">
        <v>4</v>
      </c>
    </row>
    <row r="763" spans="1:6" x14ac:dyDescent="0.35">
      <c r="A763" s="13">
        <v>798</v>
      </c>
      <c r="B763" s="11">
        <v>44781</v>
      </c>
      <c r="C763" s="11">
        <v>44560</v>
      </c>
      <c r="D763" s="11">
        <v>3</v>
      </c>
      <c r="E763" s="11">
        <v>2842.5499999999997</v>
      </c>
      <c r="F763" s="11">
        <v>3</v>
      </c>
    </row>
    <row r="764" spans="1:6" x14ac:dyDescent="0.35">
      <c r="A764" s="13">
        <v>799</v>
      </c>
      <c r="B764" s="11">
        <v>44597</v>
      </c>
      <c r="C764" s="11">
        <v>44329</v>
      </c>
      <c r="D764" s="11">
        <v>2</v>
      </c>
      <c r="E764" s="11">
        <v>3367.31</v>
      </c>
      <c r="F764" s="11">
        <v>1</v>
      </c>
    </row>
    <row r="765" spans="1:6" x14ac:dyDescent="0.35">
      <c r="A765" s="13">
        <v>800</v>
      </c>
      <c r="B765" s="11">
        <v>44942</v>
      </c>
      <c r="C765" s="11">
        <v>44942</v>
      </c>
      <c r="D765" s="11">
        <v>1</v>
      </c>
      <c r="E765" s="11">
        <v>735.88</v>
      </c>
      <c r="F765" s="11">
        <v>0</v>
      </c>
    </row>
    <row r="766" spans="1:6" x14ac:dyDescent="0.35">
      <c r="A766" s="13">
        <v>801</v>
      </c>
      <c r="B766" s="11">
        <v>44469</v>
      </c>
      <c r="C766" s="11">
        <v>44469</v>
      </c>
      <c r="D766" s="11">
        <v>1</v>
      </c>
      <c r="E766" s="11">
        <v>423.39</v>
      </c>
      <c r="F766" s="11">
        <v>0</v>
      </c>
    </row>
    <row r="767" spans="1:6" x14ac:dyDescent="0.35">
      <c r="A767" s="13">
        <v>802</v>
      </c>
      <c r="B767" s="11">
        <v>44853</v>
      </c>
      <c r="C767" s="11">
        <v>44412</v>
      </c>
      <c r="D767" s="11">
        <v>3</v>
      </c>
      <c r="E767" s="11">
        <v>2462.2399999999998</v>
      </c>
      <c r="F767" s="11">
        <v>1</v>
      </c>
    </row>
    <row r="768" spans="1:6" x14ac:dyDescent="0.35">
      <c r="A768" s="13">
        <v>803</v>
      </c>
      <c r="B768" s="11">
        <v>44899</v>
      </c>
      <c r="C768" s="11">
        <v>44421</v>
      </c>
      <c r="D768" s="11">
        <v>5</v>
      </c>
      <c r="E768" s="11">
        <v>3374.89</v>
      </c>
      <c r="F768" s="11">
        <v>3</v>
      </c>
    </row>
    <row r="769" spans="1:6" x14ac:dyDescent="0.35">
      <c r="A769" s="13">
        <v>804</v>
      </c>
      <c r="B769" s="11">
        <v>44698</v>
      </c>
      <c r="C769" s="11">
        <v>44698</v>
      </c>
      <c r="D769" s="11">
        <v>1</v>
      </c>
      <c r="E769" s="11">
        <v>280.75</v>
      </c>
      <c r="F769" s="11">
        <v>0</v>
      </c>
    </row>
    <row r="770" spans="1:6" x14ac:dyDescent="0.35">
      <c r="A770" s="13">
        <v>805</v>
      </c>
      <c r="B770" s="11">
        <v>44999</v>
      </c>
      <c r="C770" s="11">
        <v>44416</v>
      </c>
      <c r="D770" s="11">
        <v>4</v>
      </c>
      <c r="E770" s="11">
        <v>3598.9300000000003</v>
      </c>
      <c r="F770" s="11">
        <v>2</v>
      </c>
    </row>
    <row r="771" spans="1:6" x14ac:dyDescent="0.35">
      <c r="A771" s="13">
        <v>806</v>
      </c>
      <c r="B771" s="11">
        <v>44632</v>
      </c>
      <c r="C771" s="11">
        <v>44312</v>
      </c>
      <c r="D771" s="11">
        <v>3</v>
      </c>
      <c r="E771" s="11">
        <v>4494.95</v>
      </c>
      <c r="F771" s="11">
        <v>1</v>
      </c>
    </row>
    <row r="772" spans="1:6" x14ac:dyDescent="0.35">
      <c r="A772" s="13">
        <v>807</v>
      </c>
      <c r="B772" s="11">
        <v>44869</v>
      </c>
      <c r="C772" s="11">
        <v>44869</v>
      </c>
      <c r="D772" s="11">
        <v>1</v>
      </c>
      <c r="E772" s="11">
        <v>1749.44</v>
      </c>
      <c r="F772" s="11">
        <v>1</v>
      </c>
    </row>
    <row r="773" spans="1:6" x14ac:dyDescent="0.35">
      <c r="A773" s="13">
        <v>808</v>
      </c>
      <c r="B773" s="11">
        <v>44694</v>
      </c>
      <c r="C773" s="11">
        <v>44450</v>
      </c>
      <c r="D773" s="11">
        <v>5</v>
      </c>
      <c r="E773" s="11">
        <v>5321.5</v>
      </c>
      <c r="F773" s="11">
        <v>2</v>
      </c>
    </row>
    <row r="774" spans="1:6" x14ac:dyDescent="0.35">
      <c r="A774" s="13">
        <v>809</v>
      </c>
      <c r="B774" s="11">
        <v>44633</v>
      </c>
      <c r="C774" s="11">
        <v>44323</v>
      </c>
      <c r="D774" s="11">
        <v>4</v>
      </c>
      <c r="E774" s="11">
        <v>1004.4300000000001</v>
      </c>
      <c r="F774" s="11">
        <v>2</v>
      </c>
    </row>
    <row r="775" spans="1:6" x14ac:dyDescent="0.35">
      <c r="A775" s="13">
        <v>810</v>
      </c>
      <c r="B775" s="11">
        <v>45006</v>
      </c>
      <c r="C775" s="11">
        <v>44406</v>
      </c>
      <c r="D775" s="11">
        <v>4</v>
      </c>
      <c r="E775" s="11">
        <v>1718.8600000000001</v>
      </c>
      <c r="F775" s="11">
        <v>0</v>
      </c>
    </row>
    <row r="776" spans="1:6" x14ac:dyDescent="0.35">
      <c r="A776" s="13">
        <v>812</v>
      </c>
      <c r="B776" s="11">
        <v>44855</v>
      </c>
      <c r="C776" s="11">
        <v>44345</v>
      </c>
      <c r="D776" s="11">
        <v>5</v>
      </c>
      <c r="E776" s="11">
        <v>3270.97</v>
      </c>
      <c r="F776" s="11">
        <v>1</v>
      </c>
    </row>
    <row r="777" spans="1:6" x14ac:dyDescent="0.35">
      <c r="A777" s="13">
        <v>813</v>
      </c>
      <c r="B777" s="11">
        <v>44743</v>
      </c>
      <c r="C777" s="11">
        <v>44569</v>
      </c>
      <c r="D777" s="11">
        <v>3</v>
      </c>
      <c r="E777" s="11">
        <v>1205.6500000000001</v>
      </c>
      <c r="F777" s="11">
        <v>2</v>
      </c>
    </row>
    <row r="778" spans="1:6" x14ac:dyDescent="0.35">
      <c r="A778" s="13">
        <v>814</v>
      </c>
      <c r="B778" s="11">
        <v>44779</v>
      </c>
      <c r="C778" s="11">
        <v>44743</v>
      </c>
      <c r="D778" s="11">
        <v>2</v>
      </c>
      <c r="E778" s="11">
        <v>1016.01</v>
      </c>
      <c r="F778" s="11">
        <v>0</v>
      </c>
    </row>
    <row r="779" spans="1:6" x14ac:dyDescent="0.35">
      <c r="A779" s="13">
        <v>815</v>
      </c>
      <c r="B779" s="11">
        <v>44973</v>
      </c>
      <c r="C779" s="11">
        <v>44647</v>
      </c>
      <c r="D779" s="11">
        <v>5</v>
      </c>
      <c r="E779" s="11">
        <v>2176.41</v>
      </c>
      <c r="F779" s="11">
        <v>3</v>
      </c>
    </row>
    <row r="780" spans="1:6" x14ac:dyDescent="0.35">
      <c r="A780" s="13">
        <v>816</v>
      </c>
      <c r="B780" s="11">
        <v>44773</v>
      </c>
      <c r="C780" s="11">
        <v>44757</v>
      </c>
      <c r="D780" s="11">
        <v>2</v>
      </c>
      <c r="E780" s="11">
        <v>1478.12</v>
      </c>
      <c r="F780" s="11">
        <v>1</v>
      </c>
    </row>
    <row r="781" spans="1:6" x14ac:dyDescent="0.35">
      <c r="A781" s="13">
        <v>817</v>
      </c>
      <c r="B781" s="11">
        <v>44890</v>
      </c>
      <c r="C781" s="11">
        <v>44676</v>
      </c>
      <c r="D781" s="11">
        <v>3</v>
      </c>
      <c r="E781" s="11">
        <v>3178.06</v>
      </c>
      <c r="F781" s="11">
        <v>2</v>
      </c>
    </row>
    <row r="782" spans="1:6" x14ac:dyDescent="0.35">
      <c r="A782" s="13">
        <v>818</v>
      </c>
      <c r="B782" s="11">
        <v>44870</v>
      </c>
      <c r="C782" s="11">
        <v>44400</v>
      </c>
      <c r="D782" s="11">
        <v>7</v>
      </c>
      <c r="E782" s="11">
        <v>4500.4699999999993</v>
      </c>
      <c r="F782" s="11">
        <v>3</v>
      </c>
    </row>
    <row r="783" spans="1:6" x14ac:dyDescent="0.35">
      <c r="A783" s="13">
        <v>819</v>
      </c>
      <c r="B783" s="11">
        <v>44775</v>
      </c>
      <c r="C783" s="11">
        <v>44474</v>
      </c>
      <c r="D783" s="11">
        <v>4</v>
      </c>
      <c r="E783" s="11">
        <v>1761.16</v>
      </c>
      <c r="F783" s="11">
        <v>3</v>
      </c>
    </row>
    <row r="784" spans="1:6" x14ac:dyDescent="0.35">
      <c r="A784" s="13">
        <v>820</v>
      </c>
      <c r="B784" s="11">
        <v>44572</v>
      </c>
      <c r="C784" s="11">
        <v>44572</v>
      </c>
      <c r="D784" s="11">
        <v>1</v>
      </c>
      <c r="E784" s="11">
        <v>56.54</v>
      </c>
      <c r="F784" s="11">
        <v>0</v>
      </c>
    </row>
    <row r="785" spans="1:6" x14ac:dyDescent="0.35">
      <c r="A785" s="13">
        <v>821</v>
      </c>
      <c r="B785" s="11">
        <v>44967</v>
      </c>
      <c r="C785" s="11">
        <v>44393</v>
      </c>
      <c r="D785" s="11">
        <v>2</v>
      </c>
      <c r="E785" s="11">
        <v>1640.6</v>
      </c>
      <c r="F785" s="11">
        <v>1</v>
      </c>
    </row>
    <row r="786" spans="1:6" x14ac:dyDescent="0.35">
      <c r="A786" s="13">
        <v>822</v>
      </c>
      <c r="B786" s="11">
        <v>44792</v>
      </c>
      <c r="C786" s="11">
        <v>44570</v>
      </c>
      <c r="D786" s="11">
        <v>2</v>
      </c>
      <c r="E786" s="11">
        <v>1695.09</v>
      </c>
      <c r="F786" s="11">
        <v>2</v>
      </c>
    </row>
    <row r="787" spans="1:6" x14ac:dyDescent="0.35">
      <c r="A787" s="13">
        <v>823</v>
      </c>
      <c r="B787" s="11">
        <v>44712</v>
      </c>
      <c r="C787" s="11">
        <v>44712</v>
      </c>
      <c r="D787" s="11">
        <v>1</v>
      </c>
      <c r="E787" s="11">
        <v>1443.33</v>
      </c>
      <c r="F787" s="11">
        <v>1</v>
      </c>
    </row>
    <row r="788" spans="1:6" x14ac:dyDescent="0.35">
      <c r="A788" s="13">
        <v>824</v>
      </c>
      <c r="B788" s="11">
        <v>44672</v>
      </c>
      <c r="C788" s="11">
        <v>44672</v>
      </c>
      <c r="D788" s="11">
        <v>1</v>
      </c>
      <c r="E788" s="11">
        <v>1854.68</v>
      </c>
      <c r="F788" s="11">
        <v>1</v>
      </c>
    </row>
    <row r="789" spans="1:6" x14ac:dyDescent="0.35">
      <c r="A789" s="13">
        <v>825</v>
      </c>
      <c r="B789" s="11">
        <v>44767</v>
      </c>
      <c r="C789" s="11">
        <v>44767</v>
      </c>
      <c r="D789" s="11">
        <v>1</v>
      </c>
      <c r="E789" s="11">
        <v>1878.7</v>
      </c>
      <c r="F789" s="11">
        <v>1</v>
      </c>
    </row>
    <row r="790" spans="1:6" x14ac:dyDescent="0.35">
      <c r="A790" s="13">
        <v>826</v>
      </c>
      <c r="B790" s="11">
        <v>44901</v>
      </c>
      <c r="C790" s="11">
        <v>44339</v>
      </c>
      <c r="D790" s="11">
        <v>5</v>
      </c>
      <c r="E790" s="11">
        <v>5268.4800000000005</v>
      </c>
      <c r="F790" s="11">
        <v>2</v>
      </c>
    </row>
    <row r="791" spans="1:6" x14ac:dyDescent="0.35">
      <c r="A791" s="13">
        <v>827</v>
      </c>
      <c r="B791" s="11">
        <v>44979</v>
      </c>
      <c r="C791" s="11">
        <v>44350</v>
      </c>
      <c r="D791" s="11">
        <v>4</v>
      </c>
      <c r="E791" s="11">
        <v>2729.84</v>
      </c>
      <c r="F791" s="11">
        <v>2</v>
      </c>
    </row>
    <row r="792" spans="1:6" x14ac:dyDescent="0.35">
      <c r="A792" s="13">
        <v>828</v>
      </c>
      <c r="B792" s="11">
        <v>44862</v>
      </c>
      <c r="C792" s="11">
        <v>44342</v>
      </c>
      <c r="D792" s="11">
        <v>2</v>
      </c>
      <c r="E792" s="11">
        <v>736.8</v>
      </c>
      <c r="F792" s="11">
        <v>2</v>
      </c>
    </row>
    <row r="793" spans="1:6" x14ac:dyDescent="0.35">
      <c r="A793" s="13">
        <v>830</v>
      </c>
      <c r="B793" s="11">
        <v>44978</v>
      </c>
      <c r="C793" s="11">
        <v>44309</v>
      </c>
      <c r="D793" s="11">
        <v>4</v>
      </c>
      <c r="E793" s="11">
        <v>4063.5099999999998</v>
      </c>
      <c r="F793" s="11">
        <v>3</v>
      </c>
    </row>
    <row r="794" spans="1:6" x14ac:dyDescent="0.35">
      <c r="A794" s="13">
        <v>831</v>
      </c>
      <c r="B794" s="11">
        <v>44653</v>
      </c>
      <c r="C794" s="11">
        <v>44562</v>
      </c>
      <c r="D794" s="11">
        <v>2</v>
      </c>
      <c r="E794" s="11">
        <v>396.5</v>
      </c>
      <c r="F794" s="11">
        <v>0</v>
      </c>
    </row>
    <row r="795" spans="1:6" x14ac:dyDescent="0.35">
      <c r="A795" s="13">
        <v>832</v>
      </c>
      <c r="B795" s="11">
        <v>44565</v>
      </c>
      <c r="C795" s="11">
        <v>44339</v>
      </c>
      <c r="D795" s="11">
        <v>4</v>
      </c>
      <c r="E795" s="11">
        <v>2518.06</v>
      </c>
      <c r="F795" s="11">
        <v>2</v>
      </c>
    </row>
    <row r="796" spans="1:6" x14ac:dyDescent="0.35">
      <c r="A796" s="13">
        <v>833</v>
      </c>
      <c r="B796" s="11">
        <v>45002</v>
      </c>
      <c r="C796" s="11">
        <v>44599</v>
      </c>
      <c r="D796" s="11">
        <v>3</v>
      </c>
      <c r="E796" s="11">
        <v>1379.37</v>
      </c>
      <c r="F796" s="11">
        <v>2</v>
      </c>
    </row>
    <row r="797" spans="1:6" x14ac:dyDescent="0.35">
      <c r="A797" s="13">
        <v>834</v>
      </c>
      <c r="B797" s="11">
        <v>44868</v>
      </c>
      <c r="C797" s="11">
        <v>44338</v>
      </c>
      <c r="D797" s="11">
        <v>4</v>
      </c>
      <c r="E797" s="11">
        <v>5674.2799999999988</v>
      </c>
      <c r="F797" s="11">
        <v>3</v>
      </c>
    </row>
    <row r="798" spans="1:6" x14ac:dyDescent="0.35">
      <c r="A798" s="13">
        <v>835</v>
      </c>
      <c r="B798" s="11">
        <v>44872</v>
      </c>
      <c r="C798" s="11">
        <v>44389</v>
      </c>
      <c r="D798" s="11">
        <v>4</v>
      </c>
      <c r="E798" s="11">
        <v>2853.38</v>
      </c>
      <c r="F798" s="11">
        <v>2</v>
      </c>
    </row>
    <row r="799" spans="1:6" x14ac:dyDescent="0.35">
      <c r="A799" s="13">
        <v>836</v>
      </c>
      <c r="B799" s="11">
        <v>44630</v>
      </c>
      <c r="C799" s="11">
        <v>44284</v>
      </c>
      <c r="D799" s="11">
        <v>4</v>
      </c>
      <c r="E799" s="11">
        <v>1851.35</v>
      </c>
      <c r="F799" s="11">
        <v>1</v>
      </c>
    </row>
    <row r="800" spans="1:6" x14ac:dyDescent="0.35">
      <c r="A800" s="13">
        <v>837</v>
      </c>
      <c r="B800" s="11">
        <v>44942</v>
      </c>
      <c r="C800" s="11">
        <v>44304</v>
      </c>
      <c r="D800" s="11">
        <v>4</v>
      </c>
      <c r="E800" s="11">
        <v>2539.4699999999998</v>
      </c>
      <c r="F800" s="11">
        <v>3</v>
      </c>
    </row>
    <row r="801" spans="1:6" x14ac:dyDescent="0.35">
      <c r="A801" s="13">
        <v>838</v>
      </c>
      <c r="B801" s="11">
        <v>44803</v>
      </c>
      <c r="C801" s="11">
        <v>44511</v>
      </c>
      <c r="D801" s="11">
        <v>3</v>
      </c>
      <c r="E801" s="11">
        <v>2891.3399999999997</v>
      </c>
      <c r="F801" s="11">
        <v>2</v>
      </c>
    </row>
    <row r="802" spans="1:6" x14ac:dyDescent="0.35">
      <c r="A802" s="13">
        <v>839</v>
      </c>
      <c r="B802" s="11">
        <v>44838</v>
      </c>
      <c r="C802" s="11">
        <v>44344</v>
      </c>
      <c r="D802" s="11">
        <v>4</v>
      </c>
      <c r="E802" s="11">
        <v>3226.2400000000002</v>
      </c>
      <c r="F802" s="11">
        <v>3</v>
      </c>
    </row>
    <row r="803" spans="1:6" x14ac:dyDescent="0.35">
      <c r="A803" s="13">
        <v>840</v>
      </c>
      <c r="B803" s="11">
        <v>44621</v>
      </c>
      <c r="C803" s="11">
        <v>44554</v>
      </c>
      <c r="D803" s="11">
        <v>2</v>
      </c>
      <c r="E803" s="11">
        <v>303.98</v>
      </c>
      <c r="F803" s="11">
        <v>2</v>
      </c>
    </row>
    <row r="804" spans="1:6" x14ac:dyDescent="0.35">
      <c r="A804" s="13">
        <v>841</v>
      </c>
      <c r="B804" s="11">
        <v>44543</v>
      </c>
      <c r="C804" s="11">
        <v>44386</v>
      </c>
      <c r="D804" s="11">
        <v>3</v>
      </c>
      <c r="E804" s="11">
        <v>693.02</v>
      </c>
      <c r="F804" s="11">
        <v>2</v>
      </c>
    </row>
    <row r="805" spans="1:6" x14ac:dyDescent="0.35">
      <c r="A805" s="13">
        <v>842</v>
      </c>
      <c r="B805" s="11">
        <v>44951</v>
      </c>
      <c r="C805" s="11">
        <v>44310</v>
      </c>
      <c r="D805" s="11">
        <v>8</v>
      </c>
      <c r="E805" s="11">
        <v>5283.08</v>
      </c>
      <c r="F805" s="11">
        <v>3</v>
      </c>
    </row>
    <row r="806" spans="1:6" x14ac:dyDescent="0.35">
      <c r="A806" s="13">
        <v>843</v>
      </c>
      <c r="B806" s="11">
        <v>44876</v>
      </c>
      <c r="C806" s="11">
        <v>44591</v>
      </c>
      <c r="D806" s="11">
        <v>4</v>
      </c>
      <c r="E806" s="11">
        <v>3697.38</v>
      </c>
      <c r="F806" s="11">
        <v>3</v>
      </c>
    </row>
    <row r="807" spans="1:6" x14ac:dyDescent="0.35">
      <c r="A807" s="13">
        <v>844</v>
      </c>
      <c r="B807" s="11">
        <v>44654</v>
      </c>
      <c r="C807" s="11">
        <v>44352</v>
      </c>
      <c r="D807" s="11">
        <v>2</v>
      </c>
      <c r="E807" s="11">
        <v>1958.16</v>
      </c>
      <c r="F807" s="11">
        <v>1</v>
      </c>
    </row>
    <row r="808" spans="1:6" x14ac:dyDescent="0.35">
      <c r="A808" s="13">
        <v>845</v>
      </c>
      <c r="B808" s="11">
        <v>44670</v>
      </c>
      <c r="C808" s="11">
        <v>44485</v>
      </c>
      <c r="D808" s="11">
        <v>2</v>
      </c>
      <c r="E808" s="11">
        <v>794.49</v>
      </c>
      <c r="F808" s="11">
        <v>2</v>
      </c>
    </row>
    <row r="809" spans="1:6" x14ac:dyDescent="0.35">
      <c r="A809" s="13">
        <v>846</v>
      </c>
      <c r="B809" s="11">
        <v>44916</v>
      </c>
      <c r="C809" s="11">
        <v>44282</v>
      </c>
      <c r="D809" s="11">
        <v>2</v>
      </c>
      <c r="E809" s="11">
        <v>741.03</v>
      </c>
      <c r="F809" s="11">
        <v>1</v>
      </c>
    </row>
    <row r="810" spans="1:6" x14ac:dyDescent="0.35">
      <c r="A810" s="13">
        <v>847</v>
      </c>
      <c r="B810" s="11">
        <v>44602</v>
      </c>
      <c r="C810" s="11">
        <v>44555</v>
      </c>
      <c r="D810" s="11">
        <v>2</v>
      </c>
      <c r="E810" s="11">
        <v>243.07999999999998</v>
      </c>
      <c r="F810" s="11">
        <v>2</v>
      </c>
    </row>
    <row r="811" spans="1:6" x14ac:dyDescent="0.35">
      <c r="A811" s="13">
        <v>848</v>
      </c>
      <c r="B811" s="11">
        <v>45010</v>
      </c>
      <c r="C811" s="11">
        <v>44462</v>
      </c>
      <c r="D811" s="11">
        <v>3</v>
      </c>
      <c r="E811" s="11">
        <v>2274.02</v>
      </c>
      <c r="F811" s="11">
        <v>2</v>
      </c>
    </row>
    <row r="812" spans="1:6" x14ac:dyDescent="0.35">
      <c r="A812" s="13">
        <v>849</v>
      </c>
      <c r="B812" s="11">
        <v>44522</v>
      </c>
      <c r="C812" s="11">
        <v>44522</v>
      </c>
      <c r="D812" s="11">
        <v>1</v>
      </c>
      <c r="E812" s="11">
        <v>52.82</v>
      </c>
      <c r="F812" s="11">
        <v>0</v>
      </c>
    </row>
    <row r="813" spans="1:6" x14ac:dyDescent="0.35">
      <c r="A813" s="13">
        <v>850</v>
      </c>
      <c r="B813" s="11">
        <v>44929</v>
      </c>
      <c r="C813" s="11">
        <v>44416</v>
      </c>
      <c r="D813" s="11">
        <v>4</v>
      </c>
      <c r="E813" s="11">
        <v>3816.64</v>
      </c>
      <c r="F813" s="11">
        <v>1</v>
      </c>
    </row>
    <row r="814" spans="1:6" x14ac:dyDescent="0.35">
      <c r="A814" s="13">
        <v>851</v>
      </c>
      <c r="B814" s="11">
        <v>44948</v>
      </c>
      <c r="C814" s="11">
        <v>44355</v>
      </c>
      <c r="D814" s="11">
        <v>7</v>
      </c>
      <c r="E814" s="11">
        <v>8967.14</v>
      </c>
      <c r="F814" s="11">
        <v>5</v>
      </c>
    </row>
    <row r="815" spans="1:6" x14ac:dyDescent="0.35">
      <c r="A815" s="13">
        <v>852</v>
      </c>
      <c r="B815" s="11">
        <v>44983</v>
      </c>
      <c r="C815" s="11">
        <v>44315</v>
      </c>
      <c r="D815" s="11">
        <v>4</v>
      </c>
      <c r="E815" s="11">
        <v>3447.96</v>
      </c>
      <c r="F815" s="11">
        <v>1</v>
      </c>
    </row>
    <row r="816" spans="1:6" x14ac:dyDescent="0.35">
      <c r="A816" s="13">
        <v>853</v>
      </c>
      <c r="B816" s="11">
        <v>44870</v>
      </c>
      <c r="C816" s="11">
        <v>44547</v>
      </c>
      <c r="D816" s="11">
        <v>2</v>
      </c>
      <c r="E816" s="11">
        <v>3389.5299999999997</v>
      </c>
      <c r="F816" s="11">
        <v>1</v>
      </c>
    </row>
    <row r="817" spans="1:6" x14ac:dyDescent="0.35">
      <c r="A817" s="13">
        <v>854</v>
      </c>
      <c r="B817" s="11">
        <v>44919</v>
      </c>
      <c r="C817" s="11">
        <v>44368</v>
      </c>
      <c r="D817" s="11">
        <v>6</v>
      </c>
      <c r="E817" s="11">
        <v>5505.76</v>
      </c>
      <c r="F817" s="11">
        <v>2</v>
      </c>
    </row>
    <row r="818" spans="1:6" x14ac:dyDescent="0.35">
      <c r="A818" s="13">
        <v>855</v>
      </c>
      <c r="B818" s="11">
        <v>44655</v>
      </c>
      <c r="C818" s="11">
        <v>44322</v>
      </c>
      <c r="D818" s="11">
        <v>3</v>
      </c>
      <c r="E818" s="11">
        <v>2484.2799999999997</v>
      </c>
      <c r="F818" s="11">
        <v>2</v>
      </c>
    </row>
    <row r="819" spans="1:6" x14ac:dyDescent="0.35">
      <c r="A819" s="13">
        <v>856</v>
      </c>
      <c r="B819" s="11">
        <v>44951</v>
      </c>
      <c r="C819" s="11">
        <v>44951</v>
      </c>
      <c r="D819" s="11">
        <v>1</v>
      </c>
      <c r="E819" s="11">
        <v>1826.15</v>
      </c>
      <c r="F819" s="11">
        <v>1</v>
      </c>
    </row>
    <row r="820" spans="1:6" x14ac:dyDescent="0.35">
      <c r="A820" s="13">
        <v>857</v>
      </c>
      <c r="B820" s="11">
        <v>44572</v>
      </c>
      <c r="C820" s="11">
        <v>44572</v>
      </c>
      <c r="D820" s="11">
        <v>1</v>
      </c>
      <c r="E820" s="11">
        <v>361.42</v>
      </c>
      <c r="F820" s="11">
        <v>1</v>
      </c>
    </row>
    <row r="821" spans="1:6" x14ac:dyDescent="0.35">
      <c r="A821" s="13">
        <v>858</v>
      </c>
      <c r="B821" s="11">
        <v>44744</v>
      </c>
      <c r="C821" s="11">
        <v>44315</v>
      </c>
      <c r="D821" s="11">
        <v>4</v>
      </c>
      <c r="E821" s="11">
        <v>2974.37</v>
      </c>
      <c r="F821" s="11">
        <v>3</v>
      </c>
    </row>
    <row r="822" spans="1:6" x14ac:dyDescent="0.35">
      <c r="A822" s="13">
        <v>859</v>
      </c>
      <c r="B822" s="11">
        <v>44983</v>
      </c>
      <c r="C822" s="11">
        <v>44394</v>
      </c>
      <c r="D822" s="11">
        <v>8</v>
      </c>
      <c r="E822" s="11">
        <v>5856.13</v>
      </c>
      <c r="F822" s="11">
        <v>2</v>
      </c>
    </row>
    <row r="823" spans="1:6" x14ac:dyDescent="0.35">
      <c r="A823" s="13">
        <v>860</v>
      </c>
      <c r="B823" s="11">
        <v>44794</v>
      </c>
      <c r="C823" s="11">
        <v>44320</v>
      </c>
      <c r="D823" s="11">
        <v>3</v>
      </c>
      <c r="E823" s="11">
        <v>1657.81</v>
      </c>
      <c r="F823" s="11">
        <v>0</v>
      </c>
    </row>
    <row r="824" spans="1:6" x14ac:dyDescent="0.35">
      <c r="A824" s="13">
        <v>861</v>
      </c>
      <c r="B824" s="11">
        <v>44338</v>
      </c>
      <c r="C824" s="11">
        <v>44338</v>
      </c>
      <c r="D824" s="11">
        <v>1</v>
      </c>
      <c r="E824" s="11">
        <v>1000.6</v>
      </c>
      <c r="F824" s="11">
        <v>1</v>
      </c>
    </row>
    <row r="825" spans="1:6" x14ac:dyDescent="0.35">
      <c r="A825" s="13">
        <v>863</v>
      </c>
      <c r="B825" s="11">
        <v>45002</v>
      </c>
      <c r="C825" s="11">
        <v>44538</v>
      </c>
      <c r="D825" s="11">
        <v>2</v>
      </c>
      <c r="E825" s="11">
        <v>1547.66</v>
      </c>
      <c r="F825" s="11">
        <v>1</v>
      </c>
    </row>
    <row r="826" spans="1:6" x14ac:dyDescent="0.35">
      <c r="A826" s="13">
        <v>864</v>
      </c>
      <c r="B826" s="11">
        <v>44469</v>
      </c>
      <c r="C826" s="11">
        <v>44286</v>
      </c>
      <c r="D826" s="11">
        <v>2</v>
      </c>
      <c r="E826" s="11">
        <v>2160.42</v>
      </c>
      <c r="F826" s="11">
        <v>1</v>
      </c>
    </row>
    <row r="827" spans="1:6" x14ac:dyDescent="0.35">
      <c r="A827" s="13">
        <v>865</v>
      </c>
      <c r="B827" s="11">
        <v>44846</v>
      </c>
      <c r="C827" s="11">
        <v>44381</v>
      </c>
      <c r="D827" s="11">
        <v>3</v>
      </c>
      <c r="E827" s="11">
        <v>2436.81</v>
      </c>
      <c r="F827" s="11">
        <v>2</v>
      </c>
    </row>
    <row r="828" spans="1:6" x14ac:dyDescent="0.35">
      <c r="A828" s="13">
        <v>866</v>
      </c>
      <c r="B828" s="11">
        <v>44992</v>
      </c>
      <c r="C828" s="11">
        <v>44720</v>
      </c>
      <c r="D828" s="11">
        <v>3</v>
      </c>
      <c r="E828" s="11">
        <v>4520.1499999999996</v>
      </c>
      <c r="F828" s="11">
        <v>3</v>
      </c>
    </row>
    <row r="829" spans="1:6" x14ac:dyDescent="0.35">
      <c r="A829" s="13">
        <v>867</v>
      </c>
      <c r="B829" s="11">
        <v>44949</v>
      </c>
      <c r="C829" s="11">
        <v>44314</v>
      </c>
      <c r="D829" s="11">
        <v>5</v>
      </c>
      <c r="E829" s="11">
        <v>4051.4799999999996</v>
      </c>
      <c r="F829" s="11">
        <v>3</v>
      </c>
    </row>
    <row r="830" spans="1:6" x14ac:dyDescent="0.35">
      <c r="A830" s="13">
        <v>868</v>
      </c>
      <c r="B830" s="11">
        <v>44925</v>
      </c>
      <c r="C830" s="11">
        <v>44504</v>
      </c>
      <c r="D830" s="11">
        <v>3</v>
      </c>
      <c r="E830" s="11">
        <v>2949.1</v>
      </c>
      <c r="F830" s="11">
        <v>2</v>
      </c>
    </row>
    <row r="831" spans="1:6" x14ac:dyDescent="0.35">
      <c r="A831" s="13">
        <v>869</v>
      </c>
      <c r="B831" s="11">
        <v>44755</v>
      </c>
      <c r="C831" s="11">
        <v>44304</v>
      </c>
      <c r="D831" s="11">
        <v>4</v>
      </c>
      <c r="E831" s="11">
        <v>3254.32</v>
      </c>
      <c r="F831" s="11">
        <v>3</v>
      </c>
    </row>
    <row r="832" spans="1:6" x14ac:dyDescent="0.35">
      <c r="A832" s="13">
        <v>870</v>
      </c>
      <c r="B832" s="11">
        <v>44833</v>
      </c>
      <c r="C832" s="11">
        <v>44545</v>
      </c>
      <c r="D832" s="11">
        <v>3</v>
      </c>
      <c r="E832" s="11">
        <v>1852.77</v>
      </c>
      <c r="F832" s="11">
        <v>0</v>
      </c>
    </row>
    <row r="833" spans="1:6" x14ac:dyDescent="0.35">
      <c r="A833" s="13">
        <v>872</v>
      </c>
      <c r="B833" s="11">
        <v>44824</v>
      </c>
      <c r="C833" s="11">
        <v>44574</v>
      </c>
      <c r="D833" s="11">
        <v>2</v>
      </c>
      <c r="E833" s="11">
        <v>2179.4300000000003</v>
      </c>
      <c r="F833" s="11">
        <v>1</v>
      </c>
    </row>
    <row r="834" spans="1:6" x14ac:dyDescent="0.35">
      <c r="A834" s="13">
        <v>873</v>
      </c>
      <c r="B834" s="11">
        <v>44925</v>
      </c>
      <c r="C834" s="11">
        <v>44427</v>
      </c>
      <c r="D834" s="11">
        <v>6</v>
      </c>
      <c r="E834" s="11">
        <v>3831.2700000000004</v>
      </c>
      <c r="F834" s="11">
        <v>3</v>
      </c>
    </row>
    <row r="835" spans="1:6" x14ac:dyDescent="0.35">
      <c r="A835" s="13">
        <v>874</v>
      </c>
      <c r="B835" s="11">
        <v>44994</v>
      </c>
      <c r="C835" s="11">
        <v>44568</v>
      </c>
      <c r="D835" s="11">
        <v>7</v>
      </c>
      <c r="E835" s="11">
        <v>8476.369999999999</v>
      </c>
      <c r="F835" s="11">
        <v>3</v>
      </c>
    </row>
    <row r="836" spans="1:6" x14ac:dyDescent="0.35">
      <c r="A836" s="13">
        <v>876</v>
      </c>
      <c r="B836" s="11">
        <v>44770</v>
      </c>
      <c r="C836" s="11">
        <v>44482</v>
      </c>
      <c r="D836" s="11">
        <v>4</v>
      </c>
      <c r="E836" s="11">
        <v>2365.48</v>
      </c>
      <c r="F836" s="11">
        <v>1</v>
      </c>
    </row>
    <row r="837" spans="1:6" x14ac:dyDescent="0.35">
      <c r="A837" s="13">
        <v>877</v>
      </c>
      <c r="B837" s="11">
        <v>45002</v>
      </c>
      <c r="C837" s="11">
        <v>44304</v>
      </c>
      <c r="D837" s="11">
        <v>5</v>
      </c>
      <c r="E837" s="11">
        <v>3884.87</v>
      </c>
      <c r="F837" s="11">
        <v>3</v>
      </c>
    </row>
    <row r="838" spans="1:6" x14ac:dyDescent="0.35">
      <c r="A838" s="13">
        <v>878</v>
      </c>
      <c r="B838" s="11">
        <v>44758</v>
      </c>
      <c r="C838" s="11">
        <v>44475</v>
      </c>
      <c r="D838" s="11">
        <v>2</v>
      </c>
      <c r="E838" s="11">
        <v>2235.8500000000004</v>
      </c>
      <c r="F838" s="11">
        <v>1</v>
      </c>
    </row>
    <row r="839" spans="1:6" x14ac:dyDescent="0.35">
      <c r="A839" s="13">
        <v>879</v>
      </c>
      <c r="B839" s="11">
        <v>44517</v>
      </c>
      <c r="C839" s="11">
        <v>44517</v>
      </c>
      <c r="D839" s="11">
        <v>1</v>
      </c>
      <c r="E839" s="11">
        <v>305.87</v>
      </c>
      <c r="F839" s="11">
        <v>1</v>
      </c>
    </row>
    <row r="840" spans="1:6" x14ac:dyDescent="0.35">
      <c r="A840" s="13">
        <v>880</v>
      </c>
      <c r="B840" s="11">
        <v>44592</v>
      </c>
      <c r="C840" s="11">
        <v>44378</v>
      </c>
      <c r="D840" s="11">
        <v>4</v>
      </c>
      <c r="E840" s="11">
        <v>3567.8499999999995</v>
      </c>
      <c r="F840" s="11">
        <v>3</v>
      </c>
    </row>
    <row r="841" spans="1:6" x14ac:dyDescent="0.35">
      <c r="A841" s="13">
        <v>881</v>
      </c>
      <c r="B841" s="11">
        <v>44886</v>
      </c>
      <c r="C841" s="11">
        <v>44500</v>
      </c>
      <c r="D841" s="11">
        <v>3</v>
      </c>
      <c r="E841" s="11">
        <v>1602.15</v>
      </c>
      <c r="F841" s="11">
        <v>0</v>
      </c>
    </row>
    <row r="842" spans="1:6" x14ac:dyDescent="0.35">
      <c r="A842" s="13">
        <v>882</v>
      </c>
      <c r="B842" s="11">
        <v>44972</v>
      </c>
      <c r="C842" s="11">
        <v>44360</v>
      </c>
      <c r="D842" s="11">
        <v>3</v>
      </c>
      <c r="E842" s="11">
        <v>3900.35</v>
      </c>
      <c r="F842" s="11">
        <v>1</v>
      </c>
    </row>
    <row r="843" spans="1:6" x14ac:dyDescent="0.35">
      <c r="A843" s="13">
        <v>883</v>
      </c>
      <c r="B843" s="11">
        <v>44967</v>
      </c>
      <c r="C843" s="11">
        <v>44395</v>
      </c>
      <c r="D843" s="11">
        <v>3</v>
      </c>
      <c r="E843" s="11">
        <v>3034.94</v>
      </c>
      <c r="F843" s="11">
        <v>1</v>
      </c>
    </row>
    <row r="844" spans="1:6" x14ac:dyDescent="0.35">
      <c r="A844" s="13">
        <v>884</v>
      </c>
      <c r="B844" s="11">
        <v>44968</v>
      </c>
      <c r="C844" s="11">
        <v>44904</v>
      </c>
      <c r="D844" s="11">
        <v>2</v>
      </c>
      <c r="E844" s="11">
        <v>1587.67</v>
      </c>
      <c r="F844" s="11">
        <v>1</v>
      </c>
    </row>
    <row r="845" spans="1:6" x14ac:dyDescent="0.35">
      <c r="A845" s="13">
        <v>885</v>
      </c>
      <c r="B845" s="11">
        <v>44941</v>
      </c>
      <c r="C845" s="11">
        <v>44363</v>
      </c>
      <c r="D845" s="11">
        <v>4</v>
      </c>
      <c r="E845" s="11">
        <v>2563.65</v>
      </c>
      <c r="F845" s="11">
        <v>2</v>
      </c>
    </row>
    <row r="846" spans="1:6" x14ac:dyDescent="0.35">
      <c r="A846" s="13">
        <v>886</v>
      </c>
      <c r="B846" s="11">
        <v>44628</v>
      </c>
      <c r="C846" s="11">
        <v>44415</v>
      </c>
      <c r="D846" s="11">
        <v>3</v>
      </c>
      <c r="E846" s="11">
        <v>1388.91</v>
      </c>
      <c r="F846" s="11">
        <v>0</v>
      </c>
    </row>
    <row r="847" spans="1:6" x14ac:dyDescent="0.35">
      <c r="A847" s="13">
        <v>887</v>
      </c>
      <c r="B847" s="11">
        <v>44710</v>
      </c>
      <c r="C847" s="11">
        <v>44454</v>
      </c>
      <c r="D847" s="11">
        <v>3</v>
      </c>
      <c r="E847" s="11">
        <v>2045.06</v>
      </c>
      <c r="F847" s="11">
        <v>1</v>
      </c>
    </row>
    <row r="848" spans="1:6" x14ac:dyDescent="0.35">
      <c r="A848" s="13">
        <v>888</v>
      </c>
      <c r="B848" s="11">
        <v>44553</v>
      </c>
      <c r="C848" s="11">
        <v>44553</v>
      </c>
      <c r="D848" s="11">
        <v>1</v>
      </c>
      <c r="E848" s="11">
        <v>943.80000000000007</v>
      </c>
      <c r="F848" s="11">
        <v>1</v>
      </c>
    </row>
    <row r="849" spans="1:6" x14ac:dyDescent="0.35">
      <c r="A849" s="13">
        <v>889</v>
      </c>
      <c r="B849" s="11">
        <v>44795</v>
      </c>
      <c r="C849" s="11">
        <v>44795</v>
      </c>
      <c r="D849" s="11">
        <v>1</v>
      </c>
      <c r="E849" s="11">
        <v>762.88</v>
      </c>
      <c r="F849" s="11">
        <v>0</v>
      </c>
    </row>
    <row r="850" spans="1:6" x14ac:dyDescent="0.35">
      <c r="A850" s="13">
        <v>890</v>
      </c>
      <c r="B850" s="11">
        <v>44613</v>
      </c>
      <c r="C850" s="11">
        <v>44554</v>
      </c>
      <c r="D850" s="11">
        <v>2</v>
      </c>
      <c r="E850" s="11">
        <v>558.87</v>
      </c>
      <c r="F850" s="11">
        <v>2</v>
      </c>
    </row>
    <row r="851" spans="1:6" x14ac:dyDescent="0.35">
      <c r="A851" s="13">
        <v>891</v>
      </c>
      <c r="B851" s="11">
        <v>44691</v>
      </c>
      <c r="C851" s="11">
        <v>44634</v>
      </c>
      <c r="D851" s="11">
        <v>2</v>
      </c>
      <c r="E851" s="11">
        <v>567.26</v>
      </c>
      <c r="F851" s="11">
        <v>1</v>
      </c>
    </row>
    <row r="852" spans="1:6" x14ac:dyDescent="0.35">
      <c r="A852" s="13">
        <v>892</v>
      </c>
      <c r="B852" s="11">
        <v>44911</v>
      </c>
      <c r="C852" s="11">
        <v>44453</v>
      </c>
      <c r="D852" s="11">
        <v>3</v>
      </c>
      <c r="E852" s="11">
        <v>2335.15</v>
      </c>
      <c r="F852" s="11">
        <v>0</v>
      </c>
    </row>
    <row r="853" spans="1:6" x14ac:dyDescent="0.35">
      <c r="A853" s="13">
        <v>894</v>
      </c>
      <c r="B853" s="11">
        <v>44957</v>
      </c>
      <c r="C853" s="11">
        <v>44957</v>
      </c>
      <c r="D853" s="11">
        <v>1</v>
      </c>
      <c r="E853" s="11">
        <v>31.38</v>
      </c>
      <c r="F853" s="11">
        <v>1</v>
      </c>
    </row>
    <row r="854" spans="1:6" x14ac:dyDescent="0.35">
      <c r="A854" s="13">
        <v>895</v>
      </c>
      <c r="B854" s="11">
        <v>44945</v>
      </c>
      <c r="C854" s="11">
        <v>44374</v>
      </c>
      <c r="D854" s="11">
        <v>5</v>
      </c>
      <c r="E854" s="11">
        <v>2477.3399999999997</v>
      </c>
      <c r="F854" s="11">
        <v>3</v>
      </c>
    </row>
    <row r="855" spans="1:6" x14ac:dyDescent="0.35">
      <c r="A855" s="13">
        <v>896</v>
      </c>
      <c r="B855" s="11">
        <v>44733</v>
      </c>
      <c r="C855" s="11">
        <v>44400</v>
      </c>
      <c r="D855" s="11">
        <v>6</v>
      </c>
      <c r="E855" s="11">
        <v>4065.3199999999997</v>
      </c>
      <c r="F855" s="11">
        <v>3</v>
      </c>
    </row>
    <row r="856" spans="1:6" x14ac:dyDescent="0.35">
      <c r="A856" s="13">
        <v>897</v>
      </c>
      <c r="B856" s="11">
        <v>44565</v>
      </c>
      <c r="C856" s="11">
        <v>44561</v>
      </c>
      <c r="D856" s="11">
        <v>2</v>
      </c>
      <c r="E856" s="11">
        <v>2589.2800000000002</v>
      </c>
      <c r="F856" s="11">
        <v>1</v>
      </c>
    </row>
    <row r="857" spans="1:6" x14ac:dyDescent="0.35">
      <c r="A857" s="13">
        <v>898</v>
      </c>
      <c r="B857" s="11">
        <v>44914</v>
      </c>
      <c r="C857" s="11">
        <v>44624</v>
      </c>
      <c r="D857" s="11">
        <v>3</v>
      </c>
      <c r="E857" s="11">
        <v>1982.4</v>
      </c>
      <c r="F857" s="11">
        <v>1</v>
      </c>
    </row>
    <row r="858" spans="1:6" x14ac:dyDescent="0.35">
      <c r="A858" s="13">
        <v>899</v>
      </c>
      <c r="B858" s="11">
        <v>44924</v>
      </c>
      <c r="C858" s="11">
        <v>44731</v>
      </c>
      <c r="D858" s="11">
        <v>2</v>
      </c>
      <c r="E858" s="11">
        <v>2500.0100000000002</v>
      </c>
      <c r="F858" s="11">
        <v>1</v>
      </c>
    </row>
    <row r="859" spans="1:6" x14ac:dyDescent="0.35">
      <c r="A859" s="13">
        <v>900</v>
      </c>
      <c r="B859" s="11">
        <v>44738</v>
      </c>
      <c r="C859" s="11">
        <v>44738</v>
      </c>
      <c r="D859" s="11">
        <v>1</v>
      </c>
      <c r="E859" s="11">
        <v>128.03</v>
      </c>
      <c r="F859" s="11">
        <v>1</v>
      </c>
    </row>
    <row r="860" spans="1:6" x14ac:dyDescent="0.35">
      <c r="A860" s="13">
        <v>901</v>
      </c>
      <c r="B860" s="11">
        <v>44909</v>
      </c>
      <c r="C860" s="11">
        <v>44386</v>
      </c>
      <c r="D860" s="11">
        <v>5</v>
      </c>
      <c r="E860" s="11">
        <v>3992.49</v>
      </c>
      <c r="F860" s="11">
        <v>2</v>
      </c>
    </row>
    <row r="861" spans="1:6" x14ac:dyDescent="0.35">
      <c r="A861" s="13">
        <v>902</v>
      </c>
      <c r="B861" s="11">
        <v>44870</v>
      </c>
      <c r="C861" s="11">
        <v>44356</v>
      </c>
      <c r="D861" s="11">
        <v>4</v>
      </c>
      <c r="E861" s="11">
        <v>4098.92</v>
      </c>
      <c r="F861" s="11">
        <v>2</v>
      </c>
    </row>
    <row r="862" spans="1:6" x14ac:dyDescent="0.35">
      <c r="A862" s="13">
        <v>903</v>
      </c>
      <c r="B862" s="11">
        <v>44802</v>
      </c>
      <c r="C862" s="11">
        <v>44285</v>
      </c>
      <c r="D862" s="11">
        <v>4</v>
      </c>
      <c r="E862" s="11">
        <v>5195.29</v>
      </c>
      <c r="F862" s="11">
        <v>2</v>
      </c>
    </row>
    <row r="863" spans="1:6" x14ac:dyDescent="0.35">
      <c r="A863" s="13">
        <v>904</v>
      </c>
      <c r="B863" s="11">
        <v>44688</v>
      </c>
      <c r="C863" s="11">
        <v>44537</v>
      </c>
      <c r="D863" s="11">
        <v>2</v>
      </c>
      <c r="E863" s="11">
        <v>820.15</v>
      </c>
      <c r="F863" s="11">
        <v>0</v>
      </c>
    </row>
    <row r="864" spans="1:6" x14ac:dyDescent="0.35">
      <c r="A864" s="13">
        <v>905</v>
      </c>
      <c r="B864" s="11">
        <v>44983</v>
      </c>
      <c r="C864" s="11">
        <v>44330</v>
      </c>
      <c r="D864" s="11">
        <v>8</v>
      </c>
      <c r="E864" s="11">
        <v>6436.7999999999993</v>
      </c>
      <c r="F864" s="11">
        <v>6</v>
      </c>
    </row>
    <row r="865" spans="1:6" x14ac:dyDescent="0.35">
      <c r="A865" s="13">
        <v>906</v>
      </c>
      <c r="B865" s="11">
        <v>44716</v>
      </c>
      <c r="C865" s="11">
        <v>44359</v>
      </c>
      <c r="D865" s="11">
        <v>3</v>
      </c>
      <c r="E865" s="11">
        <v>1523.33</v>
      </c>
      <c r="F865" s="11">
        <v>1</v>
      </c>
    </row>
    <row r="866" spans="1:6" x14ac:dyDescent="0.35">
      <c r="A866" s="13">
        <v>907</v>
      </c>
      <c r="B866" s="11">
        <v>44854</v>
      </c>
      <c r="C866" s="11">
        <v>44329</v>
      </c>
      <c r="D866" s="11">
        <v>4</v>
      </c>
      <c r="E866" s="11">
        <v>3615.99</v>
      </c>
      <c r="F866" s="11">
        <v>4</v>
      </c>
    </row>
    <row r="867" spans="1:6" x14ac:dyDescent="0.35">
      <c r="A867" s="13">
        <v>908</v>
      </c>
      <c r="B867" s="11">
        <v>44902</v>
      </c>
      <c r="C867" s="11">
        <v>44368</v>
      </c>
      <c r="D867" s="11">
        <v>4</v>
      </c>
      <c r="E867" s="11">
        <v>4550.1499999999996</v>
      </c>
      <c r="F867" s="11">
        <v>3</v>
      </c>
    </row>
    <row r="868" spans="1:6" x14ac:dyDescent="0.35">
      <c r="A868" s="13">
        <v>909</v>
      </c>
      <c r="B868" s="11">
        <v>44729</v>
      </c>
      <c r="C868" s="11">
        <v>44571</v>
      </c>
      <c r="D868" s="11">
        <v>3</v>
      </c>
      <c r="E868" s="11">
        <v>2033.38</v>
      </c>
      <c r="F868" s="11">
        <v>2</v>
      </c>
    </row>
    <row r="869" spans="1:6" x14ac:dyDescent="0.35">
      <c r="A869" s="13">
        <v>910</v>
      </c>
      <c r="B869" s="11">
        <v>44371</v>
      </c>
      <c r="C869" s="11">
        <v>44310</v>
      </c>
      <c r="D869" s="11">
        <v>2</v>
      </c>
      <c r="E869" s="11">
        <v>610.29</v>
      </c>
      <c r="F869" s="11">
        <v>1</v>
      </c>
    </row>
    <row r="870" spans="1:6" x14ac:dyDescent="0.35">
      <c r="A870" s="13">
        <v>911</v>
      </c>
      <c r="B870" s="11">
        <v>44995</v>
      </c>
      <c r="C870" s="11">
        <v>44368</v>
      </c>
      <c r="D870" s="11">
        <v>3</v>
      </c>
      <c r="E870" s="11">
        <v>1777.27</v>
      </c>
      <c r="F870" s="11">
        <v>2</v>
      </c>
    </row>
    <row r="871" spans="1:6" x14ac:dyDescent="0.35">
      <c r="A871" s="13">
        <v>912</v>
      </c>
      <c r="B871" s="11">
        <v>44566</v>
      </c>
      <c r="C871" s="11">
        <v>44355</v>
      </c>
      <c r="D871" s="11">
        <v>3</v>
      </c>
      <c r="E871" s="11">
        <v>665.84</v>
      </c>
      <c r="F871" s="11">
        <v>2</v>
      </c>
    </row>
    <row r="872" spans="1:6" x14ac:dyDescent="0.35">
      <c r="A872" s="13">
        <v>913</v>
      </c>
      <c r="B872" s="11">
        <v>44770</v>
      </c>
      <c r="C872" s="11">
        <v>44761</v>
      </c>
      <c r="D872" s="11">
        <v>2</v>
      </c>
      <c r="E872" s="11">
        <v>1742.9699999999998</v>
      </c>
      <c r="F872" s="11">
        <v>1</v>
      </c>
    </row>
    <row r="873" spans="1:6" x14ac:dyDescent="0.35">
      <c r="A873" s="13">
        <v>914</v>
      </c>
      <c r="B873" s="11">
        <v>44894</v>
      </c>
      <c r="C873" s="11">
        <v>44410</v>
      </c>
      <c r="D873" s="11">
        <v>3</v>
      </c>
      <c r="E873" s="11">
        <v>1531.58</v>
      </c>
      <c r="F873" s="11">
        <v>0</v>
      </c>
    </row>
    <row r="874" spans="1:6" x14ac:dyDescent="0.35">
      <c r="A874" s="13">
        <v>915</v>
      </c>
      <c r="B874" s="11">
        <v>44872</v>
      </c>
      <c r="C874" s="11">
        <v>44477</v>
      </c>
      <c r="D874" s="11">
        <v>5</v>
      </c>
      <c r="E874" s="11">
        <v>4083.4600000000005</v>
      </c>
      <c r="F874" s="11">
        <v>2</v>
      </c>
    </row>
    <row r="875" spans="1:6" x14ac:dyDescent="0.35">
      <c r="A875" s="13">
        <v>916</v>
      </c>
      <c r="B875" s="11">
        <v>44886</v>
      </c>
      <c r="C875" s="11">
        <v>44723</v>
      </c>
      <c r="D875" s="11">
        <v>2</v>
      </c>
      <c r="E875" s="11">
        <v>1409.92</v>
      </c>
      <c r="F875" s="11">
        <v>2</v>
      </c>
    </row>
    <row r="876" spans="1:6" x14ac:dyDescent="0.35">
      <c r="A876" s="13">
        <v>917</v>
      </c>
      <c r="B876" s="11">
        <v>44847</v>
      </c>
      <c r="C876" s="11">
        <v>44288</v>
      </c>
      <c r="D876" s="11">
        <v>5</v>
      </c>
      <c r="E876" s="11">
        <v>3051.7699999999995</v>
      </c>
      <c r="F876" s="11">
        <v>1</v>
      </c>
    </row>
    <row r="877" spans="1:6" x14ac:dyDescent="0.35">
      <c r="A877" s="13">
        <v>918</v>
      </c>
      <c r="B877" s="11">
        <v>44686</v>
      </c>
      <c r="C877" s="11">
        <v>44356</v>
      </c>
      <c r="D877" s="11">
        <v>2</v>
      </c>
      <c r="E877" s="11">
        <v>1867.7</v>
      </c>
      <c r="F877" s="11">
        <v>1</v>
      </c>
    </row>
    <row r="878" spans="1:6" x14ac:dyDescent="0.35">
      <c r="A878" s="13">
        <v>919</v>
      </c>
      <c r="B878" s="11">
        <v>44929</v>
      </c>
      <c r="C878" s="11">
        <v>44732</v>
      </c>
      <c r="D878" s="11">
        <v>2</v>
      </c>
      <c r="E878" s="11">
        <v>2324.56</v>
      </c>
      <c r="F878" s="11">
        <v>1</v>
      </c>
    </row>
    <row r="879" spans="1:6" x14ac:dyDescent="0.35">
      <c r="A879" s="13">
        <v>920</v>
      </c>
      <c r="B879" s="11">
        <v>44579</v>
      </c>
      <c r="C879" s="11">
        <v>44281</v>
      </c>
      <c r="D879" s="11">
        <v>3</v>
      </c>
      <c r="E879" s="11">
        <v>2447.2300000000005</v>
      </c>
      <c r="F879" s="11">
        <v>1</v>
      </c>
    </row>
    <row r="880" spans="1:6" x14ac:dyDescent="0.35">
      <c r="A880" s="13">
        <v>921</v>
      </c>
      <c r="B880" s="11">
        <v>44882</v>
      </c>
      <c r="C880" s="11">
        <v>44882</v>
      </c>
      <c r="D880" s="11">
        <v>1</v>
      </c>
      <c r="E880" s="11">
        <v>413.40000000000003</v>
      </c>
      <c r="F880" s="11">
        <v>0</v>
      </c>
    </row>
    <row r="881" spans="1:6" x14ac:dyDescent="0.35">
      <c r="A881" s="13">
        <v>922</v>
      </c>
      <c r="B881" s="11">
        <v>44862</v>
      </c>
      <c r="C881" s="11">
        <v>44497</v>
      </c>
      <c r="D881" s="11">
        <v>5</v>
      </c>
      <c r="E881" s="11">
        <v>1651.4</v>
      </c>
      <c r="F881" s="11">
        <v>1</v>
      </c>
    </row>
    <row r="882" spans="1:6" x14ac:dyDescent="0.35">
      <c r="A882" s="13">
        <v>923</v>
      </c>
      <c r="B882" s="11">
        <v>44931</v>
      </c>
      <c r="C882" s="11">
        <v>44461</v>
      </c>
      <c r="D882" s="11">
        <v>6</v>
      </c>
      <c r="E882" s="11">
        <v>5052.0599999999995</v>
      </c>
      <c r="F882" s="11">
        <v>3</v>
      </c>
    </row>
    <row r="883" spans="1:6" x14ac:dyDescent="0.35">
      <c r="A883" s="13">
        <v>924</v>
      </c>
      <c r="B883" s="11">
        <v>44859</v>
      </c>
      <c r="C883" s="11">
        <v>44287</v>
      </c>
      <c r="D883" s="11">
        <v>2</v>
      </c>
      <c r="E883" s="11">
        <v>646.29999999999995</v>
      </c>
      <c r="F883" s="11">
        <v>0</v>
      </c>
    </row>
    <row r="884" spans="1:6" x14ac:dyDescent="0.35">
      <c r="A884" s="13">
        <v>925</v>
      </c>
      <c r="B884" s="11">
        <v>44701</v>
      </c>
      <c r="C884" s="11">
        <v>44701</v>
      </c>
      <c r="D884" s="11">
        <v>1</v>
      </c>
      <c r="E884" s="11">
        <v>458.72</v>
      </c>
      <c r="F884" s="11">
        <v>1</v>
      </c>
    </row>
    <row r="885" spans="1:6" x14ac:dyDescent="0.35">
      <c r="A885" s="13">
        <v>926</v>
      </c>
      <c r="B885" s="11">
        <v>44956</v>
      </c>
      <c r="C885" s="11">
        <v>44914</v>
      </c>
      <c r="D885" s="11">
        <v>2</v>
      </c>
      <c r="E885" s="11">
        <v>866.79</v>
      </c>
      <c r="F885" s="11">
        <v>0</v>
      </c>
    </row>
    <row r="886" spans="1:6" x14ac:dyDescent="0.35">
      <c r="A886" s="13">
        <v>927</v>
      </c>
      <c r="B886" s="11">
        <v>44898</v>
      </c>
      <c r="C886" s="11">
        <v>44487</v>
      </c>
      <c r="D886" s="11">
        <v>7</v>
      </c>
      <c r="E886" s="11">
        <v>4988.9400000000005</v>
      </c>
      <c r="F886" s="11">
        <v>4</v>
      </c>
    </row>
    <row r="887" spans="1:6" x14ac:dyDescent="0.35">
      <c r="A887" s="13">
        <v>929</v>
      </c>
      <c r="B887" s="11">
        <v>44819</v>
      </c>
      <c r="C887" s="11">
        <v>44819</v>
      </c>
      <c r="D887" s="11">
        <v>1</v>
      </c>
      <c r="E887" s="11">
        <v>426.36</v>
      </c>
      <c r="F887" s="11">
        <v>0</v>
      </c>
    </row>
    <row r="888" spans="1:6" x14ac:dyDescent="0.35">
      <c r="A888" s="13">
        <v>930</v>
      </c>
      <c r="B888" s="11">
        <v>44748</v>
      </c>
      <c r="C888" s="11">
        <v>44546</v>
      </c>
      <c r="D888" s="11">
        <v>3</v>
      </c>
      <c r="E888" s="11">
        <v>2223.2600000000002</v>
      </c>
      <c r="F888" s="11">
        <v>2</v>
      </c>
    </row>
    <row r="889" spans="1:6" x14ac:dyDescent="0.35">
      <c r="A889" s="13">
        <v>931</v>
      </c>
      <c r="B889" s="11">
        <v>44628</v>
      </c>
      <c r="C889" s="11">
        <v>44315</v>
      </c>
      <c r="D889" s="11">
        <v>3</v>
      </c>
      <c r="E889" s="11">
        <v>4481.49</v>
      </c>
      <c r="F889" s="11">
        <v>3</v>
      </c>
    </row>
    <row r="890" spans="1:6" x14ac:dyDescent="0.35">
      <c r="A890" s="13">
        <v>932</v>
      </c>
      <c r="B890" s="11">
        <v>44406</v>
      </c>
      <c r="C890" s="11">
        <v>44395</v>
      </c>
      <c r="D890" s="11">
        <v>2</v>
      </c>
      <c r="E890" s="11">
        <v>1497.02</v>
      </c>
      <c r="F890" s="11">
        <v>2</v>
      </c>
    </row>
    <row r="891" spans="1:6" x14ac:dyDescent="0.35">
      <c r="A891" s="13">
        <v>933</v>
      </c>
      <c r="B891" s="11">
        <v>44948</v>
      </c>
      <c r="C891" s="11">
        <v>44434</v>
      </c>
      <c r="D891" s="11">
        <v>6</v>
      </c>
      <c r="E891" s="11">
        <v>4207.3999999999996</v>
      </c>
      <c r="F891" s="11">
        <v>3</v>
      </c>
    </row>
    <row r="892" spans="1:6" x14ac:dyDescent="0.35">
      <c r="A892" s="13">
        <v>934</v>
      </c>
      <c r="B892" s="11">
        <v>44429</v>
      </c>
      <c r="C892" s="11">
        <v>44429</v>
      </c>
      <c r="D892" s="11">
        <v>1</v>
      </c>
      <c r="E892" s="11">
        <v>311.01</v>
      </c>
      <c r="F892" s="11">
        <v>0</v>
      </c>
    </row>
    <row r="893" spans="1:6" x14ac:dyDescent="0.35">
      <c r="A893" s="13">
        <v>935</v>
      </c>
      <c r="B893" s="11">
        <v>44781</v>
      </c>
      <c r="C893" s="11">
        <v>44455</v>
      </c>
      <c r="D893" s="11">
        <v>2</v>
      </c>
      <c r="E893" s="11">
        <v>931.85000000000014</v>
      </c>
      <c r="F893" s="11">
        <v>0</v>
      </c>
    </row>
    <row r="894" spans="1:6" x14ac:dyDescent="0.35">
      <c r="A894" s="13">
        <v>936</v>
      </c>
      <c r="B894" s="11">
        <v>44536</v>
      </c>
      <c r="C894" s="11">
        <v>44352</v>
      </c>
      <c r="D894" s="11">
        <v>2</v>
      </c>
      <c r="E894" s="11">
        <v>2264.41</v>
      </c>
      <c r="F894" s="11">
        <v>1</v>
      </c>
    </row>
    <row r="895" spans="1:6" x14ac:dyDescent="0.35">
      <c r="A895" s="13">
        <v>937</v>
      </c>
      <c r="B895" s="11">
        <v>45000</v>
      </c>
      <c r="C895" s="11">
        <v>45000</v>
      </c>
      <c r="D895" s="11">
        <v>1</v>
      </c>
      <c r="E895" s="11">
        <v>653.32000000000005</v>
      </c>
      <c r="F895" s="11">
        <v>1</v>
      </c>
    </row>
    <row r="896" spans="1:6" x14ac:dyDescent="0.35">
      <c r="A896" s="13">
        <v>938</v>
      </c>
      <c r="B896" s="11">
        <v>44811</v>
      </c>
      <c r="C896" s="11">
        <v>44692</v>
      </c>
      <c r="D896" s="11">
        <v>4</v>
      </c>
      <c r="E896" s="11">
        <v>3332.1900000000005</v>
      </c>
      <c r="F896" s="11">
        <v>3</v>
      </c>
    </row>
    <row r="897" spans="1:6" x14ac:dyDescent="0.35">
      <c r="A897" s="13">
        <v>939</v>
      </c>
      <c r="B897" s="11">
        <v>44654</v>
      </c>
      <c r="C897" s="11">
        <v>44313</v>
      </c>
      <c r="D897" s="11">
        <v>5</v>
      </c>
      <c r="E897" s="11">
        <v>3762.8399999999997</v>
      </c>
      <c r="F897" s="11">
        <v>2</v>
      </c>
    </row>
    <row r="898" spans="1:6" x14ac:dyDescent="0.35">
      <c r="A898" s="13">
        <v>940</v>
      </c>
      <c r="B898" s="11">
        <v>44298</v>
      </c>
      <c r="C898" s="11">
        <v>44298</v>
      </c>
      <c r="D898" s="11">
        <v>1</v>
      </c>
      <c r="E898" s="11">
        <v>1236.56</v>
      </c>
      <c r="F898" s="11">
        <v>0</v>
      </c>
    </row>
    <row r="899" spans="1:6" x14ac:dyDescent="0.35">
      <c r="A899" s="13">
        <v>941</v>
      </c>
      <c r="B899" s="11">
        <v>44887</v>
      </c>
      <c r="C899" s="11">
        <v>44340</v>
      </c>
      <c r="D899" s="11">
        <v>4</v>
      </c>
      <c r="E899" s="11">
        <v>3059.37</v>
      </c>
      <c r="F899" s="11">
        <v>2</v>
      </c>
    </row>
    <row r="900" spans="1:6" x14ac:dyDescent="0.35">
      <c r="A900" s="13">
        <v>942</v>
      </c>
      <c r="B900" s="11">
        <v>44922</v>
      </c>
      <c r="C900" s="11">
        <v>44313</v>
      </c>
      <c r="D900" s="11">
        <v>3</v>
      </c>
      <c r="E900" s="11">
        <v>1916.19</v>
      </c>
      <c r="F900" s="11">
        <v>1</v>
      </c>
    </row>
    <row r="901" spans="1:6" x14ac:dyDescent="0.35">
      <c r="A901" s="13">
        <v>943</v>
      </c>
      <c r="B901" s="11">
        <v>44927</v>
      </c>
      <c r="C901" s="11">
        <v>44336</v>
      </c>
      <c r="D901" s="11">
        <v>3</v>
      </c>
      <c r="E901" s="11">
        <v>1794.37</v>
      </c>
      <c r="F901" s="11">
        <v>3</v>
      </c>
    </row>
    <row r="902" spans="1:6" x14ac:dyDescent="0.35">
      <c r="A902" s="13">
        <v>944</v>
      </c>
      <c r="B902" s="11">
        <v>44975</v>
      </c>
      <c r="C902" s="11">
        <v>44701</v>
      </c>
      <c r="D902" s="11">
        <v>3</v>
      </c>
      <c r="E902" s="11">
        <v>795.72</v>
      </c>
      <c r="F902" s="11">
        <v>3</v>
      </c>
    </row>
    <row r="903" spans="1:6" x14ac:dyDescent="0.35">
      <c r="A903" s="13">
        <v>945</v>
      </c>
      <c r="B903" s="11">
        <v>44855</v>
      </c>
      <c r="C903" s="11">
        <v>44492</v>
      </c>
      <c r="D903" s="11">
        <v>3</v>
      </c>
      <c r="E903" s="11">
        <v>1474.73</v>
      </c>
      <c r="F903" s="11">
        <v>1</v>
      </c>
    </row>
    <row r="904" spans="1:6" x14ac:dyDescent="0.35">
      <c r="A904" s="13">
        <v>946</v>
      </c>
      <c r="B904" s="11">
        <v>44756</v>
      </c>
      <c r="C904" s="11">
        <v>44294</v>
      </c>
      <c r="D904" s="11">
        <v>4</v>
      </c>
      <c r="E904" s="11">
        <v>4769.6999999999989</v>
      </c>
      <c r="F904" s="11">
        <v>2</v>
      </c>
    </row>
    <row r="905" spans="1:6" x14ac:dyDescent="0.35">
      <c r="A905" s="13">
        <v>947</v>
      </c>
      <c r="B905" s="11">
        <v>44880</v>
      </c>
      <c r="C905" s="11">
        <v>44716</v>
      </c>
      <c r="D905" s="11">
        <v>2</v>
      </c>
      <c r="E905" s="11">
        <v>479</v>
      </c>
      <c r="F905" s="11">
        <v>1</v>
      </c>
    </row>
    <row r="906" spans="1:6" x14ac:dyDescent="0.35">
      <c r="A906" s="13">
        <v>948</v>
      </c>
      <c r="B906" s="11">
        <v>44991</v>
      </c>
      <c r="C906" s="11">
        <v>44991</v>
      </c>
      <c r="D906" s="11">
        <v>1</v>
      </c>
      <c r="E906" s="11">
        <v>309.92</v>
      </c>
      <c r="F906" s="11">
        <v>0</v>
      </c>
    </row>
    <row r="907" spans="1:6" x14ac:dyDescent="0.35">
      <c r="A907" s="13">
        <v>949</v>
      </c>
      <c r="B907" s="11">
        <v>44935</v>
      </c>
      <c r="C907" s="11">
        <v>44307</v>
      </c>
      <c r="D907" s="11">
        <v>2</v>
      </c>
      <c r="E907" s="11">
        <v>914.37</v>
      </c>
      <c r="F907" s="11">
        <v>0</v>
      </c>
    </row>
    <row r="908" spans="1:6" x14ac:dyDescent="0.35">
      <c r="A908" s="13">
        <v>950</v>
      </c>
      <c r="B908" s="11">
        <v>44913</v>
      </c>
      <c r="C908" s="11">
        <v>44500</v>
      </c>
      <c r="D908" s="11">
        <v>2</v>
      </c>
      <c r="E908" s="11">
        <v>1969.3</v>
      </c>
      <c r="F908" s="11">
        <v>1</v>
      </c>
    </row>
    <row r="909" spans="1:6" x14ac:dyDescent="0.35">
      <c r="A909" s="13">
        <v>951</v>
      </c>
      <c r="B909" s="11">
        <v>44979</v>
      </c>
      <c r="C909" s="11">
        <v>44358</v>
      </c>
      <c r="D909" s="11">
        <v>3</v>
      </c>
      <c r="E909" s="11">
        <v>2382.39</v>
      </c>
      <c r="F909" s="11">
        <v>0</v>
      </c>
    </row>
    <row r="910" spans="1:6" x14ac:dyDescent="0.35">
      <c r="A910" s="13">
        <v>952</v>
      </c>
      <c r="B910" s="11">
        <v>44977</v>
      </c>
      <c r="C910" s="11">
        <v>44304</v>
      </c>
      <c r="D910" s="11">
        <v>4</v>
      </c>
      <c r="E910" s="11">
        <v>2297.91</v>
      </c>
      <c r="F910" s="11">
        <v>2</v>
      </c>
    </row>
    <row r="911" spans="1:6" x14ac:dyDescent="0.35">
      <c r="A911" s="13">
        <v>953</v>
      </c>
      <c r="B911" s="11">
        <v>44855</v>
      </c>
      <c r="C911" s="11">
        <v>44333</v>
      </c>
      <c r="D911" s="11">
        <v>6</v>
      </c>
      <c r="E911" s="11">
        <v>5210.66</v>
      </c>
      <c r="F911" s="11">
        <v>2</v>
      </c>
    </row>
    <row r="912" spans="1:6" x14ac:dyDescent="0.35">
      <c r="A912" s="13">
        <v>954</v>
      </c>
      <c r="B912" s="11">
        <v>44553</v>
      </c>
      <c r="C912" s="11">
        <v>44553</v>
      </c>
      <c r="D912" s="11">
        <v>1</v>
      </c>
      <c r="E912" s="11">
        <v>687.66</v>
      </c>
      <c r="F912" s="11">
        <v>0</v>
      </c>
    </row>
    <row r="913" spans="1:6" x14ac:dyDescent="0.35">
      <c r="A913" s="13">
        <v>955</v>
      </c>
      <c r="B913" s="11">
        <v>44995</v>
      </c>
      <c r="C913" s="11">
        <v>44637</v>
      </c>
      <c r="D913" s="11">
        <v>7</v>
      </c>
      <c r="E913" s="11">
        <v>6378.0199999999995</v>
      </c>
      <c r="F913" s="11">
        <v>3</v>
      </c>
    </row>
    <row r="914" spans="1:6" x14ac:dyDescent="0.35">
      <c r="A914" s="13">
        <v>956</v>
      </c>
      <c r="B914" s="11">
        <v>44859</v>
      </c>
      <c r="C914" s="11">
        <v>44386</v>
      </c>
      <c r="D914" s="11">
        <v>5</v>
      </c>
      <c r="E914" s="11">
        <v>2530.5</v>
      </c>
      <c r="F914" s="11">
        <v>4</v>
      </c>
    </row>
    <row r="915" spans="1:6" x14ac:dyDescent="0.35">
      <c r="A915" s="13">
        <v>957</v>
      </c>
      <c r="B915" s="11">
        <v>44996</v>
      </c>
      <c r="C915" s="11">
        <v>44370</v>
      </c>
      <c r="D915" s="11">
        <v>5</v>
      </c>
      <c r="E915" s="11">
        <v>2066.7799999999997</v>
      </c>
      <c r="F915" s="11">
        <v>1</v>
      </c>
    </row>
    <row r="916" spans="1:6" x14ac:dyDescent="0.35">
      <c r="A916" s="13">
        <v>958</v>
      </c>
      <c r="B916" s="11">
        <v>44592</v>
      </c>
      <c r="C916" s="11">
        <v>44592</v>
      </c>
      <c r="D916" s="11">
        <v>1</v>
      </c>
      <c r="E916" s="11">
        <v>600.66</v>
      </c>
      <c r="F916" s="11">
        <v>0</v>
      </c>
    </row>
    <row r="917" spans="1:6" x14ac:dyDescent="0.35">
      <c r="A917" s="13">
        <v>959</v>
      </c>
      <c r="B917" s="11">
        <v>44594</v>
      </c>
      <c r="C917" s="11">
        <v>44589</v>
      </c>
      <c r="D917" s="11">
        <v>2</v>
      </c>
      <c r="E917" s="11">
        <v>1446.56</v>
      </c>
      <c r="F917" s="11">
        <v>1</v>
      </c>
    </row>
    <row r="918" spans="1:6" x14ac:dyDescent="0.35">
      <c r="A918" s="13">
        <v>960</v>
      </c>
      <c r="B918" s="11">
        <v>44518</v>
      </c>
      <c r="C918" s="11">
        <v>44457</v>
      </c>
      <c r="D918" s="11">
        <v>2</v>
      </c>
      <c r="E918" s="11">
        <v>1863.1499999999999</v>
      </c>
      <c r="F918" s="11">
        <v>1</v>
      </c>
    </row>
    <row r="919" spans="1:6" x14ac:dyDescent="0.35">
      <c r="A919" s="13">
        <v>961</v>
      </c>
      <c r="B919" s="11">
        <v>44770</v>
      </c>
      <c r="C919" s="11">
        <v>44770</v>
      </c>
      <c r="D919" s="11">
        <v>1</v>
      </c>
      <c r="E919" s="11">
        <v>156.96</v>
      </c>
      <c r="F919" s="11">
        <v>0</v>
      </c>
    </row>
    <row r="920" spans="1:6" x14ac:dyDescent="0.35">
      <c r="A920" s="13">
        <v>962</v>
      </c>
      <c r="B920" s="11">
        <v>44806</v>
      </c>
      <c r="C920" s="11">
        <v>44451</v>
      </c>
      <c r="D920" s="11">
        <v>3</v>
      </c>
      <c r="E920" s="11">
        <v>893.56</v>
      </c>
      <c r="F920" s="11">
        <v>3</v>
      </c>
    </row>
    <row r="921" spans="1:6" x14ac:dyDescent="0.35">
      <c r="A921" s="13">
        <v>963</v>
      </c>
      <c r="B921" s="11">
        <v>44763</v>
      </c>
      <c r="C921" s="11">
        <v>44324</v>
      </c>
      <c r="D921" s="11">
        <v>4</v>
      </c>
      <c r="E921" s="11">
        <v>3284.8399999999997</v>
      </c>
      <c r="F921" s="11">
        <v>2</v>
      </c>
    </row>
    <row r="922" spans="1:6" x14ac:dyDescent="0.35">
      <c r="A922" s="13">
        <v>964</v>
      </c>
      <c r="B922" s="11">
        <v>44360</v>
      </c>
      <c r="C922" s="11">
        <v>44360</v>
      </c>
      <c r="D922" s="11">
        <v>1</v>
      </c>
      <c r="E922" s="11">
        <v>183.58</v>
      </c>
      <c r="F922" s="11">
        <v>1</v>
      </c>
    </row>
    <row r="923" spans="1:6" x14ac:dyDescent="0.35">
      <c r="A923" s="13">
        <v>965</v>
      </c>
      <c r="B923" s="11">
        <v>44857</v>
      </c>
      <c r="C923" s="11">
        <v>44668</v>
      </c>
      <c r="D923" s="11">
        <v>2</v>
      </c>
      <c r="E923" s="11">
        <v>951.28000000000009</v>
      </c>
      <c r="F923" s="11">
        <v>1</v>
      </c>
    </row>
    <row r="924" spans="1:6" x14ac:dyDescent="0.35">
      <c r="A924" s="13">
        <v>966</v>
      </c>
      <c r="B924" s="11">
        <v>44952</v>
      </c>
      <c r="C924" s="11">
        <v>44522</v>
      </c>
      <c r="D924" s="11">
        <v>4</v>
      </c>
      <c r="E924" s="11">
        <v>1543.0500000000002</v>
      </c>
      <c r="F924" s="11">
        <v>3</v>
      </c>
    </row>
    <row r="925" spans="1:6" x14ac:dyDescent="0.35">
      <c r="A925" s="13">
        <v>967</v>
      </c>
      <c r="B925" s="11">
        <v>44958</v>
      </c>
      <c r="C925" s="11">
        <v>44395</v>
      </c>
      <c r="D925" s="11">
        <v>2</v>
      </c>
      <c r="E925" s="11">
        <v>1742.86</v>
      </c>
      <c r="F925" s="11">
        <v>1</v>
      </c>
    </row>
    <row r="926" spans="1:6" x14ac:dyDescent="0.35">
      <c r="A926" s="13">
        <v>969</v>
      </c>
      <c r="B926" s="11">
        <v>44596</v>
      </c>
      <c r="C926" s="11">
        <v>44596</v>
      </c>
      <c r="D926" s="11">
        <v>1</v>
      </c>
      <c r="E926" s="11">
        <v>1617.64</v>
      </c>
      <c r="F926" s="11">
        <v>0</v>
      </c>
    </row>
    <row r="927" spans="1:6" x14ac:dyDescent="0.35">
      <c r="A927" s="13">
        <v>970</v>
      </c>
      <c r="B927" s="11">
        <v>45001</v>
      </c>
      <c r="C927" s="11">
        <v>44558</v>
      </c>
      <c r="D927" s="11">
        <v>6</v>
      </c>
      <c r="E927" s="11">
        <v>4469.47</v>
      </c>
      <c r="F927" s="11">
        <v>2</v>
      </c>
    </row>
    <row r="928" spans="1:6" x14ac:dyDescent="0.35">
      <c r="A928" s="13">
        <v>971</v>
      </c>
      <c r="B928" s="11">
        <v>44845</v>
      </c>
      <c r="C928" s="11">
        <v>44760</v>
      </c>
      <c r="D928" s="11">
        <v>3</v>
      </c>
      <c r="E928" s="11">
        <v>1517.48</v>
      </c>
      <c r="F928" s="11">
        <v>2</v>
      </c>
    </row>
    <row r="929" spans="1:6" x14ac:dyDescent="0.35">
      <c r="A929" s="13">
        <v>972</v>
      </c>
      <c r="B929" s="11">
        <v>44944</v>
      </c>
      <c r="C929" s="11">
        <v>44334</v>
      </c>
      <c r="D929" s="11">
        <v>4</v>
      </c>
      <c r="E929" s="11">
        <v>2079.59</v>
      </c>
      <c r="F929" s="11">
        <v>1</v>
      </c>
    </row>
    <row r="930" spans="1:6" x14ac:dyDescent="0.35">
      <c r="A930" s="13">
        <v>973</v>
      </c>
      <c r="B930" s="11">
        <v>44827</v>
      </c>
      <c r="C930" s="11">
        <v>44385</v>
      </c>
      <c r="D930" s="11">
        <v>5</v>
      </c>
      <c r="E930" s="11">
        <v>2192.19</v>
      </c>
      <c r="F930" s="11">
        <v>4</v>
      </c>
    </row>
    <row r="931" spans="1:6" x14ac:dyDescent="0.35">
      <c r="A931" s="13">
        <v>974</v>
      </c>
      <c r="B931" s="11">
        <v>44820</v>
      </c>
      <c r="C931" s="11">
        <v>44342</v>
      </c>
      <c r="D931" s="11">
        <v>4</v>
      </c>
      <c r="E931" s="11">
        <v>1554.85</v>
      </c>
      <c r="F931" s="11">
        <v>2</v>
      </c>
    </row>
    <row r="932" spans="1:6" x14ac:dyDescent="0.35">
      <c r="A932" s="13">
        <v>975</v>
      </c>
      <c r="B932" s="11">
        <v>44981</v>
      </c>
      <c r="C932" s="11">
        <v>44289</v>
      </c>
      <c r="D932" s="11">
        <v>4</v>
      </c>
      <c r="E932" s="11">
        <v>3693.01</v>
      </c>
      <c r="F932" s="11">
        <v>2</v>
      </c>
    </row>
    <row r="933" spans="1:6" x14ac:dyDescent="0.35">
      <c r="A933" s="13">
        <v>976</v>
      </c>
      <c r="B933" s="11">
        <v>44373</v>
      </c>
      <c r="C933" s="11">
        <v>44319</v>
      </c>
      <c r="D933" s="11">
        <v>3</v>
      </c>
      <c r="E933" s="11">
        <v>1252.42</v>
      </c>
      <c r="F933" s="11">
        <v>1</v>
      </c>
    </row>
    <row r="934" spans="1:6" x14ac:dyDescent="0.35">
      <c r="A934" s="13">
        <v>977</v>
      </c>
      <c r="B934" s="11">
        <v>44918</v>
      </c>
      <c r="C934" s="11">
        <v>44555</v>
      </c>
      <c r="D934" s="11">
        <v>2</v>
      </c>
      <c r="E934" s="11">
        <v>1701.9</v>
      </c>
      <c r="F934" s="11">
        <v>0</v>
      </c>
    </row>
    <row r="935" spans="1:6" x14ac:dyDescent="0.35">
      <c r="A935" s="13">
        <v>978</v>
      </c>
      <c r="B935" s="11">
        <v>44640</v>
      </c>
      <c r="C935" s="11">
        <v>44631</v>
      </c>
      <c r="D935" s="11">
        <v>2</v>
      </c>
      <c r="E935" s="11">
        <v>4198.07</v>
      </c>
      <c r="F935" s="11">
        <v>1</v>
      </c>
    </row>
    <row r="936" spans="1:6" x14ac:dyDescent="0.35">
      <c r="A936" s="13">
        <v>979</v>
      </c>
      <c r="B936" s="11">
        <v>44394</v>
      </c>
      <c r="C936" s="11">
        <v>44394</v>
      </c>
      <c r="D936" s="11">
        <v>1</v>
      </c>
      <c r="E936" s="11">
        <v>495.26</v>
      </c>
      <c r="F936" s="11">
        <v>0</v>
      </c>
    </row>
    <row r="937" spans="1:6" x14ac:dyDescent="0.35">
      <c r="A937" s="13">
        <v>980</v>
      </c>
      <c r="B937" s="11">
        <v>44994</v>
      </c>
      <c r="C937" s="11">
        <v>44994</v>
      </c>
      <c r="D937" s="11">
        <v>1</v>
      </c>
      <c r="E937" s="11">
        <v>48.52</v>
      </c>
      <c r="F937" s="11">
        <v>0</v>
      </c>
    </row>
    <row r="938" spans="1:6" x14ac:dyDescent="0.35">
      <c r="A938" s="13">
        <v>981</v>
      </c>
      <c r="B938" s="11">
        <v>44806</v>
      </c>
      <c r="C938" s="11">
        <v>44318</v>
      </c>
      <c r="D938" s="11">
        <v>3</v>
      </c>
      <c r="E938" s="11">
        <v>1344.0099999999998</v>
      </c>
      <c r="F938" s="11">
        <v>0</v>
      </c>
    </row>
    <row r="939" spans="1:6" x14ac:dyDescent="0.35">
      <c r="A939" s="13">
        <v>982</v>
      </c>
      <c r="B939" s="11">
        <v>44866</v>
      </c>
      <c r="C939" s="11">
        <v>44628</v>
      </c>
      <c r="D939" s="11">
        <v>2</v>
      </c>
      <c r="E939" s="11">
        <v>1114.3899999999999</v>
      </c>
      <c r="F939" s="11">
        <v>0</v>
      </c>
    </row>
    <row r="940" spans="1:6" x14ac:dyDescent="0.35">
      <c r="A940" s="13">
        <v>983</v>
      </c>
      <c r="B940" s="11">
        <v>44610</v>
      </c>
      <c r="C940" s="11">
        <v>44326</v>
      </c>
      <c r="D940" s="11">
        <v>3</v>
      </c>
      <c r="E940" s="11">
        <v>3462.87</v>
      </c>
      <c r="F940" s="11">
        <v>2</v>
      </c>
    </row>
    <row r="941" spans="1:6" x14ac:dyDescent="0.35">
      <c r="A941" s="13">
        <v>984</v>
      </c>
      <c r="B941" s="11">
        <v>44969</v>
      </c>
      <c r="C941" s="11">
        <v>44341</v>
      </c>
      <c r="D941" s="11">
        <v>4</v>
      </c>
      <c r="E941" s="11">
        <v>2010.32</v>
      </c>
      <c r="F941" s="11">
        <v>1</v>
      </c>
    </row>
    <row r="942" spans="1:6" x14ac:dyDescent="0.35">
      <c r="A942" s="13">
        <v>985</v>
      </c>
      <c r="B942" s="11">
        <v>44874</v>
      </c>
      <c r="C942" s="11">
        <v>44539</v>
      </c>
      <c r="D942" s="11">
        <v>3</v>
      </c>
      <c r="E942" s="11">
        <v>1865.45</v>
      </c>
      <c r="F942" s="11">
        <v>1</v>
      </c>
    </row>
    <row r="943" spans="1:6" x14ac:dyDescent="0.35">
      <c r="A943" s="13">
        <v>986</v>
      </c>
      <c r="B943" s="11">
        <v>44817</v>
      </c>
      <c r="C943" s="11">
        <v>44682</v>
      </c>
      <c r="D943" s="11">
        <v>2</v>
      </c>
      <c r="E943" s="11">
        <v>3379.09</v>
      </c>
      <c r="F943" s="11">
        <v>2</v>
      </c>
    </row>
    <row r="944" spans="1:6" x14ac:dyDescent="0.35">
      <c r="A944" s="13">
        <v>987</v>
      </c>
      <c r="B944" s="11">
        <v>44995</v>
      </c>
      <c r="C944" s="11">
        <v>44334</v>
      </c>
      <c r="D944" s="11">
        <v>5</v>
      </c>
      <c r="E944" s="11">
        <v>2479.9000000000005</v>
      </c>
      <c r="F944" s="11">
        <v>1</v>
      </c>
    </row>
    <row r="945" spans="1:6" x14ac:dyDescent="0.35">
      <c r="A945" s="13">
        <v>988</v>
      </c>
      <c r="B945" s="11">
        <v>44578</v>
      </c>
      <c r="C945" s="11">
        <v>44295</v>
      </c>
      <c r="D945" s="11">
        <v>5</v>
      </c>
      <c r="E945" s="11">
        <v>4698.6899999999996</v>
      </c>
      <c r="F945" s="11">
        <v>2</v>
      </c>
    </row>
    <row r="946" spans="1:6" x14ac:dyDescent="0.35">
      <c r="A946" s="13">
        <v>989</v>
      </c>
      <c r="B946" s="11">
        <v>44612</v>
      </c>
      <c r="C946" s="11">
        <v>44612</v>
      </c>
      <c r="D946" s="11">
        <v>1</v>
      </c>
      <c r="E946" s="11">
        <v>1027.1100000000001</v>
      </c>
      <c r="F946" s="11">
        <v>0</v>
      </c>
    </row>
    <row r="947" spans="1:6" x14ac:dyDescent="0.35">
      <c r="A947" s="13">
        <v>990</v>
      </c>
      <c r="B947" s="11">
        <v>44870</v>
      </c>
      <c r="C947" s="11">
        <v>44394</v>
      </c>
      <c r="D947" s="11">
        <v>2</v>
      </c>
      <c r="E947" s="11">
        <v>1794.56</v>
      </c>
      <c r="F947" s="11">
        <v>0</v>
      </c>
    </row>
    <row r="948" spans="1:6" x14ac:dyDescent="0.35">
      <c r="A948" s="13">
        <v>991</v>
      </c>
      <c r="B948" s="11">
        <v>44282</v>
      </c>
      <c r="C948" s="11">
        <v>44282</v>
      </c>
      <c r="D948" s="11">
        <v>1</v>
      </c>
      <c r="E948" s="11">
        <v>607.5</v>
      </c>
      <c r="F948" s="11">
        <v>0</v>
      </c>
    </row>
    <row r="949" spans="1:6" x14ac:dyDescent="0.35">
      <c r="A949" s="13">
        <v>992</v>
      </c>
      <c r="B949" s="11">
        <v>44910</v>
      </c>
      <c r="C949" s="11">
        <v>44678</v>
      </c>
      <c r="D949" s="11">
        <v>4</v>
      </c>
      <c r="E949" s="11">
        <v>3467.24</v>
      </c>
      <c r="F949" s="11">
        <v>3</v>
      </c>
    </row>
    <row r="950" spans="1:6" x14ac:dyDescent="0.35">
      <c r="A950" s="13">
        <v>993</v>
      </c>
      <c r="B950" s="11">
        <v>44772</v>
      </c>
      <c r="C950" s="11">
        <v>44485</v>
      </c>
      <c r="D950" s="11">
        <v>5</v>
      </c>
      <c r="E950" s="11">
        <v>5648.27</v>
      </c>
      <c r="F950" s="11">
        <v>3</v>
      </c>
    </row>
    <row r="951" spans="1:6" x14ac:dyDescent="0.35">
      <c r="A951" s="13">
        <v>994</v>
      </c>
      <c r="B951" s="11">
        <v>44924</v>
      </c>
      <c r="C951" s="11">
        <v>44463</v>
      </c>
      <c r="D951" s="11">
        <v>6</v>
      </c>
      <c r="E951" s="11">
        <v>6354.57</v>
      </c>
      <c r="F951" s="11">
        <v>4</v>
      </c>
    </row>
    <row r="952" spans="1:6" x14ac:dyDescent="0.35">
      <c r="A952" s="13">
        <v>995</v>
      </c>
      <c r="B952" s="11">
        <v>44818</v>
      </c>
      <c r="C952" s="11">
        <v>44329</v>
      </c>
      <c r="D952" s="11">
        <v>4</v>
      </c>
      <c r="E952" s="11">
        <v>4107.5200000000004</v>
      </c>
      <c r="F952" s="11">
        <v>2</v>
      </c>
    </row>
    <row r="953" spans="1:6" x14ac:dyDescent="0.35">
      <c r="A953" s="13">
        <v>996</v>
      </c>
      <c r="B953" s="11">
        <v>45001</v>
      </c>
      <c r="C953" s="11">
        <v>44331</v>
      </c>
      <c r="D953" s="11">
        <v>4</v>
      </c>
      <c r="E953" s="11">
        <v>2859.44</v>
      </c>
      <c r="F953" s="11">
        <v>1</v>
      </c>
    </row>
    <row r="954" spans="1:6" x14ac:dyDescent="0.35">
      <c r="A954" s="13">
        <v>997</v>
      </c>
      <c r="B954" s="11">
        <v>44856</v>
      </c>
      <c r="C954" s="11">
        <v>44856</v>
      </c>
      <c r="D954" s="11">
        <v>1</v>
      </c>
      <c r="E954" s="11">
        <v>253.14</v>
      </c>
      <c r="F954" s="11">
        <v>0</v>
      </c>
    </row>
    <row r="955" spans="1:6" x14ac:dyDescent="0.35">
      <c r="A955" s="13">
        <v>998</v>
      </c>
      <c r="B955" s="11">
        <v>44987</v>
      </c>
      <c r="C955" s="11">
        <v>44829</v>
      </c>
      <c r="D955" s="11">
        <v>4</v>
      </c>
      <c r="E955" s="11">
        <v>4720.1099999999997</v>
      </c>
      <c r="F955" s="11">
        <v>2</v>
      </c>
    </row>
    <row r="956" spans="1:6" x14ac:dyDescent="0.35">
      <c r="A956" s="13">
        <v>999</v>
      </c>
      <c r="B956" s="11">
        <v>44981</v>
      </c>
      <c r="C956" s="11">
        <v>44366</v>
      </c>
      <c r="D956" s="11">
        <v>2</v>
      </c>
      <c r="E956" s="11">
        <v>1801.56</v>
      </c>
      <c r="F956" s="11">
        <v>1</v>
      </c>
    </row>
    <row r="957" spans="1:6" x14ac:dyDescent="0.35">
      <c r="A957" s="13">
        <v>1000</v>
      </c>
      <c r="B957" s="11">
        <v>44833</v>
      </c>
      <c r="C957" s="11">
        <v>44447</v>
      </c>
      <c r="D957" s="11">
        <v>4</v>
      </c>
      <c r="E957" s="11">
        <v>1712.58</v>
      </c>
      <c r="F957" s="11">
        <v>3</v>
      </c>
    </row>
    <row r="958" spans="1:6" x14ac:dyDescent="0.35">
      <c r="A958" s="13" t="s">
        <v>2951</v>
      </c>
      <c r="B958" s="11">
        <v>45010</v>
      </c>
      <c r="C958" s="11">
        <v>44280</v>
      </c>
      <c r="D958" s="11">
        <v>3000</v>
      </c>
      <c r="E958" s="11">
        <v>2311021.0500000003</v>
      </c>
      <c r="F958" s="11">
        <v>1508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FF80-6AA6-4C25-A2B8-215BCFF3BBB9}">
  <dimension ref="A3:C20"/>
  <sheetViews>
    <sheetView workbookViewId="0">
      <selection activeCell="A3" sqref="A3"/>
    </sheetView>
  </sheetViews>
  <sheetFormatPr defaultRowHeight="15.6" x14ac:dyDescent="0.35"/>
  <sheetData>
    <row r="3" spans="1:3" x14ac:dyDescent="0.35">
      <c r="A3" s="2"/>
      <c r="B3" s="3"/>
      <c r="C3" s="4"/>
    </row>
    <row r="4" spans="1:3" x14ac:dyDescent="0.35">
      <c r="A4" s="5"/>
      <c r="B4" s="6"/>
      <c r="C4" s="7"/>
    </row>
    <row r="5" spans="1:3" x14ac:dyDescent="0.35">
      <c r="A5" s="5"/>
      <c r="B5" s="6"/>
      <c r="C5" s="7"/>
    </row>
    <row r="6" spans="1:3" x14ac:dyDescent="0.35">
      <c r="A6" s="5"/>
      <c r="B6" s="6"/>
      <c r="C6" s="7"/>
    </row>
    <row r="7" spans="1:3" x14ac:dyDescent="0.35">
      <c r="A7" s="5"/>
      <c r="B7" s="6"/>
      <c r="C7" s="7"/>
    </row>
    <row r="8" spans="1:3" x14ac:dyDescent="0.35">
      <c r="A8" s="5"/>
      <c r="B8" s="6"/>
      <c r="C8" s="7"/>
    </row>
    <row r="9" spans="1:3" x14ac:dyDescent="0.35">
      <c r="A9" s="5"/>
      <c r="B9" s="6"/>
      <c r="C9" s="7"/>
    </row>
    <row r="10" spans="1:3" x14ac:dyDescent="0.35">
      <c r="A10" s="5"/>
      <c r="B10" s="6"/>
      <c r="C10" s="7"/>
    </row>
    <row r="11" spans="1:3" x14ac:dyDescent="0.35">
      <c r="A11" s="5"/>
      <c r="B11" s="6"/>
      <c r="C11" s="7"/>
    </row>
    <row r="12" spans="1:3" x14ac:dyDescent="0.35">
      <c r="A12" s="5"/>
      <c r="B12" s="6"/>
      <c r="C12" s="7"/>
    </row>
    <row r="13" spans="1:3" x14ac:dyDescent="0.35">
      <c r="A13" s="5"/>
      <c r="B13" s="6"/>
      <c r="C13" s="7"/>
    </row>
    <row r="14" spans="1:3" x14ac:dyDescent="0.35">
      <c r="A14" s="5"/>
      <c r="B14" s="6"/>
      <c r="C14" s="7"/>
    </row>
    <row r="15" spans="1:3" x14ac:dyDescent="0.35">
      <c r="A15" s="5"/>
      <c r="B15" s="6"/>
      <c r="C15" s="7"/>
    </row>
    <row r="16" spans="1:3" x14ac:dyDescent="0.35">
      <c r="A16" s="5"/>
      <c r="B16" s="6"/>
      <c r="C16" s="7"/>
    </row>
    <row r="17" spans="1:3" x14ac:dyDescent="0.35">
      <c r="A17" s="5"/>
      <c r="B17" s="6"/>
      <c r="C17" s="7"/>
    </row>
    <row r="18" spans="1:3" x14ac:dyDescent="0.35">
      <c r="A18" s="5"/>
      <c r="B18" s="6"/>
      <c r="C18" s="7"/>
    </row>
    <row r="19" spans="1:3" x14ac:dyDescent="0.35">
      <c r="A19" s="5"/>
      <c r="B19" s="6"/>
      <c r="C19" s="7"/>
    </row>
    <row r="20" spans="1:3" x14ac:dyDescent="0.35">
      <c r="A20" s="8"/>
      <c r="B20" s="9"/>
      <c r="C2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1"/>
  <sheetViews>
    <sheetView topLeftCell="A2977" workbookViewId="0">
      <selection activeCell="H11" sqref="H11"/>
    </sheetView>
  </sheetViews>
  <sheetFormatPr defaultRowHeight="15.6" x14ac:dyDescent="0.35"/>
  <cols>
    <col min="1" max="1" width="14.796875" customWidth="1"/>
    <col min="2" max="2" width="17" customWidth="1"/>
    <col min="3" max="3" width="13.09765625" customWidth="1"/>
    <col min="4" max="4" width="17.09765625" customWidth="1"/>
    <col min="5" max="5" width="16.09765625" bestFit="1" customWidth="1"/>
    <col min="6" max="6" width="7" customWidth="1"/>
    <col min="7" max="7" width="7" bestFit="1" customWidth="1"/>
    <col min="8" max="8" width="11" customWidth="1"/>
    <col min="9" max="9" width="10.296875" customWidth="1"/>
    <col min="10" max="10" width="17.5" customWidth="1"/>
    <col min="11" max="11" width="17.796875" customWidth="1"/>
    <col min="12" max="12" width="8.796875" customWidth="1"/>
    <col min="13" max="13" width="13" customWidth="1"/>
  </cols>
  <sheetData>
    <row r="1" spans="1:13" x14ac:dyDescent="0.35">
      <c r="A1" t="s">
        <v>2892</v>
      </c>
      <c r="B1" t="s">
        <v>2893</v>
      </c>
      <c r="C1" t="s">
        <v>0</v>
      </c>
      <c r="D1" t="s">
        <v>2894</v>
      </c>
      <c r="E1" t="s">
        <v>2895</v>
      </c>
      <c r="F1" t="s">
        <v>2896</v>
      </c>
      <c r="G1" t="s">
        <v>2897</v>
      </c>
      <c r="H1" t="s">
        <v>2898</v>
      </c>
      <c r="I1" t="s">
        <v>2899</v>
      </c>
      <c r="J1" t="s">
        <v>2900</v>
      </c>
      <c r="K1" t="s">
        <v>2901</v>
      </c>
      <c r="L1" t="s">
        <v>2952</v>
      </c>
      <c r="M1" t="s">
        <v>2953</v>
      </c>
    </row>
    <row r="2" spans="1:13" x14ac:dyDescent="0.35">
      <c r="A2">
        <v>173</v>
      </c>
      <c r="B2" s="1">
        <v>44971</v>
      </c>
      <c r="C2">
        <v>1</v>
      </c>
      <c r="D2" t="s">
        <v>2908</v>
      </c>
      <c r="E2" t="s">
        <v>2928</v>
      </c>
      <c r="F2">
        <v>3</v>
      </c>
      <c r="G2">
        <v>150.51</v>
      </c>
      <c r="H2">
        <v>40.270000000000003</v>
      </c>
      <c r="I2" t="b">
        <v>0</v>
      </c>
      <c r="J2" t="s">
        <v>2929</v>
      </c>
      <c r="K2" t="s">
        <v>2905</v>
      </c>
      <c r="L2">
        <f>F2*G2</f>
        <v>451.53</v>
      </c>
      <c r="M2">
        <f>IF(I2, 1, 0)</f>
        <v>0</v>
      </c>
    </row>
    <row r="3" spans="1:13" x14ac:dyDescent="0.35">
      <c r="A3">
        <v>9383</v>
      </c>
      <c r="B3" s="1">
        <v>44796</v>
      </c>
      <c r="C3">
        <v>1</v>
      </c>
      <c r="D3" t="s">
        <v>2911</v>
      </c>
      <c r="E3" t="s">
        <v>2942</v>
      </c>
      <c r="F3">
        <v>2</v>
      </c>
      <c r="G3">
        <v>478.78</v>
      </c>
      <c r="H3">
        <v>15.82</v>
      </c>
      <c r="I3" t="b">
        <v>0</v>
      </c>
      <c r="J3" t="s">
        <v>2910</v>
      </c>
      <c r="K3" t="s">
        <v>2905</v>
      </c>
      <c r="L3">
        <f>F3*G3</f>
        <v>957.56</v>
      </c>
      <c r="M3">
        <f t="shared" ref="M3:M66" si="0">IF(I3, 1, 0)</f>
        <v>0</v>
      </c>
    </row>
    <row r="4" spans="1:13" x14ac:dyDescent="0.35">
      <c r="A4">
        <v>6530</v>
      </c>
      <c r="B4" s="1">
        <v>44714</v>
      </c>
      <c r="C4">
        <v>1</v>
      </c>
      <c r="D4" t="s">
        <v>2911</v>
      </c>
      <c r="E4" t="s">
        <v>2943</v>
      </c>
      <c r="F4">
        <v>1</v>
      </c>
      <c r="G4">
        <v>481.81</v>
      </c>
      <c r="H4">
        <v>87.04</v>
      </c>
      <c r="I4" t="b">
        <v>1</v>
      </c>
      <c r="J4" t="s">
        <v>2916</v>
      </c>
      <c r="K4" t="s">
        <v>2917</v>
      </c>
      <c r="L4">
        <f>F4*G4</f>
        <v>481.81</v>
      </c>
      <c r="M4">
        <f>IF(I4, 1, 0)</f>
        <v>1</v>
      </c>
    </row>
    <row r="5" spans="1:13" x14ac:dyDescent="0.35">
      <c r="A5">
        <v>7355</v>
      </c>
      <c r="B5" s="1">
        <v>44420</v>
      </c>
      <c r="C5">
        <v>1</v>
      </c>
      <c r="D5" t="s">
        <v>2920</v>
      </c>
      <c r="E5" t="s">
        <v>2935</v>
      </c>
      <c r="F5">
        <v>2</v>
      </c>
      <c r="G5">
        <v>193.96</v>
      </c>
      <c r="H5">
        <v>12.89</v>
      </c>
      <c r="I5" t="b">
        <v>0</v>
      </c>
      <c r="J5" t="s">
        <v>2919</v>
      </c>
      <c r="K5" t="s">
        <v>2905</v>
      </c>
      <c r="L5">
        <f>F5*G5</f>
        <v>387.92</v>
      </c>
      <c r="M5">
        <f t="shared" si="0"/>
        <v>0</v>
      </c>
    </row>
    <row r="6" spans="1:13" x14ac:dyDescent="0.35">
      <c r="A6">
        <v>8592</v>
      </c>
      <c r="B6" s="1">
        <v>44308</v>
      </c>
      <c r="C6">
        <v>1</v>
      </c>
      <c r="D6" t="s">
        <v>2913</v>
      </c>
      <c r="E6" t="s">
        <v>2931</v>
      </c>
      <c r="F6">
        <v>2</v>
      </c>
      <c r="G6">
        <v>190.65</v>
      </c>
      <c r="H6">
        <v>66.3</v>
      </c>
      <c r="I6" t="b">
        <v>1</v>
      </c>
      <c r="J6" t="s">
        <v>2910</v>
      </c>
      <c r="K6" t="s">
        <v>2905</v>
      </c>
      <c r="L6">
        <f>F6*G6</f>
        <v>381.3</v>
      </c>
      <c r="M6">
        <f t="shared" si="0"/>
        <v>1</v>
      </c>
    </row>
    <row r="7" spans="1:13" x14ac:dyDescent="0.35">
      <c r="A7">
        <v>1560</v>
      </c>
      <c r="B7" s="1">
        <v>44983</v>
      </c>
      <c r="C7">
        <v>2</v>
      </c>
      <c r="D7" t="s">
        <v>2920</v>
      </c>
      <c r="E7" t="s">
        <v>2936</v>
      </c>
      <c r="F7">
        <v>1</v>
      </c>
      <c r="G7">
        <v>75.02</v>
      </c>
      <c r="H7">
        <v>8.48</v>
      </c>
      <c r="I7" t="b">
        <v>0</v>
      </c>
      <c r="J7" t="s">
        <v>2919</v>
      </c>
      <c r="K7" t="s">
        <v>2917</v>
      </c>
      <c r="L7">
        <f>F7*G7</f>
        <v>75.02</v>
      </c>
      <c r="M7">
        <f t="shared" si="0"/>
        <v>0</v>
      </c>
    </row>
    <row r="8" spans="1:13" x14ac:dyDescent="0.35">
      <c r="A8">
        <v>8338</v>
      </c>
      <c r="B8" s="1">
        <v>44982</v>
      </c>
      <c r="C8">
        <v>2</v>
      </c>
      <c r="D8" t="s">
        <v>2911</v>
      </c>
      <c r="E8" t="s">
        <v>2943</v>
      </c>
      <c r="F8">
        <v>5</v>
      </c>
      <c r="G8">
        <v>373.57</v>
      </c>
      <c r="H8">
        <v>136.15</v>
      </c>
      <c r="I8" t="b">
        <v>1</v>
      </c>
      <c r="J8" t="s">
        <v>2910</v>
      </c>
      <c r="K8" t="s">
        <v>2905</v>
      </c>
      <c r="L8">
        <f>F8*G8</f>
        <v>1867.85</v>
      </c>
      <c r="M8">
        <f t="shared" si="0"/>
        <v>1</v>
      </c>
    </row>
    <row r="9" spans="1:13" x14ac:dyDescent="0.35">
      <c r="A9">
        <v>5927</v>
      </c>
      <c r="B9" s="1">
        <v>44782</v>
      </c>
      <c r="C9">
        <v>3</v>
      </c>
      <c r="D9" t="s">
        <v>2920</v>
      </c>
      <c r="E9" t="s">
        <v>2930</v>
      </c>
      <c r="F9">
        <v>3</v>
      </c>
      <c r="G9">
        <v>283.60000000000002</v>
      </c>
      <c r="H9">
        <v>135.79</v>
      </c>
      <c r="I9" t="b">
        <v>1</v>
      </c>
      <c r="J9" t="s">
        <v>2919</v>
      </c>
      <c r="K9" t="s">
        <v>2905</v>
      </c>
      <c r="L9">
        <f>F9*G9</f>
        <v>850.80000000000007</v>
      </c>
      <c r="M9">
        <f t="shared" si="0"/>
        <v>1</v>
      </c>
    </row>
    <row r="10" spans="1:13" x14ac:dyDescent="0.35">
      <c r="A10">
        <v>3569</v>
      </c>
      <c r="B10" s="1">
        <v>44773</v>
      </c>
      <c r="C10">
        <v>3</v>
      </c>
      <c r="D10" t="s">
        <v>2906</v>
      </c>
      <c r="E10" t="s">
        <v>2925</v>
      </c>
      <c r="F10">
        <v>1</v>
      </c>
      <c r="G10">
        <v>278.79000000000002</v>
      </c>
      <c r="H10">
        <v>52.54</v>
      </c>
      <c r="I10" t="b">
        <v>0</v>
      </c>
      <c r="J10" t="s">
        <v>2929</v>
      </c>
      <c r="K10" t="s">
        <v>2905</v>
      </c>
      <c r="L10">
        <f>F10*G10</f>
        <v>278.79000000000002</v>
      </c>
      <c r="M10">
        <f t="shared" si="0"/>
        <v>0</v>
      </c>
    </row>
    <row r="11" spans="1:13" x14ac:dyDescent="0.35">
      <c r="A11">
        <v>3634</v>
      </c>
      <c r="B11" s="1">
        <v>44733</v>
      </c>
      <c r="C11">
        <v>3</v>
      </c>
      <c r="D11" t="s">
        <v>2911</v>
      </c>
      <c r="E11" t="s">
        <v>2943</v>
      </c>
      <c r="F11">
        <v>3</v>
      </c>
      <c r="G11">
        <v>278.37</v>
      </c>
      <c r="H11">
        <v>52.04</v>
      </c>
      <c r="I11" t="b">
        <v>1</v>
      </c>
      <c r="J11" t="s">
        <v>2919</v>
      </c>
      <c r="K11" t="s">
        <v>2917</v>
      </c>
      <c r="L11">
        <f>F11*G11</f>
        <v>835.11</v>
      </c>
      <c r="M11">
        <f t="shared" si="0"/>
        <v>1</v>
      </c>
    </row>
    <row r="12" spans="1:13" x14ac:dyDescent="0.35">
      <c r="A12">
        <v>4753</v>
      </c>
      <c r="B12" s="1">
        <v>44564</v>
      </c>
      <c r="C12">
        <v>3</v>
      </c>
      <c r="D12" t="s">
        <v>2906</v>
      </c>
      <c r="E12" t="s">
        <v>2925</v>
      </c>
      <c r="F12">
        <v>2</v>
      </c>
      <c r="G12">
        <v>20.190000000000001</v>
      </c>
      <c r="H12">
        <v>3.95</v>
      </c>
      <c r="I12" t="b">
        <v>1</v>
      </c>
      <c r="J12" t="s">
        <v>2919</v>
      </c>
      <c r="K12" t="s">
        <v>2905</v>
      </c>
      <c r="L12">
        <f>F12*G12</f>
        <v>40.380000000000003</v>
      </c>
      <c r="M12">
        <f t="shared" si="0"/>
        <v>1</v>
      </c>
    </row>
    <row r="13" spans="1:13" x14ac:dyDescent="0.35">
      <c r="A13">
        <v>4726</v>
      </c>
      <c r="B13" s="1">
        <v>44491</v>
      </c>
      <c r="C13">
        <v>4</v>
      </c>
      <c r="D13" t="s">
        <v>2908</v>
      </c>
      <c r="E13" t="s">
        <v>2909</v>
      </c>
      <c r="F13">
        <v>4</v>
      </c>
      <c r="G13">
        <v>331.53</v>
      </c>
      <c r="H13">
        <v>113.28</v>
      </c>
      <c r="I13" t="b">
        <v>1</v>
      </c>
      <c r="J13" t="s">
        <v>2929</v>
      </c>
      <c r="K13" t="s">
        <v>2905</v>
      </c>
      <c r="L13">
        <f>F13*G13</f>
        <v>1326.12</v>
      </c>
      <c r="M13">
        <f t="shared" si="0"/>
        <v>1</v>
      </c>
    </row>
    <row r="14" spans="1:13" x14ac:dyDescent="0.35">
      <c r="A14">
        <v>7241</v>
      </c>
      <c r="B14" s="1">
        <v>44292</v>
      </c>
      <c r="C14">
        <v>4</v>
      </c>
      <c r="D14" t="s">
        <v>2911</v>
      </c>
      <c r="E14" t="s">
        <v>2912</v>
      </c>
      <c r="F14">
        <v>2</v>
      </c>
      <c r="G14">
        <v>449.8</v>
      </c>
      <c r="H14">
        <v>17.3</v>
      </c>
      <c r="I14" t="b">
        <v>1</v>
      </c>
      <c r="J14" t="s">
        <v>2929</v>
      </c>
      <c r="K14" t="s">
        <v>2917</v>
      </c>
      <c r="L14">
        <f>F14*G14</f>
        <v>899.6</v>
      </c>
      <c r="M14">
        <f t="shared" si="0"/>
        <v>1</v>
      </c>
    </row>
    <row r="15" spans="1:13" x14ac:dyDescent="0.35">
      <c r="A15">
        <v>241</v>
      </c>
      <c r="B15" s="1">
        <v>44788</v>
      </c>
      <c r="C15">
        <v>5</v>
      </c>
      <c r="D15" t="s">
        <v>2913</v>
      </c>
      <c r="E15" t="s">
        <v>2918</v>
      </c>
      <c r="F15">
        <v>1</v>
      </c>
      <c r="G15">
        <v>439.86</v>
      </c>
      <c r="H15">
        <v>126.24</v>
      </c>
      <c r="I15" t="b">
        <v>0</v>
      </c>
      <c r="J15" t="s">
        <v>2904</v>
      </c>
      <c r="K15" t="s">
        <v>2905</v>
      </c>
      <c r="L15">
        <f>F15*G15</f>
        <v>439.86</v>
      </c>
      <c r="M15">
        <f t="shared" si="0"/>
        <v>0</v>
      </c>
    </row>
    <row r="16" spans="1:13" x14ac:dyDescent="0.35">
      <c r="A16">
        <v>9434</v>
      </c>
      <c r="B16" s="1">
        <v>44711</v>
      </c>
      <c r="C16">
        <v>5</v>
      </c>
      <c r="D16" t="s">
        <v>2913</v>
      </c>
      <c r="E16" t="s">
        <v>2918</v>
      </c>
      <c r="F16">
        <v>2</v>
      </c>
      <c r="G16">
        <v>422.41</v>
      </c>
      <c r="H16">
        <v>85.08</v>
      </c>
      <c r="I16" t="b">
        <v>1</v>
      </c>
      <c r="J16" t="s">
        <v>2910</v>
      </c>
      <c r="K16" t="s">
        <v>2917</v>
      </c>
      <c r="L16">
        <f>F16*G16</f>
        <v>844.82</v>
      </c>
      <c r="M16">
        <f t="shared" si="0"/>
        <v>1</v>
      </c>
    </row>
    <row r="17" spans="1:13" x14ac:dyDescent="0.35">
      <c r="A17">
        <v>6371</v>
      </c>
      <c r="B17" s="1">
        <v>44620</v>
      </c>
      <c r="C17">
        <v>5</v>
      </c>
      <c r="D17" t="s">
        <v>2902</v>
      </c>
      <c r="E17" t="s">
        <v>2939</v>
      </c>
      <c r="F17">
        <v>2</v>
      </c>
      <c r="G17">
        <v>146.38999999999999</v>
      </c>
      <c r="H17">
        <v>51.51</v>
      </c>
      <c r="I17" t="b">
        <v>1</v>
      </c>
      <c r="J17" t="s">
        <v>2904</v>
      </c>
      <c r="K17" t="s">
        <v>2917</v>
      </c>
      <c r="L17">
        <f>F17*G17</f>
        <v>292.77999999999997</v>
      </c>
      <c r="M17">
        <f t="shared" si="0"/>
        <v>1</v>
      </c>
    </row>
    <row r="18" spans="1:13" x14ac:dyDescent="0.35">
      <c r="A18">
        <v>9429</v>
      </c>
      <c r="B18" s="1">
        <v>44542</v>
      </c>
      <c r="C18">
        <v>5</v>
      </c>
      <c r="D18" t="s">
        <v>2911</v>
      </c>
      <c r="E18" t="s">
        <v>2944</v>
      </c>
      <c r="F18">
        <v>2</v>
      </c>
      <c r="G18">
        <v>372.46</v>
      </c>
      <c r="H18">
        <v>127.38</v>
      </c>
      <c r="I18" t="b">
        <v>0</v>
      </c>
      <c r="J18" t="s">
        <v>2929</v>
      </c>
      <c r="K18" t="s">
        <v>2917</v>
      </c>
      <c r="L18">
        <f>F18*G18</f>
        <v>744.92</v>
      </c>
      <c r="M18">
        <f t="shared" si="0"/>
        <v>0</v>
      </c>
    </row>
    <row r="19" spans="1:13" x14ac:dyDescent="0.35">
      <c r="A19">
        <v>4468</v>
      </c>
      <c r="B19" s="1">
        <v>44920</v>
      </c>
      <c r="C19">
        <v>6</v>
      </c>
      <c r="D19" t="s">
        <v>2913</v>
      </c>
      <c r="E19" t="s">
        <v>2931</v>
      </c>
      <c r="F19">
        <v>1</v>
      </c>
      <c r="G19">
        <v>393.2</v>
      </c>
      <c r="H19">
        <v>129.21</v>
      </c>
      <c r="I19" t="b">
        <v>0</v>
      </c>
      <c r="J19" t="s">
        <v>2910</v>
      </c>
      <c r="K19" t="s">
        <v>2905</v>
      </c>
      <c r="L19">
        <f>F19*G19</f>
        <v>393.2</v>
      </c>
      <c r="M19">
        <f t="shared" si="0"/>
        <v>0</v>
      </c>
    </row>
    <row r="20" spans="1:13" x14ac:dyDescent="0.35">
      <c r="A20">
        <v>4500</v>
      </c>
      <c r="B20" s="1">
        <v>44784</v>
      </c>
      <c r="C20">
        <v>6</v>
      </c>
      <c r="D20" t="s">
        <v>2906</v>
      </c>
      <c r="E20" t="s">
        <v>2925</v>
      </c>
      <c r="F20">
        <v>4</v>
      </c>
      <c r="G20">
        <v>266.64999999999998</v>
      </c>
      <c r="H20">
        <v>45.01</v>
      </c>
      <c r="I20" t="b">
        <v>0</v>
      </c>
      <c r="J20" t="s">
        <v>2904</v>
      </c>
      <c r="K20" t="s">
        <v>2917</v>
      </c>
      <c r="L20">
        <f>F20*G20</f>
        <v>1066.5999999999999</v>
      </c>
      <c r="M20">
        <f t="shared" si="0"/>
        <v>0</v>
      </c>
    </row>
    <row r="21" spans="1:13" x14ac:dyDescent="0.35">
      <c r="A21">
        <v>9097</v>
      </c>
      <c r="B21" s="1">
        <v>44770</v>
      </c>
      <c r="C21">
        <v>6</v>
      </c>
      <c r="D21" t="s">
        <v>2908</v>
      </c>
      <c r="E21" t="s">
        <v>2928</v>
      </c>
      <c r="F21">
        <v>5</v>
      </c>
      <c r="G21">
        <v>25.93</v>
      </c>
      <c r="H21">
        <v>5.16</v>
      </c>
      <c r="I21" t="b">
        <v>0</v>
      </c>
      <c r="J21" t="s">
        <v>2910</v>
      </c>
      <c r="K21" t="s">
        <v>2917</v>
      </c>
      <c r="L21">
        <f>F21*G21</f>
        <v>129.65</v>
      </c>
      <c r="M21">
        <f t="shared" si="0"/>
        <v>0</v>
      </c>
    </row>
    <row r="22" spans="1:13" x14ac:dyDescent="0.35">
      <c r="A22">
        <v>1756</v>
      </c>
      <c r="B22" s="1">
        <v>44750</v>
      </c>
      <c r="C22">
        <v>6</v>
      </c>
      <c r="D22" t="s">
        <v>2911</v>
      </c>
      <c r="E22" t="s">
        <v>2924</v>
      </c>
      <c r="F22">
        <v>4</v>
      </c>
      <c r="G22">
        <v>183.72</v>
      </c>
      <c r="H22">
        <v>9.31</v>
      </c>
      <c r="I22" t="b">
        <v>0</v>
      </c>
      <c r="J22" t="s">
        <v>2916</v>
      </c>
      <c r="K22" t="s">
        <v>2917</v>
      </c>
      <c r="L22">
        <f>F22*G22</f>
        <v>734.88</v>
      </c>
      <c r="M22">
        <f t="shared" si="0"/>
        <v>0</v>
      </c>
    </row>
    <row r="23" spans="1:13" x14ac:dyDescent="0.35">
      <c r="A23">
        <v>8317</v>
      </c>
      <c r="B23" s="1">
        <v>44708</v>
      </c>
      <c r="C23">
        <v>7</v>
      </c>
      <c r="D23" t="s">
        <v>2906</v>
      </c>
      <c r="E23" t="s">
        <v>2907</v>
      </c>
      <c r="F23">
        <v>2</v>
      </c>
      <c r="G23">
        <v>139</v>
      </c>
      <c r="H23">
        <v>61.03</v>
      </c>
      <c r="I23" t="b">
        <v>1</v>
      </c>
      <c r="J23" t="s">
        <v>2919</v>
      </c>
      <c r="K23" t="s">
        <v>2917</v>
      </c>
      <c r="L23">
        <f>F23*G23</f>
        <v>278</v>
      </c>
      <c r="M23">
        <f t="shared" si="0"/>
        <v>1</v>
      </c>
    </row>
    <row r="24" spans="1:13" x14ac:dyDescent="0.35">
      <c r="A24">
        <v>1450</v>
      </c>
      <c r="B24" s="1">
        <v>44523</v>
      </c>
      <c r="C24">
        <v>7</v>
      </c>
      <c r="D24" t="s">
        <v>2913</v>
      </c>
      <c r="E24" t="s">
        <v>2918</v>
      </c>
      <c r="F24">
        <v>4</v>
      </c>
      <c r="G24">
        <v>95.7</v>
      </c>
      <c r="H24">
        <v>22.11</v>
      </c>
      <c r="I24" t="b">
        <v>1</v>
      </c>
      <c r="J24" t="s">
        <v>2916</v>
      </c>
      <c r="K24" t="s">
        <v>2917</v>
      </c>
      <c r="L24">
        <f>F24*G24</f>
        <v>382.8</v>
      </c>
      <c r="M24">
        <f t="shared" si="0"/>
        <v>1</v>
      </c>
    </row>
    <row r="25" spans="1:13" x14ac:dyDescent="0.35">
      <c r="A25">
        <v>2840</v>
      </c>
      <c r="B25" s="1">
        <v>44475</v>
      </c>
      <c r="C25">
        <v>7</v>
      </c>
      <c r="D25" t="s">
        <v>2920</v>
      </c>
      <c r="E25" t="s">
        <v>2921</v>
      </c>
      <c r="F25">
        <v>3</v>
      </c>
      <c r="G25">
        <v>42.95</v>
      </c>
      <c r="H25">
        <v>3.31</v>
      </c>
      <c r="I25" t="b">
        <v>0</v>
      </c>
      <c r="J25" t="s">
        <v>2910</v>
      </c>
      <c r="K25" t="s">
        <v>2905</v>
      </c>
      <c r="L25">
        <f>F25*G25</f>
        <v>128.85000000000002</v>
      </c>
      <c r="M25">
        <f t="shared" si="0"/>
        <v>0</v>
      </c>
    </row>
    <row r="26" spans="1:13" x14ac:dyDescent="0.35">
      <c r="A26">
        <v>4460</v>
      </c>
      <c r="B26" s="1">
        <v>44831</v>
      </c>
      <c r="C26">
        <v>9</v>
      </c>
      <c r="D26" t="s">
        <v>2908</v>
      </c>
      <c r="E26" t="s">
        <v>2928</v>
      </c>
      <c r="F26">
        <v>3</v>
      </c>
      <c r="G26">
        <v>209.96</v>
      </c>
      <c r="H26">
        <v>72.41</v>
      </c>
      <c r="I26" t="b">
        <v>0</v>
      </c>
      <c r="J26" t="s">
        <v>2910</v>
      </c>
      <c r="K26" t="s">
        <v>2917</v>
      </c>
      <c r="L26">
        <f>F26*G26</f>
        <v>629.88</v>
      </c>
      <c r="M26">
        <f t="shared" si="0"/>
        <v>0</v>
      </c>
    </row>
    <row r="27" spans="1:13" x14ac:dyDescent="0.35">
      <c r="A27">
        <v>6361</v>
      </c>
      <c r="B27" s="1">
        <v>44767</v>
      </c>
      <c r="C27">
        <v>10</v>
      </c>
      <c r="D27" t="s">
        <v>2908</v>
      </c>
      <c r="E27" t="s">
        <v>2909</v>
      </c>
      <c r="F27">
        <v>3</v>
      </c>
      <c r="G27">
        <v>276.23</v>
      </c>
      <c r="H27">
        <v>116.38</v>
      </c>
      <c r="I27" t="b">
        <v>1</v>
      </c>
      <c r="J27" t="s">
        <v>2904</v>
      </c>
      <c r="K27" t="s">
        <v>2905</v>
      </c>
      <c r="L27">
        <f>F27*G27</f>
        <v>828.69</v>
      </c>
      <c r="M27">
        <f t="shared" si="0"/>
        <v>1</v>
      </c>
    </row>
    <row r="28" spans="1:13" x14ac:dyDescent="0.35">
      <c r="A28">
        <v>4245</v>
      </c>
      <c r="B28" s="1">
        <v>44647</v>
      </c>
      <c r="C28">
        <v>10</v>
      </c>
      <c r="D28" t="s">
        <v>2902</v>
      </c>
      <c r="E28" t="s">
        <v>2933</v>
      </c>
      <c r="F28">
        <v>2</v>
      </c>
      <c r="G28">
        <v>332.21</v>
      </c>
      <c r="H28">
        <v>23.7</v>
      </c>
      <c r="I28" t="b">
        <v>0</v>
      </c>
      <c r="J28" t="s">
        <v>2919</v>
      </c>
      <c r="K28" t="s">
        <v>2905</v>
      </c>
      <c r="L28">
        <f>F28*G28</f>
        <v>664.42</v>
      </c>
      <c r="M28">
        <f t="shared" si="0"/>
        <v>0</v>
      </c>
    </row>
    <row r="29" spans="1:13" x14ac:dyDescent="0.35">
      <c r="A29">
        <v>6544</v>
      </c>
      <c r="B29" s="1">
        <v>44357</v>
      </c>
      <c r="C29">
        <v>10</v>
      </c>
      <c r="D29" t="s">
        <v>2911</v>
      </c>
      <c r="E29" t="s">
        <v>2912</v>
      </c>
      <c r="F29">
        <v>4</v>
      </c>
      <c r="G29">
        <v>497.91</v>
      </c>
      <c r="H29">
        <v>179.23</v>
      </c>
      <c r="I29" t="b">
        <v>0</v>
      </c>
      <c r="J29" t="s">
        <v>2904</v>
      </c>
      <c r="K29" t="s">
        <v>2905</v>
      </c>
      <c r="L29">
        <f>F29*G29</f>
        <v>1991.64</v>
      </c>
      <c r="M29">
        <f t="shared" si="0"/>
        <v>0</v>
      </c>
    </row>
    <row r="30" spans="1:13" x14ac:dyDescent="0.35">
      <c r="A30">
        <v>6866</v>
      </c>
      <c r="B30" s="1">
        <v>44307</v>
      </c>
      <c r="C30">
        <v>10</v>
      </c>
      <c r="D30" t="s">
        <v>2906</v>
      </c>
      <c r="E30" t="s">
        <v>2934</v>
      </c>
      <c r="F30">
        <v>1</v>
      </c>
      <c r="G30">
        <v>75.930000000000007</v>
      </c>
      <c r="H30">
        <v>13.24</v>
      </c>
      <c r="I30" t="b">
        <v>1</v>
      </c>
      <c r="J30" t="s">
        <v>2910</v>
      </c>
      <c r="K30" t="s">
        <v>2905</v>
      </c>
      <c r="L30">
        <f>F30*G30</f>
        <v>75.930000000000007</v>
      </c>
      <c r="M30">
        <f t="shared" si="0"/>
        <v>1</v>
      </c>
    </row>
    <row r="31" spans="1:13" x14ac:dyDescent="0.35">
      <c r="A31">
        <v>5178</v>
      </c>
      <c r="B31" s="1">
        <v>44713</v>
      </c>
      <c r="C31">
        <v>11</v>
      </c>
      <c r="D31" t="s">
        <v>2908</v>
      </c>
      <c r="E31" t="s">
        <v>2928</v>
      </c>
      <c r="F31">
        <v>5</v>
      </c>
      <c r="G31">
        <v>405.04</v>
      </c>
      <c r="H31">
        <v>177.37</v>
      </c>
      <c r="I31" t="b">
        <v>0</v>
      </c>
      <c r="J31" t="s">
        <v>2916</v>
      </c>
      <c r="K31" t="s">
        <v>2917</v>
      </c>
      <c r="L31">
        <f>F31*G31</f>
        <v>2025.2</v>
      </c>
      <c r="M31">
        <f t="shared" si="0"/>
        <v>0</v>
      </c>
    </row>
    <row r="32" spans="1:13" x14ac:dyDescent="0.35">
      <c r="A32">
        <v>1556</v>
      </c>
      <c r="B32" s="1">
        <v>44694</v>
      </c>
      <c r="C32">
        <v>11</v>
      </c>
      <c r="D32" t="s">
        <v>2902</v>
      </c>
      <c r="E32" t="s">
        <v>2939</v>
      </c>
      <c r="F32">
        <v>5</v>
      </c>
      <c r="G32">
        <v>432.73</v>
      </c>
      <c r="H32">
        <v>168.95</v>
      </c>
      <c r="I32" t="b">
        <v>0</v>
      </c>
      <c r="J32" t="s">
        <v>2919</v>
      </c>
      <c r="K32" t="s">
        <v>2917</v>
      </c>
      <c r="L32">
        <f>F32*G32</f>
        <v>2163.65</v>
      </c>
      <c r="M32">
        <f t="shared" si="0"/>
        <v>0</v>
      </c>
    </row>
    <row r="33" spans="1:13" x14ac:dyDescent="0.35">
      <c r="A33">
        <v>2927</v>
      </c>
      <c r="B33" s="1">
        <v>44572</v>
      </c>
      <c r="C33">
        <v>12</v>
      </c>
      <c r="D33" t="s">
        <v>2902</v>
      </c>
      <c r="E33" t="s">
        <v>2903</v>
      </c>
      <c r="F33">
        <v>2</v>
      </c>
      <c r="G33">
        <v>156.15</v>
      </c>
      <c r="H33">
        <v>51.34</v>
      </c>
      <c r="I33" t="b">
        <v>0</v>
      </c>
      <c r="J33" t="s">
        <v>2916</v>
      </c>
      <c r="K33" t="s">
        <v>2905</v>
      </c>
      <c r="L33">
        <f>F33*G33</f>
        <v>312.3</v>
      </c>
      <c r="M33">
        <f t="shared" si="0"/>
        <v>0</v>
      </c>
    </row>
    <row r="34" spans="1:13" x14ac:dyDescent="0.35">
      <c r="A34">
        <v>7274</v>
      </c>
      <c r="B34" s="1">
        <v>44382</v>
      </c>
      <c r="C34">
        <v>12</v>
      </c>
      <c r="D34" t="s">
        <v>2920</v>
      </c>
      <c r="E34" t="s">
        <v>2927</v>
      </c>
      <c r="F34">
        <v>3</v>
      </c>
      <c r="G34">
        <v>60.08</v>
      </c>
      <c r="H34">
        <v>4.28</v>
      </c>
      <c r="I34" t="b">
        <v>0</v>
      </c>
      <c r="J34" t="s">
        <v>2904</v>
      </c>
      <c r="K34" t="s">
        <v>2917</v>
      </c>
      <c r="L34">
        <f>F34*G34</f>
        <v>180.24</v>
      </c>
      <c r="M34">
        <f t="shared" si="0"/>
        <v>0</v>
      </c>
    </row>
    <row r="35" spans="1:13" x14ac:dyDescent="0.35">
      <c r="A35">
        <v>1957</v>
      </c>
      <c r="B35" s="1">
        <v>44841</v>
      </c>
      <c r="C35">
        <v>13</v>
      </c>
      <c r="D35" t="s">
        <v>2902</v>
      </c>
      <c r="E35" t="s">
        <v>2939</v>
      </c>
      <c r="F35">
        <v>1</v>
      </c>
      <c r="G35">
        <v>90.28</v>
      </c>
      <c r="H35">
        <v>43.02</v>
      </c>
      <c r="I35" t="b">
        <v>0</v>
      </c>
      <c r="J35" t="s">
        <v>2916</v>
      </c>
      <c r="K35" t="s">
        <v>2905</v>
      </c>
      <c r="L35">
        <f>F35*G35</f>
        <v>90.28</v>
      </c>
      <c r="M35">
        <f t="shared" si="0"/>
        <v>0</v>
      </c>
    </row>
    <row r="36" spans="1:13" x14ac:dyDescent="0.35">
      <c r="A36">
        <v>4147</v>
      </c>
      <c r="B36" s="1">
        <v>44798</v>
      </c>
      <c r="C36">
        <v>13</v>
      </c>
      <c r="D36" t="s">
        <v>2913</v>
      </c>
      <c r="E36" t="s">
        <v>2940</v>
      </c>
      <c r="F36">
        <v>4</v>
      </c>
      <c r="G36">
        <v>276.32</v>
      </c>
      <c r="H36">
        <v>0.79</v>
      </c>
      <c r="I36" t="b">
        <v>0</v>
      </c>
      <c r="J36" t="s">
        <v>2916</v>
      </c>
      <c r="K36" t="s">
        <v>2917</v>
      </c>
      <c r="L36">
        <f>F36*G36</f>
        <v>1105.28</v>
      </c>
      <c r="M36">
        <f t="shared" si="0"/>
        <v>0</v>
      </c>
    </row>
    <row r="37" spans="1:13" x14ac:dyDescent="0.35">
      <c r="A37">
        <v>45</v>
      </c>
      <c r="B37" s="1">
        <v>44838</v>
      </c>
      <c r="C37">
        <v>14</v>
      </c>
      <c r="D37" t="s">
        <v>2902</v>
      </c>
      <c r="E37" t="s">
        <v>2915</v>
      </c>
      <c r="F37">
        <v>1</v>
      </c>
      <c r="G37">
        <v>419.26</v>
      </c>
      <c r="H37">
        <v>140.25</v>
      </c>
      <c r="I37" t="b">
        <v>1</v>
      </c>
      <c r="J37" t="s">
        <v>2919</v>
      </c>
      <c r="K37" t="s">
        <v>2917</v>
      </c>
      <c r="L37">
        <f>F37*G37</f>
        <v>419.26</v>
      </c>
      <c r="M37">
        <f t="shared" si="0"/>
        <v>1</v>
      </c>
    </row>
    <row r="38" spans="1:13" x14ac:dyDescent="0.35">
      <c r="A38">
        <v>2433</v>
      </c>
      <c r="B38" s="1">
        <v>44790</v>
      </c>
      <c r="C38">
        <v>14</v>
      </c>
      <c r="D38" t="s">
        <v>2902</v>
      </c>
      <c r="E38" t="s">
        <v>2915</v>
      </c>
      <c r="F38">
        <v>2</v>
      </c>
      <c r="G38">
        <v>389.64</v>
      </c>
      <c r="H38">
        <v>34</v>
      </c>
      <c r="I38" t="b">
        <v>1</v>
      </c>
      <c r="J38" t="s">
        <v>2904</v>
      </c>
      <c r="K38" t="s">
        <v>2905</v>
      </c>
      <c r="L38">
        <f>F38*G38</f>
        <v>779.28</v>
      </c>
      <c r="M38">
        <f t="shared" si="0"/>
        <v>1</v>
      </c>
    </row>
    <row r="39" spans="1:13" x14ac:dyDescent="0.35">
      <c r="A39">
        <v>7365</v>
      </c>
      <c r="B39" s="1">
        <v>44844</v>
      </c>
      <c r="C39">
        <v>15</v>
      </c>
      <c r="D39" t="s">
        <v>2911</v>
      </c>
      <c r="E39" t="s">
        <v>2912</v>
      </c>
      <c r="F39">
        <v>2</v>
      </c>
      <c r="G39">
        <v>361.56</v>
      </c>
      <c r="H39">
        <v>109.38</v>
      </c>
      <c r="I39" t="b">
        <v>1</v>
      </c>
      <c r="J39" t="s">
        <v>2910</v>
      </c>
      <c r="K39" t="s">
        <v>2917</v>
      </c>
      <c r="L39">
        <f>F39*G39</f>
        <v>723.12</v>
      </c>
      <c r="M39">
        <f t="shared" si="0"/>
        <v>1</v>
      </c>
    </row>
    <row r="40" spans="1:13" x14ac:dyDescent="0.35">
      <c r="A40">
        <v>8460</v>
      </c>
      <c r="B40" s="1">
        <v>44506</v>
      </c>
      <c r="C40">
        <v>15</v>
      </c>
      <c r="D40" t="s">
        <v>2902</v>
      </c>
      <c r="E40" t="s">
        <v>2923</v>
      </c>
      <c r="F40">
        <v>4</v>
      </c>
      <c r="G40">
        <v>420.48</v>
      </c>
      <c r="H40">
        <v>140.79</v>
      </c>
      <c r="I40" t="b">
        <v>1</v>
      </c>
      <c r="J40" t="s">
        <v>2916</v>
      </c>
      <c r="K40" t="s">
        <v>2917</v>
      </c>
      <c r="L40">
        <f>F40*G40</f>
        <v>1681.92</v>
      </c>
      <c r="M40">
        <f t="shared" si="0"/>
        <v>1</v>
      </c>
    </row>
    <row r="41" spans="1:13" x14ac:dyDescent="0.35">
      <c r="A41">
        <v>4746</v>
      </c>
      <c r="B41" s="1">
        <v>44478</v>
      </c>
      <c r="C41">
        <v>15</v>
      </c>
      <c r="D41" t="s">
        <v>2911</v>
      </c>
      <c r="E41" t="s">
        <v>2924</v>
      </c>
      <c r="F41">
        <v>2</v>
      </c>
      <c r="G41">
        <v>215.42</v>
      </c>
      <c r="H41">
        <v>11.62</v>
      </c>
      <c r="I41" t="b">
        <v>1</v>
      </c>
      <c r="J41" t="s">
        <v>2919</v>
      </c>
      <c r="K41" t="s">
        <v>2917</v>
      </c>
      <c r="L41">
        <f>F41*G41</f>
        <v>430.84</v>
      </c>
      <c r="M41">
        <f t="shared" si="0"/>
        <v>1</v>
      </c>
    </row>
    <row r="42" spans="1:13" x14ac:dyDescent="0.35">
      <c r="A42">
        <v>8963</v>
      </c>
      <c r="B42" s="1">
        <v>44786</v>
      </c>
      <c r="C42">
        <v>16</v>
      </c>
      <c r="D42" t="s">
        <v>2902</v>
      </c>
      <c r="E42" t="s">
        <v>2933</v>
      </c>
      <c r="F42">
        <v>3</v>
      </c>
      <c r="G42">
        <v>394.35</v>
      </c>
      <c r="H42">
        <v>91.79</v>
      </c>
      <c r="I42" t="b">
        <v>1</v>
      </c>
      <c r="J42" t="s">
        <v>2919</v>
      </c>
      <c r="K42" t="s">
        <v>2917</v>
      </c>
      <c r="L42">
        <f>F42*G42</f>
        <v>1183.0500000000002</v>
      </c>
      <c r="M42">
        <f t="shared" si="0"/>
        <v>1</v>
      </c>
    </row>
    <row r="43" spans="1:13" x14ac:dyDescent="0.35">
      <c r="A43">
        <v>8796</v>
      </c>
      <c r="B43" s="1">
        <v>44671</v>
      </c>
      <c r="C43">
        <v>16</v>
      </c>
      <c r="D43" t="s">
        <v>2906</v>
      </c>
      <c r="E43" t="s">
        <v>2941</v>
      </c>
      <c r="F43">
        <v>5</v>
      </c>
      <c r="G43">
        <v>262.97000000000003</v>
      </c>
      <c r="H43">
        <v>52.08</v>
      </c>
      <c r="I43" t="b">
        <v>0</v>
      </c>
      <c r="J43" t="s">
        <v>2904</v>
      </c>
      <c r="K43" t="s">
        <v>2917</v>
      </c>
      <c r="L43">
        <f>F43*G43</f>
        <v>1314.8500000000001</v>
      </c>
      <c r="M43">
        <f t="shared" si="0"/>
        <v>0</v>
      </c>
    </row>
    <row r="44" spans="1:13" x14ac:dyDescent="0.35">
      <c r="A44">
        <v>1917</v>
      </c>
      <c r="B44" s="1">
        <v>44624</v>
      </c>
      <c r="C44">
        <v>16</v>
      </c>
      <c r="D44" t="s">
        <v>2920</v>
      </c>
      <c r="E44" t="s">
        <v>2921</v>
      </c>
      <c r="F44">
        <v>2</v>
      </c>
      <c r="G44">
        <v>445.59</v>
      </c>
      <c r="H44">
        <v>3.63</v>
      </c>
      <c r="I44" t="b">
        <v>0</v>
      </c>
      <c r="J44" t="s">
        <v>2929</v>
      </c>
      <c r="K44" t="s">
        <v>2905</v>
      </c>
      <c r="L44">
        <f>F44*G44</f>
        <v>891.18</v>
      </c>
      <c r="M44">
        <f t="shared" si="0"/>
        <v>0</v>
      </c>
    </row>
    <row r="45" spans="1:13" x14ac:dyDescent="0.35">
      <c r="A45">
        <v>7487</v>
      </c>
      <c r="B45" s="1">
        <v>44818</v>
      </c>
      <c r="C45">
        <v>17</v>
      </c>
      <c r="D45" t="s">
        <v>2906</v>
      </c>
      <c r="E45" t="s">
        <v>2941</v>
      </c>
      <c r="F45">
        <v>4</v>
      </c>
      <c r="G45">
        <v>206.15</v>
      </c>
      <c r="H45">
        <v>88.39</v>
      </c>
      <c r="I45" t="b">
        <v>0</v>
      </c>
      <c r="J45" t="s">
        <v>2910</v>
      </c>
      <c r="K45" t="s">
        <v>2905</v>
      </c>
      <c r="L45">
        <f>F45*G45</f>
        <v>824.6</v>
      </c>
      <c r="M45">
        <f t="shared" si="0"/>
        <v>0</v>
      </c>
    </row>
    <row r="46" spans="1:13" x14ac:dyDescent="0.35">
      <c r="A46">
        <v>5289</v>
      </c>
      <c r="B46" s="1">
        <v>44620</v>
      </c>
      <c r="C46">
        <v>17</v>
      </c>
      <c r="D46" t="s">
        <v>2906</v>
      </c>
      <c r="E46" t="s">
        <v>2907</v>
      </c>
      <c r="F46">
        <v>5</v>
      </c>
      <c r="G46">
        <v>162.16</v>
      </c>
      <c r="H46">
        <v>41.04</v>
      </c>
      <c r="I46" t="b">
        <v>0</v>
      </c>
      <c r="J46" t="s">
        <v>2904</v>
      </c>
      <c r="K46" t="s">
        <v>2917</v>
      </c>
      <c r="L46">
        <f>F46*G46</f>
        <v>810.8</v>
      </c>
      <c r="M46">
        <f t="shared" si="0"/>
        <v>0</v>
      </c>
    </row>
    <row r="47" spans="1:13" x14ac:dyDescent="0.35">
      <c r="A47">
        <v>2391</v>
      </c>
      <c r="B47" s="1">
        <v>44467</v>
      </c>
      <c r="C47">
        <v>17</v>
      </c>
      <c r="D47" t="s">
        <v>2911</v>
      </c>
      <c r="E47" t="s">
        <v>2944</v>
      </c>
      <c r="F47">
        <v>5</v>
      </c>
      <c r="G47">
        <v>293.77999999999997</v>
      </c>
      <c r="H47">
        <v>61.34</v>
      </c>
      <c r="I47" t="b">
        <v>1</v>
      </c>
      <c r="J47" t="s">
        <v>2916</v>
      </c>
      <c r="K47" t="s">
        <v>2905</v>
      </c>
      <c r="L47">
        <f>F47*G47</f>
        <v>1468.8999999999999</v>
      </c>
      <c r="M47">
        <f t="shared" si="0"/>
        <v>1</v>
      </c>
    </row>
    <row r="48" spans="1:13" x14ac:dyDescent="0.35">
      <c r="A48">
        <v>2043</v>
      </c>
      <c r="B48" s="1">
        <v>44891</v>
      </c>
      <c r="C48">
        <v>18</v>
      </c>
      <c r="D48" t="s">
        <v>2908</v>
      </c>
      <c r="E48" t="s">
        <v>2909</v>
      </c>
      <c r="F48">
        <v>4</v>
      </c>
      <c r="G48">
        <v>478.73</v>
      </c>
      <c r="H48">
        <v>135.1</v>
      </c>
      <c r="I48" t="b">
        <v>0</v>
      </c>
      <c r="J48" t="s">
        <v>2910</v>
      </c>
      <c r="K48" t="s">
        <v>2905</v>
      </c>
      <c r="L48">
        <f>F48*G48</f>
        <v>1914.92</v>
      </c>
      <c r="M48">
        <f t="shared" si="0"/>
        <v>0</v>
      </c>
    </row>
    <row r="49" spans="1:13" x14ac:dyDescent="0.35">
      <c r="A49">
        <v>407</v>
      </c>
      <c r="B49" s="1">
        <v>44874</v>
      </c>
      <c r="C49">
        <v>18</v>
      </c>
      <c r="D49" t="s">
        <v>2908</v>
      </c>
      <c r="E49" t="s">
        <v>2937</v>
      </c>
      <c r="F49">
        <v>2</v>
      </c>
      <c r="G49">
        <v>180.98</v>
      </c>
      <c r="H49">
        <v>77.77</v>
      </c>
      <c r="I49" t="b">
        <v>0</v>
      </c>
      <c r="J49" t="s">
        <v>2929</v>
      </c>
      <c r="K49" t="s">
        <v>2905</v>
      </c>
      <c r="L49">
        <f>F49*G49</f>
        <v>361.96</v>
      </c>
      <c r="M49">
        <f t="shared" si="0"/>
        <v>0</v>
      </c>
    </row>
    <row r="50" spans="1:13" x14ac:dyDescent="0.35">
      <c r="A50">
        <v>3310</v>
      </c>
      <c r="B50" s="1">
        <v>44780</v>
      </c>
      <c r="C50">
        <v>18</v>
      </c>
      <c r="D50" t="s">
        <v>2911</v>
      </c>
      <c r="E50" t="s">
        <v>2943</v>
      </c>
      <c r="F50">
        <v>2</v>
      </c>
      <c r="G50">
        <v>462.05</v>
      </c>
      <c r="H50">
        <v>149.11000000000001</v>
      </c>
      <c r="I50" t="b">
        <v>0</v>
      </c>
      <c r="J50" t="s">
        <v>2919</v>
      </c>
      <c r="K50" t="s">
        <v>2905</v>
      </c>
      <c r="L50">
        <f>F50*G50</f>
        <v>924.1</v>
      </c>
      <c r="M50">
        <f t="shared" si="0"/>
        <v>0</v>
      </c>
    </row>
    <row r="51" spans="1:13" x14ac:dyDescent="0.35">
      <c r="A51">
        <v>4451</v>
      </c>
      <c r="B51" s="1">
        <v>44302</v>
      </c>
      <c r="C51">
        <v>18</v>
      </c>
      <c r="D51" t="s">
        <v>2908</v>
      </c>
      <c r="E51" t="s">
        <v>2932</v>
      </c>
      <c r="F51">
        <v>5</v>
      </c>
      <c r="G51">
        <v>363.24</v>
      </c>
      <c r="H51">
        <v>107.6</v>
      </c>
      <c r="I51" t="b">
        <v>1</v>
      </c>
      <c r="J51" t="s">
        <v>2904</v>
      </c>
      <c r="K51" t="s">
        <v>2905</v>
      </c>
      <c r="L51">
        <f>F51*G51</f>
        <v>1816.2</v>
      </c>
      <c r="M51">
        <f t="shared" si="0"/>
        <v>1</v>
      </c>
    </row>
    <row r="52" spans="1:13" x14ac:dyDescent="0.35">
      <c r="A52">
        <v>5450</v>
      </c>
      <c r="B52" s="1">
        <v>44942</v>
      </c>
      <c r="C52">
        <v>19</v>
      </c>
      <c r="D52" t="s">
        <v>2913</v>
      </c>
      <c r="E52" t="s">
        <v>2914</v>
      </c>
      <c r="F52">
        <v>1</v>
      </c>
      <c r="G52">
        <v>242.51</v>
      </c>
      <c r="H52">
        <v>106.49</v>
      </c>
      <c r="I52" t="b">
        <v>0</v>
      </c>
      <c r="J52" t="s">
        <v>2904</v>
      </c>
      <c r="K52" t="s">
        <v>2917</v>
      </c>
      <c r="L52">
        <f>F52*G52</f>
        <v>242.51</v>
      </c>
      <c r="M52">
        <f t="shared" si="0"/>
        <v>0</v>
      </c>
    </row>
    <row r="53" spans="1:13" x14ac:dyDescent="0.35">
      <c r="A53">
        <v>2573</v>
      </c>
      <c r="B53" s="1">
        <v>44928</v>
      </c>
      <c r="C53">
        <v>19</v>
      </c>
      <c r="D53" t="s">
        <v>2911</v>
      </c>
      <c r="E53" t="s">
        <v>2943</v>
      </c>
      <c r="F53">
        <v>3</v>
      </c>
      <c r="G53">
        <v>316.36</v>
      </c>
      <c r="H53">
        <v>37.36</v>
      </c>
      <c r="I53" t="b">
        <v>0</v>
      </c>
      <c r="J53" t="s">
        <v>2919</v>
      </c>
      <c r="K53" t="s">
        <v>2905</v>
      </c>
      <c r="L53">
        <f>F53*G53</f>
        <v>949.08</v>
      </c>
      <c r="M53">
        <f t="shared" si="0"/>
        <v>0</v>
      </c>
    </row>
    <row r="54" spans="1:13" x14ac:dyDescent="0.35">
      <c r="A54">
        <v>1035</v>
      </c>
      <c r="B54" s="1">
        <v>44882</v>
      </c>
      <c r="C54">
        <v>19</v>
      </c>
      <c r="D54" t="s">
        <v>2913</v>
      </c>
      <c r="E54" t="s">
        <v>2918</v>
      </c>
      <c r="F54">
        <v>4</v>
      </c>
      <c r="G54">
        <v>130.59</v>
      </c>
      <c r="H54">
        <v>61.68</v>
      </c>
      <c r="I54" t="b">
        <v>1</v>
      </c>
      <c r="J54" t="s">
        <v>2910</v>
      </c>
      <c r="K54" t="s">
        <v>2905</v>
      </c>
      <c r="L54">
        <f>F54*G54</f>
        <v>522.36</v>
      </c>
      <c r="M54">
        <f t="shared" si="0"/>
        <v>1</v>
      </c>
    </row>
    <row r="55" spans="1:13" x14ac:dyDescent="0.35">
      <c r="A55">
        <v>8756</v>
      </c>
      <c r="B55" s="1">
        <v>44789</v>
      </c>
      <c r="C55">
        <v>19</v>
      </c>
      <c r="D55" t="s">
        <v>2906</v>
      </c>
      <c r="E55" t="s">
        <v>2941</v>
      </c>
      <c r="F55">
        <v>1</v>
      </c>
      <c r="G55">
        <v>16.52</v>
      </c>
      <c r="H55">
        <v>5.42</v>
      </c>
      <c r="I55" t="b">
        <v>0</v>
      </c>
      <c r="J55" t="s">
        <v>2929</v>
      </c>
      <c r="K55" t="s">
        <v>2905</v>
      </c>
      <c r="L55">
        <f>F55*G55</f>
        <v>16.52</v>
      </c>
      <c r="M55">
        <f t="shared" si="0"/>
        <v>0</v>
      </c>
    </row>
    <row r="56" spans="1:13" x14ac:dyDescent="0.35">
      <c r="A56">
        <v>5491</v>
      </c>
      <c r="B56" s="1">
        <v>44302</v>
      </c>
      <c r="C56">
        <v>19</v>
      </c>
      <c r="D56" t="s">
        <v>2908</v>
      </c>
      <c r="E56" t="s">
        <v>2938</v>
      </c>
      <c r="F56">
        <v>4</v>
      </c>
      <c r="G56">
        <v>197.36</v>
      </c>
      <c r="H56">
        <v>63.21</v>
      </c>
      <c r="I56" t="b">
        <v>1</v>
      </c>
      <c r="J56" t="s">
        <v>2904</v>
      </c>
      <c r="K56" t="s">
        <v>2917</v>
      </c>
      <c r="L56">
        <f>F56*G56</f>
        <v>789.44</v>
      </c>
      <c r="M56">
        <f t="shared" si="0"/>
        <v>1</v>
      </c>
    </row>
    <row r="57" spans="1:13" x14ac:dyDescent="0.35">
      <c r="A57">
        <v>6985</v>
      </c>
      <c r="B57" s="1">
        <v>44299</v>
      </c>
      <c r="C57">
        <v>19</v>
      </c>
      <c r="D57" t="s">
        <v>2908</v>
      </c>
      <c r="E57" t="s">
        <v>2928</v>
      </c>
      <c r="F57">
        <v>1</v>
      </c>
      <c r="G57">
        <v>433.53</v>
      </c>
      <c r="H57">
        <v>82.45</v>
      </c>
      <c r="I57" t="b">
        <v>0</v>
      </c>
      <c r="J57" t="s">
        <v>2916</v>
      </c>
      <c r="K57" t="s">
        <v>2917</v>
      </c>
      <c r="L57">
        <f>F57*G57</f>
        <v>433.53</v>
      </c>
      <c r="M57">
        <f t="shared" si="0"/>
        <v>0</v>
      </c>
    </row>
    <row r="58" spans="1:13" x14ac:dyDescent="0.35">
      <c r="A58">
        <v>8656</v>
      </c>
      <c r="B58" s="1">
        <v>44967</v>
      </c>
      <c r="C58">
        <v>20</v>
      </c>
      <c r="D58" t="s">
        <v>2913</v>
      </c>
      <c r="E58" t="s">
        <v>2914</v>
      </c>
      <c r="F58">
        <v>3</v>
      </c>
      <c r="G58">
        <v>281.10000000000002</v>
      </c>
      <c r="H58">
        <v>37.65</v>
      </c>
      <c r="I58" t="b">
        <v>0</v>
      </c>
      <c r="J58" t="s">
        <v>2929</v>
      </c>
      <c r="K58" t="s">
        <v>2917</v>
      </c>
      <c r="L58">
        <f>F58*G58</f>
        <v>843.30000000000007</v>
      </c>
      <c r="M58">
        <f t="shared" si="0"/>
        <v>0</v>
      </c>
    </row>
    <row r="59" spans="1:13" x14ac:dyDescent="0.35">
      <c r="A59">
        <v>5646</v>
      </c>
      <c r="B59" s="1">
        <v>44568</v>
      </c>
      <c r="C59">
        <v>20</v>
      </c>
      <c r="D59" t="s">
        <v>2908</v>
      </c>
      <c r="E59" t="s">
        <v>2932</v>
      </c>
      <c r="F59">
        <v>4</v>
      </c>
      <c r="G59">
        <v>365.24</v>
      </c>
      <c r="H59">
        <v>150.85</v>
      </c>
      <c r="I59" t="b">
        <v>0</v>
      </c>
      <c r="J59" t="s">
        <v>2919</v>
      </c>
      <c r="K59" t="s">
        <v>2917</v>
      </c>
      <c r="L59">
        <f>F59*G59</f>
        <v>1460.96</v>
      </c>
      <c r="M59">
        <f t="shared" si="0"/>
        <v>0</v>
      </c>
    </row>
    <row r="60" spans="1:13" x14ac:dyDescent="0.35">
      <c r="A60">
        <v>7306</v>
      </c>
      <c r="B60" s="1">
        <v>44552</v>
      </c>
      <c r="C60">
        <v>20</v>
      </c>
      <c r="D60" t="s">
        <v>2913</v>
      </c>
      <c r="E60" t="s">
        <v>2931</v>
      </c>
      <c r="F60">
        <v>1</v>
      </c>
      <c r="G60">
        <v>467.12</v>
      </c>
      <c r="H60">
        <v>155.22999999999999</v>
      </c>
      <c r="I60" t="b">
        <v>0</v>
      </c>
      <c r="J60" t="s">
        <v>2916</v>
      </c>
      <c r="K60" t="s">
        <v>2905</v>
      </c>
      <c r="L60">
        <f>F60*G60</f>
        <v>467.12</v>
      </c>
      <c r="M60">
        <f t="shared" si="0"/>
        <v>0</v>
      </c>
    </row>
    <row r="61" spans="1:13" x14ac:dyDescent="0.35">
      <c r="A61">
        <v>9776</v>
      </c>
      <c r="B61" s="1">
        <v>44399</v>
      </c>
      <c r="C61">
        <v>20</v>
      </c>
      <c r="D61" t="s">
        <v>2908</v>
      </c>
      <c r="E61" t="s">
        <v>2932</v>
      </c>
      <c r="F61">
        <v>2</v>
      </c>
      <c r="G61">
        <v>478.84</v>
      </c>
      <c r="H61">
        <v>109.78</v>
      </c>
      <c r="I61" t="b">
        <v>1</v>
      </c>
      <c r="J61" t="s">
        <v>2919</v>
      </c>
      <c r="K61" t="s">
        <v>2917</v>
      </c>
      <c r="L61">
        <f>F61*G61</f>
        <v>957.68</v>
      </c>
      <c r="M61">
        <f t="shared" si="0"/>
        <v>1</v>
      </c>
    </row>
    <row r="62" spans="1:13" x14ac:dyDescent="0.35">
      <c r="A62">
        <v>6281</v>
      </c>
      <c r="B62" s="1">
        <v>44345</v>
      </c>
      <c r="C62">
        <v>20</v>
      </c>
      <c r="D62" t="s">
        <v>2920</v>
      </c>
      <c r="E62" t="s">
        <v>2935</v>
      </c>
      <c r="F62">
        <v>3</v>
      </c>
      <c r="G62">
        <v>223.21</v>
      </c>
      <c r="H62">
        <v>82.38</v>
      </c>
      <c r="I62" t="b">
        <v>0</v>
      </c>
      <c r="J62" t="s">
        <v>2910</v>
      </c>
      <c r="K62" t="s">
        <v>2905</v>
      </c>
      <c r="L62">
        <f>F62*G62</f>
        <v>669.63</v>
      </c>
      <c r="M62">
        <f t="shared" si="0"/>
        <v>0</v>
      </c>
    </row>
    <row r="63" spans="1:13" x14ac:dyDescent="0.35">
      <c r="A63">
        <v>5639</v>
      </c>
      <c r="B63" s="1">
        <v>44914</v>
      </c>
      <c r="C63">
        <v>21</v>
      </c>
      <c r="D63" t="s">
        <v>2913</v>
      </c>
      <c r="E63" t="s">
        <v>2926</v>
      </c>
      <c r="F63">
        <v>3</v>
      </c>
      <c r="G63">
        <v>435.01</v>
      </c>
      <c r="H63">
        <v>209.48</v>
      </c>
      <c r="I63" t="b">
        <v>1</v>
      </c>
      <c r="J63" t="s">
        <v>2904</v>
      </c>
      <c r="K63" t="s">
        <v>2917</v>
      </c>
      <c r="L63">
        <f>F63*G63</f>
        <v>1305.03</v>
      </c>
      <c r="M63">
        <f t="shared" si="0"/>
        <v>1</v>
      </c>
    </row>
    <row r="64" spans="1:13" x14ac:dyDescent="0.35">
      <c r="A64">
        <v>3941</v>
      </c>
      <c r="B64" s="1">
        <v>44909</v>
      </c>
      <c r="C64">
        <v>21</v>
      </c>
      <c r="D64" t="s">
        <v>2920</v>
      </c>
      <c r="E64" t="s">
        <v>2927</v>
      </c>
      <c r="F64">
        <v>5</v>
      </c>
      <c r="G64">
        <v>174.65</v>
      </c>
      <c r="H64">
        <v>6.44</v>
      </c>
      <c r="I64" t="b">
        <v>0</v>
      </c>
      <c r="J64" t="s">
        <v>2919</v>
      </c>
      <c r="K64" t="s">
        <v>2905</v>
      </c>
      <c r="L64">
        <f>F64*G64</f>
        <v>873.25</v>
      </c>
      <c r="M64">
        <f t="shared" si="0"/>
        <v>0</v>
      </c>
    </row>
    <row r="65" spans="1:13" x14ac:dyDescent="0.35">
      <c r="A65">
        <v>7725</v>
      </c>
      <c r="B65" s="1">
        <v>44863</v>
      </c>
      <c r="C65">
        <v>21</v>
      </c>
      <c r="D65" t="s">
        <v>2913</v>
      </c>
      <c r="E65" t="s">
        <v>2914</v>
      </c>
      <c r="F65">
        <v>2</v>
      </c>
      <c r="G65">
        <v>108.66</v>
      </c>
      <c r="H65">
        <v>30.94</v>
      </c>
      <c r="I65" t="b">
        <v>0</v>
      </c>
      <c r="J65" t="s">
        <v>2919</v>
      </c>
      <c r="K65" t="s">
        <v>2905</v>
      </c>
      <c r="L65">
        <f>F65*G65</f>
        <v>217.32</v>
      </c>
      <c r="M65">
        <f t="shared" si="0"/>
        <v>0</v>
      </c>
    </row>
    <row r="66" spans="1:13" x14ac:dyDescent="0.35">
      <c r="A66">
        <v>7515</v>
      </c>
      <c r="B66" s="1">
        <v>44886</v>
      </c>
      <c r="C66">
        <v>22</v>
      </c>
      <c r="D66" t="s">
        <v>2911</v>
      </c>
      <c r="E66" t="s">
        <v>2943</v>
      </c>
      <c r="F66">
        <v>4</v>
      </c>
      <c r="G66">
        <v>339.16</v>
      </c>
      <c r="H66">
        <v>71.45</v>
      </c>
      <c r="I66" t="b">
        <v>1</v>
      </c>
      <c r="J66" t="s">
        <v>2910</v>
      </c>
      <c r="K66" t="s">
        <v>2905</v>
      </c>
      <c r="L66">
        <f>F66*G66</f>
        <v>1356.64</v>
      </c>
      <c r="M66">
        <f t="shared" si="0"/>
        <v>1</v>
      </c>
    </row>
    <row r="67" spans="1:13" x14ac:dyDescent="0.35">
      <c r="A67">
        <v>3812</v>
      </c>
      <c r="B67" s="1">
        <v>44582</v>
      </c>
      <c r="C67">
        <v>22</v>
      </c>
      <c r="D67" t="s">
        <v>2908</v>
      </c>
      <c r="E67" t="s">
        <v>2932</v>
      </c>
      <c r="F67">
        <v>3</v>
      </c>
      <c r="G67">
        <v>125.83</v>
      </c>
      <c r="H67">
        <v>26.96</v>
      </c>
      <c r="I67" t="b">
        <v>1</v>
      </c>
      <c r="J67" t="s">
        <v>2904</v>
      </c>
      <c r="K67" t="s">
        <v>2917</v>
      </c>
      <c r="L67">
        <f>F67*G67</f>
        <v>377.49</v>
      </c>
      <c r="M67">
        <f t="shared" ref="M67:M130" si="1">IF(I67, 1, 0)</f>
        <v>1</v>
      </c>
    </row>
    <row r="68" spans="1:13" x14ac:dyDescent="0.35">
      <c r="A68">
        <v>6637</v>
      </c>
      <c r="B68" s="1">
        <v>44445</v>
      </c>
      <c r="C68">
        <v>22</v>
      </c>
      <c r="D68" t="s">
        <v>2911</v>
      </c>
      <c r="E68" t="s">
        <v>2924</v>
      </c>
      <c r="F68">
        <v>5</v>
      </c>
      <c r="G68">
        <v>235.45</v>
      </c>
      <c r="H68">
        <v>81.180000000000007</v>
      </c>
      <c r="I68" t="b">
        <v>0</v>
      </c>
      <c r="J68" t="s">
        <v>2919</v>
      </c>
      <c r="K68" t="s">
        <v>2905</v>
      </c>
      <c r="L68">
        <f>F68*G68</f>
        <v>1177.25</v>
      </c>
      <c r="M68">
        <f t="shared" si="1"/>
        <v>0</v>
      </c>
    </row>
    <row r="69" spans="1:13" x14ac:dyDescent="0.35">
      <c r="A69">
        <v>6715</v>
      </c>
      <c r="B69" s="1">
        <v>44438</v>
      </c>
      <c r="C69">
        <v>22</v>
      </c>
      <c r="D69" t="s">
        <v>2902</v>
      </c>
      <c r="E69" t="s">
        <v>2939</v>
      </c>
      <c r="F69">
        <v>1</v>
      </c>
      <c r="G69">
        <v>40.57</v>
      </c>
      <c r="H69">
        <v>7.06</v>
      </c>
      <c r="I69" t="b">
        <v>1</v>
      </c>
      <c r="J69" t="s">
        <v>2916</v>
      </c>
      <c r="K69" t="s">
        <v>2905</v>
      </c>
      <c r="L69">
        <f>F69*G69</f>
        <v>40.57</v>
      </c>
      <c r="M69">
        <f t="shared" si="1"/>
        <v>1</v>
      </c>
    </row>
    <row r="70" spans="1:13" x14ac:dyDescent="0.35">
      <c r="A70">
        <v>4824</v>
      </c>
      <c r="B70" s="1">
        <v>44290</v>
      </c>
      <c r="C70">
        <v>22</v>
      </c>
      <c r="D70" t="s">
        <v>2908</v>
      </c>
      <c r="E70" t="s">
        <v>2909</v>
      </c>
      <c r="F70">
        <v>5</v>
      </c>
      <c r="G70">
        <v>313.2</v>
      </c>
      <c r="H70">
        <v>152.66</v>
      </c>
      <c r="I70" t="b">
        <v>1</v>
      </c>
      <c r="J70" t="s">
        <v>2916</v>
      </c>
      <c r="K70" t="s">
        <v>2917</v>
      </c>
      <c r="L70">
        <f>F70*G70</f>
        <v>1566</v>
      </c>
      <c r="M70">
        <f t="shared" si="1"/>
        <v>1</v>
      </c>
    </row>
    <row r="71" spans="1:13" x14ac:dyDescent="0.35">
      <c r="A71">
        <v>1229</v>
      </c>
      <c r="B71" s="1">
        <v>44950</v>
      </c>
      <c r="C71">
        <v>23</v>
      </c>
      <c r="D71" t="s">
        <v>2906</v>
      </c>
      <c r="E71" t="s">
        <v>2907</v>
      </c>
      <c r="F71">
        <v>4</v>
      </c>
      <c r="G71">
        <v>406.56</v>
      </c>
      <c r="H71">
        <v>18.7</v>
      </c>
      <c r="I71" t="b">
        <v>0</v>
      </c>
      <c r="J71" t="s">
        <v>2919</v>
      </c>
      <c r="K71" t="s">
        <v>2917</v>
      </c>
      <c r="L71">
        <f>F71*G71</f>
        <v>1626.24</v>
      </c>
      <c r="M71">
        <f t="shared" si="1"/>
        <v>0</v>
      </c>
    </row>
    <row r="72" spans="1:13" x14ac:dyDescent="0.35">
      <c r="A72">
        <v>1032</v>
      </c>
      <c r="B72" s="1">
        <v>44813</v>
      </c>
      <c r="C72">
        <v>23</v>
      </c>
      <c r="D72" t="s">
        <v>2920</v>
      </c>
      <c r="E72" t="s">
        <v>2927</v>
      </c>
      <c r="F72">
        <v>3</v>
      </c>
      <c r="G72">
        <v>211.73</v>
      </c>
      <c r="H72">
        <v>36.29</v>
      </c>
      <c r="I72" t="b">
        <v>0</v>
      </c>
      <c r="J72" t="s">
        <v>2929</v>
      </c>
      <c r="K72" t="s">
        <v>2905</v>
      </c>
      <c r="L72">
        <f>F72*G72</f>
        <v>635.18999999999994</v>
      </c>
      <c r="M72">
        <f t="shared" si="1"/>
        <v>0</v>
      </c>
    </row>
    <row r="73" spans="1:13" x14ac:dyDescent="0.35">
      <c r="A73">
        <v>6566</v>
      </c>
      <c r="B73" s="1">
        <v>44518</v>
      </c>
      <c r="C73">
        <v>23</v>
      </c>
      <c r="D73" t="s">
        <v>2920</v>
      </c>
      <c r="E73" t="s">
        <v>2935</v>
      </c>
      <c r="F73">
        <v>1</v>
      </c>
      <c r="G73">
        <v>420.06</v>
      </c>
      <c r="H73">
        <v>91.03</v>
      </c>
      <c r="I73" t="b">
        <v>1</v>
      </c>
      <c r="J73" t="s">
        <v>2916</v>
      </c>
      <c r="K73" t="s">
        <v>2905</v>
      </c>
      <c r="L73">
        <f>F73*G73</f>
        <v>420.06</v>
      </c>
      <c r="M73">
        <f t="shared" si="1"/>
        <v>1</v>
      </c>
    </row>
    <row r="74" spans="1:13" x14ac:dyDescent="0.35">
      <c r="A74">
        <v>3764</v>
      </c>
      <c r="B74" s="1">
        <v>44320</v>
      </c>
      <c r="C74">
        <v>23</v>
      </c>
      <c r="D74" t="s">
        <v>2920</v>
      </c>
      <c r="E74" t="s">
        <v>2921</v>
      </c>
      <c r="F74">
        <v>3</v>
      </c>
      <c r="G74">
        <v>210.06</v>
      </c>
      <c r="H74">
        <v>46.32</v>
      </c>
      <c r="I74" t="b">
        <v>1</v>
      </c>
      <c r="J74" t="s">
        <v>2929</v>
      </c>
      <c r="K74" t="s">
        <v>2905</v>
      </c>
      <c r="L74">
        <f>F74*G74</f>
        <v>630.18000000000006</v>
      </c>
      <c r="M74">
        <f t="shared" si="1"/>
        <v>1</v>
      </c>
    </row>
    <row r="75" spans="1:13" x14ac:dyDescent="0.35">
      <c r="A75">
        <v>9680</v>
      </c>
      <c r="B75" s="1">
        <v>44296</v>
      </c>
      <c r="C75">
        <v>23</v>
      </c>
      <c r="D75" t="s">
        <v>2913</v>
      </c>
      <c r="E75" t="s">
        <v>2931</v>
      </c>
      <c r="F75">
        <v>2</v>
      </c>
      <c r="G75">
        <v>71.98</v>
      </c>
      <c r="H75">
        <v>10.130000000000001</v>
      </c>
      <c r="I75" t="b">
        <v>1</v>
      </c>
      <c r="J75" t="s">
        <v>2910</v>
      </c>
      <c r="K75" t="s">
        <v>2905</v>
      </c>
      <c r="L75">
        <f>F75*G75</f>
        <v>143.96</v>
      </c>
      <c r="M75">
        <f t="shared" si="1"/>
        <v>1</v>
      </c>
    </row>
    <row r="76" spans="1:13" x14ac:dyDescent="0.35">
      <c r="A76">
        <v>6178</v>
      </c>
      <c r="B76" s="1">
        <v>44705</v>
      </c>
      <c r="C76">
        <v>24</v>
      </c>
      <c r="D76" t="s">
        <v>2902</v>
      </c>
      <c r="E76" t="s">
        <v>2933</v>
      </c>
      <c r="F76">
        <v>2</v>
      </c>
      <c r="G76">
        <v>71.989999999999995</v>
      </c>
      <c r="H76">
        <v>33.950000000000003</v>
      </c>
      <c r="I76" t="b">
        <v>1</v>
      </c>
      <c r="J76" t="s">
        <v>2929</v>
      </c>
      <c r="K76" t="s">
        <v>2905</v>
      </c>
      <c r="L76">
        <f>F76*G76</f>
        <v>143.97999999999999</v>
      </c>
      <c r="M76">
        <f t="shared" si="1"/>
        <v>1</v>
      </c>
    </row>
    <row r="77" spans="1:13" x14ac:dyDescent="0.35">
      <c r="A77">
        <v>2217</v>
      </c>
      <c r="B77" s="1">
        <v>44474</v>
      </c>
      <c r="C77">
        <v>24</v>
      </c>
      <c r="D77" t="s">
        <v>2908</v>
      </c>
      <c r="E77" t="s">
        <v>2909</v>
      </c>
      <c r="F77">
        <v>3</v>
      </c>
      <c r="G77">
        <v>87.46</v>
      </c>
      <c r="H77">
        <v>8.75</v>
      </c>
      <c r="I77" t="b">
        <v>0</v>
      </c>
      <c r="J77" t="s">
        <v>2910</v>
      </c>
      <c r="K77" t="s">
        <v>2905</v>
      </c>
      <c r="L77">
        <f>F77*G77</f>
        <v>262.38</v>
      </c>
      <c r="M77">
        <f t="shared" si="1"/>
        <v>0</v>
      </c>
    </row>
    <row r="78" spans="1:13" x14ac:dyDescent="0.35">
      <c r="A78">
        <v>1956</v>
      </c>
      <c r="B78" s="1">
        <v>44311</v>
      </c>
      <c r="C78">
        <v>24</v>
      </c>
      <c r="D78" t="s">
        <v>2913</v>
      </c>
      <c r="E78" t="s">
        <v>2931</v>
      </c>
      <c r="F78">
        <v>5</v>
      </c>
      <c r="G78">
        <v>268.95999999999998</v>
      </c>
      <c r="H78">
        <v>116.62</v>
      </c>
      <c r="I78" t="b">
        <v>0</v>
      </c>
      <c r="J78" t="s">
        <v>2904</v>
      </c>
      <c r="K78" t="s">
        <v>2917</v>
      </c>
      <c r="L78">
        <f>F78*G78</f>
        <v>1344.8</v>
      </c>
      <c r="M78">
        <f t="shared" si="1"/>
        <v>0</v>
      </c>
    </row>
    <row r="79" spans="1:13" x14ac:dyDescent="0.35">
      <c r="A79">
        <v>6719</v>
      </c>
      <c r="B79" s="1">
        <v>44907</v>
      </c>
      <c r="C79">
        <v>25</v>
      </c>
      <c r="D79" t="s">
        <v>2920</v>
      </c>
      <c r="E79" t="s">
        <v>2927</v>
      </c>
      <c r="F79">
        <v>3</v>
      </c>
      <c r="G79">
        <v>321.61</v>
      </c>
      <c r="H79">
        <v>111.51</v>
      </c>
      <c r="I79" t="b">
        <v>1</v>
      </c>
      <c r="J79" t="s">
        <v>2910</v>
      </c>
      <c r="K79" t="s">
        <v>2917</v>
      </c>
      <c r="L79">
        <f>F79*G79</f>
        <v>964.83</v>
      </c>
      <c r="M79">
        <f t="shared" si="1"/>
        <v>1</v>
      </c>
    </row>
    <row r="80" spans="1:13" x14ac:dyDescent="0.35">
      <c r="A80">
        <v>8842</v>
      </c>
      <c r="B80" s="1">
        <v>44806</v>
      </c>
      <c r="C80">
        <v>25</v>
      </c>
      <c r="D80" t="s">
        <v>2902</v>
      </c>
      <c r="E80" t="s">
        <v>2939</v>
      </c>
      <c r="F80">
        <v>5</v>
      </c>
      <c r="G80">
        <v>197.48</v>
      </c>
      <c r="H80">
        <v>75.930000000000007</v>
      </c>
      <c r="I80" t="b">
        <v>1</v>
      </c>
      <c r="J80" t="s">
        <v>2916</v>
      </c>
      <c r="K80" t="s">
        <v>2905</v>
      </c>
      <c r="L80">
        <f>F80*G80</f>
        <v>987.4</v>
      </c>
      <c r="M80">
        <f t="shared" si="1"/>
        <v>1</v>
      </c>
    </row>
    <row r="81" spans="1:13" x14ac:dyDescent="0.35">
      <c r="A81">
        <v>3130</v>
      </c>
      <c r="B81" s="1">
        <v>44784</v>
      </c>
      <c r="C81">
        <v>25</v>
      </c>
      <c r="D81" t="s">
        <v>2906</v>
      </c>
      <c r="E81" t="s">
        <v>2925</v>
      </c>
      <c r="F81">
        <v>3</v>
      </c>
      <c r="G81">
        <v>69.33</v>
      </c>
      <c r="H81">
        <v>6.44</v>
      </c>
      <c r="I81" t="b">
        <v>1</v>
      </c>
      <c r="J81" t="s">
        <v>2919</v>
      </c>
      <c r="K81" t="s">
        <v>2905</v>
      </c>
      <c r="L81">
        <f>F81*G81</f>
        <v>207.99</v>
      </c>
      <c r="M81">
        <f t="shared" si="1"/>
        <v>1</v>
      </c>
    </row>
    <row r="82" spans="1:13" x14ac:dyDescent="0.35">
      <c r="A82">
        <v>8065</v>
      </c>
      <c r="B82" s="1">
        <v>44670</v>
      </c>
      <c r="C82">
        <v>25</v>
      </c>
      <c r="D82" t="s">
        <v>2902</v>
      </c>
      <c r="E82" t="s">
        <v>2923</v>
      </c>
      <c r="F82">
        <v>5</v>
      </c>
      <c r="G82">
        <v>43.3</v>
      </c>
      <c r="H82">
        <v>4.33</v>
      </c>
      <c r="I82" t="b">
        <v>1</v>
      </c>
      <c r="J82" t="s">
        <v>2916</v>
      </c>
      <c r="K82" t="s">
        <v>2917</v>
      </c>
      <c r="L82">
        <f>F82*G82</f>
        <v>216.5</v>
      </c>
      <c r="M82">
        <f t="shared" si="1"/>
        <v>1</v>
      </c>
    </row>
    <row r="83" spans="1:13" x14ac:dyDescent="0.35">
      <c r="A83">
        <v>982</v>
      </c>
      <c r="B83" s="1">
        <v>44989</v>
      </c>
      <c r="C83">
        <v>26</v>
      </c>
      <c r="D83" t="s">
        <v>2908</v>
      </c>
      <c r="E83" t="s">
        <v>2928</v>
      </c>
      <c r="F83">
        <v>5</v>
      </c>
      <c r="G83">
        <v>191.92</v>
      </c>
      <c r="H83">
        <v>43.02</v>
      </c>
      <c r="I83" t="b">
        <v>0</v>
      </c>
      <c r="J83" t="s">
        <v>2904</v>
      </c>
      <c r="K83" t="s">
        <v>2905</v>
      </c>
      <c r="L83">
        <f>F83*G83</f>
        <v>959.59999999999991</v>
      </c>
      <c r="M83">
        <f t="shared" si="1"/>
        <v>0</v>
      </c>
    </row>
    <row r="84" spans="1:13" x14ac:dyDescent="0.35">
      <c r="A84">
        <v>1825</v>
      </c>
      <c r="B84" s="1">
        <v>44776</v>
      </c>
      <c r="C84">
        <v>26</v>
      </c>
      <c r="D84" t="s">
        <v>2902</v>
      </c>
      <c r="E84" t="s">
        <v>2903</v>
      </c>
      <c r="F84">
        <v>2</v>
      </c>
      <c r="G84">
        <v>119.37</v>
      </c>
      <c r="H84">
        <v>43.96</v>
      </c>
      <c r="I84" t="b">
        <v>1</v>
      </c>
      <c r="J84" t="s">
        <v>2904</v>
      </c>
      <c r="K84" t="s">
        <v>2905</v>
      </c>
      <c r="L84">
        <f>F84*G84</f>
        <v>238.74</v>
      </c>
      <c r="M84">
        <f t="shared" si="1"/>
        <v>1</v>
      </c>
    </row>
    <row r="85" spans="1:13" x14ac:dyDescent="0.35">
      <c r="A85">
        <v>596</v>
      </c>
      <c r="B85" s="1">
        <v>44496</v>
      </c>
      <c r="C85">
        <v>26</v>
      </c>
      <c r="D85" t="s">
        <v>2920</v>
      </c>
      <c r="E85" t="s">
        <v>2936</v>
      </c>
      <c r="F85">
        <v>2</v>
      </c>
      <c r="G85">
        <v>367.45</v>
      </c>
      <c r="H85">
        <v>12.07</v>
      </c>
      <c r="I85" t="b">
        <v>1</v>
      </c>
      <c r="J85" t="s">
        <v>2910</v>
      </c>
      <c r="K85" t="s">
        <v>2905</v>
      </c>
      <c r="L85">
        <f>F85*G85</f>
        <v>734.9</v>
      </c>
      <c r="M85">
        <f t="shared" si="1"/>
        <v>1</v>
      </c>
    </row>
    <row r="86" spans="1:13" x14ac:dyDescent="0.35">
      <c r="A86">
        <v>7657</v>
      </c>
      <c r="B86" s="1">
        <v>44435</v>
      </c>
      <c r="C86">
        <v>27</v>
      </c>
      <c r="D86" t="s">
        <v>2906</v>
      </c>
      <c r="E86" t="s">
        <v>2934</v>
      </c>
      <c r="F86">
        <v>1</v>
      </c>
      <c r="G86">
        <v>11.37</v>
      </c>
      <c r="H86">
        <v>1.49</v>
      </c>
      <c r="I86" t="b">
        <v>1</v>
      </c>
      <c r="J86" t="s">
        <v>2929</v>
      </c>
      <c r="K86" t="s">
        <v>2905</v>
      </c>
      <c r="L86">
        <f>F86*G86</f>
        <v>11.37</v>
      </c>
      <c r="M86">
        <f t="shared" si="1"/>
        <v>1</v>
      </c>
    </row>
    <row r="87" spans="1:13" x14ac:dyDescent="0.35">
      <c r="A87">
        <v>2276</v>
      </c>
      <c r="B87" s="1">
        <v>44319</v>
      </c>
      <c r="C87">
        <v>27</v>
      </c>
      <c r="D87" t="s">
        <v>2908</v>
      </c>
      <c r="E87" t="s">
        <v>2932</v>
      </c>
      <c r="F87">
        <v>5</v>
      </c>
      <c r="G87">
        <v>146.94</v>
      </c>
      <c r="H87">
        <v>51.37</v>
      </c>
      <c r="I87" t="b">
        <v>1</v>
      </c>
      <c r="J87" t="s">
        <v>2910</v>
      </c>
      <c r="K87" t="s">
        <v>2905</v>
      </c>
      <c r="L87">
        <f>F87*G87</f>
        <v>734.7</v>
      </c>
      <c r="M87">
        <f t="shared" si="1"/>
        <v>1</v>
      </c>
    </row>
    <row r="88" spans="1:13" x14ac:dyDescent="0.35">
      <c r="A88">
        <v>5822</v>
      </c>
      <c r="B88" s="1">
        <v>44946</v>
      </c>
      <c r="C88">
        <v>28</v>
      </c>
      <c r="D88" t="s">
        <v>2920</v>
      </c>
      <c r="E88" t="s">
        <v>2936</v>
      </c>
      <c r="F88">
        <v>1</v>
      </c>
      <c r="G88">
        <v>418.74</v>
      </c>
      <c r="H88">
        <v>78.540000000000006</v>
      </c>
      <c r="I88" t="b">
        <v>0</v>
      </c>
      <c r="J88" t="s">
        <v>2916</v>
      </c>
      <c r="K88" t="s">
        <v>2905</v>
      </c>
      <c r="L88">
        <f>F88*G88</f>
        <v>418.74</v>
      </c>
      <c r="M88">
        <f t="shared" si="1"/>
        <v>0</v>
      </c>
    </row>
    <row r="89" spans="1:13" x14ac:dyDescent="0.35">
      <c r="A89">
        <v>3679</v>
      </c>
      <c r="B89" s="1">
        <v>44938</v>
      </c>
      <c r="C89">
        <v>28</v>
      </c>
      <c r="D89" t="s">
        <v>2906</v>
      </c>
      <c r="E89" t="s">
        <v>2907</v>
      </c>
      <c r="F89">
        <v>3</v>
      </c>
      <c r="G89">
        <v>157.08000000000001</v>
      </c>
      <c r="H89">
        <v>50.31</v>
      </c>
      <c r="I89" t="b">
        <v>0</v>
      </c>
      <c r="J89" t="s">
        <v>2919</v>
      </c>
      <c r="K89" t="s">
        <v>2905</v>
      </c>
      <c r="L89">
        <f>F89*G89</f>
        <v>471.24</v>
      </c>
      <c r="M89">
        <f t="shared" si="1"/>
        <v>0</v>
      </c>
    </row>
    <row r="90" spans="1:13" x14ac:dyDescent="0.35">
      <c r="A90">
        <v>2974</v>
      </c>
      <c r="B90" s="1">
        <v>44403</v>
      </c>
      <c r="C90">
        <v>28</v>
      </c>
      <c r="D90" t="s">
        <v>2902</v>
      </c>
      <c r="E90" t="s">
        <v>2915</v>
      </c>
      <c r="F90">
        <v>3</v>
      </c>
      <c r="G90">
        <v>201.07</v>
      </c>
      <c r="H90">
        <v>32.18</v>
      </c>
      <c r="I90" t="b">
        <v>0</v>
      </c>
      <c r="J90" t="s">
        <v>2910</v>
      </c>
      <c r="K90" t="s">
        <v>2905</v>
      </c>
      <c r="L90">
        <f>F90*G90</f>
        <v>603.21</v>
      </c>
      <c r="M90">
        <f t="shared" si="1"/>
        <v>0</v>
      </c>
    </row>
    <row r="91" spans="1:13" x14ac:dyDescent="0.35">
      <c r="A91">
        <v>7962</v>
      </c>
      <c r="B91" s="1">
        <v>44913</v>
      </c>
      <c r="C91">
        <v>29</v>
      </c>
      <c r="D91" t="s">
        <v>2920</v>
      </c>
      <c r="E91" t="s">
        <v>2921</v>
      </c>
      <c r="F91">
        <v>5</v>
      </c>
      <c r="G91">
        <v>216.66</v>
      </c>
      <c r="H91">
        <v>101.49</v>
      </c>
      <c r="I91" t="b">
        <v>0</v>
      </c>
      <c r="J91" t="s">
        <v>2910</v>
      </c>
      <c r="K91" t="s">
        <v>2917</v>
      </c>
      <c r="L91">
        <f>F91*G91</f>
        <v>1083.3</v>
      </c>
      <c r="M91">
        <f t="shared" si="1"/>
        <v>0</v>
      </c>
    </row>
    <row r="92" spans="1:13" x14ac:dyDescent="0.35">
      <c r="A92">
        <v>3848</v>
      </c>
      <c r="B92" s="1">
        <v>44750</v>
      </c>
      <c r="C92">
        <v>30</v>
      </c>
      <c r="D92" t="s">
        <v>2911</v>
      </c>
      <c r="E92" t="s">
        <v>2943</v>
      </c>
      <c r="F92">
        <v>5</v>
      </c>
      <c r="G92">
        <v>115.4</v>
      </c>
      <c r="H92">
        <v>49.1</v>
      </c>
      <c r="I92" t="b">
        <v>0</v>
      </c>
      <c r="J92" t="s">
        <v>2919</v>
      </c>
      <c r="K92" t="s">
        <v>2905</v>
      </c>
      <c r="L92">
        <f>F92*G92</f>
        <v>577</v>
      </c>
      <c r="M92">
        <f t="shared" si="1"/>
        <v>0</v>
      </c>
    </row>
    <row r="93" spans="1:13" x14ac:dyDescent="0.35">
      <c r="A93">
        <v>6692</v>
      </c>
      <c r="B93" s="1">
        <v>44451</v>
      </c>
      <c r="C93">
        <v>30</v>
      </c>
      <c r="D93" t="s">
        <v>2911</v>
      </c>
      <c r="E93" t="s">
        <v>2924</v>
      </c>
      <c r="F93">
        <v>5</v>
      </c>
      <c r="G93">
        <v>377.63</v>
      </c>
      <c r="H93">
        <v>181.22</v>
      </c>
      <c r="I93" t="b">
        <v>1</v>
      </c>
      <c r="J93" t="s">
        <v>2929</v>
      </c>
      <c r="K93" t="s">
        <v>2905</v>
      </c>
      <c r="L93">
        <f>F93*G93</f>
        <v>1888.15</v>
      </c>
      <c r="M93">
        <f t="shared" si="1"/>
        <v>1</v>
      </c>
    </row>
    <row r="94" spans="1:13" x14ac:dyDescent="0.35">
      <c r="A94">
        <v>2661</v>
      </c>
      <c r="B94" s="1">
        <v>44911</v>
      </c>
      <c r="C94">
        <v>31</v>
      </c>
      <c r="D94" t="s">
        <v>2913</v>
      </c>
      <c r="E94" t="s">
        <v>2931</v>
      </c>
      <c r="F94">
        <v>3</v>
      </c>
      <c r="G94">
        <v>207.79</v>
      </c>
      <c r="H94">
        <v>38.770000000000003</v>
      </c>
      <c r="I94" t="b">
        <v>0</v>
      </c>
      <c r="J94" t="s">
        <v>2904</v>
      </c>
      <c r="K94" t="s">
        <v>2905</v>
      </c>
      <c r="L94">
        <f>F94*G94</f>
        <v>623.37</v>
      </c>
      <c r="M94">
        <f t="shared" si="1"/>
        <v>0</v>
      </c>
    </row>
    <row r="95" spans="1:13" x14ac:dyDescent="0.35">
      <c r="A95">
        <v>7988</v>
      </c>
      <c r="B95" s="1">
        <v>44903</v>
      </c>
      <c r="C95">
        <v>31</v>
      </c>
      <c r="D95" t="s">
        <v>2906</v>
      </c>
      <c r="E95" t="s">
        <v>2941</v>
      </c>
      <c r="F95">
        <v>1</v>
      </c>
      <c r="G95">
        <v>182.21</v>
      </c>
      <c r="H95">
        <v>42.02</v>
      </c>
      <c r="I95" t="b">
        <v>1</v>
      </c>
      <c r="J95" t="s">
        <v>2910</v>
      </c>
      <c r="K95" t="s">
        <v>2905</v>
      </c>
      <c r="L95">
        <f>F95*G95</f>
        <v>182.21</v>
      </c>
      <c r="M95">
        <f t="shared" si="1"/>
        <v>1</v>
      </c>
    </row>
    <row r="96" spans="1:13" x14ac:dyDescent="0.35">
      <c r="A96">
        <v>5348</v>
      </c>
      <c r="B96" s="1">
        <v>44792</v>
      </c>
      <c r="C96">
        <v>31</v>
      </c>
      <c r="D96" t="s">
        <v>2902</v>
      </c>
      <c r="E96" t="s">
        <v>2903</v>
      </c>
      <c r="F96">
        <v>4</v>
      </c>
      <c r="G96">
        <v>250.4</v>
      </c>
      <c r="H96">
        <v>44.55</v>
      </c>
      <c r="I96" t="b">
        <v>0</v>
      </c>
      <c r="J96" t="s">
        <v>2929</v>
      </c>
      <c r="K96" t="s">
        <v>2917</v>
      </c>
      <c r="L96">
        <f>F96*G96</f>
        <v>1001.6</v>
      </c>
      <c r="M96">
        <f t="shared" si="1"/>
        <v>0</v>
      </c>
    </row>
    <row r="97" spans="1:13" x14ac:dyDescent="0.35">
      <c r="A97">
        <v>9931</v>
      </c>
      <c r="B97" s="1">
        <v>44658</v>
      </c>
      <c r="C97">
        <v>31</v>
      </c>
      <c r="D97" t="s">
        <v>2908</v>
      </c>
      <c r="E97" t="s">
        <v>2932</v>
      </c>
      <c r="F97">
        <v>5</v>
      </c>
      <c r="G97">
        <v>260.75</v>
      </c>
      <c r="H97">
        <v>19.86</v>
      </c>
      <c r="I97" t="b">
        <v>0</v>
      </c>
      <c r="J97" t="s">
        <v>2919</v>
      </c>
      <c r="K97" t="s">
        <v>2917</v>
      </c>
      <c r="L97">
        <f>F97*G97</f>
        <v>1303.75</v>
      </c>
      <c r="M97">
        <f t="shared" si="1"/>
        <v>0</v>
      </c>
    </row>
    <row r="98" spans="1:13" x14ac:dyDescent="0.35">
      <c r="A98">
        <v>6736</v>
      </c>
      <c r="B98" s="1">
        <v>44644</v>
      </c>
      <c r="C98">
        <v>31</v>
      </c>
      <c r="D98" t="s">
        <v>2913</v>
      </c>
      <c r="E98" t="s">
        <v>2918</v>
      </c>
      <c r="F98">
        <v>4</v>
      </c>
      <c r="G98">
        <v>472.29</v>
      </c>
      <c r="H98">
        <v>143.38999999999999</v>
      </c>
      <c r="I98" t="b">
        <v>0</v>
      </c>
      <c r="J98" t="s">
        <v>2910</v>
      </c>
      <c r="K98" t="s">
        <v>2905</v>
      </c>
      <c r="L98">
        <f>F98*G98</f>
        <v>1889.16</v>
      </c>
      <c r="M98">
        <f t="shared" si="1"/>
        <v>0</v>
      </c>
    </row>
    <row r="99" spans="1:13" x14ac:dyDescent="0.35">
      <c r="A99">
        <v>5593</v>
      </c>
      <c r="B99" s="1">
        <v>44566</v>
      </c>
      <c r="C99">
        <v>31</v>
      </c>
      <c r="D99" t="s">
        <v>2908</v>
      </c>
      <c r="E99" t="s">
        <v>2928</v>
      </c>
      <c r="F99">
        <v>4</v>
      </c>
      <c r="G99">
        <v>299.35000000000002</v>
      </c>
      <c r="H99">
        <v>53.69</v>
      </c>
      <c r="I99" t="b">
        <v>1</v>
      </c>
      <c r="J99" t="s">
        <v>2929</v>
      </c>
      <c r="K99" t="s">
        <v>2905</v>
      </c>
      <c r="L99">
        <f>F99*G99</f>
        <v>1197.4000000000001</v>
      </c>
      <c r="M99">
        <f t="shared" si="1"/>
        <v>1</v>
      </c>
    </row>
    <row r="100" spans="1:13" x14ac:dyDescent="0.35">
      <c r="A100">
        <v>521</v>
      </c>
      <c r="B100" s="1">
        <v>44366</v>
      </c>
      <c r="C100">
        <v>31</v>
      </c>
      <c r="D100" t="s">
        <v>2906</v>
      </c>
      <c r="E100" t="s">
        <v>2907</v>
      </c>
      <c r="F100">
        <v>2</v>
      </c>
      <c r="G100">
        <v>257.62</v>
      </c>
      <c r="H100">
        <v>3.42</v>
      </c>
      <c r="I100" t="b">
        <v>1</v>
      </c>
      <c r="J100" t="s">
        <v>2904</v>
      </c>
      <c r="K100" t="s">
        <v>2905</v>
      </c>
      <c r="L100">
        <f>F100*G100</f>
        <v>515.24</v>
      </c>
      <c r="M100">
        <f t="shared" si="1"/>
        <v>1</v>
      </c>
    </row>
    <row r="101" spans="1:13" x14ac:dyDescent="0.35">
      <c r="A101">
        <v>297</v>
      </c>
      <c r="B101" s="1">
        <v>44364</v>
      </c>
      <c r="C101">
        <v>31</v>
      </c>
      <c r="D101" t="s">
        <v>2908</v>
      </c>
      <c r="E101" t="s">
        <v>2932</v>
      </c>
      <c r="F101">
        <v>4</v>
      </c>
      <c r="G101">
        <v>470.67</v>
      </c>
      <c r="H101">
        <v>193.43</v>
      </c>
      <c r="I101" t="b">
        <v>1</v>
      </c>
      <c r="J101" t="s">
        <v>2916</v>
      </c>
      <c r="K101" t="s">
        <v>2917</v>
      </c>
      <c r="L101">
        <f>F101*G101</f>
        <v>1882.68</v>
      </c>
      <c r="M101">
        <f t="shared" si="1"/>
        <v>1</v>
      </c>
    </row>
    <row r="102" spans="1:13" x14ac:dyDescent="0.35">
      <c r="A102">
        <v>8157</v>
      </c>
      <c r="B102" s="1">
        <v>44795</v>
      </c>
      <c r="C102">
        <v>32</v>
      </c>
      <c r="D102" t="s">
        <v>2920</v>
      </c>
      <c r="E102" t="s">
        <v>2927</v>
      </c>
      <c r="F102">
        <v>4</v>
      </c>
      <c r="G102">
        <v>186.12</v>
      </c>
      <c r="H102">
        <v>69.27</v>
      </c>
      <c r="I102" t="b">
        <v>1</v>
      </c>
      <c r="J102" t="s">
        <v>2929</v>
      </c>
      <c r="K102" t="s">
        <v>2917</v>
      </c>
      <c r="L102">
        <f>F102*G102</f>
        <v>744.48</v>
      </c>
      <c r="M102">
        <f t="shared" si="1"/>
        <v>1</v>
      </c>
    </row>
    <row r="103" spans="1:13" x14ac:dyDescent="0.35">
      <c r="A103">
        <v>3087</v>
      </c>
      <c r="B103" s="1">
        <v>44552</v>
      </c>
      <c r="C103">
        <v>32</v>
      </c>
      <c r="D103" t="s">
        <v>2908</v>
      </c>
      <c r="E103" t="s">
        <v>2938</v>
      </c>
      <c r="F103">
        <v>3</v>
      </c>
      <c r="G103">
        <v>99.03</v>
      </c>
      <c r="H103">
        <v>6.17</v>
      </c>
      <c r="I103" t="b">
        <v>1</v>
      </c>
      <c r="J103" t="s">
        <v>2916</v>
      </c>
      <c r="K103" t="s">
        <v>2917</v>
      </c>
      <c r="L103">
        <f>F103*G103</f>
        <v>297.09000000000003</v>
      </c>
      <c r="M103">
        <f t="shared" si="1"/>
        <v>1</v>
      </c>
    </row>
    <row r="104" spans="1:13" x14ac:dyDescent="0.35">
      <c r="A104">
        <v>7035</v>
      </c>
      <c r="B104" s="1">
        <v>44284</v>
      </c>
      <c r="C104">
        <v>32</v>
      </c>
      <c r="D104" t="s">
        <v>2902</v>
      </c>
      <c r="E104" t="s">
        <v>2903</v>
      </c>
      <c r="F104">
        <v>5</v>
      </c>
      <c r="G104">
        <v>194.6</v>
      </c>
      <c r="H104">
        <v>60.59</v>
      </c>
      <c r="I104" t="b">
        <v>0</v>
      </c>
      <c r="J104" t="s">
        <v>2916</v>
      </c>
      <c r="K104" t="s">
        <v>2905</v>
      </c>
      <c r="L104">
        <f>F104*G104</f>
        <v>973</v>
      </c>
      <c r="M104">
        <f t="shared" si="1"/>
        <v>0</v>
      </c>
    </row>
    <row r="105" spans="1:13" x14ac:dyDescent="0.35">
      <c r="A105">
        <v>9033</v>
      </c>
      <c r="B105" s="1">
        <v>44792</v>
      </c>
      <c r="C105">
        <v>33</v>
      </c>
      <c r="D105" t="s">
        <v>2920</v>
      </c>
      <c r="E105" t="s">
        <v>2927</v>
      </c>
      <c r="F105">
        <v>1</v>
      </c>
      <c r="G105">
        <v>369.97</v>
      </c>
      <c r="H105">
        <v>3.55</v>
      </c>
      <c r="I105" t="b">
        <v>0</v>
      </c>
      <c r="J105" t="s">
        <v>2916</v>
      </c>
      <c r="K105" t="s">
        <v>2905</v>
      </c>
      <c r="L105">
        <f>F105*G105</f>
        <v>369.97</v>
      </c>
      <c r="M105">
        <f t="shared" si="1"/>
        <v>0</v>
      </c>
    </row>
    <row r="106" spans="1:13" x14ac:dyDescent="0.35">
      <c r="A106">
        <v>4649</v>
      </c>
      <c r="B106" s="1">
        <v>44548</v>
      </c>
      <c r="C106">
        <v>33</v>
      </c>
      <c r="D106" t="s">
        <v>2913</v>
      </c>
      <c r="E106" t="s">
        <v>2918</v>
      </c>
      <c r="F106">
        <v>2</v>
      </c>
      <c r="G106">
        <v>350.51</v>
      </c>
      <c r="H106">
        <v>142</v>
      </c>
      <c r="I106" t="b">
        <v>0</v>
      </c>
      <c r="J106" t="s">
        <v>2904</v>
      </c>
      <c r="K106" t="s">
        <v>2905</v>
      </c>
      <c r="L106">
        <f>F106*G106</f>
        <v>701.02</v>
      </c>
      <c r="M106">
        <f t="shared" si="1"/>
        <v>0</v>
      </c>
    </row>
    <row r="107" spans="1:13" x14ac:dyDescent="0.35">
      <c r="A107">
        <v>9370</v>
      </c>
      <c r="B107" s="1">
        <v>44809</v>
      </c>
      <c r="C107">
        <v>34</v>
      </c>
      <c r="D107" t="s">
        <v>2913</v>
      </c>
      <c r="E107" t="s">
        <v>2918</v>
      </c>
      <c r="F107">
        <v>5</v>
      </c>
      <c r="G107">
        <v>424.72</v>
      </c>
      <c r="H107">
        <v>27.74</v>
      </c>
      <c r="I107" t="b">
        <v>0</v>
      </c>
      <c r="J107" t="s">
        <v>2910</v>
      </c>
      <c r="K107" t="s">
        <v>2917</v>
      </c>
      <c r="L107">
        <f>F107*G107</f>
        <v>2123.6000000000004</v>
      </c>
      <c r="M107">
        <f t="shared" si="1"/>
        <v>0</v>
      </c>
    </row>
    <row r="108" spans="1:13" x14ac:dyDescent="0.35">
      <c r="A108">
        <v>5499</v>
      </c>
      <c r="B108" s="1">
        <v>44809</v>
      </c>
      <c r="C108">
        <v>34</v>
      </c>
      <c r="D108" t="s">
        <v>2902</v>
      </c>
      <c r="E108" t="s">
        <v>2903</v>
      </c>
      <c r="F108">
        <v>5</v>
      </c>
      <c r="G108">
        <v>412.54</v>
      </c>
      <c r="H108">
        <v>111.36</v>
      </c>
      <c r="I108" t="b">
        <v>1</v>
      </c>
      <c r="J108" t="s">
        <v>2929</v>
      </c>
      <c r="K108" t="s">
        <v>2905</v>
      </c>
      <c r="L108">
        <f>F108*G108</f>
        <v>2062.7000000000003</v>
      </c>
      <c r="M108">
        <f t="shared" si="1"/>
        <v>1</v>
      </c>
    </row>
    <row r="109" spans="1:13" x14ac:dyDescent="0.35">
      <c r="A109">
        <v>4523</v>
      </c>
      <c r="B109" s="1">
        <v>44710</v>
      </c>
      <c r="C109">
        <v>34</v>
      </c>
      <c r="D109" t="s">
        <v>2906</v>
      </c>
      <c r="E109" t="s">
        <v>2907</v>
      </c>
      <c r="F109">
        <v>3</v>
      </c>
      <c r="G109">
        <v>460.3</v>
      </c>
      <c r="H109">
        <v>109.29</v>
      </c>
      <c r="I109" t="b">
        <v>1</v>
      </c>
      <c r="J109" t="s">
        <v>2916</v>
      </c>
      <c r="K109" t="s">
        <v>2917</v>
      </c>
      <c r="L109">
        <f>F109*G109</f>
        <v>1380.9</v>
      </c>
      <c r="M109">
        <f t="shared" si="1"/>
        <v>1</v>
      </c>
    </row>
    <row r="110" spans="1:13" x14ac:dyDescent="0.35">
      <c r="A110">
        <v>7756</v>
      </c>
      <c r="B110" s="1">
        <v>44623</v>
      </c>
      <c r="C110">
        <v>34</v>
      </c>
      <c r="D110" t="s">
        <v>2902</v>
      </c>
      <c r="E110" t="s">
        <v>2939</v>
      </c>
      <c r="F110">
        <v>5</v>
      </c>
      <c r="G110">
        <v>190.97</v>
      </c>
      <c r="H110">
        <v>90.88</v>
      </c>
      <c r="I110" t="b">
        <v>0</v>
      </c>
      <c r="J110" t="s">
        <v>2919</v>
      </c>
      <c r="K110" t="s">
        <v>2917</v>
      </c>
      <c r="L110">
        <f>F110*G110</f>
        <v>954.85</v>
      </c>
      <c r="M110">
        <f t="shared" si="1"/>
        <v>0</v>
      </c>
    </row>
    <row r="111" spans="1:13" x14ac:dyDescent="0.35">
      <c r="A111">
        <v>491</v>
      </c>
      <c r="B111" s="1">
        <v>44509</v>
      </c>
      <c r="C111">
        <v>34</v>
      </c>
      <c r="D111" t="s">
        <v>2906</v>
      </c>
      <c r="E111" t="s">
        <v>2925</v>
      </c>
      <c r="F111">
        <v>1</v>
      </c>
      <c r="G111">
        <v>432.81</v>
      </c>
      <c r="H111">
        <v>156.47999999999999</v>
      </c>
      <c r="I111" t="b">
        <v>1</v>
      </c>
      <c r="J111" t="s">
        <v>2910</v>
      </c>
      <c r="K111" t="s">
        <v>2917</v>
      </c>
      <c r="L111">
        <f>F111*G111</f>
        <v>432.81</v>
      </c>
      <c r="M111">
        <f t="shared" si="1"/>
        <v>1</v>
      </c>
    </row>
    <row r="112" spans="1:13" x14ac:dyDescent="0.35">
      <c r="A112">
        <v>2170</v>
      </c>
      <c r="B112" s="1">
        <v>44464</v>
      </c>
      <c r="C112">
        <v>34</v>
      </c>
      <c r="D112" t="s">
        <v>2908</v>
      </c>
      <c r="E112" t="s">
        <v>2938</v>
      </c>
      <c r="F112">
        <v>5</v>
      </c>
      <c r="G112">
        <v>223.04</v>
      </c>
      <c r="H112">
        <v>36.49</v>
      </c>
      <c r="I112" t="b">
        <v>0</v>
      </c>
      <c r="J112" t="s">
        <v>2910</v>
      </c>
      <c r="K112" t="s">
        <v>2917</v>
      </c>
      <c r="L112">
        <f>F112*G112</f>
        <v>1115.2</v>
      </c>
      <c r="M112">
        <f t="shared" si="1"/>
        <v>0</v>
      </c>
    </row>
    <row r="113" spans="1:13" x14ac:dyDescent="0.35">
      <c r="A113">
        <v>8585</v>
      </c>
      <c r="B113" s="1">
        <v>44341</v>
      </c>
      <c r="C113">
        <v>35</v>
      </c>
      <c r="D113" t="s">
        <v>2906</v>
      </c>
      <c r="E113" t="s">
        <v>2925</v>
      </c>
      <c r="F113">
        <v>1</v>
      </c>
      <c r="G113">
        <v>212.07</v>
      </c>
      <c r="H113">
        <v>89.34</v>
      </c>
      <c r="I113" t="b">
        <v>1</v>
      </c>
      <c r="J113" t="s">
        <v>2919</v>
      </c>
      <c r="K113" t="s">
        <v>2917</v>
      </c>
      <c r="L113">
        <f>F113*G113</f>
        <v>212.07</v>
      </c>
      <c r="M113">
        <f t="shared" si="1"/>
        <v>1</v>
      </c>
    </row>
    <row r="114" spans="1:13" x14ac:dyDescent="0.35">
      <c r="A114">
        <v>8865</v>
      </c>
      <c r="B114" s="1">
        <v>44487</v>
      </c>
      <c r="C114">
        <v>37</v>
      </c>
      <c r="D114" t="s">
        <v>2908</v>
      </c>
      <c r="E114" t="s">
        <v>2932</v>
      </c>
      <c r="F114">
        <v>2</v>
      </c>
      <c r="G114">
        <v>319.27</v>
      </c>
      <c r="H114">
        <v>147.01</v>
      </c>
      <c r="I114" t="b">
        <v>1</v>
      </c>
      <c r="J114" t="s">
        <v>2919</v>
      </c>
      <c r="K114" t="s">
        <v>2905</v>
      </c>
      <c r="L114">
        <f>F114*G114</f>
        <v>638.54</v>
      </c>
      <c r="M114">
        <f t="shared" si="1"/>
        <v>1</v>
      </c>
    </row>
    <row r="115" spans="1:13" x14ac:dyDescent="0.35">
      <c r="A115">
        <v>2326</v>
      </c>
      <c r="B115" s="1">
        <v>44315</v>
      </c>
      <c r="C115">
        <v>37</v>
      </c>
      <c r="D115" t="s">
        <v>2920</v>
      </c>
      <c r="E115" t="s">
        <v>2936</v>
      </c>
      <c r="F115">
        <v>4</v>
      </c>
      <c r="G115">
        <v>476.99</v>
      </c>
      <c r="H115">
        <v>5.08</v>
      </c>
      <c r="I115" t="b">
        <v>1</v>
      </c>
      <c r="J115" t="s">
        <v>2910</v>
      </c>
      <c r="K115" t="s">
        <v>2905</v>
      </c>
      <c r="L115">
        <f>F115*G115</f>
        <v>1907.96</v>
      </c>
      <c r="M115">
        <f t="shared" si="1"/>
        <v>1</v>
      </c>
    </row>
    <row r="116" spans="1:13" x14ac:dyDescent="0.35">
      <c r="A116">
        <v>3508</v>
      </c>
      <c r="B116" s="1">
        <v>44938</v>
      </c>
      <c r="C116">
        <v>38</v>
      </c>
      <c r="D116" t="s">
        <v>2911</v>
      </c>
      <c r="E116" t="s">
        <v>2944</v>
      </c>
      <c r="F116">
        <v>2</v>
      </c>
      <c r="G116">
        <v>221.41</v>
      </c>
      <c r="H116">
        <v>37.340000000000003</v>
      </c>
      <c r="I116" t="b">
        <v>1</v>
      </c>
      <c r="J116" t="s">
        <v>2916</v>
      </c>
      <c r="K116" t="s">
        <v>2905</v>
      </c>
      <c r="L116">
        <f>F116*G116</f>
        <v>442.82</v>
      </c>
      <c r="M116">
        <f t="shared" si="1"/>
        <v>1</v>
      </c>
    </row>
    <row r="117" spans="1:13" x14ac:dyDescent="0.35">
      <c r="A117">
        <v>6652</v>
      </c>
      <c r="B117" s="1">
        <v>44872</v>
      </c>
      <c r="C117">
        <v>38</v>
      </c>
      <c r="D117" t="s">
        <v>2908</v>
      </c>
      <c r="E117" t="s">
        <v>2938</v>
      </c>
      <c r="F117">
        <v>4</v>
      </c>
      <c r="G117">
        <v>115.65</v>
      </c>
      <c r="H117">
        <v>9.5399999999999991</v>
      </c>
      <c r="I117" t="b">
        <v>0</v>
      </c>
      <c r="J117" t="s">
        <v>2929</v>
      </c>
      <c r="K117" t="s">
        <v>2917</v>
      </c>
      <c r="L117">
        <f>F117*G117</f>
        <v>462.6</v>
      </c>
      <c r="M117">
        <f t="shared" si="1"/>
        <v>0</v>
      </c>
    </row>
    <row r="118" spans="1:13" x14ac:dyDescent="0.35">
      <c r="A118">
        <v>8908</v>
      </c>
      <c r="B118" s="1">
        <v>44815</v>
      </c>
      <c r="C118">
        <v>38</v>
      </c>
      <c r="D118" t="s">
        <v>2911</v>
      </c>
      <c r="E118" t="s">
        <v>2944</v>
      </c>
      <c r="F118">
        <v>5</v>
      </c>
      <c r="G118">
        <v>322.70999999999998</v>
      </c>
      <c r="H118">
        <v>13.71</v>
      </c>
      <c r="I118" t="b">
        <v>1</v>
      </c>
      <c r="J118" t="s">
        <v>2910</v>
      </c>
      <c r="K118" t="s">
        <v>2917</v>
      </c>
      <c r="L118">
        <f>F118*G118</f>
        <v>1613.55</v>
      </c>
      <c r="M118">
        <f t="shared" si="1"/>
        <v>1</v>
      </c>
    </row>
    <row r="119" spans="1:13" x14ac:dyDescent="0.35">
      <c r="A119">
        <v>7643</v>
      </c>
      <c r="B119" s="1">
        <v>44661</v>
      </c>
      <c r="C119">
        <v>38</v>
      </c>
      <c r="D119" t="s">
        <v>2911</v>
      </c>
      <c r="E119" t="s">
        <v>2942</v>
      </c>
      <c r="F119">
        <v>5</v>
      </c>
      <c r="G119">
        <v>116.74</v>
      </c>
      <c r="H119">
        <v>3.42</v>
      </c>
      <c r="I119" t="b">
        <v>1</v>
      </c>
      <c r="J119" t="s">
        <v>2910</v>
      </c>
      <c r="K119" t="s">
        <v>2905</v>
      </c>
      <c r="L119">
        <f>F119*G119</f>
        <v>583.69999999999993</v>
      </c>
      <c r="M119">
        <f t="shared" si="1"/>
        <v>1</v>
      </c>
    </row>
    <row r="120" spans="1:13" x14ac:dyDescent="0.35">
      <c r="A120">
        <v>4151</v>
      </c>
      <c r="B120" s="1">
        <v>44398</v>
      </c>
      <c r="C120">
        <v>38</v>
      </c>
      <c r="D120" t="s">
        <v>2902</v>
      </c>
      <c r="E120" t="s">
        <v>2939</v>
      </c>
      <c r="F120">
        <v>3</v>
      </c>
      <c r="G120">
        <v>184.92</v>
      </c>
      <c r="H120">
        <v>72.2</v>
      </c>
      <c r="I120" t="b">
        <v>0</v>
      </c>
      <c r="J120" t="s">
        <v>2910</v>
      </c>
      <c r="K120" t="s">
        <v>2917</v>
      </c>
      <c r="L120">
        <f>F120*G120</f>
        <v>554.76</v>
      </c>
      <c r="M120">
        <f t="shared" si="1"/>
        <v>0</v>
      </c>
    </row>
    <row r="121" spans="1:13" x14ac:dyDescent="0.35">
      <c r="A121">
        <v>1381</v>
      </c>
      <c r="B121" s="1">
        <v>44383</v>
      </c>
      <c r="C121">
        <v>38</v>
      </c>
      <c r="D121" t="s">
        <v>2908</v>
      </c>
      <c r="E121" t="s">
        <v>2909</v>
      </c>
      <c r="F121">
        <v>4</v>
      </c>
      <c r="G121">
        <v>365.3</v>
      </c>
      <c r="H121">
        <v>135.16999999999999</v>
      </c>
      <c r="I121" t="b">
        <v>1</v>
      </c>
      <c r="J121" t="s">
        <v>2904</v>
      </c>
      <c r="K121" t="s">
        <v>2905</v>
      </c>
      <c r="L121">
        <f>F121*G121</f>
        <v>1461.2</v>
      </c>
      <c r="M121">
        <f t="shared" si="1"/>
        <v>1</v>
      </c>
    </row>
    <row r="122" spans="1:13" x14ac:dyDescent="0.35">
      <c r="A122">
        <v>3811</v>
      </c>
      <c r="B122" s="1">
        <v>44363</v>
      </c>
      <c r="C122">
        <v>38</v>
      </c>
      <c r="D122" t="s">
        <v>2906</v>
      </c>
      <c r="E122" t="s">
        <v>2934</v>
      </c>
      <c r="F122">
        <v>5</v>
      </c>
      <c r="G122">
        <v>376.37</v>
      </c>
      <c r="H122">
        <v>71.760000000000005</v>
      </c>
      <c r="I122" t="b">
        <v>0</v>
      </c>
      <c r="J122" t="s">
        <v>2916</v>
      </c>
      <c r="K122" t="s">
        <v>2905</v>
      </c>
      <c r="L122">
        <f>F122*G122</f>
        <v>1881.85</v>
      </c>
      <c r="M122">
        <f t="shared" si="1"/>
        <v>0</v>
      </c>
    </row>
    <row r="123" spans="1:13" x14ac:dyDescent="0.35">
      <c r="A123">
        <v>9013</v>
      </c>
      <c r="B123" s="1">
        <v>44358</v>
      </c>
      <c r="C123">
        <v>38</v>
      </c>
      <c r="D123" t="s">
        <v>2913</v>
      </c>
      <c r="E123" t="s">
        <v>2926</v>
      </c>
      <c r="F123">
        <v>3</v>
      </c>
      <c r="G123">
        <v>133.68</v>
      </c>
      <c r="H123">
        <v>7.75</v>
      </c>
      <c r="I123" t="b">
        <v>0</v>
      </c>
      <c r="J123" t="s">
        <v>2904</v>
      </c>
      <c r="K123" t="s">
        <v>2917</v>
      </c>
      <c r="L123">
        <f>F123*G123</f>
        <v>401.04</v>
      </c>
      <c r="M123">
        <f t="shared" si="1"/>
        <v>0</v>
      </c>
    </row>
    <row r="124" spans="1:13" x14ac:dyDescent="0.35">
      <c r="A124">
        <v>77</v>
      </c>
      <c r="B124" s="1">
        <v>44889</v>
      </c>
      <c r="C124">
        <v>39</v>
      </c>
      <c r="D124" t="s">
        <v>2908</v>
      </c>
      <c r="E124" t="s">
        <v>2928</v>
      </c>
      <c r="F124">
        <v>3</v>
      </c>
      <c r="G124">
        <v>475.53</v>
      </c>
      <c r="H124">
        <v>212.09</v>
      </c>
      <c r="I124" t="b">
        <v>1</v>
      </c>
      <c r="J124" t="s">
        <v>2919</v>
      </c>
      <c r="K124" t="s">
        <v>2917</v>
      </c>
      <c r="L124">
        <f>F124*G124</f>
        <v>1426.59</v>
      </c>
      <c r="M124">
        <f t="shared" si="1"/>
        <v>1</v>
      </c>
    </row>
    <row r="125" spans="1:13" x14ac:dyDescent="0.35">
      <c r="A125">
        <v>2839</v>
      </c>
      <c r="B125" s="1">
        <v>44702</v>
      </c>
      <c r="C125">
        <v>39</v>
      </c>
      <c r="D125" t="s">
        <v>2906</v>
      </c>
      <c r="E125" t="s">
        <v>2922</v>
      </c>
      <c r="F125">
        <v>5</v>
      </c>
      <c r="G125">
        <v>249.58</v>
      </c>
      <c r="H125">
        <v>101.18</v>
      </c>
      <c r="I125" t="b">
        <v>0</v>
      </c>
      <c r="J125" t="s">
        <v>2904</v>
      </c>
      <c r="K125" t="s">
        <v>2905</v>
      </c>
      <c r="L125">
        <f>F125*G125</f>
        <v>1247.9000000000001</v>
      </c>
      <c r="M125">
        <f t="shared" si="1"/>
        <v>0</v>
      </c>
    </row>
    <row r="126" spans="1:13" x14ac:dyDescent="0.35">
      <c r="A126">
        <v>4782</v>
      </c>
      <c r="B126" s="1">
        <v>44767</v>
      </c>
      <c r="C126">
        <v>41</v>
      </c>
      <c r="D126" t="s">
        <v>2902</v>
      </c>
      <c r="E126" t="s">
        <v>2939</v>
      </c>
      <c r="F126">
        <v>3</v>
      </c>
      <c r="G126">
        <v>464.35</v>
      </c>
      <c r="H126">
        <v>62.79</v>
      </c>
      <c r="I126" t="b">
        <v>1</v>
      </c>
      <c r="J126" t="s">
        <v>2916</v>
      </c>
      <c r="K126" t="s">
        <v>2917</v>
      </c>
      <c r="L126">
        <f>F126*G126</f>
        <v>1393.0500000000002</v>
      </c>
      <c r="M126">
        <f t="shared" si="1"/>
        <v>1</v>
      </c>
    </row>
    <row r="127" spans="1:13" x14ac:dyDescent="0.35">
      <c r="A127">
        <v>3715</v>
      </c>
      <c r="B127" s="1">
        <v>44724</v>
      </c>
      <c r="C127">
        <v>42</v>
      </c>
      <c r="D127" t="s">
        <v>2913</v>
      </c>
      <c r="E127" t="s">
        <v>2940</v>
      </c>
      <c r="F127">
        <v>5</v>
      </c>
      <c r="G127">
        <v>433.01</v>
      </c>
      <c r="H127">
        <v>194.78</v>
      </c>
      <c r="I127" t="b">
        <v>1</v>
      </c>
      <c r="J127" t="s">
        <v>2916</v>
      </c>
      <c r="K127" t="s">
        <v>2905</v>
      </c>
      <c r="L127">
        <f>F127*G127</f>
        <v>2165.0500000000002</v>
      </c>
      <c r="M127">
        <f t="shared" si="1"/>
        <v>1</v>
      </c>
    </row>
    <row r="128" spans="1:13" x14ac:dyDescent="0.35">
      <c r="A128">
        <v>7531</v>
      </c>
      <c r="B128" s="1">
        <v>44465</v>
      </c>
      <c r="C128">
        <v>42</v>
      </c>
      <c r="D128" t="s">
        <v>2920</v>
      </c>
      <c r="E128" t="s">
        <v>2935</v>
      </c>
      <c r="F128">
        <v>2</v>
      </c>
      <c r="G128">
        <v>407.08</v>
      </c>
      <c r="H128">
        <v>173.37</v>
      </c>
      <c r="I128" t="b">
        <v>0</v>
      </c>
      <c r="J128" t="s">
        <v>2910</v>
      </c>
      <c r="K128" t="s">
        <v>2905</v>
      </c>
      <c r="L128">
        <f>F128*G128</f>
        <v>814.16</v>
      </c>
      <c r="M128">
        <f t="shared" si="1"/>
        <v>0</v>
      </c>
    </row>
    <row r="129" spans="1:13" x14ac:dyDescent="0.35">
      <c r="A129">
        <v>4668</v>
      </c>
      <c r="B129" s="1">
        <v>44368</v>
      </c>
      <c r="C129">
        <v>42</v>
      </c>
      <c r="D129" t="s">
        <v>2920</v>
      </c>
      <c r="E129" t="s">
        <v>2936</v>
      </c>
      <c r="F129">
        <v>4</v>
      </c>
      <c r="G129">
        <v>374.52</v>
      </c>
      <c r="H129">
        <v>168.72</v>
      </c>
      <c r="I129" t="b">
        <v>1</v>
      </c>
      <c r="J129" t="s">
        <v>2916</v>
      </c>
      <c r="K129" t="s">
        <v>2905</v>
      </c>
      <c r="L129">
        <f>F129*G129</f>
        <v>1498.08</v>
      </c>
      <c r="M129">
        <f t="shared" si="1"/>
        <v>1</v>
      </c>
    </row>
    <row r="130" spans="1:13" x14ac:dyDescent="0.35">
      <c r="A130">
        <v>6480</v>
      </c>
      <c r="B130" s="1">
        <v>44646</v>
      </c>
      <c r="C130">
        <v>43</v>
      </c>
      <c r="D130" t="s">
        <v>2902</v>
      </c>
      <c r="E130" t="s">
        <v>2923</v>
      </c>
      <c r="F130">
        <v>2</v>
      </c>
      <c r="G130">
        <v>334.85</v>
      </c>
      <c r="H130">
        <v>37.33</v>
      </c>
      <c r="I130" t="b">
        <v>1</v>
      </c>
      <c r="J130" t="s">
        <v>2919</v>
      </c>
      <c r="K130" t="s">
        <v>2917</v>
      </c>
      <c r="L130">
        <f>F130*G130</f>
        <v>669.7</v>
      </c>
      <c r="M130">
        <f t="shared" si="1"/>
        <v>1</v>
      </c>
    </row>
    <row r="131" spans="1:13" x14ac:dyDescent="0.35">
      <c r="A131">
        <v>8592</v>
      </c>
      <c r="B131" s="1">
        <v>44623</v>
      </c>
      <c r="C131">
        <v>43</v>
      </c>
      <c r="D131" t="s">
        <v>2911</v>
      </c>
      <c r="E131" t="s">
        <v>2944</v>
      </c>
      <c r="F131">
        <v>5</v>
      </c>
      <c r="G131">
        <v>83.29</v>
      </c>
      <c r="H131">
        <v>20.92</v>
      </c>
      <c r="I131" t="b">
        <v>1</v>
      </c>
      <c r="J131" t="s">
        <v>2916</v>
      </c>
      <c r="K131" t="s">
        <v>2917</v>
      </c>
      <c r="L131">
        <f>F131*G131</f>
        <v>416.45000000000005</v>
      </c>
      <c r="M131">
        <f t="shared" ref="M131:M194" si="2">IF(I131, 1, 0)</f>
        <v>1</v>
      </c>
    </row>
    <row r="132" spans="1:13" x14ac:dyDescent="0.35">
      <c r="A132">
        <v>7326</v>
      </c>
      <c r="B132" s="1">
        <v>44808</v>
      </c>
      <c r="C132">
        <v>44</v>
      </c>
      <c r="D132" t="s">
        <v>2902</v>
      </c>
      <c r="E132" t="s">
        <v>2903</v>
      </c>
      <c r="F132">
        <v>5</v>
      </c>
      <c r="G132">
        <v>499.09</v>
      </c>
      <c r="H132">
        <v>68.510000000000005</v>
      </c>
      <c r="I132" t="b">
        <v>1</v>
      </c>
      <c r="J132" t="s">
        <v>2919</v>
      </c>
      <c r="K132" t="s">
        <v>2905</v>
      </c>
      <c r="L132">
        <f>F132*G132</f>
        <v>2495.4499999999998</v>
      </c>
      <c r="M132">
        <f t="shared" si="2"/>
        <v>1</v>
      </c>
    </row>
    <row r="133" spans="1:13" x14ac:dyDescent="0.35">
      <c r="A133">
        <v>7945</v>
      </c>
      <c r="B133" s="1">
        <v>44575</v>
      </c>
      <c r="C133">
        <v>44</v>
      </c>
      <c r="D133" t="s">
        <v>2920</v>
      </c>
      <c r="E133" t="s">
        <v>2935</v>
      </c>
      <c r="F133">
        <v>3</v>
      </c>
      <c r="G133">
        <v>21.88</v>
      </c>
      <c r="H133">
        <v>6.91</v>
      </c>
      <c r="I133" t="b">
        <v>1</v>
      </c>
      <c r="J133" t="s">
        <v>2919</v>
      </c>
      <c r="K133" t="s">
        <v>2905</v>
      </c>
      <c r="L133">
        <f>F133*G133</f>
        <v>65.64</v>
      </c>
      <c r="M133">
        <f t="shared" si="2"/>
        <v>1</v>
      </c>
    </row>
    <row r="134" spans="1:13" x14ac:dyDescent="0.35">
      <c r="A134">
        <v>3578</v>
      </c>
      <c r="B134" s="1">
        <v>44500</v>
      </c>
      <c r="C134">
        <v>44</v>
      </c>
      <c r="D134" t="s">
        <v>2920</v>
      </c>
      <c r="E134" t="s">
        <v>2927</v>
      </c>
      <c r="F134">
        <v>3</v>
      </c>
      <c r="G134">
        <v>164.74</v>
      </c>
      <c r="H134">
        <v>54.76</v>
      </c>
      <c r="I134" t="b">
        <v>0</v>
      </c>
      <c r="J134" t="s">
        <v>2916</v>
      </c>
      <c r="K134" t="s">
        <v>2905</v>
      </c>
      <c r="L134">
        <f>F134*G134</f>
        <v>494.22</v>
      </c>
      <c r="M134">
        <f t="shared" si="2"/>
        <v>0</v>
      </c>
    </row>
    <row r="135" spans="1:13" x14ac:dyDescent="0.35">
      <c r="A135">
        <v>9612</v>
      </c>
      <c r="B135" s="1">
        <v>44958</v>
      </c>
      <c r="C135">
        <v>45</v>
      </c>
      <c r="D135" t="s">
        <v>2908</v>
      </c>
      <c r="E135" t="s">
        <v>2932</v>
      </c>
      <c r="F135">
        <v>2</v>
      </c>
      <c r="G135">
        <v>38.76</v>
      </c>
      <c r="H135">
        <v>14.36</v>
      </c>
      <c r="I135" t="b">
        <v>1</v>
      </c>
      <c r="J135" t="s">
        <v>2916</v>
      </c>
      <c r="K135" t="s">
        <v>2905</v>
      </c>
      <c r="L135">
        <f>F135*G135</f>
        <v>77.52</v>
      </c>
      <c r="M135">
        <f t="shared" si="2"/>
        <v>1</v>
      </c>
    </row>
    <row r="136" spans="1:13" x14ac:dyDescent="0.35">
      <c r="A136">
        <v>6526</v>
      </c>
      <c r="B136" s="1">
        <v>44629</v>
      </c>
      <c r="C136">
        <v>45</v>
      </c>
      <c r="D136" t="s">
        <v>2902</v>
      </c>
      <c r="E136" t="s">
        <v>2903</v>
      </c>
      <c r="F136">
        <v>3</v>
      </c>
      <c r="G136">
        <v>316.38</v>
      </c>
      <c r="H136">
        <v>153.62</v>
      </c>
      <c r="I136" t="b">
        <v>1</v>
      </c>
      <c r="J136" t="s">
        <v>2929</v>
      </c>
      <c r="K136" t="s">
        <v>2905</v>
      </c>
      <c r="L136">
        <f>F136*G136</f>
        <v>949.14</v>
      </c>
      <c r="M136">
        <f t="shared" si="2"/>
        <v>1</v>
      </c>
    </row>
    <row r="137" spans="1:13" x14ac:dyDescent="0.35">
      <c r="A137">
        <v>7425</v>
      </c>
      <c r="B137" s="1">
        <v>44548</v>
      </c>
      <c r="C137">
        <v>45</v>
      </c>
      <c r="D137" t="s">
        <v>2906</v>
      </c>
      <c r="E137" t="s">
        <v>2925</v>
      </c>
      <c r="F137">
        <v>5</v>
      </c>
      <c r="G137">
        <v>96.18</v>
      </c>
      <c r="H137">
        <v>37.770000000000003</v>
      </c>
      <c r="I137" t="b">
        <v>0</v>
      </c>
      <c r="J137" t="s">
        <v>2904</v>
      </c>
      <c r="K137" t="s">
        <v>2917</v>
      </c>
      <c r="L137">
        <f>F137*G137</f>
        <v>480.90000000000003</v>
      </c>
      <c r="M137">
        <f t="shared" si="2"/>
        <v>0</v>
      </c>
    </row>
    <row r="138" spans="1:13" x14ac:dyDescent="0.35">
      <c r="A138">
        <v>4146</v>
      </c>
      <c r="B138" s="1">
        <v>44509</v>
      </c>
      <c r="C138">
        <v>45</v>
      </c>
      <c r="D138" t="s">
        <v>2906</v>
      </c>
      <c r="E138" t="s">
        <v>2922</v>
      </c>
      <c r="F138">
        <v>1</v>
      </c>
      <c r="G138">
        <v>379.73</v>
      </c>
      <c r="H138">
        <v>148.54</v>
      </c>
      <c r="I138" t="b">
        <v>1</v>
      </c>
      <c r="J138" t="s">
        <v>2904</v>
      </c>
      <c r="K138" t="s">
        <v>2917</v>
      </c>
      <c r="L138">
        <f>F138*G138</f>
        <v>379.73</v>
      </c>
      <c r="M138">
        <f t="shared" si="2"/>
        <v>1</v>
      </c>
    </row>
    <row r="139" spans="1:13" x14ac:dyDescent="0.35">
      <c r="A139">
        <v>7976</v>
      </c>
      <c r="B139" s="1">
        <v>44471</v>
      </c>
      <c r="C139">
        <v>45</v>
      </c>
      <c r="D139" t="s">
        <v>2911</v>
      </c>
      <c r="E139" t="s">
        <v>2924</v>
      </c>
      <c r="F139">
        <v>3</v>
      </c>
      <c r="G139">
        <v>261.81</v>
      </c>
      <c r="H139">
        <v>124.13</v>
      </c>
      <c r="I139" t="b">
        <v>1</v>
      </c>
      <c r="J139" t="s">
        <v>2904</v>
      </c>
      <c r="K139" t="s">
        <v>2917</v>
      </c>
      <c r="L139">
        <f>F139*G139</f>
        <v>785.43000000000006</v>
      </c>
      <c r="M139">
        <f t="shared" si="2"/>
        <v>1</v>
      </c>
    </row>
    <row r="140" spans="1:13" x14ac:dyDescent="0.35">
      <c r="A140">
        <v>4174</v>
      </c>
      <c r="B140" s="1">
        <v>44608</v>
      </c>
      <c r="C140">
        <v>46</v>
      </c>
      <c r="D140" t="s">
        <v>2902</v>
      </c>
      <c r="E140" t="s">
        <v>2923</v>
      </c>
      <c r="F140">
        <v>1</v>
      </c>
      <c r="G140">
        <v>264.76</v>
      </c>
      <c r="H140">
        <v>106.77</v>
      </c>
      <c r="I140" t="b">
        <v>1</v>
      </c>
      <c r="J140" t="s">
        <v>2910</v>
      </c>
      <c r="K140" t="s">
        <v>2905</v>
      </c>
      <c r="L140">
        <f>F140*G140</f>
        <v>264.76</v>
      </c>
      <c r="M140">
        <f t="shared" si="2"/>
        <v>1</v>
      </c>
    </row>
    <row r="141" spans="1:13" x14ac:dyDescent="0.35">
      <c r="A141">
        <v>5181</v>
      </c>
      <c r="B141" s="1">
        <v>44464</v>
      </c>
      <c r="C141">
        <v>46</v>
      </c>
      <c r="D141" t="s">
        <v>2913</v>
      </c>
      <c r="E141" t="s">
        <v>2940</v>
      </c>
      <c r="F141">
        <v>3</v>
      </c>
      <c r="G141">
        <v>235.52</v>
      </c>
      <c r="H141">
        <v>72.33</v>
      </c>
      <c r="I141" t="b">
        <v>1</v>
      </c>
      <c r="J141" t="s">
        <v>2916</v>
      </c>
      <c r="K141" t="s">
        <v>2905</v>
      </c>
      <c r="L141">
        <f>F141*G141</f>
        <v>706.56000000000006</v>
      </c>
      <c r="M141">
        <f t="shared" si="2"/>
        <v>1</v>
      </c>
    </row>
    <row r="142" spans="1:13" x14ac:dyDescent="0.35">
      <c r="A142">
        <v>2922</v>
      </c>
      <c r="B142" s="1">
        <v>44350</v>
      </c>
      <c r="C142">
        <v>46</v>
      </c>
      <c r="D142" t="s">
        <v>2913</v>
      </c>
      <c r="E142" t="s">
        <v>2940</v>
      </c>
      <c r="F142">
        <v>2</v>
      </c>
      <c r="G142">
        <v>78.459999999999994</v>
      </c>
      <c r="H142">
        <v>30.99</v>
      </c>
      <c r="I142" t="b">
        <v>1</v>
      </c>
      <c r="J142" t="s">
        <v>2904</v>
      </c>
      <c r="K142" t="s">
        <v>2917</v>
      </c>
      <c r="L142">
        <f>F142*G142</f>
        <v>156.91999999999999</v>
      </c>
      <c r="M142">
        <f t="shared" si="2"/>
        <v>1</v>
      </c>
    </row>
    <row r="143" spans="1:13" x14ac:dyDescent="0.35">
      <c r="A143">
        <v>5377</v>
      </c>
      <c r="B143" s="1">
        <v>44323</v>
      </c>
      <c r="C143">
        <v>46</v>
      </c>
      <c r="D143" t="s">
        <v>2911</v>
      </c>
      <c r="E143" t="s">
        <v>2942</v>
      </c>
      <c r="F143">
        <v>1</v>
      </c>
      <c r="G143">
        <v>403.26</v>
      </c>
      <c r="H143">
        <v>105.46</v>
      </c>
      <c r="I143" t="b">
        <v>1</v>
      </c>
      <c r="J143" t="s">
        <v>2919</v>
      </c>
      <c r="K143" t="s">
        <v>2905</v>
      </c>
      <c r="L143">
        <f>F143*G143</f>
        <v>403.26</v>
      </c>
      <c r="M143">
        <f t="shared" si="2"/>
        <v>1</v>
      </c>
    </row>
    <row r="144" spans="1:13" x14ac:dyDescent="0.35">
      <c r="A144">
        <v>2401</v>
      </c>
      <c r="B144" s="1">
        <v>44796</v>
      </c>
      <c r="C144">
        <v>47</v>
      </c>
      <c r="D144" t="s">
        <v>2911</v>
      </c>
      <c r="E144" t="s">
        <v>2942</v>
      </c>
      <c r="F144">
        <v>1</v>
      </c>
      <c r="G144">
        <v>26.3</v>
      </c>
      <c r="H144">
        <v>5.36</v>
      </c>
      <c r="I144" t="b">
        <v>0</v>
      </c>
      <c r="J144" t="s">
        <v>2904</v>
      </c>
      <c r="K144" t="s">
        <v>2917</v>
      </c>
      <c r="L144">
        <f>F144*G144</f>
        <v>26.3</v>
      </c>
      <c r="M144">
        <f t="shared" si="2"/>
        <v>0</v>
      </c>
    </row>
    <row r="145" spans="1:13" x14ac:dyDescent="0.35">
      <c r="A145">
        <v>5445</v>
      </c>
      <c r="B145" s="1">
        <v>44708</v>
      </c>
      <c r="C145">
        <v>47</v>
      </c>
      <c r="D145" t="s">
        <v>2920</v>
      </c>
      <c r="E145" t="s">
        <v>2935</v>
      </c>
      <c r="F145">
        <v>5</v>
      </c>
      <c r="G145">
        <v>335.35</v>
      </c>
      <c r="H145">
        <v>67.62</v>
      </c>
      <c r="I145" t="b">
        <v>1</v>
      </c>
      <c r="J145" t="s">
        <v>2919</v>
      </c>
      <c r="K145" t="s">
        <v>2905</v>
      </c>
      <c r="L145">
        <f>F145*G145</f>
        <v>1676.75</v>
      </c>
      <c r="M145">
        <f t="shared" si="2"/>
        <v>1</v>
      </c>
    </row>
    <row r="146" spans="1:13" x14ac:dyDescent="0.35">
      <c r="A146">
        <v>6001</v>
      </c>
      <c r="B146" s="1">
        <v>44798</v>
      </c>
      <c r="C146">
        <v>48</v>
      </c>
      <c r="D146" t="s">
        <v>2902</v>
      </c>
      <c r="E146" t="s">
        <v>2939</v>
      </c>
      <c r="F146">
        <v>5</v>
      </c>
      <c r="G146">
        <v>96.1</v>
      </c>
      <c r="H146">
        <v>34.71</v>
      </c>
      <c r="I146" t="b">
        <v>1</v>
      </c>
      <c r="J146" t="s">
        <v>2916</v>
      </c>
      <c r="K146" t="s">
        <v>2905</v>
      </c>
      <c r="L146">
        <f>F146*G146</f>
        <v>480.5</v>
      </c>
      <c r="M146">
        <f t="shared" si="2"/>
        <v>1</v>
      </c>
    </row>
    <row r="147" spans="1:13" x14ac:dyDescent="0.35">
      <c r="A147">
        <v>8849</v>
      </c>
      <c r="B147" s="1">
        <v>44699</v>
      </c>
      <c r="C147">
        <v>48</v>
      </c>
      <c r="D147" t="s">
        <v>2913</v>
      </c>
      <c r="E147" t="s">
        <v>2940</v>
      </c>
      <c r="F147">
        <v>3</v>
      </c>
      <c r="G147">
        <v>241.9</v>
      </c>
      <c r="H147">
        <v>11.33</v>
      </c>
      <c r="I147" t="b">
        <v>1</v>
      </c>
      <c r="J147" t="s">
        <v>2916</v>
      </c>
      <c r="K147" t="s">
        <v>2905</v>
      </c>
      <c r="L147">
        <f>F147*G147</f>
        <v>725.7</v>
      </c>
      <c r="M147">
        <f t="shared" si="2"/>
        <v>1</v>
      </c>
    </row>
    <row r="148" spans="1:13" x14ac:dyDescent="0.35">
      <c r="A148">
        <v>3018</v>
      </c>
      <c r="B148" s="1">
        <v>44675</v>
      </c>
      <c r="C148">
        <v>48</v>
      </c>
      <c r="D148" t="s">
        <v>2906</v>
      </c>
      <c r="E148" t="s">
        <v>2925</v>
      </c>
      <c r="F148">
        <v>3</v>
      </c>
      <c r="G148">
        <v>73.41</v>
      </c>
      <c r="H148">
        <v>9.43</v>
      </c>
      <c r="I148" t="b">
        <v>1</v>
      </c>
      <c r="J148" t="s">
        <v>2919</v>
      </c>
      <c r="K148" t="s">
        <v>2905</v>
      </c>
      <c r="L148">
        <f>F148*G148</f>
        <v>220.23</v>
      </c>
      <c r="M148">
        <f t="shared" si="2"/>
        <v>1</v>
      </c>
    </row>
    <row r="149" spans="1:13" x14ac:dyDescent="0.35">
      <c r="A149">
        <v>4926</v>
      </c>
      <c r="B149" s="1">
        <v>44311</v>
      </c>
      <c r="C149">
        <v>48</v>
      </c>
      <c r="D149" t="s">
        <v>2908</v>
      </c>
      <c r="E149" t="s">
        <v>2909</v>
      </c>
      <c r="F149">
        <v>5</v>
      </c>
      <c r="G149">
        <v>228.01</v>
      </c>
      <c r="H149">
        <v>65.790000000000006</v>
      </c>
      <c r="I149" t="b">
        <v>0</v>
      </c>
      <c r="J149" t="s">
        <v>2904</v>
      </c>
      <c r="K149" t="s">
        <v>2905</v>
      </c>
      <c r="L149">
        <f>F149*G149</f>
        <v>1140.05</v>
      </c>
      <c r="M149">
        <f t="shared" si="2"/>
        <v>0</v>
      </c>
    </row>
    <row r="150" spans="1:13" x14ac:dyDescent="0.35">
      <c r="A150">
        <v>9190</v>
      </c>
      <c r="B150" s="1">
        <v>44670</v>
      </c>
      <c r="C150">
        <v>49</v>
      </c>
      <c r="D150" t="s">
        <v>2911</v>
      </c>
      <c r="E150" t="s">
        <v>2924</v>
      </c>
      <c r="F150">
        <v>4</v>
      </c>
      <c r="G150">
        <v>128.07</v>
      </c>
      <c r="H150">
        <v>42.14</v>
      </c>
      <c r="I150" t="b">
        <v>1</v>
      </c>
      <c r="J150" t="s">
        <v>2904</v>
      </c>
      <c r="K150" t="s">
        <v>2905</v>
      </c>
      <c r="L150">
        <f>F150*G150</f>
        <v>512.28</v>
      </c>
      <c r="M150">
        <f t="shared" si="2"/>
        <v>1</v>
      </c>
    </row>
    <row r="151" spans="1:13" x14ac:dyDescent="0.35">
      <c r="A151">
        <v>9731</v>
      </c>
      <c r="B151" s="1">
        <v>44821</v>
      </c>
      <c r="C151">
        <v>50</v>
      </c>
      <c r="D151" t="s">
        <v>2902</v>
      </c>
      <c r="E151" t="s">
        <v>2915</v>
      </c>
      <c r="F151">
        <v>1</v>
      </c>
      <c r="G151">
        <v>33.64</v>
      </c>
      <c r="H151">
        <v>1.95</v>
      </c>
      <c r="I151" t="b">
        <v>0</v>
      </c>
      <c r="J151" t="s">
        <v>2929</v>
      </c>
      <c r="K151" t="s">
        <v>2917</v>
      </c>
      <c r="L151">
        <f>F151*G151</f>
        <v>33.64</v>
      </c>
      <c r="M151">
        <f t="shared" si="2"/>
        <v>0</v>
      </c>
    </row>
    <row r="152" spans="1:13" x14ac:dyDescent="0.35">
      <c r="A152">
        <v>8161</v>
      </c>
      <c r="B152" s="1">
        <v>44712</v>
      </c>
      <c r="C152">
        <v>50</v>
      </c>
      <c r="D152" t="s">
        <v>2906</v>
      </c>
      <c r="E152" t="s">
        <v>2941</v>
      </c>
      <c r="F152">
        <v>2</v>
      </c>
      <c r="G152">
        <v>324.98</v>
      </c>
      <c r="H152">
        <v>26.58</v>
      </c>
      <c r="I152" t="b">
        <v>1</v>
      </c>
      <c r="J152" t="s">
        <v>2904</v>
      </c>
      <c r="K152" t="s">
        <v>2905</v>
      </c>
      <c r="L152">
        <f>F152*G152</f>
        <v>649.96</v>
      </c>
      <c r="M152">
        <f t="shared" si="2"/>
        <v>1</v>
      </c>
    </row>
    <row r="153" spans="1:13" x14ac:dyDescent="0.35">
      <c r="A153">
        <v>418</v>
      </c>
      <c r="B153" s="1">
        <v>44575</v>
      </c>
      <c r="C153">
        <v>50</v>
      </c>
      <c r="D153" t="s">
        <v>2906</v>
      </c>
      <c r="E153" t="s">
        <v>2941</v>
      </c>
      <c r="F153">
        <v>5</v>
      </c>
      <c r="G153">
        <v>37.43</v>
      </c>
      <c r="H153">
        <v>12.13</v>
      </c>
      <c r="I153" t="b">
        <v>1</v>
      </c>
      <c r="J153" t="s">
        <v>2910</v>
      </c>
      <c r="K153" t="s">
        <v>2917</v>
      </c>
      <c r="L153">
        <f>F153*G153</f>
        <v>187.15</v>
      </c>
      <c r="M153">
        <f t="shared" si="2"/>
        <v>1</v>
      </c>
    </row>
    <row r="154" spans="1:13" x14ac:dyDescent="0.35">
      <c r="A154">
        <v>5974</v>
      </c>
      <c r="B154" s="1">
        <v>44469</v>
      </c>
      <c r="C154">
        <v>50</v>
      </c>
      <c r="D154" t="s">
        <v>2920</v>
      </c>
      <c r="E154" t="s">
        <v>2930</v>
      </c>
      <c r="F154">
        <v>2</v>
      </c>
      <c r="G154">
        <v>55.26</v>
      </c>
      <c r="H154">
        <v>19.21</v>
      </c>
      <c r="I154" t="b">
        <v>1</v>
      </c>
      <c r="J154" t="s">
        <v>2910</v>
      </c>
      <c r="K154" t="s">
        <v>2917</v>
      </c>
      <c r="L154">
        <f>F154*G154</f>
        <v>110.52</v>
      </c>
      <c r="M154">
        <f t="shared" si="2"/>
        <v>1</v>
      </c>
    </row>
    <row r="155" spans="1:13" x14ac:dyDescent="0.35">
      <c r="A155">
        <v>1816</v>
      </c>
      <c r="B155" s="1">
        <v>44467</v>
      </c>
      <c r="C155">
        <v>50</v>
      </c>
      <c r="D155" t="s">
        <v>2911</v>
      </c>
      <c r="E155" t="s">
        <v>2912</v>
      </c>
      <c r="F155">
        <v>3</v>
      </c>
      <c r="G155">
        <v>171.37</v>
      </c>
      <c r="H155">
        <v>52.5</v>
      </c>
      <c r="I155" t="b">
        <v>0</v>
      </c>
      <c r="J155" t="s">
        <v>2910</v>
      </c>
      <c r="K155" t="s">
        <v>2917</v>
      </c>
      <c r="L155">
        <f>F155*G155</f>
        <v>514.11</v>
      </c>
      <c r="M155">
        <f t="shared" si="2"/>
        <v>0</v>
      </c>
    </row>
    <row r="156" spans="1:13" x14ac:dyDescent="0.35">
      <c r="A156">
        <v>1078</v>
      </c>
      <c r="B156" s="1">
        <v>44353</v>
      </c>
      <c r="C156">
        <v>50</v>
      </c>
      <c r="D156" t="s">
        <v>2906</v>
      </c>
      <c r="E156" t="s">
        <v>2941</v>
      </c>
      <c r="F156">
        <v>3</v>
      </c>
      <c r="G156">
        <v>479.12</v>
      </c>
      <c r="H156">
        <v>149.02000000000001</v>
      </c>
      <c r="I156" t="b">
        <v>0</v>
      </c>
      <c r="J156" t="s">
        <v>2919</v>
      </c>
      <c r="K156" t="s">
        <v>2917</v>
      </c>
      <c r="L156">
        <f>F156*G156</f>
        <v>1437.3600000000001</v>
      </c>
      <c r="M156">
        <f t="shared" si="2"/>
        <v>0</v>
      </c>
    </row>
    <row r="157" spans="1:13" x14ac:dyDescent="0.35">
      <c r="A157">
        <v>5589</v>
      </c>
      <c r="B157" s="1">
        <v>44337</v>
      </c>
      <c r="C157">
        <v>50</v>
      </c>
      <c r="D157" t="s">
        <v>2908</v>
      </c>
      <c r="E157" t="s">
        <v>2938</v>
      </c>
      <c r="F157">
        <v>5</v>
      </c>
      <c r="G157">
        <v>294.12</v>
      </c>
      <c r="H157">
        <v>124.13</v>
      </c>
      <c r="I157" t="b">
        <v>0</v>
      </c>
      <c r="J157" t="s">
        <v>2910</v>
      </c>
      <c r="K157" t="s">
        <v>2905</v>
      </c>
      <c r="L157">
        <f>F157*G157</f>
        <v>1470.6</v>
      </c>
      <c r="M157">
        <f t="shared" si="2"/>
        <v>0</v>
      </c>
    </row>
    <row r="158" spans="1:13" x14ac:dyDescent="0.35">
      <c r="A158">
        <v>3771</v>
      </c>
      <c r="B158" s="1">
        <v>44807</v>
      </c>
      <c r="C158">
        <v>51</v>
      </c>
      <c r="D158" t="s">
        <v>2911</v>
      </c>
      <c r="E158" t="s">
        <v>2924</v>
      </c>
      <c r="F158">
        <v>4</v>
      </c>
      <c r="G158">
        <v>214.41</v>
      </c>
      <c r="H158">
        <v>9.49</v>
      </c>
      <c r="I158" t="b">
        <v>0</v>
      </c>
      <c r="J158" t="s">
        <v>2929</v>
      </c>
      <c r="K158" t="s">
        <v>2917</v>
      </c>
      <c r="L158">
        <f>F158*G158</f>
        <v>857.64</v>
      </c>
      <c r="M158">
        <f t="shared" si="2"/>
        <v>0</v>
      </c>
    </row>
    <row r="159" spans="1:13" x14ac:dyDescent="0.35">
      <c r="A159">
        <v>8556</v>
      </c>
      <c r="B159" s="1">
        <v>44454</v>
      </c>
      <c r="C159">
        <v>51</v>
      </c>
      <c r="D159" t="s">
        <v>2913</v>
      </c>
      <c r="E159" t="s">
        <v>2926</v>
      </c>
      <c r="F159">
        <v>2</v>
      </c>
      <c r="G159">
        <v>351.97</v>
      </c>
      <c r="H159">
        <v>44.95</v>
      </c>
      <c r="I159" t="b">
        <v>0</v>
      </c>
      <c r="J159" t="s">
        <v>2929</v>
      </c>
      <c r="K159" t="s">
        <v>2905</v>
      </c>
      <c r="L159">
        <f>F159*G159</f>
        <v>703.94</v>
      </c>
      <c r="M159">
        <f t="shared" si="2"/>
        <v>0</v>
      </c>
    </row>
    <row r="160" spans="1:13" x14ac:dyDescent="0.35">
      <c r="A160">
        <v>4190</v>
      </c>
      <c r="B160" s="1">
        <v>44371</v>
      </c>
      <c r="C160">
        <v>51</v>
      </c>
      <c r="D160" t="s">
        <v>2902</v>
      </c>
      <c r="E160" t="s">
        <v>2923</v>
      </c>
      <c r="F160">
        <v>5</v>
      </c>
      <c r="G160">
        <v>452.58</v>
      </c>
      <c r="H160">
        <v>178.54</v>
      </c>
      <c r="I160" t="b">
        <v>0</v>
      </c>
      <c r="J160" t="s">
        <v>2910</v>
      </c>
      <c r="K160" t="s">
        <v>2905</v>
      </c>
      <c r="L160">
        <f>F160*G160</f>
        <v>2262.9</v>
      </c>
      <c r="M160">
        <f t="shared" si="2"/>
        <v>0</v>
      </c>
    </row>
    <row r="161" spans="1:13" x14ac:dyDescent="0.35">
      <c r="A161">
        <v>7553</v>
      </c>
      <c r="B161" s="1">
        <v>44846</v>
      </c>
      <c r="C161">
        <v>52</v>
      </c>
      <c r="D161" t="s">
        <v>2920</v>
      </c>
      <c r="E161" t="s">
        <v>2927</v>
      </c>
      <c r="F161">
        <v>4</v>
      </c>
      <c r="G161">
        <v>412.63</v>
      </c>
      <c r="H161">
        <v>81.489999999999995</v>
      </c>
      <c r="I161" t="b">
        <v>1</v>
      </c>
      <c r="J161" t="s">
        <v>2929</v>
      </c>
      <c r="K161" t="s">
        <v>2905</v>
      </c>
      <c r="L161">
        <f>F161*G161</f>
        <v>1650.52</v>
      </c>
      <c r="M161">
        <f t="shared" si="2"/>
        <v>1</v>
      </c>
    </row>
    <row r="162" spans="1:13" x14ac:dyDescent="0.35">
      <c r="A162">
        <v>6131</v>
      </c>
      <c r="B162" s="1">
        <v>44627</v>
      </c>
      <c r="C162">
        <v>52</v>
      </c>
      <c r="D162" t="s">
        <v>2902</v>
      </c>
      <c r="E162" t="s">
        <v>2915</v>
      </c>
      <c r="F162">
        <v>1</v>
      </c>
      <c r="G162">
        <v>63.06</v>
      </c>
      <c r="H162">
        <v>10.46</v>
      </c>
      <c r="I162" t="b">
        <v>0</v>
      </c>
      <c r="J162" t="s">
        <v>2919</v>
      </c>
      <c r="K162" t="s">
        <v>2905</v>
      </c>
      <c r="L162">
        <f>F162*G162</f>
        <v>63.06</v>
      </c>
      <c r="M162">
        <f t="shared" si="2"/>
        <v>0</v>
      </c>
    </row>
    <row r="163" spans="1:13" x14ac:dyDescent="0.35">
      <c r="A163">
        <v>6281</v>
      </c>
      <c r="B163" s="1">
        <v>44472</v>
      </c>
      <c r="C163">
        <v>52</v>
      </c>
      <c r="D163" t="s">
        <v>2920</v>
      </c>
      <c r="E163" t="s">
        <v>2927</v>
      </c>
      <c r="F163">
        <v>2</v>
      </c>
      <c r="G163">
        <v>172.84</v>
      </c>
      <c r="H163">
        <v>66.59</v>
      </c>
      <c r="I163" t="b">
        <v>0</v>
      </c>
      <c r="J163" t="s">
        <v>2904</v>
      </c>
      <c r="K163" t="s">
        <v>2905</v>
      </c>
      <c r="L163">
        <f>F163*G163</f>
        <v>345.68</v>
      </c>
      <c r="M163">
        <f t="shared" si="2"/>
        <v>0</v>
      </c>
    </row>
    <row r="164" spans="1:13" x14ac:dyDescent="0.35">
      <c r="A164">
        <v>7656</v>
      </c>
      <c r="B164" s="1">
        <v>44742</v>
      </c>
      <c r="C164">
        <v>53</v>
      </c>
      <c r="D164" t="s">
        <v>2908</v>
      </c>
      <c r="E164" t="s">
        <v>2937</v>
      </c>
      <c r="F164">
        <v>5</v>
      </c>
      <c r="G164">
        <v>423.68</v>
      </c>
      <c r="H164">
        <v>22.39</v>
      </c>
      <c r="I164" t="b">
        <v>0</v>
      </c>
      <c r="J164" t="s">
        <v>2919</v>
      </c>
      <c r="K164" t="s">
        <v>2917</v>
      </c>
      <c r="L164">
        <f>F164*G164</f>
        <v>2118.4</v>
      </c>
      <c r="M164">
        <f t="shared" si="2"/>
        <v>0</v>
      </c>
    </row>
    <row r="165" spans="1:13" x14ac:dyDescent="0.35">
      <c r="A165">
        <v>9780</v>
      </c>
      <c r="B165" s="1">
        <v>44462</v>
      </c>
      <c r="C165">
        <v>53</v>
      </c>
      <c r="D165" t="s">
        <v>2902</v>
      </c>
      <c r="E165" t="s">
        <v>2933</v>
      </c>
      <c r="F165">
        <v>3</v>
      </c>
      <c r="G165">
        <v>250.37</v>
      </c>
      <c r="H165">
        <v>71.69</v>
      </c>
      <c r="I165" t="b">
        <v>0</v>
      </c>
      <c r="J165" t="s">
        <v>2919</v>
      </c>
      <c r="K165" t="s">
        <v>2905</v>
      </c>
      <c r="L165">
        <f>F165*G165</f>
        <v>751.11</v>
      </c>
      <c r="M165">
        <f t="shared" si="2"/>
        <v>0</v>
      </c>
    </row>
    <row r="166" spans="1:13" x14ac:dyDescent="0.35">
      <c r="A166">
        <v>7219</v>
      </c>
      <c r="B166" s="1">
        <v>44942</v>
      </c>
      <c r="C166">
        <v>55</v>
      </c>
      <c r="D166" t="s">
        <v>2908</v>
      </c>
      <c r="E166" t="s">
        <v>2928</v>
      </c>
      <c r="F166">
        <v>2</v>
      </c>
      <c r="G166">
        <v>31.49</v>
      </c>
      <c r="H166">
        <v>7.28</v>
      </c>
      <c r="I166" t="b">
        <v>0</v>
      </c>
      <c r="J166" t="s">
        <v>2904</v>
      </c>
      <c r="K166" t="s">
        <v>2905</v>
      </c>
      <c r="L166">
        <f>F166*G166</f>
        <v>62.98</v>
      </c>
      <c r="M166">
        <f t="shared" si="2"/>
        <v>0</v>
      </c>
    </row>
    <row r="167" spans="1:13" x14ac:dyDescent="0.35">
      <c r="A167">
        <v>545</v>
      </c>
      <c r="B167" s="1">
        <v>44674</v>
      </c>
      <c r="C167">
        <v>55</v>
      </c>
      <c r="D167" t="s">
        <v>2920</v>
      </c>
      <c r="E167" t="s">
        <v>2921</v>
      </c>
      <c r="F167">
        <v>1</v>
      </c>
      <c r="G167">
        <v>100.66</v>
      </c>
      <c r="H167">
        <v>25.28</v>
      </c>
      <c r="I167" t="b">
        <v>0</v>
      </c>
      <c r="J167" t="s">
        <v>2910</v>
      </c>
      <c r="K167" t="s">
        <v>2917</v>
      </c>
      <c r="L167">
        <f>F167*G167</f>
        <v>100.66</v>
      </c>
      <c r="M167">
        <f t="shared" si="2"/>
        <v>0</v>
      </c>
    </row>
    <row r="168" spans="1:13" x14ac:dyDescent="0.35">
      <c r="A168">
        <v>5088</v>
      </c>
      <c r="B168" s="1">
        <v>44499</v>
      </c>
      <c r="C168">
        <v>55</v>
      </c>
      <c r="D168" t="s">
        <v>2913</v>
      </c>
      <c r="E168" t="s">
        <v>2918</v>
      </c>
      <c r="F168">
        <v>2</v>
      </c>
      <c r="G168">
        <v>146.69</v>
      </c>
      <c r="H168">
        <v>41.44</v>
      </c>
      <c r="I168" t="b">
        <v>0</v>
      </c>
      <c r="J168" t="s">
        <v>2916</v>
      </c>
      <c r="K168" t="s">
        <v>2917</v>
      </c>
      <c r="L168">
        <f>F168*G168</f>
        <v>293.38</v>
      </c>
      <c r="M168">
        <f t="shared" si="2"/>
        <v>0</v>
      </c>
    </row>
    <row r="169" spans="1:13" x14ac:dyDescent="0.35">
      <c r="A169">
        <v>2288</v>
      </c>
      <c r="B169" s="1">
        <v>44427</v>
      </c>
      <c r="C169">
        <v>55</v>
      </c>
      <c r="D169" t="s">
        <v>2906</v>
      </c>
      <c r="E169" t="s">
        <v>2934</v>
      </c>
      <c r="F169">
        <v>1</v>
      </c>
      <c r="G169">
        <v>66.81</v>
      </c>
      <c r="H169">
        <v>12.78</v>
      </c>
      <c r="I169" t="b">
        <v>1</v>
      </c>
      <c r="J169" t="s">
        <v>2916</v>
      </c>
      <c r="K169" t="s">
        <v>2917</v>
      </c>
      <c r="L169">
        <f>F169*G169</f>
        <v>66.81</v>
      </c>
      <c r="M169">
        <f t="shared" si="2"/>
        <v>1</v>
      </c>
    </row>
    <row r="170" spans="1:13" x14ac:dyDescent="0.35">
      <c r="A170">
        <v>6090</v>
      </c>
      <c r="B170" s="1">
        <v>44939</v>
      </c>
      <c r="C170">
        <v>56</v>
      </c>
      <c r="D170" t="s">
        <v>2902</v>
      </c>
      <c r="E170" t="s">
        <v>2915</v>
      </c>
      <c r="F170">
        <v>5</v>
      </c>
      <c r="G170">
        <v>46.15</v>
      </c>
      <c r="H170">
        <v>19.32</v>
      </c>
      <c r="I170" t="b">
        <v>1</v>
      </c>
      <c r="J170" t="s">
        <v>2919</v>
      </c>
      <c r="K170" t="s">
        <v>2917</v>
      </c>
      <c r="L170">
        <f>F170*G170</f>
        <v>230.75</v>
      </c>
      <c r="M170">
        <f t="shared" si="2"/>
        <v>1</v>
      </c>
    </row>
    <row r="171" spans="1:13" x14ac:dyDescent="0.35">
      <c r="A171">
        <v>5266</v>
      </c>
      <c r="B171" s="1">
        <v>44918</v>
      </c>
      <c r="C171">
        <v>56</v>
      </c>
      <c r="D171" t="s">
        <v>2913</v>
      </c>
      <c r="E171" t="s">
        <v>2940</v>
      </c>
      <c r="F171">
        <v>2</v>
      </c>
      <c r="G171">
        <v>432.82</v>
      </c>
      <c r="H171">
        <v>112.92</v>
      </c>
      <c r="I171" t="b">
        <v>0</v>
      </c>
      <c r="J171" t="s">
        <v>2929</v>
      </c>
      <c r="K171" t="s">
        <v>2917</v>
      </c>
      <c r="L171">
        <f>F171*G171</f>
        <v>865.64</v>
      </c>
      <c r="M171">
        <f t="shared" si="2"/>
        <v>0</v>
      </c>
    </row>
    <row r="172" spans="1:13" x14ac:dyDescent="0.35">
      <c r="A172">
        <v>3497</v>
      </c>
      <c r="B172" s="1">
        <v>44618</v>
      </c>
      <c r="C172">
        <v>56</v>
      </c>
      <c r="D172" t="s">
        <v>2920</v>
      </c>
      <c r="E172" t="s">
        <v>2930</v>
      </c>
      <c r="F172">
        <v>4</v>
      </c>
      <c r="G172">
        <v>142.22999999999999</v>
      </c>
      <c r="H172">
        <v>45.21</v>
      </c>
      <c r="I172" t="b">
        <v>1</v>
      </c>
      <c r="J172" t="s">
        <v>2916</v>
      </c>
      <c r="K172" t="s">
        <v>2917</v>
      </c>
      <c r="L172">
        <f>F172*G172</f>
        <v>568.91999999999996</v>
      </c>
      <c r="M172">
        <f t="shared" si="2"/>
        <v>1</v>
      </c>
    </row>
    <row r="173" spans="1:13" x14ac:dyDescent="0.35">
      <c r="A173">
        <v>7799</v>
      </c>
      <c r="B173" s="1">
        <v>44309</v>
      </c>
      <c r="C173">
        <v>56</v>
      </c>
      <c r="D173" t="s">
        <v>2908</v>
      </c>
      <c r="E173" t="s">
        <v>2928</v>
      </c>
      <c r="F173">
        <v>4</v>
      </c>
      <c r="G173">
        <v>319.10000000000002</v>
      </c>
      <c r="H173">
        <v>6.79</v>
      </c>
      <c r="I173" t="b">
        <v>1</v>
      </c>
      <c r="J173" t="s">
        <v>2916</v>
      </c>
      <c r="K173" t="s">
        <v>2917</v>
      </c>
      <c r="L173">
        <f>F173*G173</f>
        <v>1276.4000000000001</v>
      </c>
      <c r="M173">
        <f t="shared" si="2"/>
        <v>1</v>
      </c>
    </row>
    <row r="174" spans="1:13" x14ac:dyDescent="0.35">
      <c r="A174">
        <v>6402</v>
      </c>
      <c r="B174" s="1">
        <v>44840</v>
      </c>
      <c r="C174">
        <v>57</v>
      </c>
      <c r="D174" t="s">
        <v>2906</v>
      </c>
      <c r="E174" t="s">
        <v>2922</v>
      </c>
      <c r="F174">
        <v>4</v>
      </c>
      <c r="G174">
        <v>247.02</v>
      </c>
      <c r="H174">
        <v>22.73</v>
      </c>
      <c r="I174" t="b">
        <v>1</v>
      </c>
      <c r="J174" t="s">
        <v>2904</v>
      </c>
      <c r="K174" t="s">
        <v>2905</v>
      </c>
      <c r="L174">
        <f>F174*G174</f>
        <v>988.08</v>
      </c>
      <c r="M174">
        <f t="shared" si="2"/>
        <v>1</v>
      </c>
    </row>
    <row r="175" spans="1:13" x14ac:dyDescent="0.35">
      <c r="A175">
        <v>6621</v>
      </c>
      <c r="B175" s="1">
        <v>44623</v>
      </c>
      <c r="C175">
        <v>57</v>
      </c>
      <c r="D175" t="s">
        <v>2913</v>
      </c>
      <c r="E175" t="s">
        <v>2918</v>
      </c>
      <c r="F175">
        <v>2</v>
      </c>
      <c r="G175">
        <v>487.74</v>
      </c>
      <c r="H175">
        <v>187.06</v>
      </c>
      <c r="I175" t="b">
        <v>1</v>
      </c>
      <c r="J175" t="s">
        <v>2916</v>
      </c>
      <c r="K175" t="s">
        <v>2917</v>
      </c>
      <c r="L175">
        <f>F175*G175</f>
        <v>975.48</v>
      </c>
      <c r="M175">
        <f t="shared" si="2"/>
        <v>1</v>
      </c>
    </row>
    <row r="176" spans="1:13" x14ac:dyDescent="0.35">
      <c r="A176">
        <v>6564</v>
      </c>
      <c r="B176" s="1">
        <v>44590</v>
      </c>
      <c r="C176">
        <v>57</v>
      </c>
      <c r="D176" t="s">
        <v>2902</v>
      </c>
      <c r="E176" t="s">
        <v>2915</v>
      </c>
      <c r="F176">
        <v>3</v>
      </c>
      <c r="G176">
        <v>271.97000000000003</v>
      </c>
      <c r="H176">
        <v>130.66999999999999</v>
      </c>
      <c r="I176" t="b">
        <v>1</v>
      </c>
      <c r="J176" t="s">
        <v>2929</v>
      </c>
      <c r="K176" t="s">
        <v>2905</v>
      </c>
      <c r="L176">
        <f>F176*G176</f>
        <v>815.91000000000008</v>
      </c>
      <c r="M176">
        <f t="shared" si="2"/>
        <v>1</v>
      </c>
    </row>
    <row r="177" spans="1:13" x14ac:dyDescent="0.35">
      <c r="A177">
        <v>7241</v>
      </c>
      <c r="B177" s="1">
        <v>44540</v>
      </c>
      <c r="C177">
        <v>57</v>
      </c>
      <c r="D177" t="s">
        <v>2911</v>
      </c>
      <c r="E177" t="s">
        <v>2944</v>
      </c>
      <c r="F177">
        <v>4</v>
      </c>
      <c r="G177">
        <v>42.24</v>
      </c>
      <c r="H177">
        <v>14.31</v>
      </c>
      <c r="I177" t="b">
        <v>1</v>
      </c>
      <c r="J177" t="s">
        <v>2910</v>
      </c>
      <c r="K177" t="s">
        <v>2905</v>
      </c>
      <c r="L177">
        <f>F177*G177</f>
        <v>168.96</v>
      </c>
      <c r="M177">
        <f t="shared" si="2"/>
        <v>1</v>
      </c>
    </row>
    <row r="178" spans="1:13" x14ac:dyDescent="0.35">
      <c r="A178">
        <v>2656</v>
      </c>
      <c r="B178" s="1">
        <v>44357</v>
      </c>
      <c r="C178">
        <v>57</v>
      </c>
      <c r="D178" t="s">
        <v>2911</v>
      </c>
      <c r="E178" t="s">
        <v>2924</v>
      </c>
      <c r="F178">
        <v>5</v>
      </c>
      <c r="G178">
        <v>239.57</v>
      </c>
      <c r="H178">
        <v>63.13</v>
      </c>
      <c r="I178" t="b">
        <v>0</v>
      </c>
      <c r="J178" t="s">
        <v>2919</v>
      </c>
      <c r="K178" t="s">
        <v>2917</v>
      </c>
      <c r="L178">
        <f>F178*G178</f>
        <v>1197.8499999999999</v>
      </c>
      <c r="M178">
        <f t="shared" si="2"/>
        <v>0</v>
      </c>
    </row>
    <row r="179" spans="1:13" x14ac:dyDescent="0.35">
      <c r="A179">
        <v>1999</v>
      </c>
      <c r="B179" s="1">
        <v>44656</v>
      </c>
      <c r="C179">
        <v>58</v>
      </c>
      <c r="D179" t="s">
        <v>2902</v>
      </c>
      <c r="E179" t="s">
        <v>2939</v>
      </c>
      <c r="F179">
        <v>2</v>
      </c>
      <c r="G179">
        <v>459.82</v>
      </c>
      <c r="H179">
        <v>213.03</v>
      </c>
      <c r="I179" t="b">
        <v>1</v>
      </c>
      <c r="J179" t="s">
        <v>2919</v>
      </c>
      <c r="K179" t="s">
        <v>2917</v>
      </c>
      <c r="L179">
        <f>F179*G179</f>
        <v>919.64</v>
      </c>
      <c r="M179">
        <f t="shared" si="2"/>
        <v>1</v>
      </c>
    </row>
    <row r="180" spans="1:13" x14ac:dyDescent="0.35">
      <c r="A180">
        <v>5559</v>
      </c>
      <c r="B180" s="1">
        <v>44537</v>
      </c>
      <c r="C180">
        <v>58</v>
      </c>
      <c r="D180" t="s">
        <v>2911</v>
      </c>
      <c r="E180" t="s">
        <v>2912</v>
      </c>
      <c r="F180">
        <v>4</v>
      </c>
      <c r="G180">
        <v>67.91</v>
      </c>
      <c r="H180">
        <v>27.41</v>
      </c>
      <c r="I180" t="b">
        <v>0</v>
      </c>
      <c r="J180" t="s">
        <v>2904</v>
      </c>
      <c r="K180" t="s">
        <v>2917</v>
      </c>
      <c r="L180">
        <f>F180*G180</f>
        <v>271.64</v>
      </c>
      <c r="M180">
        <f t="shared" si="2"/>
        <v>0</v>
      </c>
    </row>
    <row r="181" spans="1:13" x14ac:dyDescent="0.35">
      <c r="A181">
        <v>3680</v>
      </c>
      <c r="B181" s="1">
        <v>44289</v>
      </c>
      <c r="C181">
        <v>58</v>
      </c>
      <c r="D181" t="s">
        <v>2902</v>
      </c>
      <c r="E181" t="s">
        <v>2939</v>
      </c>
      <c r="F181">
        <v>1</v>
      </c>
      <c r="G181">
        <v>481.41</v>
      </c>
      <c r="H181">
        <v>169.45</v>
      </c>
      <c r="I181" t="b">
        <v>0</v>
      </c>
      <c r="J181" t="s">
        <v>2919</v>
      </c>
      <c r="K181" t="s">
        <v>2905</v>
      </c>
      <c r="L181">
        <f>F181*G181</f>
        <v>481.41</v>
      </c>
      <c r="M181">
        <f t="shared" si="2"/>
        <v>0</v>
      </c>
    </row>
    <row r="182" spans="1:13" x14ac:dyDescent="0.35">
      <c r="A182">
        <v>2890</v>
      </c>
      <c r="B182" s="1">
        <v>44753</v>
      </c>
      <c r="C182">
        <v>59</v>
      </c>
      <c r="D182" t="s">
        <v>2902</v>
      </c>
      <c r="E182" t="s">
        <v>2903</v>
      </c>
      <c r="F182">
        <v>3</v>
      </c>
      <c r="G182">
        <v>390.94</v>
      </c>
      <c r="H182">
        <v>50.77</v>
      </c>
      <c r="I182" t="b">
        <v>0</v>
      </c>
      <c r="J182" t="s">
        <v>2919</v>
      </c>
      <c r="K182" t="s">
        <v>2917</v>
      </c>
      <c r="L182">
        <f>F182*G182</f>
        <v>1172.82</v>
      </c>
      <c r="M182">
        <f t="shared" si="2"/>
        <v>0</v>
      </c>
    </row>
    <row r="183" spans="1:13" x14ac:dyDescent="0.35">
      <c r="A183">
        <v>1507</v>
      </c>
      <c r="B183" s="1">
        <v>44534</v>
      </c>
      <c r="C183">
        <v>59</v>
      </c>
      <c r="D183" t="s">
        <v>2908</v>
      </c>
      <c r="E183" t="s">
        <v>2928</v>
      </c>
      <c r="F183">
        <v>5</v>
      </c>
      <c r="G183">
        <v>322.66000000000003</v>
      </c>
      <c r="H183">
        <v>114.23</v>
      </c>
      <c r="I183" t="b">
        <v>1</v>
      </c>
      <c r="J183" t="s">
        <v>2919</v>
      </c>
      <c r="K183" t="s">
        <v>2917</v>
      </c>
      <c r="L183">
        <f>F183*G183</f>
        <v>1613.3000000000002</v>
      </c>
      <c r="M183">
        <f t="shared" si="2"/>
        <v>1</v>
      </c>
    </row>
    <row r="184" spans="1:13" x14ac:dyDescent="0.35">
      <c r="A184">
        <v>5139</v>
      </c>
      <c r="B184" s="1">
        <v>44434</v>
      </c>
      <c r="C184">
        <v>59</v>
      </c>
      <c r="D184" t="s">
        <v>2906</v>
      </c>
      <c r="E184" t="s">
        <v>2934</v>
      </c>
      <c r="F184">
        <v>4</v>
      </c>
      <c r="G184">
        <v>256.39999999999998</v>
      </c>
      <c r="H184">
        <v>109.32</v>
      </c>
      <c r="I184" t="b">
        <v>1</v>
      </c>
      <c r="J184" t="s">
        <v>2919</v>
      </c>
      <c r="K184" t="s">
        <v>2917</v>
      </c>
      <c r="L184">
        <f>F184*G184</f>
        <v>1025.5999999999999</v>
      </c>
      <c r="M184">
        <f t="shared" si="2"/>
        <v>1</v>
      </c>
    </row>
    <row r="185" spans="1:13" x14ac:dyDescent="0.35">
      <c r="A185">
        <v>954</v>
      </c>
      <c r="B185" s="1">
        <v>44305</v>
      </c>
      <c r="C185">
        <v>59</v>
      </c>
      <c r="D185" t="s">
        <v>2902</v>
      </c>
      <c r="E185" t="s">
        <v>2915</v>
      </c>
      <c r="F185">
        <v>5</v>
      </c>
      <c r="G185">
        <v>35.68</v>
      </c>
      <c r="H185">
        <v>14.64</v>
      </c>
      <c r="I185" t="b">
        <v>1</v>
      </c>
      <c r="J185" t="s">
        <v>2919</v>
      </c>
      <c r="K185" t="s">
        <v>2905</v>
      </c>
      <c r="L185">
        <f>F185*G185</f>
        <v>178.4</v>
      </c>
      <c r="M185">
        <f t="shared" si="2"/>
        <v>1</v>
      </c>
    </row>
    <row r="186" spans="1:13" x14ac:dyDescent="0.35">
      <c r="A186">
        <v>6636</v>
      </c>
      <c r="B186" s="1">
        <v>44300</v>
      </c>
      <c r="C186">
        <v>59</v>
      </c>
      <c r="D186" t="s">
        <v>2913</v>
      </c>
      <c r="E186" t="s">
        <v>2931</v>
      </c>
      <c r="F186">
        <v>5</v>
      </c>
      <c r="G186">
        <v>496.52</v>
      </c>
      <c r="H186">
        <v>83.8</v>
      </c>
      <c r="I186" t="b">
        <v>0</v>
      </c>
      <c r="J186" t="s">
        <v>2919</v>
      </c>
      <c r="K186" t="s">
        <v>2905</v>
      </c>
      <c r="L186">
        <f>F186*G186</f>
        <v>2482.6</v>
      </c>
      <c r="M186">
        <f t="shared" si="2"/>
        <v>0</v>
      </c>
    </row>
    <row r="187" spans="1:13" x14ac:dyDescent="0.35">
      <c r="A187">
        <v>3910</v>
      </c>
      <c r="B187" s="1">
        <v>44382</v>
      </c>
      <c r="C187">
        <v>60</v>
      </c>
      <c r="D187" t="s">
        <v>2920</v>
      </c>
      <c r="E187" t="s">
        <v>2930</v>
      </c>
      <c r="F187">
        <v>4</v>
      </c>
      <c r="G187">
        <v>66.83</v>
      </c>
      <c r="H187">
        <v>20.46</v>
      </c>
      <c r="I187" t="b">
        <v>1</v>
      </c>
      <c r="J187" t="s">
        <v>2910</v>
      </c>
      <c r="K187" t="s">
        <v>2917</v>
      </c>
      <c r="L187">
        <f>F187*G187</f>
        <v>267.32</v>
      </c>
      <c r="M187">
        <f t="shared" si="2"/>
        <v>1</v>
      </c>
    </row>
    <row r="188" spans="1:13" x14ac:dyDescent="0.35">
      <c r="A188">
        <v>1080</v>
      </c>
      <c r="B188" s="1">
        <v>44825</v>
      </c>
      <c r="C188">
        <v>61</v>
      </c>
      <c r="D188" t="s">
        <v>2911</v>
      </c>
      <c r="E188" t="s">
        <v>2944</v>
      </c>
      <c r="F188">
        <v>1</v>
      </c>
      <c r="G188">
        <v>54.82</v>
      </c>
      <c r="H188">
        <v>15.74</v>
      </c>
      <c r="I188" t="b">
        <v>1</v>
      </c>
      <c r="J188" t="s">
        <v>2904</v>
      </c>
      <c r="K188" t="s">
        <v>2917</v>
      </c>
      <c r="L188">
        <f>F188*G188</f>
        <v>54.82</v>
      </c>
      <c r="M188">
        <f t="shared" si="2"/>
        <v>1</v>
      </c>
    </row>
    <row r="189" spans="1:13" x14ac:dyDescent="0.35">
      <c r="A189">
        <v>7462</v>
      </c>
      <c r="B189" s="1">
        <v>44339</v>
      </c>
      <c r="C189">
        <v>61</v>
      </c>
      <c r="D189" t="s">
        <v>2911</v>
      </c>
      <c r="E189" t="s">
        <v>2944</v>
      </c>
      <c r="F189">
        <v>4</v>
      </c>
      <c r="G189">
        <v>384.85</v>
      </c>
      <c r="H189">
        <v>147.16999999999999</v>
      </c>
      <c r="I189" t="b">
        <v>0</v>
      </c>
      <c r="J189" t="s">
        <v>2929</v>
      </c>
      <c r="K189" t="s">
        <v>2917</v>
      </c>
      <c r="L189">
        <f>F189*G189</f>
        <v>1539.4</v>
      </c>
      <c r="M189">
        <f t="shared" si="2"/>
        <v>0</v>
      </c>
    </row>
    <row r="190" spans="1:13" x14ac:dyDescent="0.35">
      <c r="A190">
        <v>2555</v>
      </c>
      <c r="B190" s="1">
        <v>44820</v>
      </c>
      <c r="C190">
        <v>62</v>
      </c>
      <c r="D190" t="s">
        <v>2920</v>
      </c>
      <c r="E190" t="s">
        <v>2935</v>
      </c>
      <c r="F190">
        <v>2</v>
      </c>
      <c r="G190">
        <v>46.6</v>
      </c>
      <c r="H190">
        <v>1.43</v>
      </c>
      <c r="I190" t="b">
        <v>0</v>
      </c>
      <c r="J190" t="s">
        <v>2904</v>
      </c>
      <c r="K190" t="s">
        <v>2917</v>
      </c>
      <c r="L190">
        <f>F190*G190</f>
        <v>93.2</v>
      </c>
      <c r="M190">
        <f t="shared" si="2"/>
        <v>0</v>
      </c>
    </row>
    <row r="191" spans="1:13" x14ac:dyDescent="0.35">
      <c r="A191">
        <v>4554</v>
      </c>
      <c r="B191" s="1">
        <v>44743</v>
      </c>
      <c r="C191">
        <v>62</v>
      </c>
      <c r="D191" t="s">
        <v>2920</v>
      </c>
      <c r="E191" t="s">
        <v>2927</v>
      </c>
      <c r="F191">
        <v>5</v>
      </c>
      <c r="G191">
        <v>40.14</v>
      </c>
      <c r="H191">
        <v>14.43</v>
      </c>
      <c r="I191" t="b">
        <v>1</v>
      </c>
      <c r="J191" t="s">
        <v>2929</v>
      </c>
      <c r="K191" t="s">
        <v>2905</v>
      </c>
      <c r="L191">
        <f>F191*G191</f>
        <v>200.7</v>
      </c>
      <c r="M191">
        <f t="shared" si="2"/>
        <v>1</v>
      </c>
    </row>
    <row r="192" spans="1:13" x14ac:dyDescent="0.35">
      <c r="A192">
        <v>8104</v>
      </c>
      <c r="B192" s="1">
        <v>44711</v>
      </c>
      <c r="C192">
        <v>62</v>
      </c>
      <c r="D192" t="s">
        <v>2920</v>
      </c>
      <c r="E192" t="s">
        <v>2930</v>
      </c>
      <c r="F192">
        <v>2</v>
      </c>
      <c r="G192">
        <v>239.39</v>
      </c>
      <c r="H192">
        <v>46.09</v>
      </c>
      <c r="I192" t="b">
        <v>0</v>
      </c>
      <c r="J192" t="s">
        <v>2919</v>
      </c>
      <c r="K192" t="s">
        <v>2905</v>
      </c>
      <c r="L192">
        <f>F192*G192</f>
        <v>478.78</v>
      </c>
      <c r="M192">
        <f t="shared" si="2"/>
        <v>0</v>
      </c>
    </row>
    <row r="193" spans="1:13" x14ac:dyDescent="0.35">
      <c r="A193">
        <v>9200</v>
      </c>
      <c r="B193" s="1">
        <v>44699</v>
      </c>
      <c r="C193">
        <v>62</v>
      </c>
      <c r="D193" t="s">
        <v>2908</v>
      </c>
      <c r="E193" t="s">
        <v>2928</v>
      </c>
      <c r="F193">
        <v>4</v>
      </c>
      <c r="G193">
        <v>13.3</v>
      </c>
      <c r="H193">
        <v>2.4</v>
      </c>
      <c r="I193" t="b">
        <v>1</v>
      </c>
      <c r="J193" t="s">
        <v>2904</v>
      </c>
      <c r="K193" t="s">
        <v>2905</v>
      </c>
      <c r="L193">
        <f>F193*G193</f>
        <v>53.2</v>
      </c>
      <c r="M193">
        <f t="shared" si="2"/>
        <v>1</v>
      </c>
    </row>
    <row r="194" spans="1:13" x14ac:dyDescent="0.35">
      <c r="A194">
        <v>1170</v>
      </c>
      <c r="B194" s="1">
        <v>44504</v>
      </c>
      <c r="C194">
        <v>62</v>
      </c>
      <c r="D194" t="s">
        <v>2920</v>
      </c>
      <c r="E194" t="s">
        <v>2935</v>
      </c>
      <c r="F194">
        <v>5</v>
      </c>
      <c r="G194">
        <v>376.99</v>
      </c>
      <c r="H194">
        <v>107.29</v>
      </c>
      <c r="I194" t="b">
        <v>0</v>
      </c>
      <c r="J194" t="s">
        <v>2929</v>
      </c>
      <c r="K194" t="s">
        <v>2917</v>
      </c>
      <c r="L194">
        <f>F194*G194</f>
        <v>1884.95</v>
      </c>
      <c r="M194">
        <f t="shared" si="2"/>
        <v>0</v>
      </c>
    </row>
    <row r="195" spans="1:13" x14ac:dyDescent="0.35">
      <c r="A195">
        <v>2954</v>
      </c>
      <c r="B195" s="1">
        <v>44499</v>
      </c>
      <c r="C195">
        <v>62</v>
      </c>
      <c r="D195" t="s">
        <v>2902</v>
      </c>
      <c r="E195" t="s">
        <v>2939</v>
      </c>
      <c r="F195">
        <v>2</v>
      </c>
      <c r="G195">
        <v>472.41</v>
      </c>
      <c r="H195">
        <v>34.78</v>
      </c>
      <c r="I195" t="b">
        <v>1</v>
      </c>
      <c r="J195" t="s">
        <v>2919</v>
      </c>
      <c r="K195" t="s">
        <v>2917</v>
      </c>
      <c r="L195">
        <f>F195*G195</f>
        <v>944.82</v>
      </c>
      <c r="M195">
        <f t="shared" ref="M195:M258" si="3">IF(I195, 1, 0)</f>
        <v>1</v>
      </c>
    </row>
    <row r="196" spans="1:13" x14ac:dyDescent="0.35">
      <c r="A196">
        <v>7112</v>
      </c>
      <c r="B196" s="1">
        <v>44938</v>
      </c>
      <c r="C196">
        <v>63</v>
      </c>
      <c r="D196" t="s">
        <v>2913</v>
      </c>
      <c r="E196" t="s">
        <v>2926</v>
      </c>
      <c r="F196">
        <v>2</v>
      </c>
      <c r="G196">
        <v>452.23</v>
      </c>
      <c r="H196">
        <v>13.07</v>
      </c>
      <c r="I196" t="b">
        <v>0</v>
      </c>
      <c r="J196" t="s">
        <v>2929</v>
      </c>
      <c r="K196" t="s">
        <v>2905</v>
      </c>
      <c r="L196">
        <f>F196*G196</f>
        <v>904.46</v>
      </c>
      <c r="M196">
        <f t="shared" si="3"/>
        <v>0</v>
      </c>
    </row>
    <row r="197" spans="1:13" x14ac:dyDescent="0.35">
      <c r="A197">
        <v>9071</v>
      </c>
      <c r="B197" s="1">
        <v>44907</v>
      </c>
      <c r="C197">
        <v>63</v>
      </c>
      <c r="D197" t="s">
        <v>2913</v>
      </c>
      <c r="E197" t="s">
        <v>2914</v>
      </c>
      <c r="F197">
        <v>4</v>
      </c>
      <c r="G197">
        <v>483.16</v>
      </c>
      <c r="H197">
        <v>165.98</v>
      </c>
      <c r="I197" t="b">
        <v>0</v>
      </c>
      <c r="J197" t="s">
        <v>2904</v>
      </c>
      <c r="K197" t="s">
        <v>2917</v>
      </c>
      <c r="L197">
        <f>F197*G197</f>
        <v>1932.64</v>
      </c>
      <c r="M197">
        <f t="shared" si="3"/>
        <v>0</v>
      </c>
    </row>
    <row r="198" spans="1:13" x14ac:dyDescent="0.35">
      <c r="A198">
        <v>1117</v>
      </c>
      <c r="B198" s="1">
        <v>44844</v>
      </c>
      <c r="C198">
        <v>63</v>
      </c>
      <c r="D198" t="s">
        <v>2911</v>
      </c>
      <c r="E198" t="s">
        <v>2912</v>
      </c>
      <c r="F198">
        <v>3</v>
      </c>
      <c r="G198">
        <v>128.58000000000001</v>
      </c>
      <c r="H198">
        <v>22.41</v>
      </c>
      <c r="I198" t="b">
        <v>0</v>
      </c>
      <c r="J198" t="s">
        <v>2904</v>
      </c>
      <c r="K198" t="s">
        <v>2905</v>
      </c>
      <c r="L198">
        <f>F198*G198</f>
        <v>385.74</v>
      </c>
      <c r="M198">
        <f t="shared" si="3"/>
        <v>0</v>
      </c>
    </row>
    <row r="199" spans="1:13" x14ac:dyDescent="0.35">
      <c r="A199">
        <v>8895</v>
      </c>
      <c r="B199" s="1">
        <v>44635</v>
      </c>
      <c r="C199">
        <v>63</v>
      </c>
      <c r="D199" t="s">
        <v>2906</v>
      </c>
      <c r="E199" t="s">
        <v>2934</v>
      </c>
      <c r="F199">
        <v>4</v>
      </c>
      <c r="G199">
        <v>481.53</v>
      </c>
      <c r="H199">
        <v>199.04</v>
      </c>
      <c r="I199" t="b">
        <v>0</v>
      </c>
      <c r="J199" t="s">
        <v>2910</v>
      </c>
      <c r="K199" t="s">
        <v>2917</v>
      </c>
      <c r="L199">
        <f>F199*G199</f>
        <v>1926.12</v>
      </c>
      <c r="M199">
        <f t="shared" si="3"/>
        <v>0</v>
      </c>
    </row>
    <row r="200" spans="1:13" x14ac:dyDescent="0.35">
      <c r="A200">
        <v>3872</v>
      </c>
      <c r="B200" s="1">
        <v>44434</v>
      </c>
      <c r="C200">
        <v>64</v>
      </c>
      <c r="D200" t="s">
        <v>2902</v>
      </c>
      <c r="E200" t="s">
        <v>2915</v>
      </c>
      <c r="F200">
        <v>4</v>
      </c>
      <c r="G200">
        <v>160.34</v>
      </c>
      <c r="H200">
        <v>32.5</v>
      </c>
      <c r="I200" t="b">
        <v>0</v>
      </c>
      <c r="J200" t="s">
        <v>2919</v>
      </c>
      <c r="K200" t="s">
        <v>2905</v>
      </c>
      <c r="L200">
        <f>F200*G200</f>
        <v>641.36</v>
      </c>
      <c r="M200">
        <f t="shared" si="3"/>
        <v>0</v>
      </c>
    </row>
    <row r="201" spans="1:13" x14ac:dyDescent="0.35">
      <c r="A201">
        <v>816</v>
      </c>
      <c r="B201" s="1">
        <v>44750</v>
      </c>
      <c r="C201">
        <v>65</v>
      </c>
      <c r="D201" t="s">
        <v>2902</v>
      </c>
      <c r="E201" t="s">
        <v>2923</v>
      </c>
      <c r="F201">
        <v>2</v>
      </c>
      <c r="G201">
        <v>463.42</v>
      </c>
      <c r="H201">
        <v>208.19</v>
      </c>
      <c r="I201" t="b">
        <v>0</v>
      </c>
      <c r="J201" t="s">
        <v>2910</v>
      </c>
      <c r="K201" t="s">
        <v>2917</v>
      </c>
      <c r="L201">
        <f>F201*G201</f>
        <v>926.84</v>
      </c>
      <c r="M201">
        <f t="shared" si="3"/>
        <v>0</v>
      </c>
    </row>
    <row r="202" spans="1:13" x14ac:dyDescent="0.35">
      <c r="A202">
        <v>6379</v>
      </c>
      <c r="B202" s="1">
        <v>44734</v>
      </c>
      <c r="C202">
        <v>65</v>
      </c>
      <c r="D202" t="s">
        <v>2906</v>
      </c>
      <c r="E202" t="s">
        <v>2925</v>
      </c>
      <c r="F202">
        <v>4</v>
      </c>
      <c r="G202">
        <v>256.91000000000003</v>
      </c>
      <c r="H202">
        <v>9.64</v>
      </c>
      <c r="I202" t="b">
        <v>1</v>
      </c>
      <c r="J202" t="s">
        <v>2904</v>
      </c>
      <c r="K202" t="s">
        <v>2905</v>
      </c>
      <c r="L202">
        <f>F202*G202</f>
        <v>1027.6400000000001</v>
      </c>
      <c r="M202">
        <f t="shared" si="3"/>
        <v>1</v>
      </c>
    </row>
    <row r="203" spans="1:13" x14ac:dyDescent="0.35">
      <c r="A203">
        <v>5497</v>
      </c>
      <c r="B203" s="1">
        <v>44482</v>
      </c>
      <c r="C203">
        <v>65</v>
      </c>
      <c r="D203" t="s">
        <v>2906</v>
      </c>
      <c r="E203" t="s">
        <v>2922</v>
      </c>
      <c r="F203">
        <v>2</v>
      </c>
      <c r="G203">
        <v>381.2</v>
      </c>
      <c r="H203">
        <v>32.03</v>
      </c>
      <c r="I203" t="b">
        <v>0</v>
      </c>
      <c r="J203" t="s">
        <v>2904</v>
      </c>
      <c r="K203" t="s">
        <v>2917</v>
      </c>
      <c r="L203">
        <f>F203*G203</f>
        <v>762.4</v>
      </c>
      <c r="M203">
        <f t="shared" si="3"/>
        <v>0</v>
      </c>
    </row>
    <row r="204" spans="1:13" x14ac:dyDescent="0.35">
      <c r="A204">
        <v>1735</v>
      </c>
      <c r="B204" s="1">
        <v>44389</v>
      </c>
      <c r="C204">
        <v>65</v>
      </c>
      <c r="D204" t="s">
        <v>2911</v>
      </c>
      <c r="E204" t="s">
        <v>2924</v>
      </c>
      <c r="F204">
        <v>3</v>
      </c>
      <c r="G204">
        <v>183.77</v>
      </c>
      <c r="H204">
        <v>29.2</v>
      </c>
      <c r="I204" t="b">
        <v>0</v>
      </c>
      <c r="J204" t="s">
        <v>2916</v>
      </c>
      <c r="K204" t="s">
        <v>2917</v>
      </c>
      <c r="L204">
        <f>F204*G204</f>
        <v>551.31000000000006</v>
      </c>
      <c r="M204">
        <f t="shared" si="3"/>
        <v>0</v>
      </c>
    </row>
    <row r="205" spans="1:13" x14ac:dyDescent="0.35">
      <c r="A205">
        <v>5189</v>
      </c>
      <c r="B205" s="1">
        <v>44748</v>
      </c>
      <c r="C205">
        <v>66</v>
      </c>
      <c r="D205" t="s">
        <v>2902</v>
      </c>
      <c r="E205" t="s">
        <v>2923</v>
      </c>
      <c r="F205">
        <v>4</v>
      </c>
      <c r="G205">
        <v>206.1</v>
      </c>
      <c r="H205">
        <v>75.209999999999994</v>
      </c>
      <c r="I205" t="b">
        <v>1</v>
      </c>
      <c r="J205" t="s">
        <v>2929</v>
      </c>
      <c r="K205" t="s">
        <v>2917</v>
      </c>
      <c r="L205">
        <f>F205*G205</f>
        <v>824.4</v>
      </c>
      <c r="M205">
        <f t="shared" si="3"/>
        <v>1</v>
      </c>
    </row>
    <row r="206" spans="1:13" x14ac:dyDescent="0.35">
      <c r="A206">
        <v>2573</v>
      </c>
      <c r="B206" s="1">
        <v>44657</v>
      </c>
      <c r="C206">
        <v>66</v>
      </c>
      <c r="D206" t="s">
        <v>2902</v>
      </c>
      <c r="E206" t="s">
        <v>2915</v>
      </c>
      <c r="F206">
        <v>2</v>
      </c>
      <c r="G206">
        <v>426.75</v>
      </c>
      <c r="H206">
        <v>20.13</v>
      </c>
      <c r="I206" t="b">
        <v>1</v>
      </c>
      <c r="J206" t="s">
        <v>2919</v>
      </c>
      <c r="K206" t="s">
        <v>2905</v>
      </c>
      <c r="L206">
        <f>F206*G206</f>
        <v>853.5</v>
      </c>
      <c r="M206">
        <f t="shared" si="3"/>
        <v>1</v>
      </c>
    </row>
    <row r="207" spans="1:13" x14ac:dyDescent="0.35">
      <c r="A207">
        <v>217</v>
      </c>
      <c r="B207" s="1">
        <v>44424</v>
      </c>
      <c r="C207">
        <v>66</v>
      </c>
      <c r="D207" t="s">
        <v>2902</v>
      </c>
      <c r="E207" t="s">
        <v>2933</v>
      </c>
      <c r="F207">
        <v>4</v>
      </c>
      <c r="G207">
        <v>419.45</v>
      </c>
      <c r="H207">
        <v>7.58</v>
      </c>
      <c r="I207" t="b">
        <v>0</v>
      </c>
      <c r="J207" t="s">
        <v>2916</v>
      </c>
      <c r="K207" t="s">
        <v>2917</v>
      </c>
      <c r="L207">
        <f>F207*G207</f>
        <v>1677.8</v>
      </c>
      <c r="M207">
        <f t="shared" si="3"/>
        <v>0</v>
      </c>
    </row>
    <row r="208" spans="1:13" x14ac:dyDescent="0.35">
      <c r="A208">
        <v>2423</v>
      </c>
      <c r="B208" s="1">
        <v>44403</v>
      </c>
      <c r="C208">
        <v>66</v>
      </c>
      <c r="D208" t="s">
        <v>2902</v>
      </c>
      <c r="E208" t="s">
        <v>2903</v>
      </c>
      <c r="F208">
        <v>1</v>
      </c>
      <c r="G208">
        <v>477.82</v>
      </c>
      <c r="H208">
        <v>65.959999999999994</v>
      </c>
      <c r="I208" t="b">
        <v>0</v>
      </c>
      <c r="J208" t="s">
        <v>2919</v>
      </c>
      <c r="K208" t="s">
        <v>2905</v>
      </c>
      <c r="L208">
        <f>F208*G208</f>
        <v>477.82</v>
      </c>
      <c r="M208">
        <f t="shared" si="3"/>
        <v>0</v>
      </c>
    </row>
    <row r="209" spans="1:13" x14ac:dyDescent="0.35">
      <c r="A209">
        <v>2272</v>
      </c>
      <c r="B209" s="1">
        <v>44623</v>
      </c>
      <c r="C209">
        <v>67</v>
      </c>
      <c r="D209" t="s">
        <v>2913</v>
      </c>
      <c r="E209" t="s">
        <v>2914</v>
      </c>
      <c r="F209">
        <v>3</v>
      </c>
      <c r="G209">
        <v>87.12</v>
      </c>
      <c r="H209">
        <v>33.81</v>
      </c>
      <c r="I209" t="b">
        <v>1</v>
      </c>
      <c r="J209" t="s">
        <v>2929</v>
      </c>
      <c r="K209" t="s">
        <v>2917</v>
      </c>
      <c r="L209">
        <f>F209*G209</f>
        <v>261.36</v>
      </c>
      <c r="M209">
        <f t="shared" si="3"/>
        <v>1</v>
      </c>
    </row>
    <row r="210" spans="1:13" x14ac:dyDescent="0.35">
      <c r="A210">
        <v>2061</v>
      </c>
      <c r="B210" s="1">
        <v>44564</v>
      </c>
      <c r="C210">
        <v>67</v>
      </c>
      <c r="D210" t="s">
        <v>2906</v>
      </c>
      <c r="E210" t="s">
        <v>2922</v>
      </c>
      <c r="F210">
        <v>1</v>
      </c>
      <c r="G210">
        <v>464.79</v>
      </c>
      <c r="H210">
        <v>201.08</v>
      </c>
      <c r="I210" t="b">
        <v>0</v>
      </c>
      <c r="J210" t="s">
        <v>2904</v>
      </c>
      <c r="K210" t="s">
        <v>2917</v>
      </c>
      <c r="L210">
        <f>F210*G210</f>
        <v>464.79</v>
      </c>
      <c r="M210">
        <f t="shared" si="3"/>
        <v>0</v>
      </c>
    </row>
    <row r="211" spans="1:13" x14ac:dyDescent="0.35">
      <c r="A211">
        <v>9085</v>
      </c>
      <c r="B211" s="1">
        <v>44926</v>
      </c>
      <c r="C211">
        <v>68</v>
      </c>
      <c r="D211" t="s">
        <v>2911</v>
      </c>
      <c r="E211" t="s">
        <v>2924</v>
      </c>
      <c r="F211">
        <v>3</v>
      </c>
      <c r="G211">
        <v>79.28</v>
      </c>
      <c r="H211">
        <v>38.07</v>
      </c>
      <c r="I211" t="b">
        <v>0</v>
      </c>
      <c r="J211" t="s">
        <v>2916</v>
      </c>
      <c r="K211" t="s">
        <v>2905</v>
      </c>
      <c r="L211">
        <f>F211*G211</f>
        <v>237.84</v>
      </c>
      <c r="M211">
        <f t="shared" si="3"/>
        <v>0</v>
      </c>
    </row>
    <row r="212" spans="1:13" x14ac:dyDescent="0.35">
      <c r="A212">
        <v>5165</v>
      </c>
      <c r="B212" s="1">
        <v>44908</v>
      </c>
      <c r="C212">
        <v>68</v>
      </c>
      <c r="D212" t="s">
        <v>2906</v>
      </c>
      <c r="E212" t="s">
        <v>2941</v>
      </c>
      <c r="F212">
        <v>4</v>
      </c>
      <c r="G212">
        <v>167.46</v>
      </c>
      <c r="H212">
        <v>65.09</v>
      </c>
      <c r="I212" t="b">
        <v>1</v>
      </c>
      <c r="J212" t="s">
        <v>2929</v>
      </c>
      <c r="K212" t="s">
        <v>2917</v>
      </c>
      <c r="L212">
        <f>F212*G212</f>
        <v>669.84</v>
      </c>
      <c r="M212">
        <f t="shared" si="3"/>
        <v>1</v>
      </c>
    </row>
    <row r="213" spans="1:13" x14ac:dyDescent="0.35">
      <c r="A213">
        <v>6838</v>
      </c>
      <c r="B213" s="1">
        <v>44503</v>
      </c>
      <c r="C213">
        <v>68</v>
      </c>
      <c r="D213" t="s">
        <v>2908</v>
      </c>
      <c r="E213" t="s">
        <v>2932</v>
      </c>
      <c r="F213">
        <v>2</v>
      </c>
      <c r="G213">
        <v>388.73</v>
      </c>
      <c r="H213">
        <v>7.76</v>
      </c>
      <c r="I213" t="b">
        <v>0</v>
      </c>
      <c r="J213" t="s">
        <v>2929</v>
      </c>
      <c r="K213" t="s">
        <v>2905</v>
      </c>
      <c r="L213">
        <f>F213*G213</f>
        <v>777.46</v>
      </c>
      <c r="M213">
        <f t="shared" si="3"/>
        <v>0</v>
      </c>
    </row>
    <row r="214" spans="1:13" x14ac:dyDescent="0.35">
      <c r="A214">
        <v>5794</v>
      </c>
      <c r="B214" s="1">
        <v>44406</v>
      </c>
      <c r="C214">
        <v>68</v>
      </c>
      <c r="D214" t="s">
        <v>2920</v>
      </c>
      <c r="E214" t="s">
        <v>2935</v>
      </c>
      <c r="F214">
        <v>1</v>
      </c>
      <c r="G214">
        <v>176.18</v>
      </c>
      <c r="H214">
        <v>33.049999999999997</v>
      </c>
      <c r="I214" t="b">
        <v>1</v>
      </c>
      <c r="J214" t="s">
        <v>2904</v>
      </c>
      <c r="K214" t="s">
        <v>2905</v>
      </c>
      <c r="L214">
        <f>F214*G214</f>
        <v>176.18</v>
      </c>
      <c r="M214">
        <f t="shared" si="3"/>
        <v>1</v>
      </c>
    </row>
    <row r="215" spans="1:13" x14ac:dyDescent="0.35">
      <c r="A215">
        <v>8248</v>
      </c>
      <c r="B215" s="1">
        <v>44328</v>
      </c>
      <c r="C215">
        <v>68</v>
      </c>
      <c r="D215" t="s">
        <v>2920</v>
      </c>
      <c r="E215" t="s">
        <v>2930</v>
      </c>
      <c r="F215">
        <v>1</v>
      </c>
      <c r="G215">
        <v>157.69999999999999</v>
      </c>
      <c r="H215">
        <v>8.4499999999999993</v>
      </c>
      <c r="I215" t="b">
        <v>0</v>
      </c>
      <c r="J215" t="s">
        <v>2904</v>
      </c>
      <c r="K215" t="s">
        <v>2917</v>
      </c>
      <c r="L215">
        <f>F215*G215</f>
        <v>157.69999999999999</v>
      </c>
      <c r="M215">
        <f t="shared" si="3"/>
        <v>0</v>
      </c>
    </row>
    <row r="216" spans="1:13" x14ac:dyDescent="0.35">
      <c r="A216">
        <v>7830</v>
      </c>
      <c r="B216" s="1">
        <v>44700</v>
      </c>
      <c r="C216">
        <v>69</v>
      </c>
      <c r="D216" t="s">
        <v>2902</v>
      </c>
      <c r="E216" t="s">
        <v>2939</v>
      </c>
      <c r="F216">
        <v>5</v>
      </c>
      <c r="G216">
        <v>212.5</v>
      </c>
      <c r="H216">
        <v>59.46</v>
      </c>
      <c r="I216" t="b">
        <v>1</v>
      </c>
      <c r="J216" t="s">
        <v>2916</v>
      </c>
      <c r="K216" t="s">
        <v>2917</v>
      </c>
      <c r="L216">
        <f>F216*G216</f>
        <v>1062.5</v>
      </c>
      <c r="M216">
        <f t="shared" si="3"/>
        <v>1</v>
      </c>
    </row>
    <row r="217" spans="1:13" x14ac:dyDescent="0.35">
      <c r="A217">
        <v>8005</v>
      </c>
      <c r="B217" s="1">
        <v>44469</v>
      </c>
      <c r="C217">
        <v>69</v>
      </c>
      <c r="D217" t="s">
        <v>2920</v>
      </c>
      <c r="E217" t="s">
        <v>2927</v>
      </c>
      <c r="F217">
        <v>3</v>
      </c>
      <c r="G217">
        <v>92.01</v>
      </c>
      <c r="H217">
        <v>34.049999999999997</v>
      </c>
      <c r="I217" t="b">
        <v>0</v>
      </c>
      <c r="J217" t="s">
        <v>2910</v>
      </c>
      <c r="K217" t="s">
        <v>2905</v>
      </c>
      <c r="L217">
        <f>F217*G217</f>
        <v>276.03000000000003</v>
      </c>
      <c r="M217">
        <f t="shared" si="3"/>
        <v>0</v>
      </c>
    </row>
    <row r="218" spans="1:13" x14ac:dyDescent="0.35">
      <c r="A218">
        <v>7206</v>
      </c>
      <c r="B218" s="1">
        <v>44990</v>
      </c>
      <c r="C218">
        <v>70</v>
      </c>
      <c r="D218" t="s">
        <v>2913</v>
      </c>
      <c r="E218" t="s">
        <v>2940</v>
      </c>
      <c r="F218">
        <v>3</v>
      </c>
      <c r="G218">
        <v>400.2</v>
      </c>
      <c r="H218">
        <v>118.34</v>
      </c>
      <c r="I218" t="b">
        <v>0</v>
      </c>
      <c r="J218" t="s">
        <v>2904</v>
      </c>
      <c r="K218" t="s">
        <v>2917</v>
      </c>
      <c r="L218">
        <f>F218*G218</f>
        <v>1200.5999999999999</v>
      </c>
      <c r="M218">
        <f t="shared" si="3"/>
        <v>0</v>
      </c>
    </row>
    <row r="219" spans="1:13" x14ac:dyDescent="0.35">
      <c r="A219">
        <v>9624</v>
      </c>
      <c r="B219" s="1">
        <v>44657</v>
      </c>
      <c r="C219">
        <v>70</v>
      </c>
      <c r="D219" t="s">
        <v>2906</v>
      </c>
      <c r="E219" t="s">
        <v>2922</v>
      </c>
      <c r="F219">
        <v>2</v>
      </c>
      <c r="G219">
        <v>29.52</v>
      </c>
      <c r="H219">
        <v>0.89</v>
      </c>
      <c r="I219" t="b">
        <v>0</v>
      </c>
      <c r="J219" t="s">
        <v>2904</v>
      </c>
      <c r="K219" t="s">
        <v>2905</v>
      </c>
      <c r="L219">
        <f>F219*G219</f>
        <v>59.04</v>
      </c>
      <c r="M219">
        <f t="shared" si="3"/>
        <v>0</v>
      </c>
    </row>
    <row r="220" spans="1:13" x14ac:dyDescent="0.35">
      <c r="A220">
        <v>4225</v>
      </c>
      <c r="B220" s="1">
        <v>44567</v>
      </c>
      <c r="C220">
        <v>70</v>
      </c>
      <c r="D220" t="s">
        <v>2913</v>
      </c>
      <c r="E220" t="s">
        <v>2931</v>
      </c>
      <c r="F220">
        <v>2</v>
      </c>
      <c r="G220">
        <v>402.08</v>
      </c>
      <c r="H220">
        <v>82.91</v>
      </c>
      <c r="I220" t="b">
        <v>0</v>
      </c>
      <c r="J220" t="s">
        <v>2904</v>
      </c>
      <c r="K220" t="s">
        <v>2917</v>
      </c>
      <c r="L220">
        <f>F220*G220</f>
        <v>804.16</v>
      </c>
      <c r="M220">
        <f t="shared" si="3"/>
        <v>0</v>
      </c>
    </row>
    <row r="221" spans="1:13" x14ac:dyDescent="0.35">
      <c r="A221">
        <v>5864</v>
      </c>
      <c r="B221" s="1">
        <v>44499</v>
      </c>
      <c r="C221">
        <v>70</v>
      </c>
      <c r="D221" t="s">
        <v>2920</v>
      </c>
      <c r="E221" t="s">
        <v>2935</v>
      </c>
      <c r="F221">
        <v>1</v>
      </c>
      <c r="G221">
        <v>271.87</v>
      </c>
      <c r="H221">
        <v>32.81</v>
      </c>
      <c r="I221" t="b">
        <v>0</v>
      </c>
      <c r="J221" t="s">
        <v>2929</v>
      </c>
      <c r="K221" t="s">
        <v>2917</v>
      </c>
      <c r="L221">
        <f>F221*G221</f>
        <v>271.87</v>
      </c>
      <c r="M221">
        <f t="shared" si="3"/>
        <v>0</v>
      </c>
    </row>
    <row r="222" spans="1:13" x14ac:dyDescent="0.35">
      <c r="A222">
        <v>6455</v>
      </c>
      <c r="B222" s="1">
        <v>44423</v>
      </c>
      <c r="C222">
        <v>70</v>
      </c>
      <c r="D222" t="s">
        <v>2902</v>
      </c>
      <c r="E222" t="s">
        <v>2923</v>
      </c>
      <c r="F222">
        <v>4</v>
      </c>
      <c r="G222">
        <v>481.65</v>
      </c>
      <c r="H222">
        <v>145.9</v>
      </c>
      <c r="I222" t="b">
        <v>1</v>
      </c>
      <c r="J222" t="s">
        <v>2904</v>
      </c>
      <c r="K222" t="s">
        <v>2905</v>
      </c>
      <c r="L222">
        <f>F222*G222</f>
        <v>1926.6</v>
      </c>
      <c r="M222">
        <f t="shared" si="3"/>
        <v>1</v>
      </c>
    </row>
    <row r="223" spans="1:13" x14ac:dyDescent="0.35">
      <c r="A223">
        <v>3045</v>
      </c>
      <c r="B223" s="1">
        <v>44836</v>
      </c>
      <c r="C223">
        <v>71</v>
      </c>
      <c r="D223" t="s">
        <v>2908</v>
      </c>
      <c r="E223" t="s">
        <v>2932</v>
      </c>
      <c r="F223">
        <v>2</v>
      </c>
      <c r="G223">
        <v>207.85</v>
      </c>
      <c r="H223">
        <v>97.86</v>
      </c>
      <c r="I223" t="b">
        <v>1</v>
      </c>
      <c r="J223" t="s">
        <v>2904</v>
      </c>
      <c r="K223" t="s">
        <v>2917</v>
      </c>
      <c r="L223">
        <f>F223*G223</f>
        <v>415.7</v>
      </c>
      <c r="M223">
        <f t="shared" si="3"/>
        <v>1</v>
      </c>
    </row>
    <row r="224" spans="1:13" x14ac:dyDescent="0.35">
      <c r="A224">
        <v>9178</v>
      </c>
      <c r="B224" s="1">
        <v>44317</v>
      </c>
      <c r="C224">
        <v>71</v>
      </c>
      <c r="D224" t="s">
        <v>2911</v>
      </c>
      <c r="E224" t="s">
        <v>2944</v>
      </c>
      <c r="F224">
        <v>5</v>
      </c>
      <c r="G224">
        <v>38.71</v>
      </c>
      <c r="H224">
        <v>6.92</v>
      </c>
      <c r="I224" t="b">
        <v>1</v>
      </c>
      <c r="J224" t="s">
        <v>2904</v>
      </c>
      <c r="K224" t="s">
        <v>2905</v>
      </c>
      <c r="L224">
        <f>F224*G224</f>
        <v>193.55</v>
      </c>
      <c r="M224">
        <f t="shared" si="3"/>
        <v>1</v>
      </c>
    </row>
    <row r="225" spans="1:13" x14ac:dyDescent="0.35">
      <c r="A225">
        <v>9603</v>
      </c>
      <c r="B225" s="1">
        <v>44284</v>
      </c>
      <c r="C225">
        <v>71</v>
      </c>
      <c r="D225" t="s">
        <v>2911</v>
      </c>
      <c r="E225" t="s">
        <v>2912</v>
      </c>
      <c r="F225">
        <v>3</v>
      </c>
      <c r="G225">
        <v>248.28</v>
      </c>
      <c r="H225">
        <v>46.94</v>
      </c>
      <c r="I225" t="b">
        <v>0</v>
      </c>
      <c r="J225" t="s">
        <v>2904</v>
      </c>
      <c r="K225" t="s">
        <v>2905</v>
      </c>
      <c r="L225">
        <f>F225*G225</f>
        <v>744.84</v>
      </c>
      <c r="M225">
        <f t="shared" si="3"/>
        <v>0</v>
      </c>
    </row>
    <row r="226" spans="1:13" x14ac:dyDescent="0.35">
      <c r="A226">
        <v>3261</v>
      </c>
      <c r="B226" s="1">
        <v>44650</v>
      </c>
      <c r="C226">
        <v>72</v>
      </c>
      <c r="D226" t="s">
        <v>2913</v>
      </c>
      <c r="E226" t="s">
        <v>2918</v>
      </c>
      <c r="F226">
        <v>2</v>
      </c>
      <c r="G226">
        <v>124.19</v>
      </c>
      <c r="H226">
        <v>40.96</v>
      </c>
      <c r="I226" t="b">
        <v>1</v>
      </c>
      <c r="J226" t="s">
        <v>2929</v>
      </c>
      <c r="K226" t="s">
        <v>2917</v>
      </c>
      <c r="L226">
        <f>F226*G226</f>
        <v>248.38</v>
      </c>
      <c r="M226">
        <f t="shared" si="3"/>
        <v>1</v>
      </c>
    </row>
    <row r="227" spans="1:13" x14ac:dyDescent="0.35">
      <c r="A227">
        <v>446</v>
      </c>
      <c r="B227" s="1">
        <v>44832</v>
      </c>
      <c r="C227">
        <v>73</v>
      </c>
      <c r="D227" t="s">
        <v>2911</v>
      </c>
      <c r="E227" t="s">
        <v>2924</v>
      </c>
      <c r="F227">
        <v>1</v>
      </c>
      <c r="G227">
        <v>43.25</v>
      </c>
      <c r="H227">
        <v>4.9800000000000004</v>
      </c>
      <c r="I227" t="b">
        <v>1</v>
      </c>
      <c r="J227" t="s">
        <v>2929</v>
      </c>
      <c r="K227" t="s">
        <v>2905</v>
      </c>
      <c r="L227">
        <f>F227*G227</f>
        <v>43.25</v>
      </c>
      <c r="M227">
        <f t="shared" si="3"/>
        <v>1</v>
      </c>
    </row>
    <row r="228" spans="1:13" x14ac:dyDescent="0.35">
      <c r="A228">
        <v>4252</v>
      </c>
      <c r="B228" s="1">
        <v>44706</v>
      </c>
      <c r="C228">
        <v>73</v>
      </c>
      <c r="D228" t="s">
        <v>2902</v>
      </c>
      <c r="E228" t="s">
        <v>2923</v>
      </c>
      <c r="F228">
        <v>4</v>
      </c>
      <c r="G228">
        <v>253.24</v>
      </c>
      <c r="H228">
        <v>39.74</v>
      </c>
      <c r="I228" t="b">
        <v>1</v>
      </c>
      <c r="J228" t="s">
        <v>2904</v>
      </c>
      <c r="K228" t="s">
        <v>2917</v>
      </c>
      <c r="L228">
        <f>F228*G228</f>
        <v>1012.96</v>
      </c>
      <c r="M228">
        <f t="shared" si="3"/>
        <v>1</v>
      </c>
    </row>
    <row r="229" spans="1:13" x14ac:dyDescent="0.35">
      <c r="A229">
        <v>7248</v>
      </c>
      <c r="B229" s="1">
        <v>44986</v>
      </c>
      <c r="C229">
        <v>74</v>
      </c>
      <c r="D229" t="s">
        <v>2913</v>
      </c>
      <c r="E229" t="s">
        <v>2914</v>
      </c>
      <c r="F229">
        <v>1</v>
      </c>
      <c r="G229">
        <v>371.49</v>
      </c>
      <c r="H229">
        <v>59.78</v>
      </c>
      <c r="I229" t="b">
        <v>1</v>
      </c>
      <c r="J229" t="s">
        <v>2910</v>
      </c>
      <c r="K229" t="s">
        <v>2905</v>
      </c>
      <c r="L229">
        <f>F229*G229</f>
        <v>371.49</v>
      </c>
      <c r="M229">
        <f t="shared" si="3"/>
        <v>1</v>
      </c>
    </row>
    <row r="230" spans="1:13" x14ac:dyDescent="0.35">
      <c r="A230">
        <v>9929</v>
      </c>
      <c r="B230" s="1">
        <v>44957</v>
      </c>
      <c r="C230">
        <v>74</v>
      </c>
      <c r="D230" t="s">
        <v>2911</v>
      </c>
      <c r="E230" t="s">
        <v>2912</v>
      </c>
      <c r="F230">
        <v>4</v>
      </c>
      <c r="G230">
        <v>408.43</v>
      </c>
      <c r="H230">
        <v>200.92</v>
      </c>
      <c r="I230" t="b">
        <v>1</v>
      </c>
      <c r="J230" t="s">
        <v>2919</v>
      </c>
      <c r="K230" t="s">
        <v>2917</v>
      </c>
      <c r="L230">
        <f>F230*G230</f>
        <v>1633.72</v>
      </c>
      <c r="M230">
        <f t="shared" si="3"/>
        <v>1</v>
      </c>
    </row>
    <row r="231" spans="1:13" x14ac:dyDescent="0.35">
      <c r="A231">
        <v>9341</v>
      </c>
      <c r="B231" s="1">
        <v>44747</v>
      </c>
      <c r="C231">
        <v>74</v>
      </c>
      <c r="D231" t="s">
        <v>2911</v>
      </c>
      <c r="E231" t="s">
        <v>2924</v>
      </c>
      <c r="F231">
        <v>5</v>
      </c>
      <c r="G231">
        <v>78.34</v>
      </c>
      <c r="H231">
        <v>3.69</v>
      </c>
      <c r="I231" t="b">
        <v>0</v>
      </c>
      <c r="J231" t="s">
        <v>2919</v>
      </c>
      <c r="K231" t="s">
        <v>2905</v>
      </c>
      <c r="L231">
        <f>F231*G231</f>
        <v>391.70000000000005</v>
      </c>
      <c r="M231">
        <f t="shared" si="3"/>
        <v>0</v>
      </c>
    </row>
    <row r="232" spans="1:13" x14ac:dyDescent="0.35">
      <c r="A232">
        <v>7466</v>
      </c>
      <c r="B232" s="1">
        <v>44842</v>
      </c>
      <c r="C232">
        <v>75</v>
      </c>
      <c r="D232" t="s">
        <v>2911</v>
      </c>
      <c r="E232" t="s">
        <v>2924</v>
      </c>
      <c r="F232">
        <v>1</v>
      </c>
      <c r="G232">
        <v>476.87</v>
      </c>
      <c r="H232">
        <v>183.02</v>
      </c>
      <c r="I232" t="b">
        <v>0</v>
      </c>
      <c r="J232" t="s">
        <v>2910</v>
      </c>
      <c r="K232" t="s">
        <v>2905</v>
      </c>
      <c r="L232">
        <f>F232*G232</f>
        <v>476.87</v>
      </c>
      <c r="M232">
        <f t="shared" si="3"/>
        <v>0</v>
      </c>
    </row>
    <row r="233" spans="1:13" x14ac:dyDescent="0.35">
      <c r="A233">
        <v>7431</v>
      </c>
      <c r="B233" s="1">
        <v>44809</v>
      </c>
      <c r="C233">
        <v>75</v>
      </c>
      <c r="D233" t="s">
        <v>2902</v>
      </c>
      <c r="E233" t="s">
        <v>2915</v>
      </c>
      <c r="F233">
        <v>2</v>
      </c>
      <c r="G233">
        <v>225.41</v>
      </c>
      <c r="H233">
        <v>54.58</v>
      </c>
      <c r="I233" t="b">
        <v>1</v>
      </c>
      <c r="J233" t="s">
        <v>2910</v>
      </c>
      <c r="K233" t="s">
        <v>2917</v>
      </c>
      <c r="L233">
        <f>F233*G233</f>
        <v>450.82</v>
      </c>
      <c r="M233">
        <f t="shared" si="3"/>
        <v>1</v>
      </c>
    </row>
    <row r="234" spans="1:13" x14ac:dyDescent="0.35">
      <c r="A234">
        <v>9006</v>
      </c>
      <c r="B234" s="1">
        <v>44686</v>
      </c>
      <c r="C234">
        <v>75</v>
      </c>
      <c r="D234" t="s">
        <v>2911</v>
      </c>
      <c r="E234" t="s">
        <v>2912</v>
      </c>
      <c r="F234">
        <v>3</v>
      </c>
      <c r="G234">
        <v>58.12</v>
      </c>
      <c r="H234">
        <v>21.09</v>
      </c>
      <c r="I234" t="b">
        <v>0</v>
      </c>
      <c r="J234" t="s">
        <v>2910</v>
      </c>
      <c r="K234" t="s">
        <v>2905</v>
      </c>
      <c r="L234">
        <f>F234*G234</f>
        <v>174.35999999999999</v>
      </c>
      <c r="M234">
        <f t="shared" si="3"/>
        <v>0</v>
      </c>
    </row>
    <row r="235" spans="1:13" x14ac:dyDescent="0.35">
      <c r="A235">
        <v>8087</v>
      </c>
      <c r="B235" s="1">
        <v>44430</v>
      </c>
      <c r="C235">
        <v>75</v>
      </c>
      <c r="D235" t="s">
        <v>2908</v>
      </c>
      <c r="E235" t="s">
        <v>2938</v>
      </c>
      <c r="F235">
        <v>1</v>
      </c>
      <c r="G235">
        <v>179.46</v>
      </c>
      <c r="H235">
        <v>6.35</v>
      </c>
      <c r="I235" t="b">
        <v>0</v>
      </c>
      <c r="J235" t="s">
        <v>2904</v>
      </c>
      <c r="K235" t="s">
        <v>2917</v>
      </c>
      <c r="L235">
        <f>F235*G235</f>
        <v>179.46</v>
      </c>
      <c r="M235">
        <f t="shared" si="3"/>
        <v>0</v>
      </c>
    </row>
    <row r="236" spans="1:13" x14ac:dyDescent="0.35">
      <c r="A236">
        <v>2400</v>
      </c>
      <c r="B236" s="1">
        <v>44404</v>
      </c>
      <c r="C236">
        <v>75</v>
      </c>
      <c r="D236" t="s">
        <v>2906</v>
      </c>
      <c r="E236" t="s">
        <v>2907</v>
      </c>
      <c r="F236">
        <v>3</v>
      </c>
      <c r="G236">
        <v>79</v>
      </c>
      <c r="H236">
        <v>11.66</v>
      </c>
      <c r="I236" t="b">
        <v>0</v>
      </c>
      <c r="J236" t="s">
        <v>2929</v>
      </c>
      <c r="K236" t="s">
        <v>2917</v>
      </c>
      <c r="L236">
        <f>F236*G236</f>
        <v>237</v>
      </c>
      <c r="M236">
        <f t="shared" si="3"/>
        <v>0</v>
      </c>
    </row>
    <row r="237" spans="1:13" x14ac:dyDescent="0.35">
      <c r="A237">
        <v>3610</v>
      </c>
      <c r="B237" s="1">
        <v>44568</v>
      </c>
      <c r="C237">
        <v>76</v>
      </c>
      <c r="D237" t="s">
        <v>2906</v>
      </c>
      <c r="E237" t="s">
        <v>2925</v>
      </c>
      <c r="F237">
        <v>3</v>
      </c>
      <c r="G237">
        <v>343.63</v>
      </c>
      <c r="H237">
        <v>162.69</v>
      </c>
      <c r="I237" t="b">
        <v>1</v>
      </c>
      <c r="J237" t="s">
        <v>2919</v>
      </c>
      <c r="K237" t="s">
        <v>2905</v>
      </c>
      <c r="L237">
        <f>F237*G237</f>
        <v>1030.8899999999999</v>
      </c>
      <c r="M237">
        <f t="shared" si="3"/>
        <v>1</v>
      </c>
    </row>
    <row r="238" spans="1:13" x14ac:dyDescent="0.35">
      <c r="A238">
        <v>2779</v>
      </c>
      <c r="B238" s="1">
        <v>44461</v>
      </c>
      <c r="C238">
        <v>76</v>
      </c>
      <c r="D238" t="s">
        <v>2913</v>
      </c>
      <c r="E238" t="s">
        <v>2918</v>
      </c>
      <c r="F238">
        <v>1</v>
      </c>
      <c r="G238">
        <v>120.62</v>
      </c>
      <c r="H238">
        <v>5.2</v>
      </c>
      <c r="I238" t="b">
        <v>1</v>
      </c>
      <c r="J238" t="s">
        <v>2919</v>
      </c>
      <c r="K238" t="s">
        <v>2917</v>
      </c>
      <c r="L238">
        <f>F238*G238</f>
        <v>120.62</v>
      </c>
      <c r="M238">
        <f t="shared" si="3"/>
        <v>1</v>
      </c>
    </row>
    <row r="239" spans="1:13" x14ac:dyDescent="0.35">
      <c r="A239">
        <v>742</v>
      </c>
      <c r="B239" s="1">
        <v>44330</v>
      </c>
      <c r="C239">
        <v>76</v>
      </c>
      <c r="D239" t="s">
        <v>2902</v>
      </c>
      <c r="E239" t="s">
        <v>2903</v>
      </c>
      <c r="F239">
        <v>4</v>
      </c>
      <c r="G239">
        <v>456.23</v>
      </c>
      <c r="H239">
        <v>143.9</v>
      </c>
      <c r="I239" t="b">
        <v>0</v>
      </c>
      <c r="J239" t="s">
        <v>2910</v>
      </c>
      <c r="K239" t="s">
        <v>2905</v>
      </c>
      <c r="L239">
        <f>F239*G239</f>
        <v>1824.92</v>
      </c>
      <c r="M239">
        <f t="shared" si="3"/>
        <v>0</v>
      </c>
    </row>
    <row r="240" spans="1:13" x14ac:dyDescent="0.35">
      <c r="A240">
        <v>3828</v>
      </c>
      <c r="B240" s="1">
        <v>44791</v>
      </c>
      <c r="C240">
        <v>77</v>
      </c>
      <c r="D240" t="s">
        <v>2920</v>
      </c>
      <c r="E240" t="s">
        <v>2921</v>
      </c>
      <c r="F240">
        <v>5</v>
      </c>
      <c r="G240">
        <v>63.4</v>
      </c>
      <c r="H240">
        <v>3.35</v>
      </c>
      <c r="I240" t="b">
        <v>0</v>
      </c>
      <c r="J240" t="s">
        <v>2929</v>
      </c>
      <c r="K240" t="s">
        <v>2905</v>
      </c>
      <c r="L240">
        <f>F240*G240</f>
        <v>317</v>
      </c>
      <c r="M240">
        <f t="shared" si="3"/>
        <v>0</v>
      </c>
    </row>
    <row r="241" spans="1:13" x14ac:dyDescent="0.35">
      <c r="A241">
        <v>1617</v>
      </c>
      <c r="B241" s="1">
        <v>44588</v>
      </c>
      <c r="C241">
        <v>77</v>
      </c>
      <c r="D241" t="s">
        <v>2908</v>
      </c>
      <c r="E241" t="s">
        <v>2938</v>
      </c>
      <c r="F241">
        <v>3</v>
      </c>
      <c r="G241">
        <v>157.72</v>
      </c>
      <c r="H241">
        <v>37.4</v>
      </c>
      <c r="I241" t="b">
        <v>1</v>
      </c>
      <c r="J241" t="s">
        <v>2904</v>
      </c>
      <c r="K241" t="s">
        <v>2917</v>
      </c>
      <c r="L241">
        <f>F241*G241</f>
        <v>473.15999999999997</v>
      </c>
      <c r="M241">
        <f t="shared" si="3"/>
        <v>1</v>
      </c>
    </row>
    <row r="242" spans="1:13" x14ac:dyDescent="0.35">
      <c r="A242">
        <v>2865</v>
      </c>
      <c r="B242" s="1">
        <v>44479</v>
      </c>
      <c r="C242">
        <v>77</v>
      </c>
      <c r="D242" t="s">
        <v>2911</v>
      </c>
      <c r="E242" t="s">
        <v>2924</v>
      </c>
      <c r="F242">
        <v>5</v>
      </c>
      <c r="G242">
        <v>183.11</v>
      </c>
      <c r="H242">
        <v>4.66</v>
      </c>
      <c r="I242" t="b">
        <v>0</v>
      </c>
      <c r="J242" t="s">
        <v>2929</v>
      </c>
      <c r="K242" t="s">
        <v>2917</v>
      </c>
      <c r="L242">
        <f>F242*G242</f>
        <v>915.55000000000007</v>
      </c>
      <c r="M242">
        <f t="shared" si="3"/>
        <v>0</v>
      </c>
    </row>
    <row r="243" spans="1:13" x14ac:dyDescent="0.35">
      <c r="A243">
        <v>4523</v>
      </c>
      <c r="B243" s="1">
        <v>44925</v>
      </c>
      <c r="C243">
        <v>79</v>
      </c>
      <c r="D243" t="s">
        <v>2908</v>
      </c>
      <c r="E243" t="s">
        <v>2937</v>
      </c>
      <c r="F243">
        <v>4</v>
      </c>
      <c r="G243">
        <v>427.63</v>
      </c>
      <c r="H243">
        <v>94.51</v>
      </c>
      <c r="I243" t="b">
        <v>0</v>
      </c>
      <c r="J243" t="s">
        <v>2904</v>
      </c>
      <c r="K243" t="s">
        <v>2905</v>
      </c>
      <c r="L243">
        <f>F243*G243</f>
        <v>1710.52</v>
      </c>
      <c r="M243">
        <f t="shared" si="3"/>
        <v>0</v>
      </c>
    </row>
    <row r="244" spans="1:13" x14ac:dyDescent="0.35">
      <c r="A244">
        <v>932</v>
      </c>
      <c r="B244" s="1">
        <v>44290</v>
      </c>
      <c r="C244">
        <v>79</v>
      </c>
      <c r="D244" t="s">
        <v>2906</v>
      </c>
      <c r="E244" t="s">
        <v>2907</v>
      </c>
      <c r="F244">
        <v>4</v>
      </c>
      <c r="G244">
        <v>98.49</v>
      </c>
      <c r="H244">
        <v>2.15</v>
      </c>
      <c r="I244" t="b">
        <v>0</v>
      </c>
      <c r="J244" t="s">
        <v>2904</v>
      </c>
      <c r="K244" t="s">
        <v>2917</v>
      </c>
      <c r="L244">
        <f>F244*G244</f>
        <v>393.96</v>
      </c>
      <c r="M244">
        <f t="shared" si="3"/>
        <v>0</v>
      </c>
    </row>
    <row r="245" spans="1:13" x14ac:dyDescent="0.35">
      <c r="A245">
        <v>2539</v>
      </c>
      <c r="B245" s="1">
        <v>44484</v>
      </c>
      <c r="C245">
        <v>80</v>
      </c>
      <c r="D245" t="s">
        <v>2911</v>
      </c>
      <c r="E245" t="s">
        <v>2912</v>
      </c>
      <c r="F245">
        <v>5</v>
      </c>
      <c r="G245">
        <v>387.73</v>
      </c>
      <c r="H245">
        <v>161.9</v>
      </c>
      <c r="I245" t="b">
        <v>1</v>
      </c>
      <c r="J245" t="s">
        <v>2910</v>
      </c>
      <c r="K245" t="s">
        <v>2917</v>
      </c>
      <c r="L245">
        <f>F245*G245</f>
        <v>1938.65</v>
      </c>
      <c r="M245">
        <f t="shared" si="3"/>
        <v>1</v>
      </c>
    </row>
    <row r="246" spans="1:13" x14ac:dyDescent="0.35">
      <c r="A246">
        <v>4937</v>
      </c>
      <c r="B246" s="1">
        <v>44476</v>
      </c>
      <c r="C246">
        <v>80</v>
      </c>
      <c r="D246" t="s">
        <v>2908</v>
      </c>
      <c r="E246" t="s">
        <v>2909</v>
      </c>
      <c r="F246">
        <v>2</v>
      </c>
      <c r="G246">
        <v>395.46</v>
      </c>
      <c r="H246">
        <v>100.95</v>
      </c>
      <c r="I246" t="b">
        <v>1</v>
      </c>
      <c r="J246" t="s">
        <v>2910</v>
      </c>
      <c r="K246" t="s">
        <v>2905</v>
      </c>
      <c r="L246">
        <f>F246*G246</f>
        <v>790.92</v>
      </c>
      <c r="M246">
        <f t="shared" si="3"/>
        <v>1</v>
      </c>
    </row>
    <row r="247" spans="1:13" x14ac:dyDescent="0.35">
      <c r="A247">
        <v>6503</v>
      </c>
      <c r="B247" s="1">
        <v>44913</v>
      </c>
      <c r="C247">
        <v>81</v>
      </c>
      <c r="D247" t="s">
        <v>2911</v>
      </c>
      <c r="E247" t="s">
        <v>2942</v>
      </c>
      <c r="F247">
        <v>4</v>
      </c>
      <c r="G247">
        <v>286.85000000000002</v>
      </c>
      <c r="H247">
        <v>142.02000000000001</v>
      </c>
      <c r="I247" t="b">
        <v>1</v>
      </c>
      <c r="J247" t="s">
        <v>2910</v>
      </c>
      <c r="K247" t="s">
        <v>2917</v>
      </c>
      <c r="L247">
        <f>F247*G247</f>
        <v>1147.4000000000001</v>
      </c>
      <c r="M247">
        <f t="shared" si="3"/>
        <v>1</v>
      </c>
    </row>
    <row r="248" spans="1:13" x14ac:dyDescent="0.35">
      <c r="A248">
        <v>5078</v>
      </c>
      <c r="B248" s="1">
        <v>44698</v>
      </c>
      <c r="C248">
        <v>81</v>
      </c>
      <c r="D248" t="s">
        <v>2908</v>
      </c>
      <c r="E248" t="s">
        <v>2928</v>
      </c>
      <c r="F248">
        <v>2</v>
      </c>
      <c r="G248">
        <v>272.83</v>
      </c>
      <c r="H248">
        <v>53.3</v>
      </c>
      <c r="I248" t="b">
        <v>1</v>
      </c>
      <c r="J248" t="s">
        <v>2910</v>
      </c>
      <c r="K248" t="s">
        <v>2905</v>
      </c>
      <c r="L248">
        <f>F248*G248</f>
        <v>545.66</v>
      </c>
      <c r="M248">
        <f t="shared" si="3"/>
        <v>1</v>
      </c>
    </row>
    <row r="249" spans="1:13" x14ac:dyDescent="0.35">
      <c r="A249">
        <v>1666</v>
      </c>
      <c r="B249" s="1">
        <v>44646</v>
      </c>
      <c r="C249">
        <v>81</v>
      </c>
      <c r="D249" t="s">
        <v>2908</v>
      </c>
      <c r="E249" t="s">
        <v>2928</v>
      </c>
      <c r="F249">
        <v>1</v>
      </c>
      <c r="G249">
        <v>196.12</v>
      </c>
      <c r="H249">
        <v>21.46</v>
      </c>
      <c r="I249" t="b">
        <v>0</v>
      </c>
      <c r="J249" t="s">
        <v>2916</v>
      </c>
      <c r="K249" t="s">
        <v>2905</v>
      </c>
      <c r="L249">
        <f>F249*G249</f>
        <v>196.12</v>
      </c>
      <c r="M249">
        <f t="shared" si="3"/>
        <v>0</v>
      </c>
    </row>
    <row r="250" spans="1:13" x14ac:dyDescent="0.35">
      <c r="A250">
        <v>832</v>
      </c>
      <c r="B250" s="1">
        <v>44589</v>
      </c>
      <c r="C250">
        <v>81</v>
      </c>
      <c r="D250" t="s">
        <v>2911</v>
      </c>
      <c r="E250" t="s">
        <v>2912</v>
      </c>
      <c r="F250">
        <v>3</v>
      </c>
      <c r="G250">
        <v>115.15</v>
      </c>
      <c r="H250">
        <v>41.42</v>
      </c>
      <c r="I250" t="b">
        <v>1</v>
      </c>
      <c r="J250" t="s">
        <v>2910</v>
      </c>
      <c r="K250" t="s">
        <v>2905</v>
      </c>
      <c r="L250">
        <f>F250*G250</f>
        <v>345.45000000000005</v>
      </c>
      <c r="M250">
        <f t="shared" si="3"/>
        <v>1</v>
      </c>
    </row>
    <row r="251" spans="1:13" x14ac:dyDescent="0.35">
      <c r="A251">
        <v>1271</v>
      </c>
      <c r="B251" s="1">
        <v>44553</v>
      </c>
      <c r="C251">
        <v>81</v>
      </c>
      <c r="D251" t="s">
        <v>2902</v>
      </c>
      <c r="E251" t="s">
        <v>2903</v>
      </c>
      <c r="F251">
        <v>5</v>
      </c>
      <c r="G251">
        <v>254.76</v>
      </c>
      <c r="H251">
        <v>3.57</v>
      </c>
      <c r="I251" t="b">
        <v>0</v>
      </c>
      <c r="J251" t="s">
        <v>2910</v>
      </c>
      <c r="K251" t="s">
        <v>2905</v>
      </c>
      <c r="L251">
        <f>F251*G251</f>
        <v>1273.8</v>
      </c>
      <c r="M251">
        <f t="shared" si="3"/>
        <v>0</v>
      </c>
    </row>
    <row r="252" spans="1:13" x14ac:dyDescent="0.35">
      <c r="A252">
        <v>4584</v>
      </c>
      <c r="B252" s="1">
        <v>44493</v>
      </c>
      <c r="C252">
        <v>81</v>
      </c>
      <c r="D252" t="s">
        <v>2920</v>
      </c>
      <c r="E252" t="s">
        <v>2921</v>
      </c>
      <c r="F252">
        <v>5</v>
      </c>
      <c r="G252">
        <v>122.96</v>
      </c>
      <c r="H252">
        <v>45.61</v>
      </c>
      <c r="I252" t="b">
        <v>1</v>
      </c>
      <c r="J252" t="s">
        <v>2919</v>
      </c>
      <c r="K252" t="s">
        <v>2905</v>
      </c>
      <c r="L252">
        <f>F252*G252</f>
        <v>614.79999999999995</v>
      </c>
      <c r="M252">
        <f t="shared" si="3"/>
        <v>1</v>
      </c>
    </row>
    <row r="253" spans="1:13" x14ac:dyDescent="0.35">
      <c r="A253">
        <v>2722</v>
      </c>
      <c r="B253" s="1">
        <v>44612</v>
      </c>
      <c r="C253">
        <v>82</v>
      </c>
      <c r="D253" t="s">
        <v>2911</v>
      </c>
      <c r="E253" t="s">
        <v>2912</v>
      </c>
      <c r="F253">
        <v>4</v>
      </c>
      <c r="G253">
        <v>71.09</v>
      </c>
      <c r="H253">
        <v>2.2799999999999998</v>
      </c>
      <c r="I253" t="b">
        <v>1</v>
      </c>
      <c r="J253" t="s">
        <v>2904</v>
      </c>
      <c r="K253" t="s">
        <v>2917</v>
      </c>
      <c r="L253">
        <f>F253*G253</f>
        <v>284.36</v>
      </c>
      <c r="M253">
        <f t="shared" si="3"/>
        <v>1</v>
      </c>
    </row>
    <row r="254" spans="1:13" x14ac:dyDescent="0.35">
      <c r="A254">
        <v>6076</v>
      </c>
      <c r="B254" s="1">
        <v>44485</v>
      </c>
      <c r="C254">
        <v>82</v>
      </c>
      <c r="D254" t="s">
        <v>2908</v>
      </c>
      <c r="E254" t="s">
        <v>2932</v>
      </c>
      <c r="F254">
        <v>4</v>
      </c>
      <c r="G254">
        <v>466.04</v>
      </c>
      <c r="H254">
        <v>93.36</v>
      </c>
      <c r="I254" t="b">
        <v>0</v>
      </c>
      <c r="J254" t="s">
        <v>2904</v>
      </c>
      <c r="K254" t="s">
        <v>2917</v>
      </c>
      <c r="L254">
        <f>F254*G254</f>
        <v>1864.16</v>
      </c>
      <c r="M254">
        <f t="shared" si="3"/>
        <v>0</v>
      </c>
    </row>
    <row r="255" spans="1:13" x14ac:dyDescent="0.35">
      <c r="A255">
        <v>3223</v>
      </c>
      <c r="B255" s="1">
        <v>44405</v>
      </c>
      <c r="C255">
        <v>82</v>
      </c>
      <c r="D255" t="s">
        <v>2913</v>
      </c>
      <c r="E255" t="s">
        <v>2926</v>
      </c>
      <c r="F255">
        <v>3</v>
      </c>
      <c r="G255">
        <v>201.3</v>
      </c>
      <c r="H255">
        <v>7.39</v>
      </c>
      <c r="I255" t="b">
        <v>0</v>
      </c>
      <c r="J255" t="s">
        <v>2916</v>
      </c>
      <c r="K255" t="s">
        <v>2905</v>
      </c>
      <c r="L255">
        <f>F255*G255</f>
        <v>603.90000000000009</v>
      </c>
      <c r="M255">
        <f t="shared" si="3"/>
        <v>0</v>
      </c>
    </row>
    <row r="256" spans="1:13" x14ac:dyDescent="0.35">
      <c r="A256">
        <v>7979</v>
      </c>
      <c r="B256" s="1">
        <v>44730</v>
      </c>
      <c r="C256">
        <v>83</v>
      </c>
      <c r="D256" t="s">
        <v>2906</v>
      </c>
      <c r="E256" t="s">
        <v>2925</v>
      </c>
      <c r="F256">
        <v>2</v>
      </c>
      <c r="G256">
        <v>463.81</v>
      </c>
      <c r="H256">
        <v>163.9</v>
      </c>
      <c r="I256" t="b">
        <v>0</v>
      </c>
      <c r="J256" t="s">
        <v>2929</v>
      </c>
      <c r="K256" t="s">
        <v>2905</v>
      </c>
      <c r="L256">
        <f>F256*G256</f>
        <v>927.62</v>
      </c>
      <c r="M256">
        <f t="shared" si="3"/>
        <v>0</v>
      </c>
    </row>
    <row r="257" spans="1:13" x14ac:dyDescent="0.35">
      <c r="A257">
        <v>465</v>
      </c>
      <c r="B257" s="1">
        <v>44839</v>
      </c>
      <c r="C257">
        <v>84</v>
      </c>
      <c r="D257" t="s">
        <v>2906</v>
      </c>
      <c r="E257" t="s">
        <v>2934</v>
      </c>
      <c r="F257">
        <v>3</v>
      </c>
      <c r="G257">
        <v>329.05</v>
      </c>
      <c r="H257">
        <v>126.18</v>
      </c>
      <c r="I257" t="b">
        <v>0</v>
      </c>
      <c r="J257" t="s">
        <v>2904</v>
      </c>
      <c r="K257" t="s">
        <v>2917</v>
      </c>
      <c r="L257">
        <f>F257*G257</f>
        <v>987.15000000000009</v>
      </c>
      <c r="M257">
        <f t="shared" si="3"/>
        <v>0</v>
      </c>
    </row>
    <row r="258" spans="1:13" x14ac:dyDescent="0.35">
      <c r="A258">
        <v>9594</v>
      </c>
      <c r="B258" s="1">
        <v>44590</v>
      </c>
      <c r="C258">
        <v>84</v>
      </c>
      <c r="D258" t="s">
        <v>2908</v>
      </c>
      <c r="E258" t="s">
        <v>2932</v>
      </c>
      <c r="F258">
        <v>1</v>
      </c>
      <c r="G258">
        <v>372.85</v>
      </c>
      <c r="H258">
        <v>86.29</v>
      </c>
      <c r="I258" t="b">
        <v>1</v>
      </c>
      <c r="J258" t="s">
        <v>2929</v>
      </c>
      <c r="K258" t="s">
        <v>2917</v>
      </c>
      <c r="L258">
        <f>F258*G258</f>
        <v>372.85</v>
      </c>
      <c r="M258">
        <f t="shared" si="3"/>
        <v>1</v>
      </c>
    </row>
    <row r="259" spans="1:13" x14ac:dyDescent="0.35">
      <c r="A259">
        <v>9599</v>
      </c>
      <c r="B259" s="1">
        <v>44533</v>
      </c>
      <c r="C259">
        <v>84</v>
      </c>
      <c r="D259" t="s">
        <v>2906</v>
      </c>
      <c r="E259" t="s">
        <v>2907</v>
      </c>
      <c r="F259">
        <v>4</v>
      </c>
      <c r="G259">
        <v>477.01</v>
      </c>
      <c r="H259">
        <v>23.44</v>
      </c>
      <c r="I259" t="b">
        <v>0</v>
      </c>
      <c r="J259" t="s">
        <v>2919</v>
      </c>
      <c r="K259" t="s">
        <v>2917</v>
      </c>
      <c r="L259">
        <f>F259*G259</f>
        <v>1908.04</v>
      </c>
      <c r="M259">
        <f t="shared" ref="M259:M322" si="4">IF(I259, 1, 0)</f>
        <v>0</v>
      </c>
    </row>
    <row r="260" spans="1:13" x14ac:dyDescent="0.35">
      <c r="A260">
        <v>5541</v>
      </c>
      <c r="B260" s="1">
        <v>44398</v>
      </c>
      <c r="C260">
        <v>84</v>
      </c>
      <c r="D260" t="s">
        <v>2913</v>
      </c>
      <c r="E260" t="s">
        <v>2918</v>
      </c>
      <c r="F260">
        <v>1</v>
      </c>
      <c r="G260">
        <v>251.3</v>
      </c>
      <c r="H260">
        <v>68.489999999999995</v>
      </c>
      <c r="I260" t="b">
        <v>0</v>
      </c>
      <c r="J260" t="s">
        <v>2929</v>
      </c>
      <c r="K260" t="s">
        <v>2917</v>
      </c>
      <c r="L260">
        <f>F260*G260</f>
        <v>251.3</v>
      </c>
      <c r="M260">
        <f t="shared" si="4"/>
        <v>0</v>
      </c>
    </row>
    <row r="261" spans="1:13" x14ac:dyDescent="0.35">
      <c r="A261">
        <v>4571</v>
      </c>
      <c r="B261" s="1">
        <v>44578</v>
      </c>
      <c r="C261">
        <v>85</v>
      </c>
      <c r="D261" t="s">
        <v>2902</v>
      </c>
      <c r="E261" t="s">
        <v>2939</v>
      </c>
      <c r="F261">
        <v>2</v>
      </c>
      <c r="G261">
        <v>432.96</v>
      </c>
      <c r="H261">
        <v>25.65</v>
      </c>
      <c r="I261" t="b">
        <v>0</v>
      </c>
      <c r="J261" t="s">
        <v>2919</v>
      </c>
      <c r="K261" t="s">
        <v>2905</v>
      </c>
      <c r="L261">
        <f>F261*G261</f>
        <v>865.92</v>
      </c>
      <c r="M261">
        <f t="shared" si="4"/>
        <v>0</v>
      </c>
    </row>
    <row r="262" spans="1:13" x14ac:dyDescent="0.35">
      <c r="A262">
        <v>702</v>
      </c>
      <c r="B262" s="1">
        <v>44434</v>
      </c>
      <c r="C262">
        <v>85</v>
      </c>
      <c r="D262" t="s">
        <v>2911</v>
      </c>
      <c r="E262" t="s">
        <v>2943</v>
      </c>
      <c r="F262">
        <v>1</v>
      </c>
      <c r="G262">
        <v>421.03</v>
      </c>
      <c r="H262">
        <v>1.07</v>
      </c>
      <c r="I262" t="b">
        <v>0</v>
      </c>
      <c r="J262" t="s">
        <v>2904</v>
      </c>
      <c r="K262" t="s">
        <v>2905</v>
      </c>
      <c r="L262">
        <f>F262*G262</f>
        <v>421.03</v>
      </c>
      <c r="M262">
        <f t="shared" si="4"/>
        <v>0</v>
      </c>
    </row>
    <row r="263" spans="1:13" x14ac:dyDescent="0.35">
      <c r="A263">
        <v>7307</v>
      </c>
      <c r="B263" s="1">
        <v>44629</v>
      </c>
      <c r="C263">
        <v>86</v>
      </c>
      <c r="D263" t="s">
        <v>2902</v>
      </c>
      <c r="E263" t="s">
        <v>2933</v>
      </c>
      <c r="F263">
        <v>2</v>
      </c>
      <c r="G263">
        <v>393.61</v>
      </c>
      <c r="H263">
        <v>28.02</v>
      </c>
      <c r="I263" t="b">
        <v>1</v>
      </c>
      <c r="J263" t="s">
        <v>2916</v>
      </c>
      <c r="K263" t="s">
        <v>2905</v>
      </c>
      <c r="L263">
        <f>F263*G263</f>
        <v>787.22</v>
      </c>
      <c r="M263">
        <f t="shared" si="4"/>
        <v>1</v>
      </c>
    </row>
    <row r="264" spans="1:13" x14ac:dyDescent="0.35">
      <c r="A264">
        <v>4369</v>
      </c>
      <c r="B264" s="1">
        <v>44305</v>
      </c>
      <c r="C264">
        <v>86</v>
      </c>
      <c r="D264" t="s">
        <v>2920</v>
      </c>
      <c r="E264" t="s">
        <v>2936</v>
      </c>
      <c r="F264">
        <v>1</v>
      </c>
      <c r="G264">
        <v>145.01</v>
      </c>
      <c r="H264">
        <v>14.41</v>
      </c>
      <c r="I264" t="b">
        <v>0</v>
      </c>
      <c r="J264" t="s">
        <v>2916</v>
      </c>
      <c r="K264" t="s">
        <v>2917</v>
      </c>
      <c r="L264">
        <f>F264*G264</f>
        <v>145.01</v>
      </c>
      <c r="M264">
        <f t="shared" si="4"/>
        <v>0</v>
      </c>
    </row>
    <row r="265" spans="1:13" x14ac:dyDescent="0.35">
      <c r="A265">
        <v>7971</v>
      </c>
      <c r="B265" s="1">
        <v>44935</v>
      </c>
      <c r="C265">
        <v>87</v>
      </c>
      <c r="D265" t="s">
        <v>2902</v>
      </c>
      <c r="E265" t="s">
        <v>2923</v>
      </c>
      <c r="F265">
        <v>2</v>
      </c>
      <c r="G265">
        <v>78.569999999999993</v>
      </c>
      <c r="H265">
        <v>7.59</v>
      </c>
      <c r="I265" t="b">
        <v>1</v>
      </c>
      <c r="J265" t="s">
        <v>2929</v>
      </c>
      <c r="K265" t="s">
        <v>2905</v>
      </c>
      <c r="L265">
        <f>F265*G265</f>
        <v>157.13999999999999</v>
      </c>
      <c r="M265">
        <f t="shared" si="4"/>
        <v>1</v>
      </c>
    </row>
    <row r="266" spans="1:13" x14ac:dyDescent="0.35">
      <c r="A266">
        <v>9021</v>
      </c>
      <c r="B266" s="1">
        <v>44926</v>
      </c>
      <c r="C266">
        <v>87</v>
      </c>
      <c r="D266" t="s">
        <v>2920</v>
      </c>
      <c r="E266" t="s">
        <v>2930</v>
      </c>
      <c r="F266">
        <v>3</v>
      </c>
      <c r="G266">
        <v>227.81</v>
      </c>
      <c r="H266">
        <v>40.049999999999997</v>
      </c>
      <c r="I266" t="b">
        <v>1</v>
      </c>
      <c r="J266" t="s">
        <v>2929</v>
      </c>
      <c r="K266" t="s">
        <v>2905</v>
      </c>
      <c r="L266">
        <f>F266*G266</f>
        <v>683.43000000000006</v>
      </c>
      <c r="M266">
        <f t="shared" si="4"/>
        <v>1</v>
      </c>
    </row>
    <row r="267" spans="1:13" x14ac:dyDescent="0.35">
      <c r="A267">
        <v>574</v>
      </c>
      <c r="B267" s="1">
        <v>44786</v>
      </c>
      <c r="C267">
        <v>87</v>
      </c>
      <c r="D267" t="s">
        <v>2906</v>
      </c>
      <c r="E267" t="s">
        <v>2934</v>
      </c>
      <c r="F267">
        <v>3</v>
      </c>
      <c r="G267">
        <v>188.14</v>
      </c>
      <c r="H267">
        <v>51.21</v>
      </c>
      <c r="I267" t="b">
        <v>0</v>
      </c>
      <c r="J267" t="s">
        <v>2919</v>
      </c>
      <c r="K267" t="s">
        <v>2917</v>
      </c>
      <c r="L267">
        <f>F267*G267</f>
        <v>564.41999999999996</v>
      </c>
      <c r="M267">
        <f t="shared" si="4"/>
        <v>0</v>
      </c>
    </row>
    <row r="268" spans="1:13" x14ac:dyDescent="0.35">
      <c r="A268">
        <v>3626</v>
      </c>
      <c r="B268" s="1">
        <v>44567</v>
      </c>
      <c r="C268">
        <v>87</v>
      </c>
      <c r="D268" t="s">
        <v>2906</v>
      </c>
      <c r="E268" t="s">
        <v>2907</v>
      </c>
      <c r="F268">
        <v>5</v>
      </c>
      <c r="G268">
        <v>279.86</v>
      </c>
      <c r="H268">
        <v>6.72</v>
      </c>
      <c r="I268" t="b">
        <v>1</v>
      </c>
      <c r="J268" t="s">
        <v>2910</v>
      </c>
      <c r="K268" t="s">
        <v>2917</v>
      </c>
      <c r="L268">
        <f>F268*G268</f>
        <v>1399.3000000000002</v>
      </c>
      <c r="M268">
        <f t="shared" si="4"/>
        <v>1</v>
      </c>
    </row>
    <row r="269" spans="1:13" x14ac:dyDescent="0.35">
      <c r="A269">
        <v>2225</v>
      </c>
      <c r="B269" s="1">
        <v>44310</v>
      </c>
      <c r="C269">
        <v>87</v>
      </c>
      <c r="D269" t="s">
        <v>2920</v>
      </c>
      <c r="E269" t="s">
        <v>2936</v>
      </c>
      <c r="F269">
        <v>4</v>
      </c>
      <c r="G269">
        <v>447.86</v>
      </c>
      <c r="H269">
        <v>155.72</v>
      </c>
      <c r="I269" t="b">
        <v>0</v>
      </c>
      <c r="J269" t="s">
        <v>2904</v>
      </c>
      <c r="K269" t="s">
        <v>2917</v>
      </c>
      <c r="L269">
        <f>F269*G269</f>
        <v>1791.44</v>
      </c>
      <c r="M269">
        <f t="shared" si="4"/>
        <v>0</v>
      </c>
    </row>
    <row r="270" spans="1:13" x14ac:dyDescent="0.35">
      <c r="A270">
        <v>2610</v>
      </c>
      <c r="B270" s="1">
        <v>44602</v>
      </c>
      <c r="C270">
        <v>88</v>
      </c>
      <c r="D270" t="s">
        <v>2908</v>
      </c>
      <c r="E270" t="s">
        <v>2928</v>
      </c>
      <c r="F270">
        <v>5</v>
      </c>
      <c r="G270">
        <v>337.39</v>
      </c>
      <c r="H270">
        <v>91.1</v>
      </c>
      <c r="I270" t="b">
        <v>0</v>
      </c>
      <c r="J270" t="s">
        <v>2929</v>
      </c>
      <c r="K270" t="s">
        <v>2917</v>
      </c>
      <c r="L270">
        <f>F270*G270</f>
        <v>1686.9499999999998</v>
      </c>
      <c r="M270">
        <f t="shared" si="4"/>
        <v>0</v>
      </c>
    </row>
    <row r="271" spans="1:13" x14ac:dyDescent="0.35">
      <c r="A271">
        <v>1849</v>
      </c>
      <c r="B271" s="1">
        <v>44493</v>
      </c>
      <c r="C271">
        <v>88</v>
      </c>
      <c r="D271" t="s">
        <v>2908</v>
      </c>
      <c r="E271" t="s">
        <v>2938</v>
      </c>
      <c r="F271">
        <v>4</v>
      </c>
      <c r="G271">
        <v>415.03</v>
      </c>
      <c r="H271">
        <v>79.97</v>
      </c>
      <c r="I271" t="b">
        <v>0</v>
      </c>
      <c r="J271" t="s">
        <v>2904</v>
      </c>
      <c r="K271" t="s">
        <v>2917</v>
      </c>
      <c r="L271">
        <f>F271*G271</f>
        <v>1660.12</v>
      </c>
      <c r="M271">
        <f t="shared" si="4"/>
        <v>0</v>
      </c>
    </row>
    <row r="272" spans="1:13" x14ac:dyDescent="0.35">
      <c r="A272">
        <v>9232</v>
      </c>
      <c r="B272" s="1">
        <v>44474</v>
      </c>
      <c r="C272">
        <v>88</v>
      </c>
      <c r="D272" t="s">
        <v>2911</v>
      </c>
      <c r="E272" t="s">
        <v>2944</v>
      </c>
      <c r="F272">
        <v>4</v>
      </c>
      <c r="G272">
        <v>54.84</v>
      </c>
      <c r="H272">
        <v>17.77</v>
      </c>
      <c r="I272" t="b">
        <v>1</v>
      </c>
      <c r="J272" t="s">
        <v>2916</v>
      </c>
      <c r="K272" t="s">
        <v>2905</v>
      </c>
      <c r="L272">
        <f>F272*G272</f>
        <v>219.36</v>
      </c>
      <c r="M272">
        <f t="shared" si="4"/>
        <v>1</v>
      </c>
    </row>
    <row r="273" spans="1:13" x14ac:dyDescent="0.35">
      <c r="A273">
        <v>2655</v>
      </c>
      <c r="B273" s="1">
        <v>44957</v>
      </c>
      <c r="C273">
        <v>89</v>
      </c>
      <c r="D273" t="s">
        <v>2908</v>
      </c>
      <c r="E273" t="s">
        <v>2928</v>
      </c>
      <c r="F273">
        <v>2</v>
      </c>
      <c r="G273">
        <v>228.59</v>
      </c>
      <c r="H273">
        <v>113.9</v>
      </c>
      <c r="I273" t="b">
        <v>0</v>
      </c>
      <c r="J273" t="s">
        <v>2904</v>
      </c>
      <c r="K273" t="s">
        <v>2905</v>
      </c>
      <c r="L273">
        <f>F273*G273</f>
        <v>457.18</v>
      </c>
      <c r="M273">
        <f t="shared" si="4"/>
        <v>0</v>
      </c>
    </row>
    <row r="274" spans="1:13" x14ac:dyDescent="0.35">
      <c r="A274">
        <v>1386</v>
      </c>
      <c r="B274" s="1">
        <v>44609</v>
      </c>
      <c r="C274">
        <v>89</v>
      </c>
      <c r="D274" t="s">
        <v>2906</v>
      </c>
      <c r="E274" t="s">
        <v>2925</v>
      </c>
      <c r="F274">
        <v>5</v>
      </c>
      <c r="G274">
        <v>234.37</v>
      </c>
      <c r="H274">
        <v>60.18</v>
      </c>
      <c r="I274" t="b">
        <v>1</v>
      </c>
      <c r="J274" t="s">
        <v>2910</v>
      </c>
      <c r="K274" t="s">
        <v>2905</v>
      </c>
      <c r="L274">
        <f>F274*G274</f>
        <v>1171.8499999999999</v>
      </c>
      <c r="M274">
        <f t="shared" si="4"/>
        <v>1</v>
      </c>
    </row>
    <row r="275" spans="1:13" x14ac:dyDescent="0.35">
      <c r="A275">
        <v>3560</v>
      </c>
      <c r="B275" s="1">
        <v>44335</v>
      </c>
      <c r="C275">
        <v>89</v>
      </c>
      <c r="D275" t="s">
        <v>2906</v>
      </c>
      <c r="E275" t="s">
        <v>2907</v>
      </c>
      <c r="F275">
        <v>1</v>
      </c>
      <c r="G275">
        <v>298.89</v>
      </c>
      <c r="H275">
        <v>57.39</v>
      </c>
      <c r="I275" t="b">
        <v>0</v>
      </c>
      <c r="J275" t="s">
        <v>2910</v>
      </c>
      <c r="K275" t="s">
        <v>2917</v>
      </c>
      <c r="L275">
        <f>F275*G275</f>
        <v>298.89</v>
      </c>
      <c r="M275">
        <f t="shared" si="4"/>
        <v>0</v>
      </c>
    </row>
    <row r="276" spans="1:13" x14ac:dyDescent="0.35">
      <c r="A276">
        <v>9192</v>
      </c>
      <c r="B276" s="1">
        <v>44536</v>
      </c>
      <c r="C276">
        <v>90</v>
      </c>
      <c r="D276" t="s">
        <v>2920</v>
      </c>
      <c r="E276" t="s">
        <v>2936</v>
      </c>
      <c r="F276">
        <v>4</v>
      </c>
      <c r="G276">
        <v>403.81</v>
      </c>
      <c r="H276">
        <v>58.28</v>
      </c>
      <c r="I276" t="b">
        <v>0</v>
      </c>
      <c r="J276" t="s">
        <v>2929</v>
      </c>
      <c r="K276" t="s">
        <v>2917</v>
      </c>
      <c r="L276">
        <f>F276*G276</f>
        <v>1615.24</v>
      </c>
      <c r="M276">
        <f t="shared" si="4"/>
        <v>0</v>
      </c>
    </row>
    <row r="277" spans="1:13" x14ac:dyDescent="0.35">
      <c r="A277">
        <v>8324</v>
      </c>
      <c r="B277" s="1">
        <v>44400</v>
      </c>
      <c r="C277">
        <v>90</v>
      </c>
      <c r="D277" t="s">
        <v>2911</v>
      </c>
      <c r="E277" t="s">
        <v>2924</v>
      </c>
      <c r="F277">
        <v>4</v>
      </c>
      <c r="G277">
        <v>302.01</v>
      </c>
      <c r="H277">
        <v>48.79</v>
      </c>
      <c r="I277" t="b">
        <v>0</v>
      </c>
      <c r="J277" t="s">
        <v>2904</v>
      </c>
      <c r="K277" t="s">
        <v>2905</v>
      </c>
      <c r="L277">
        <f>F277*G277</f>
        <v>1208.04</v>
      </c>
      <c r="M277">
        <f t="shared" si="4"/>
        <v>0</v>
      </c>
    </row>
    <row r="278" spans="1:13" x14ac:dyDescent="0.35">
      <c r="A278">
        <v>1912</v>
      </c>
      <c r="B278" s="1">
        <v>44926</v>
      </c>
      <c r="C278">
        <v>91</v>
      </c>
      <c r="D278" t="s">
        <v>2913</v>
      </c>
      <c r="E278" t="s">
        <v>2940</v>
      </c>
      <c r="F278">
        <v>4</v>
      </c>
      <c r="G278">
        <v>117.77</v>
      </c>
      <c r="H278">
        <v>8.01</v>
      </c>
      <c r="I278" t="b">
        <v>1</v>
      </c>
      <c r="J278" t="s">
        <v>2910</v>
      </c>
      <c r="K278" t="s">
        <v>2905</v>
      </c>
      <c r="L278">
        <f>F278*G278</f>
        <v>471.08</v>
      </c>
      <c r="M278">
        <f t="shared" si="4"/>
        <v>1</v>
      </c>
    </row>
    <row r="279" spans="1:13" x14ac:dyDescent="0.35">
      <c r="A279">
        <v>5965</v>
      </c>
      <c r="B279" s="1">
        <v>44788</v>
      </c>
      <c r="C279">
        <v>91</v>
      </c>
      <c r="D279" t="s">
        <v>2908</v>
      </c>
      <c r="E279" t="s">
        <v>2909</v>
      </c>
      <c r="F279">
        <v>4</v>
      </c>
      <c r="G279">
        <v>412.15</v>
      </c>
      <c r="H279">
        <v>112.23</v>
      </c>
      <c r="I279" t="b">
        <v>0</v>
      </c>
      <c r="J279" t="s">
        <v>2910</v>
      </c>
      <c r="K279" t="s">
        <v>2917</v>
      </c>
      <c r="L279">
        <f>F279*G279</f>
        <v>1648.6</v>
      </c>
      <c r="M279">
        <f t="shared" si="4"/>
        <v>0</v>
      </c>
    </row>
    <row r="280" spans="1:13" x14ac:dyDescent="0.35">
      <c r="A280">
        <v>5595</v>
      </c>
      <c r="B280" s="1">
        <v>44382</v>
      </c>
      <c r="C280">
        <v>91</v>
      </c>
      <c r="D280" t="s">
        <v>2911</v>
      </c>
      <c r="E280" t="s">
        <v>2944</v>
      </c>
      <c r="F280">
        <v>3</v>
      </c>
      <c r="G280">
        <v>269.72000000000003</v>
      </c>
      <c r="H280">
        <v>54.64</v>
      </c>
      <c r="I280" t="b">
        <v>1</v>
      </c>
      <c r="J280" t="s">
        <v>2916</v>
      </c>
      <c r="K280" t="s">
        <v>2905</v>
      </c>
      <c r="L280">
        <f>F280*G280</f>
        <v>809.16000000000008</v>
      </c>
      <c r="M280">
        <f t="shared" si="4"/>
        <v>1</v>
      </c>
    </row>
    <row r="281" spans="1:13" x14ac:dyDescent="0.35">
      <c r="A281">
        <v>9802</v>
      </c>
      <c r="B281" s="1">
        <v>44554</v>
      </c>
      <c r="C281">
        <v>92</v>
      </c>
      <c r="D281" t="s">
        <v>2913</v>
      </c>
      <c r="E281" t="s">
        <v>2926</v>
      </c>
      <c r="F281">
        <v>4</v>
      </c>
      <c r="G281">
        <v>156.28</v>
      </c>
      <c r="H281">
        <v>67.61</v>
      </c>
      <c r="I281" t="b">
        <v>1</v>
      </c>
      <c r="J281" t="s">
        <v>2916</v>
      </c>
      <c r="K281" t="s">
        <v>2917</v>
      </c>
      <c r="L281">
        <f>F281*G281</f>
        <v>625.12</v>
      </c>
      <c r="M281">
        <f t="shared" si="4"/>
        <v>1</v>
      </c>
    </row>
    <row r="282" spans="1:13" x14ac:dyDescent="0.35">
      <c r="A282">
        <v>9011</v>
      </c>
      <c r="B282" s="1">
        <v>44909</v>
      </c>
      <c r="C282">
        <v>93</v>
      </c>
      <c r="D282" t="s">
        <v>2906</v>
      </c>
      <c r="E282" t="s">
        <v>2925</v>
      </c>
      <c r="F282">
        <v>3</v>
      </c>
      <c r="G282">
        <v>18.37</v>
      </c>
      <c r="H282">
        <v>1.0900000000000001</v>
      </c>
      <c r="I282" t="b">
        <v>0</v>
      </c>
      <c r="J282" t="s">
        <v>2929</v>
      </c>
      <c r="K282" t="s">
        <v>2905</v>
      </c>
      <c r="L282">
        <f>F282*G282</f>
        <v>55.11</v>
      </c>
      <c r="M282">
        <f t="shared" si="4"/>
        <v>0</v>
      </c>
    </row>
    <row r="283" spans="1:13" x14ac:dyDescent="0.35">
      <c r="A283">
        <v>3138</v>
      </c>
      <c r="B283" s="1">
        <v>44684</v>
      </c>
      <c r="C283">
        <v>93</v>
      </c>
      <c r="D283" t="s">
        <v>2908</v>
      </c>
      <c r="E283" t="s">
        <v>2909</v>
      </c>
      <c r="F283">
        <v>2</v>
      </c>
      <c r="G283">
        <v>124.79</v>
      </c>
      <c r="H283">
        <v>30.81</v>
      </c>
      <c r="I283" t="b">
        <v>0</v>
      </c>
      <c r="J283" t="s">
        <v>2919</v>
      </c>
      <c r="K283" t="s">
        <v>2905</v>
      </c>
      <c r="L283">
        <f>F283*G283</f>
        <v>249.58</v>
      </c>
      <c r="M283">
        <f t="shared" si="4"/>
        <v>0</v>
      </c>
    </row>
    <row r="284" spans="1:13" x14ac:dyDescent="0.35">
      <c r="A284">
        <v>1008</v>
      </c>
      <c r="B284" s="1">
        <v>44487</v>
      </c>
      <c r="C284">
        <v>93</v>
      </c>
      <c r="D284" t="s">
        <v>2920</v>
      </c>
      <c r="E284" t="s">
        <v>2921</v>
      </c>
      <c r="F284">
        <v>5</v>
      </c>
      <c r="G284">
        <v>452.6</v>
      </c>
      <c r="H284">
        <v>143.96</v>
      </c>
      <c r="I284" t="b">
        <v>1</v>
      </c>
      <c r="J284" t="s">
        <v>2916</v>
      </c>
      <c r="K284" t="s">
        <v>2917</v>
      </c>
      <c r="L284">
        <f>F284*G284</f>
        <v>2263</v>
      </c>
      <c r="M284">
        <f t="shared" si="4"/>
        <v>1</v>
      </c>
    </row>
    <row r="285" spans="1:13" x14ac:dyDescent="0.35">
      <c r="A285">
        <v>8191</v>
      </c>
      <c r="B285" s="1">
        <v>44942</v>
      </c>
      <c r="C285">
        <v>94</v>
      </c>
      <c r="D285" t="s">
        <v>2902</v>
      </c>
      <c r="E285" t="s">
        <v>2933</v>
      </c>
      <c r="F285">
        <v>3</v>
      </c>
      <c r="G285">
        <v>466.12</v>
      </c>
      <c r="H285">
        <v>232.35</v>
      </c>
      <c r="I285" t="b">
        <v>1</v>
      </c>
      <c r="J285" t="s">
        <v>2919</v>
      </c>
      <c r="K285" t="s">
        <v>2905</v>
      </c>
      <c r="L285">
        <f>F285*G285</f>
        <v>1398.3600000000001</v>
      </c>
      <c r="M285">
        <f t="shared" si="4"/>
        <v>1</v>
      </c>
    </row>
    <row r="286" spans="1:13" x14ac:dyDescent="0.35">
      <c r="A286">
        <v>592</v>
      </c>
      <c r="B286" s="1">
        <v>44757</v>
      </c>
      <c r="C286">
        <v>94</v>
      </c>
      <c r="D286" t="s">
        <v>2908</v>
      </c>
      <c r="E286" t="s">
        <v>2932</v>
      </c>
      <c r="F286">
        <v>2</v>
      </c>
      <c r="G286">
        <v>445.4</v>
      </c>
      <c r="H286">
        <v>176</v>
      </c>
      <c r="I286" t="b">
        <v>1</v>
      </c>
      <c r="J286" t="s">
        <v>2929</v>
      </c>
      <c r="K286" t="s">
        <v>2917</v>
      </c>
      <c r="L286">
        <f>F286*G286</f>
        <v>890.8</v>
      </c>
      <c r="M286">
        <f t="shared" si="4"/>
        <v>1</v>
      </c>
    </row>
    <row r="287" spans="1:13" x14ac:dyDescent="0.35">
      <c r="A287">
        <v>2858</v>
      </c>
      <c r="B287" s="1">
        <v>44674</v>
      </c>
      <c r="C287">
        <v>94</v>
      </c>
      <c r="D287" t="s">
        <v>2913</v>
      </c>
      <c r="E287" t="s">
        <v>2918</v>
      </c>
      <c r="F287">
        <v>2</v>
      </c>
      <c r="G287">
        <v>167.43</v>
      </c>
      <c r="H287">
        <v>49.39</v>
      </c>
      <c r="I287" t="b">
        <v>1</v>
      </c>
      <c r="J287" t="s">
        <v>2919</v>
      </c>
      <c r="K287" t="s">
        <v>2917</v>
      </c>
      <c r="L287">
        <f>F287*G287</f>
        <v>334.86</v>
      </c>
      <c r="M287">
        <f t="shared" si="4"/>
        <v>1</v>
      </c>
    </row>
    <row r="288" spans="1:13" x14ac:dyDescent="0.35">
      <c r="A288">
        <v>2628</v>
      </c>
      <c r="B288" s="1">
        <v>44302</v>
      </c>
      <c r="C288">
        <v>94</v>
      </c>
      <c r="D288" t="s">
        <v>2908</v>
      </c>
      <c r="E288" t="s">
        <v>2938</v>
      </c>
      <c r="F288">
        <v>3</v>
      </c>
      <c r="G288">
        <v>406.68</v>
      </c>
      <c r="H288">
        <v>25.33</v>
      </c>
      <c r="I288" t="b">
        <v>1</v>
      </c>
      <c r="J288" t="s">
        <v>2929</v>
      </c>
      <c r="K288" t="s">
        <v>2917</v>
      </c>
      <c r="L288">
        <f>F288*G288</f>
        <v>1220.04</v>
      </c>
      <c r="M288">
        <f t="shared" si="4"/>
        <v>1</v>
      </c>
    </row>
    <row r="289" spans="1:13" x14ac:dyDescent="0.35">
      <c r="A289">
        <v>5318</v>
      </c>
      <c r="B289" s="1">
        <v>44688</v>
      </c>
      <c r="C289">
        <v>95</v>
      </c>
      <c r="D289" t="s">
        <v>2906</v>
      </c>
      <c r="E289" t="s">
        <v>2922</v>
      </c>
      <c r="F289">
        <v>2</v>
      </c>
      <c r="G289">
        <v>222.24</v>
      </c>
      <c r="H289">
        <v>59.43</v>
      </c>
      <c r="I289" t="b">
        <v>1</v>
      </c>
      <c r="J289" t="s">
        <v>2919</v>
      </c>
      <c r="K289" t="s">
        <v>2917</v>
      </c>
      <c r="L289">
        <f>F289*G289</f>
        <v>444.48</v>
      </c>
      <c r="M289">
        <f t="shared" si="4"/>
        <v>1</v>
      </c>
    </row>
    <row r="290" spans="1:13" x14ac:dyDescent="0.35">
      <c r="A290">
        <v>4472</v>
      </c>
      <c r="B290" s="1">
        <v>44680</v>
      </c>
      <c r="C290">
        <v>95</v>
      </c>
      <c r="D290" t="s">
        <v>2906</v>
      </c>
      <c r="E290" t="s">
        <v>2934</v>
      </c>
      <c r="F290">
        <v>3</v>
      </c>
      <c r="G290">
        <v>231.66</v>
      </c>
      <c r="H290">
        <v>92.96</v>
      </c>
      <c r="I290" t="b">
        <v>1</v>
      </c>
      <c r="J290" t="s">
        <v>2910</v>
      </c>
      <c r="K290" t="s">
        <v>2917</v>
      </c>
      <c r="L290">
        <f>F290*G290</f>
        <v>694.98</v>
      </c>
      <c r="M290">
        <f t="shared" si="4"/>
        <v>1</v>
      </c>
    </row>
    <row r="291" spans="1:13" x14ac:dyDescent="0.35">
      <c r="A291">
        <v>1638</v>
      </c>
      <c r="B291" s="1">
        <v>44631</v>
      </c>
      <c r="C291">
        <v>95</v>
      </c>
      <c r="D291" t="s">
        <v>2911</v>
      </c>
      <c r="E291" t="s">
        <v>2944</v>
      </c>
      <c r="F291">
        <v>3</v>
      </c>
      <c r="G291">
        <v>271.37</v>
      </c>
      <c r="H291">
        <v>70.16</v>
      </c>
      <c r="I291" t="b">
        <v>0</v>
      </c>
      <c r="J291" t="s">
        <v>2919</v>
      </c>
      <c r="K291" t="s">
        <v>2917</v>
      </c>
      <c r="L291">
        <f>F291*G291</f>
        <v>814.11</v>
      </c>
      <c r="M291">
        <f t="shared" si="4"/>
        <v>0</v>
      </c>
    </row>
    <row r="292" spans="1:13" x14ac:dyDescent="0.35">
      <c r="A292">
        <v>588</v>
      </c>
      <c r="B292" s="1">
        <v>44966</v>
      </c>
      <c r="C292">
        <v>96</v>
      </c>
      <c r="D292" t="s">
        <v>2911</v>
      </c>
      <c r="E292" t="s">
        <v>2943</v>
      </c>
      <c r="F292">
        <v>3</v>
      </c>
      <c r="G292">
        <v>449.79</v>
      </c>
      <c r="H292">
        <v>184.47</v>
      </c>
      <c r="I292" t="b">
        <v>0</v>
      </c>
      <c r="J292" t="s">
        <v>2904</v>
      </c>
      <c r="K292" t="s">
        <v>2917</v>
      </c>
      <c r="L292">
        <f>F292*G292</f>
        <v>1349.3700000000001</v>
      </c>
      <c r="M292">
        <f t="shared" si="4"/>
        <v>0</v>
      </c>
    </row>
    <row r="293" spans="1:13" x14ac:dyDescent="0.35">
      <c r="A293">
        <v>3502</v>
      </c>
      <c r="B293" s="1">
        <v>44902</v>
      </c>
      <c r="C293">
        <v>96</v>
      </c>
      <c r="D293" t="s">
        <v>2908</v>
      </c>
      <c r="E293" t="s">
        <v>2938</v>
      </c>
      <c r="F293">
        <v>3</v>
      </c>
      <c r="G293">
        <v>265.45</v>
      </c>
      <c r="H293">
        <v>100.48</v>
      </c>
      <c r="I293" t="b">
        <v>1</v>
      </c>
      <c r="J293" t="s">
        <v>2919</v>
      </c>
      <c r="K293" t="s">
        <v>2917</v>
      </c>
      <c r="L293">
        <f>F293*G293</f>
        <v>796.34999999999991</v>
      </c>
      <c r="M293">
        <f t="shared" si="4"/>
        <v>1</v>
      </c>
    </row>
    <row r="294" spans="1:13" x14ac:dyDescent="0.35">
      <c r="A294">
        <v>2626</v>
      </c>
      <c r="B294" s="1">
        <v>44869</v>
      </c>
      <c r="C294">
        <v>96</v>
      </c>
      <c r="D294" t="s">
        <v>2906</v>
      </c>
      <c r="E294" t="s">
        <v>2907</v>
      </c>
      <c r="F294">
        <v>5</v>
      </c>
      <c r="G294">
        <v>408.37</v>
      </c>
      <c r="H294">
        <v>115.64</v>
      </c>
      <c r="I294" t="b">
        <v>0</v>
      </c>
      <c r="J294" t="s">
        <v>2919</v>
      </c>
      <c r="K294" t="s">
        <v>2905</v>
      </c>
      <c r="L294">
        <f>F294*G294</f>
        <v>2041.85</v>
      </c>
      <c r="M294">
        <f t="shared" si="4"/>
        <v>0</v>
      </c>
    </row>
    <row r="295" spans="1:13" x14ac:dyDescent="0.35">
      <c r="A295">
        <v>8741</v>
      </c>
      <c r="B295" s="1">
        <v>44808</v>
      </c>
      <c r="C295">
        <v>96</v>
      </c>
      <c r="D295" t="s">
        <v>2908</v>
      </c>
      <c r="E295" t="s">
        <v>2928</v>
      </c>
      <c r="F295">
        <v>5</v>
      </c>
      <c r="G295">
        <v>471.39</v>
      </c>
      <c r="H295">
        <v>36.340000000000003</v>
      </c>
      <c r="I295" t="b">
        <v>0</v>
      </c>
      <c r="J295" t="s">
        <v>2904</v>
      </c>
      <c r="K295" t="s">
        <v>2917</v>
      </c>
      <c r="L295">
        <f>F295*G295</f>
        <v>2356.9499999999998</v>
      </c>
      <c r="M295">
        <f t="shared" si="4"/>
        <v>0</v>
      </c>
    </row>
    <row r="296" spans="1:13" x14ac:dyDescent="0.35">
      <c r="A296">
        <v>5155</v>
      </c>
      <c r="B296" s="1">
        <v>44637</v>
      </c>
      <c r="C296">
        <v>96</v>
      </c>
      <c r="D296" t="s">
        <v>2911</v>
      </c>
      <c r="E296" t="s">
        <v>2912</v>
      </c>
      <c r="F296">
        <v>3</v>
      </c>
      <c r="G296">
        <v>378.32</v>
      </c>
      <c r="H296">
        <v>181.36</v>
      </c>
      <c r="I296" t="b">
        <v>1</v>
      </c>
      <c r="J296" t="s">
        <v>2910</v>
      </c>
      <c r="K296" t="s">
        <v>2905</v>
      </c>
      <c r="L296">
        <f>F296*G296</f>
        <v>1134.96</v>
      </c>
      <c r="M296">
        <f t="shared" si="4"/>
        <v>1</v>
      </c>
    </row>
    <row r="297" spans="1:13" x14ac:dyDescent="0.35">
      <c r="A297">
        <v>7849</v>
      </c>
      <c r="B297" s="1">
        <v>44514</v>
      </c>
      <c r="C297">
        <v>96</v>
      </c>
      <c r="D297" t="s">
        <v>2913</v>
      </c>
      <c r="E297" t="s">
        <v>2931</v>
      </c>
      <c r="F297">
        <v>4</v>
      </c>
      <c r="G297">
        <v>100.66</v>
      </c>
      <c r="H297">
        <v>43.4</v>
      </c>
      <c r="I297" t="b">
        <v>1</v>
      </c>
      <c r="J297" t="s">
        <v>2904</v>
      </c>
      <c r="K297" t="s">
        <v>2905</v>
      </c>
      <c r="L297">
        <f>F297*G297</f>
        <v>402.64</v>
      </c>
      <c r="M297">
        <f t="shared" si="4"/>
        <v>1</v>
      </c>
    </row>
    <row r="298" spans="1:13" x14ac:dyDescent="0.35">
      <c r="A298">
        <v>520</v>
      </c>
      <c r="B298" s="1">
        <v>44333</v>
      </c>
      <c r="C298">
        <v>96</v>
      </c>
      <c r="D298" t="s">
        <v>2913</v>
      </c>
      <c r="E298" t="s">
        <v>2940</v>
      </c>
      <c r="F298">
        <v>4</v>
      </c>
      <c r="G298">
        <v>280.82</v>
      </c>
      <c r="H298">
        <v>7.88</v>
      </c>
      <c r="I298" t="b">
        <v>1</v>
      </c>
      <c r="J298" t="s">
        <v>2916</v>
      </c>
      <c r="K298" t="s">
        <v>2917</v>
      </c>
      <c r="L298">
        <f>F298*G298</f>
        <v>1123.28</v>
      </c>
      <c r="M298">
        <f t="shared" si="4"/>
        <v>1</v>
      </c>
    </row>
    <row r="299" spans="1:13" x14ac:dyDescent="0.35">
      <c r="A299">
        <v>5382</v>
      </c>
      <c r="B299" s="1">
        <v>44597</v>
      </c>
      <c r="C299">
        <v>97</v>
      </c>
      <c r="D299" t="s">
        <v>2911</v>
      </c>
      <c r="E299" t="s">
        <v>2943</v>
      </c>
      <c r="F299">
        <v>5</v>
      </c>
      <c r="G299">
        <v>461.57</v>
      </c>
      <c r="H299">
        <v>140.03</v>
      </c>
      <c r="I299" t="b">
        <v>1</v>
      </c>
      <c r="J299" t="s">
        <v>2910</v>
      </c>
      <c r="K299" t="s">
        <v>2905</v>
      </c>
      <c r="L299">
        <f>F299*G299</f>
        <v>2307.85</v>
      </c>
      <c r="M299">
        <f t="shared" si="4"/>
        <v>1</v>
      </c>
    </row>
    <row r="300" spans="1:13" x14ac:dyDescent="0.35">
      <c r="A300">
        <v>5312</v>
      </c>
      <c r="B300" s="1">
        <v>44414</v>
      </c>
      <c r="C300">
        <v>97</v>
      </c>
      <c r="D300" t="s">
        <v>2906</v>
      </c>
      <c r="E300" t="s">
        <v>2941</v>
      </c>
      <c r="F300">
        <v>3</v>
      </c>
      <c r="G300">
        <v>178.57</v>
      </c>
      <c r="H300">
        <v>31.92</v>
      </c>
      <c r="I300" t="b">
        <v>1</v>
      </c>
      <c r="J300" t="s">
        <v>2929</v>
      </c>
      <c r="K300" t="s">
        <v>2917</v>
      </c>
      <c r="L300">
        <f>F300*G300</f>
        <v>535.71</v>
      </c>
      <c r="M300">
        <f t="shared" si="4"/>
        <v>1</v>
      </c>
    </row>
    <row r="301" spans="1:13" x14ac:dyDescent="0.35">
      <c r="A301">
        <v>452</v>
      </c>
      <c r="B301" s="1">
        <v>44645</v>
      </c>
      <c r="C301">
        <v>98</v>
      </c>
      <c r="D301" t="s">
        <v>2902</v>
      </c>
      <c r="E301" t="s">
        <v>2933</v>
      </c>
      <c r="F301">
        <v>1</v>
      </c>
      <c r="G301">
        <v>426.66</v>
      </c>
      <c r="H301">
        <v>24.29</v>
      </c>
      <c r="I301" t="b">
        <v>1</v>
      </c>
      <c r="J301" t="s">
        <v>2910</v>
      </c>
      <c r="K301" t="s">
        <v>2905</v>
      </c>
      <c r="L301">
        <f>F301*G301</f>
        <v>426.66</v>
      </c>
      <c r="M301">
        <f t="shared" si="4"/>
        <v>1</v>
      </c>
    </row>
    <row r="302" spans="1:13" x14ac:dyDescent="0.35">
      <c r="A302">
        <v>6582</v>
      </c>
      <c r="B302" s="1">
        <v>44528</v>
      </c>
      <c r="C302">
        <v>99</v>
      </c>
      <c r="D302" t="s">
        <v>2908</v>
      </c>
      <c r="E302" t="s">
        <v>2937</v>
      </c>
      <c r="F302">
        <v>2</v>
      </c>
      <c r="G302">
        <v>433.65</v>
      </c>
      <c r="H302">
        <v>170.74</v>
      </c>
      <c r="I302" t="b">
        <v>1</v>
      </c>
      <c r="J302" t="s">
        <v>2929</v>
      </c>
      <c r="K302" t="s">
        <v>2905</v>
      </c>
      <c r="L302">
        <f>F302*G302</f>
        <v>867.3</v>
      </c>
      <c r="M302">
        <f t="shared" si="4"/>
        <v>1</v>
      </c>
    </row>
    <row r="303" spans="1:13" x14ac:dyDescent="0.35">
      <c r="A303">
        <v>2999</v>
      </c>
      <c r="B303" s="1">
        <v>44352</v>
      </c>
      <c r="C303">
        <v>99</v>
      </c>
      <c r="D303" t="s">
        <v>2911</v>
      </c>
      <c r="E303" t="s">
        <v>2943</v>
      </c>
      <c r="F303">
        <v>2</v>
      </c>
      <c r="G303">
        <v>356.56</v>
      </c>
      <c r="H303">
        <v>156.72</v>
      </c>
      <c r="I303" t="b">
        <v>0</v>
      </c>
      <c r="J303" t="s">
        <v>2919</v>
      </c>
      <c r="K303" t="s">
        <v>2917</v>
      </c>
      <c r="L303">
        <f>F303*G303</f>
        <v>713.12</v>
      </c>
      <c r="M303">
        <f t="shared" si="4"/>
        <v>0</v>
      </c>
    </row>
    <row r="304" spans="1:13" x14ac:dyDescent="0.35">
      <c r="A304">
        <v>3272</v>
      </c>
      <c r="B304" s="1">
        <v>44959</v>
      </c>
      <c r="C304">
        <v>100</v>
      </c>
      <c r="D304" t="s">
        <v>2906</v>
      </c>
      <c r="E304" t="s">
        <v>2907</v>
      </c>
      <c r="F304">
        <v>2</v>
      </c>
      <c r="G304">
        <v>322.70999999999998</v>
      </c>
      <c r="H304">
        <v>157.65</v>
      </c>
      <c r="I304" t="b">
        <v>0</v>
      </c>
      <c r="J304" t="s">
        <v>2919</v>
      </c>
      <c r="K304" t="s">
        <v>2905</v>
      </c>
      <c r="L304">
        <f>F304*G304</f>
        <v>645.41999999999996</v>
      </c>
      <c r="M304">
        <f t="shared" si="4"/>
        <v>0</v>
      </c>
    </row>
    <row r="305" spans="1:13" x14ac:dyDescent="0.35">
      <c r="A305">
        <v>1903</v>
      </c>
      <c r="B305" s="1">
        <v>44489</v>
      </c>
      <c r="C305">
        <v>100</v>
      </c>
      <c r="D305" t="s">
        <v>2920</v>
      </c>
      <c r="E305" t="s">
        <v>2927</v>
      </c>
      <c r="F305">
        <v>2</v>
      </c>
      <c r="G305">
        <v>200.44</v>
      </c>
      <c r="H305">
        <v>37.18</v>
      </c>
      <c r="I305" t="b">
        <v>0</v>
      </c>
      <c r="J305" t="s">
        <v>2904</v>
      </c>
      <c r="K305" t="s">
        <v>2917</v>
      </c>
      <c r="L305">
        <f>F305*G305</f>
        <v>400.88</v>
      </c>
      <c r="M305">
        <f t="shared" si="4"/>
        <v>0</v>
      </c>
    </row>
    <row r="306" spans="1:13" x14ac:dyDescent="0.35">
      <c r="A306">
        <v>7636</v>
      </c>
      <c r="B306" s="1">
        <v>44324</v>
      </c>
      <c r="C306">
        <v>101</v>
      </c>
      <c r="D306" t="s">
        <v>2902</v>
      </c>
      <c r="E306" t="s">
        <v>2923</v>
      </c>
      <c r="F306">
        <v>3</v>
      </c>
      <c r="G306">
        <v>458.02</v>
      </c>
      <c r="H306">
        <v>84.9</v>
      </c>
      <c r="I306" t="b">
        <v>0</v>
      </c>
      <c r="J306" t="s">
        <v>2919</v>
      </c>
      <c r="K306" t="s">
        <v>2917</v>
      </c>
      <c r="L306">
        <f>F306*G306</f>
        <v>1374.06</v>
      </c>
      <c r="M306">
        <f t="shared" si="4"/>
        <v>0</v>
      </c>
    </row>
    <row r="307" spans="1:13" x14ac:dyDescent="0.35">
      <c r="A307">
        <v>6702</v>
      </c>
      <c r="B307" s="1">
        <v>44861</v>
      </c>
      <c r="C307">
        <v>103</v>
      </c>
      <c r="D307" t="s">
        <v>2908</v>
      </c>
      <c r="E307" t="s">
        <v>2937</v>
      </c>
      <c r="F307">
        <v>5</v>
      </c>
      <c r="G307">
        <v>173.27</v>
      </c>
      <c r="H307">
        <v>41.61</v>
      </c>
      <c r="I307" t="b">
        <v>0</v>
      </c>
      <c r="J307" t="s">
        <v>2919</v>
      </c>
      <c r="K307" t="s">
        <v>2905</v>
      </c>
      <c r="L307">
        <f>F307*G307</f>
        <v>866.35</v>
      </c>
      <c r="M307">
        <f t="shared" si="4"/>
        <v>0</v>
      </c>
    </row>
    <row r="308" spans="1:13" x14ac:dyDescent="0.35">
      <c r="A308">
        <v>6496</v>
      </c>
      <c r="B308" s="1">
        <v>44762</v>
      </c>
      <c r="C308">
        <v>103</v>
      </c>
      <c r="D308" t="s">
        <v>2911</v>
      </c>
      <c r="E308" t="s">
        <v>2944</v>
      </c>
      <c r="F308">
        <v>2</v>
      </c>
      <c r="G308">
        <v>447.54</v>
      </c>
      <c r="H308">
        <v>124.93</v>
      </c>
      <c r="I308" t="b">
        <v>1</v>
      </c>
      <c r="J308" t="s">
        <v>2919</v>
      </c>
      <c r="K308" t="s">
        <v>2905</v>
      </c>
      <c r="L308">
        <f>F308*G308</f>
        <v>895.08</v>
      </c>
      <c r="M308">
        <f t="shared" si="4"/>
        <v>1</v>
      </c>
    </row>
    <row r="309" spans="1:13" x14ac:dyDescent="0.35">
      <c r="A309">
        <v>9945</v>
      </c>
      <c r="B309" s="1">
        <v>44704</v>
      </c>
      <c r="C309">
        <v>103</v>
      </c>
      <c r="D309" t="s">
        <v>2920</v>
      </c>
      <c r="E309" t="s">
        <v>2935</v>
      </c>
      <c r="F309">
        <v>1</v>
      </c>
      <c r="G309">
        <v>271.98</v>
      </c>
      <c r="H309">
        <v>53.15</v>
      </c>
      <c r="I309" t="b">
        <v>1</v>
      </c>
      <c r="J309" t="s">
        <v>2919</v>
      </c>
      <c r="K309" t="s">
        <v>2905</v>
      </c>
      <c r="L309">
        <f>F309*G309</f>
        <v>271.98</v>
      </c>
      <c r="M309">
        <f t="shared" si="4"/>
        <v>1</v>
      </c>
    </row>
    <row r="310" spans="1:13" x14ac:dyDescent="0.35">
      <c r="A310">
        <v>9225</v>
      </c>
      <c r="B310" s="1">
        <v>44703</v>
      </c>
      <c r="C310">
        <v>103</v>
      </c>
      <c r="D310" t="s">
        <v>2906</v>
      </c>
      <c r="E310" t="s">
        <v>2934</v>
      </c>
      <c r="F310">
        <v>2</v>
      </c>
      <c r="G310">
        <v>257.88</v>
      </c>
      <c r="H310">
        <v>17.079999999999998</v>
      </c>
      <c r="I310" t="b">
        <v>0</v>
      </c>
      <c r="J310" t="s">
        <v>2919</v>
      </c>
      <c r="K310" t="s">
        <v>2917</v>
      </c>
      <c r="L310">
        <f>F310*G310</f>
        <v>515.76</v>
      </c>
      <c r="M310">
        <f t="shared" si="4"/>
        <v>0</v>
      </c>
    </row>
    <row r="311" spans="1:13" x14ac:dyDescent="0.35">
      <c r="A311">
        <v>8918</v>
      </c>
      <c r="B311" s="1">
        <v>44681</v>
      </c>
      <c r="C311">
        <v>103</v>
      </c>
      <c r="D311" t="s">
        <v>2902</v>
      </c>
      <c r="E311" t="s">
        <v>2903</v>
      </c>
      <c r="F311">
        <v>3</v>
      </c>
      <c r="G311">
        <v>141.54</v>
      </c>
      <c r="H311">
        <v>20.99</v>
      </c>
      <c r="I311" t="b">
        <v>0</v>
      </c>
      <c r="J311" t="s">
        <v>2916</v>
      </c>
      <c r="K311" t="s">
        <v>2917</v>
      </c>
      <c r="L311">
        <f>F311*G311</f>
        <v>424.62</v>
      </c>
      <c r="M311">
        <f t="shared" si="4"/>
        <v>0</v>
      </c>
    </row>
    <row r="312" spans="1:13" x14ac:dyDescent="0.35">
      <c r="A312">
        <v>3827</v>
      </c>
      <c r="B312" s="1">
        <v>44601</v>
      </c>
      <c r="C312">
        <v>103</v>
      </c>
      <c r="D312" t="s">
        <v>2906</v>
      </c>
      <c r="E312" t="s">
        <v>2925</v>
      </c>
      <c r="F312">
        <v>4</v>
      </c>
      <c r="G312">
        <v>391.67</v>
      </c>
      <c r="H312">
        <v>184.36</v>
      </c>
      <c r="I312" t="b">
        <v>1</v>
      </c>
      <c r="J312" t="s">
        <v>2904</v>
      </c>
      <c r="K312" t="s">
        <v>2917</v>
      </c>
      <c r="L312">
        <f>F312*G312</f>
        <v>1566.68</v>
      </c>
      <c r="M312">
        <f t="shared" si="4"/>
        <v>1</v>
      </c>
    </row>
    <row r="313" spans="1:13" x14ac:dyDescent="0.35">
      <c r="A313">
        <v>3321</v>
      </c>
      <c r="B313" s="1">
        <v>44510</v>
      </c>
      <c r="C313">
        <v>103</v>
      </c>
      <c r="D313" t="s">
        <v>2911</v>
      </c>
      <c r="E313" t="s">
        <v>2944</v>
      </c>
      <c r="F313">
        <v>4</v>
      </c>
      <c r="G313">
        <v>194.52</v>
      </c>
      <c r="H313">
        <v>41.78</v>
      </c>
      <c r="I313" t="b">
        <v>1</v>
      </c>
      <c r="J313" t="s">
        <v>2929</v>
      </c>
      <c r="K313" t="s">
        <v>2905</v>
      </c>
      <c r="L313">
        <f>F313*G313</f>
        <v>778.08</v>
      </c>
      <c r="M313">
        <f t="shared" si="4"/>
        <v>1</v>
      </c>
    </row>
    <row r="314" spans="1:13" x14ac:dyDescent="0.35">
      <c r="A314">
        <v>2651</v>
      </c>
      <c r="B314" s="1">
        <v>44445</v>
      </c>
      <c r="C314">
        <v>103</v>
      </c>
      <c r="D314" t="s">
        <v>2920</v>
      </c>
      <c r="E314" t="s">
        <v>2927</v>
      </c>
      <c r="F314">
        <v>4</v>
      </c>
      <c r="G314">
        <v>395.18</v>
      </c>
      <c r="H314">
        <v>158.24</v>
      </c>
      <c r="I314" t="b">
        <v>1</v>
      </c>
      <c r="J314" t="s">
        <v>2916</v>
      </c>
      <c r="K314" t="s">
        <v>2905</v>
      </c>
      <c r="L314">
        <f>F314*G314</f>
        <v>1580.72</v>
      </c>
      <c r="M314">
        <f t="shared" si="4"/>
        <v>1</v>
      </c>
    </row>
    <row r="315" spans="1:13" x14ac:dyDescent="0.35">
      <c r="A315">
        <v>980</v>
      </c>
      <c r="B315" s="1">
        <v>44332</v>
      </c>
      <c r="C315">
        <v>103</v>
      </c>
      <c r="D315" t="s">
        <v>2902</v>
      </c>
      <c r="E315" t="s">
        <v>2933</v>
      </c>
      <c r="F315">
        <v>4</v>
      </c>
      <c r="G315">
        <v>482.86</v>
      </c>
      <c r="H315">
        <v>20.71</v>
      </c>
      <c r="I315" t="b">
        <v>1</v>
      </c>
      <c r="J315" t="s">
        <v>2904</v>
      </c>
      <c r="K315" t="s">
        <v>2917</v>
      </c>
      <c r="L315">
        <f>F315*G315</f>
        <v>1931.44</v>
      </c>
      <c r="M315">
        <f t="shared" si="4"/>
        <v>1</v>
      </c>
    </row>
    <row r="316" spans="1:13" x14ac:dyDescent="0.35">
      <c r="A316">
        <v>8719</v>
      </c>
      <c r="B316" s="1">
        <v>44895</v>
      </c>
      <c r="C316">
        <v>104</v>
      </c>
      <c r="D316" t="s">
        <v>2911</v>
      </c>
      <c r="E316" t="s">
        <v>2924</v>
      </c>
      <c r="F316">
        <v>5</v>
      </c>
      <c r="G316">
        <v>352.76</v>
      </c>
      <c r="H316">
        <v>71.36</v>
      </c>
      <c r="I316" t="b">
        <v>0</v>
      </c>
      <c r="J316" t="s">
        <v>2919</v>
      </c>
      <c r="K316" t="s">
        <v>2917</v>
      </c>
      <c r="L316">
        <f>F316*G316</f>
        <v>1763.8</v>
      </c>
      <c r="M316">
        <f t="shared" si="4"/>
        <v>0</v>
      </c>
    </row>
    <row r="317" spans="1:13" x14ac:dyDescent="0.35">
      <c r="A317">
        <v>1103</v>
      </c>
      <c r="B317" s="1">
        <v>44531</v>
      </c>
      <c r="C317">
        <v>104</v>
      </c>
      <c r="D317" t="s">
        <v>2908</v>
      </c>
      <c r="E317" t="s">
        <v>2932</v>
      </c>
      <c r="F317">
        <v>4</v>
      </c>
      <c r="G317">
        <v>302.91000000000003</v>
      </c>
      <c r="H317">
        <v>106.52</v>
      </c>
      <c r="I317" t="b">
        <v>1</v>
      </c>
      <c r="J317" t="s">
        <v>2916</v>
      </c>
      <c r="K317" t="s">
        <v>2917</v>
      </c>
      <c r="L317">
        <f>F317*G317</f>
        <v>1211.6400000000001</v>
      </c>
      <c r="M317">
        <f t="shared" si="4"/>
        <v>1</v>
      </c>
    </row>
    <row r="318" spans="1:13" x14ac:dyDescent="0.35">
      <c r="A318">
        <v>9602</v>
      </c>
      <c r="B318" s="1">
        <v>44364</v>
      </c>
      <c r="C318">
        <v>104</v>
      </c>
      <c r="D318" t="s">
        <v>2911</v>
      </c>
      <c r="E318" t="s">
        <v>2943</v>
      </c>
      <c r="F318">
        <v>3</v>
      </c>
      <c r="G318">
        <v>76.86</v>
      </c>
      <c r="H318">
        <v>6.05</v>
      </c>
      <c r="I318" t="b">
        <v>0</v>
      </c>
      <c r="J318" t="s">
        <v>2929</v>
      </c>
      <c r="K318" t="s">
        <v>2905</v>
      </c>
      <c r="L318">
        <f>F318*G318</f>
        <v>230.57999999999998</v>
      </c>
      <c r="M318">
        <f t="shared" si="4"/>
        <v>0</v>
      </c>
    </row>
    <row r="319" spans="1:13" x14ac:dyDescent="0.35">
      <c r="A319">
        <v>6966</v>
      </c>
      <c r="B319" s="1">
        <v>44736</v>
      </c>
      <c r="C319">
        <v>105</v>
      </c>
      <c r="D319" t="s">
        <v>2902</v>
      </c>
      <c r="E319" t="s">
        <v>2939</v>
      </c>
      <c r="F319">
        <v>3</v>
      </c>
      <c r="G319">
        <v>438.66</v>
      </c>
      <c r="H319">
        <v>7.07</v>
      </c>
      <c r="I319" t="b">
        <v>0</v>
      </c>
      <c r="J319" t="s">
        <v>2910</v>
      </c>
      <c r="K319" t="s">
        <v>2917</v>
      </c>
      <c r="L319">
        <f>F319*G319</f>
        <v>1315.98</v>
      </c>
      <c r="M319">
        <f t="shared" si="4"/>
        <v>0</v>
      </c>
    </row>
    <row r="320" spans="1:13" x14ac:dyDescent="0.35">
      <c r="A320">
        <v>875</v>
      </c>
      <c r="B320" s="1">
        <v>44712</v>
      </c>
      <c r="C320">
        <v>105</v>
      </c>
      <c r="D320" t="s">
        <v>2902</v>
      </c>
      <c r="E320" t="s">
        <v>2903</v>
      </c>
      <c r="F320">
        <v>4</v>
      </c>
      <c r="G320">
        <v>348.64</v>
      </c>
      <c r="H320">
        <v>3.15</v>
      </c>
      <c r="I320" t="b">
        <v>1</v>
      </c>
      <c r="J320" t="s">
        <v>2904</v>
      </c>
      <c r="K320" t="s">
        <v>2905</v>
      </c>
      <c r="L320">
        <f>F320*G320</f>
        <v>1394.56</v>
      </c>
      <c r="M320">
        <f t="shared" si="4"/>
        <v>1</v>
      </c>
    </row>
    <row r="321" spans="1:13" x14ac:dyDescent="0.35">
      <c r="A321">
        <v>6692</v>
      </c>
      <c r="B321" s="1">
        <v>45005</v>
      </c>
      <c r="C321">
        <v>106</v>
      </c>
      <c r="D321" t="s">
        <v>2913</v>
      </c>
      <c r="E321" t="s">
        <v>2931</v>
      </c>
      <c r="F321">
        <v>3</v>
      </c>
      <c r="G321">
        <v>275.45999999999998</v>
      </c>
      <c r="H321">
        <v>4.2</v>
      </c>
      <c r="I321" t="b">
        <v>1</v>
      </c>
      <c r="J321" t="s">
        <v>2910</v>
      </c>
      <c r="K321" t="s">
        <v>2905</v>
      </c>
      <c r="L321">
        <f>F321*G321</f>
        <v>826.37999999999988</v>
      </c>
      <c r="M321">
        <f t="shared" si="4"/>
        <v>1</v>
      </c>
    </row>
    <row r="322" spans="1:13" x14ac:dyDescent="0.35">
      <c r="A322">
        <v>130</v>
      </c>
      <c r="B322" s="1">
        <v>44948</v>
      </c>
      <c r="C322">
        <v>106</v>
      </c>
      <c r="D322" t="s">
        <v>2902</v>
      </c>
      <c r="E322" t="s">
        <v>2923</v>
      </c>
      <c r="F322">
        <v>4</v>
      </c>
      <c r="G322">
        <v>425.82</v>
      </c>
      <c r="H322">
        <v>156.93</v>
      </c>
      <c r="I322" t="b">
        <v>0</v>
      </c>
      <c r="J322" t="s">
        <v>2919</v>
      </c>
      <c r="K322" t="s">
        <v>2905</v>
      </c>
      <c r="L322">
        <f>F322*G322</f>
        <v>1703.28</v>
      </c>
      <c r="M322">
        <f t="shared" si="4"/>
        <v>0</v>
      </c>
    </row>
    <row r="323" spans="1:13" x14ac:dyDescent="0.35">
      <c r="A323">
        <v>7341</v>
      </c>
      <c r="B323" s="1">
        <v>44516</v>
      </c>
      <c r="C323">
        <v>106</v>
      </c>
      <c r="D323" t="s">
        <v>2911</v>
      </c>
      <c r="E323" t="s">
        <v>2942</v>
      </c>
      <c r="F323">
        <v>4</v>
      </c>
      <c r="G323">
        <v>416.34</v>
      </c>
      <c r="H323">
        <v>87.19</v>
      </c>
      <c r="I323" t="b">
        <v>0</v>
      </c>
      <c r="J323" t="s">
        <v>2919</v>
      </c>
      <c r="K323" t="s">
        <v>2905</v>
      </c>
      <c r="L323">
        <f>F323*G323</f>
        <v>1665.36</v>
      </c>
      <c r="M323">
        <f t="shared" ref="M323:M386" si="5">IF(I323, 1, 0)</f>
        <v>0</v>
      </c>
    </row>
    <row r="324" spans="1:13" x14ac:dyDescent="0.35">
      <c r="A324">
        <v>3505</v>
      </c>
      <c r="B324" s="1">
        <v>44925</v>
      </c>
      <c r="C324">
        <v>107</v>
      </c>
      <c r="D324" t="s">
        <v>2911</v>
      </c>
      <c r="E324" t="s">
        <v>2943</v>
      </c>
      <c r="F324">
        <v>1</v>
      </c>
      <c r="G324">
        <v>236.36</v>
      </c>
      <c r="H324">
        <v>4.82</v>
      </c>
      <c r="I324" t="b">
        <v>0</v>
      </c>
      <c r="J324" t="s">
        <v>2910</v>
      </c>
      <c r="K324" t="s">
        <v>2905</v>
      </c>
      <c r="L324">
        <f>F324*G324</f>
        <v>236.36</v>
      </c>
      <c r="M324">
        <f t="shared" si="5"/>
        <v>0</v>
      </c>
    </row>
    <row r="325" spans="1:13" x14ac:dyDescent="0.35">
      <c r="A325">
        <v>1777</v>
      </c>
      <c r="B325" s="1">
        <v>44773</v>
      </c>
      <c r="C325">
        <v>107</v>
      </c>
      <c r="D325" t="s">
        <v>2906</v>
      </c>
      <c r="E325" t="s">
        <v>2922</v>
      </c>
      <c r="F325">
        <v>5</v>
      </c>
      <c r="G325">
        <v>391.61</v>
      </c>
      <c r="H325">
        <v>65.69</v>
      </c>
      <c r="I325" t="b">
        <v>1</v>
      </c>
      <c r="J325" t="s">
        <v>2910</v>
      </c>
      <c r="K325" t="s">
        <v>2917</v>
      </c>
      <c r="L325">
        <f>F325*G325</f>
        <v>1958.0500000000002</v>
      </c>
      <c r="M325">
        <f t="shared" si="5"/>
        <v>1</v>
      </c>
    </row>
    <row r="326" spans="1:13" x14ac:dyDescent="0.35">
      <c r="A326">
        <v>5776</v>
      </c>
      <c r="B326" s="1">
        <v>44751</v>
      </c>
      <c r="C326">
        <v>107</v>
      </c>
      <c r="D326" t="s">
        <v>2908</v>
      </c>
      <c r="E326" t="s">
        <v>2938</v>
      </c>
      <c r="F326">
        <v>5</v>
      </c>
      <c r="G326">
        <v>133.38999999999999</v>
      </c>
      <c r="H326">
        <v>23.67</v>
      </c>
      <c r="I326" t="b">
        <v>0</v>
      </c>
      <c r="J326" t="s">
        <v>2919</v>
      </c>
      <c r="K326" t="s">
        <v>2905</v>
      </c>
      <c r="L326">
        <f>F326*G326</f>
        <v>666.94999999999993</v>
      </c>
      <c r="M326">
        <f t="shared" si="5"/>
        <v>0</v>
      </c>
    </row>
    <row r="327" spans="1:13" x14ac:dyDescent="0.35">
      <c r="A327">
        <v>2584</v>
      </c>
      <c r="B327" s="1">
        <v>44692</v>
      </c>
      <c r="C327">
        <v>107</v>
      </c>
      <c r="D327" t="s">
        <v>2906</v>
      </c>
      <c r="E327" t="s">
        <v>2934</v>
      </c>
      <c r="F327">
        <v>4</v>
      </c>
      <c r="G327">
        <v>73.25</v>
      </c>
      <c r="H327">
        <v>25.32</v>
      </c>
      <c r="I327" t="b">
        <v>1</v>
      </c>
      <c r="J327" t="s">
        <v>2929</v>
      </c>
      <c r="K327" t="s">
        <v>2917</v>
      </c>
      <c r="L327">
        <f>F327*G327</f>
        <v>293</v>
      </c>
      <c r="M327">
        <f t="shared" si="5"/>
        <v>1</v>
      </c>
    </row>
    <row r="328" spans="1:13" x14ac:dyDescent="0.35">
      <c r="A328">
        <v>2809</v>
      </c>
      <c r="B328" s="1">
        <v>44575</v>
      </c>
      <c r="C328">
        <v>107</v>
      </c>
      <c r="D328" t="s">
        <v>2902</v>
      </c>
      <c r="E328" t="s">
        <v>2933</v>
      </c>
      <c r="F328">
        <v>2</v>
      </c>
      <c r="G328">
        <v>25.71</v>
      </c>
      <c r="H328">
        <v>8.86</v>
      </c>
      <c r="I328" t="b">
        <v>0</v>
      </c>
      <c r="J328" t="s">
        <v>2919</v>
      </c>
      <c r="K328" t="s">
        <v>2917</v>
      </c>
      <c r="L328">
        <f>F328*G328</f>
        <v>51.42</v>
      </c>
      <c r="M328">
        <f t="shared" si="5"/>
        <v>0</v>
      </c>
    </row>
    <row r="329" spans="1:13" x14ac:dyDescent="0.35">
      <c r="A329">
        <v>3877</v>
      </c>
      <c r="B329" s="1">
        <v>44853</v>
      </c>
      <c r="C329">
        <v>108</v>
      </c>
      <c r="D329" t="s">
        <v>2920</v>
      </c>
      <c r="E329" t="s">
        <v>2936</v>
      </c>
      <c r="F329">
        <v>4</v>
      </c>
      <c r="G329">
        <v>461.96</v>
      </c>
      <c r="H329">
        <v>14.3</v>
      </c>
      <c r="I329" t="b">
        <v>0</v>
      </c>
      <c r="J329" t="s">
        <v>2919</v>
      </c>
      <c r="K329" t="s">
        <v>2917</v>
      </c>
      <c r="L329">
        <f>F329*G329</f>
        <v>1847.84</v>
      </c>
      <c r="M329">
        <f t="shared" si="5"/>
        <v>0</v>
      </c>
    </row>
    <row r="330" spans="1:13" x14ac:dyDescent="0.35">
      <c r="A330">
        <v>8312</v>
      </c>
      <c r="B330" s="1">
        <v>44640</v>
      </c>
      <c r="C330">
        <v>108</v>
      </c>
      <c r="D330" t="s">
        <v>2920</v>
      </c>
      <c r="E330" t="s">
        <v>2930</v>
      </c>
      <c r="F330">
        <v>2</v>
      </c>
      <c r="G330">
        <v>456.38</v>
      </c>
      <c r="H330">
        <v>35.83</v>
      </c>
      <c r="I330" t="b">
        <v>0</v>
      </c>
      <c r="J330" t="s">
        <v>2929</v>
      </c>
      <c r="K330" t="s">
        <v>2905</v>
      </c>
      <c r="L330">
        <f>F330*G330</f>
        <v>912.76</v>
      </c>
      <c r="M330">
        <f t="shared" si="5"/>
        <v>0</v>
      </c>
    </row>
    <row r="331" spans="1:13" x14ac:dyDescent="0.35">
      <c r="A331">
        <v>2161</v>
      </c>
      <c r="B331" s="1">
        <v>44632</v>
      </c>
      <c r="C331">
        <v>108</v>
      </c>
      <c r="D331" t="s">
        <v>2908</v>
      </c>
      <c r="E331" t="s">
        <v>2909</v>
      </c>
      <c r="F331">
        <v>3</v>
      </c>
      <c r="G331">
        <v>192.7</v>
      </c>
      <c r="H331">
        <v>80.3</v>
      </c>
      <c r="I331" t="b">
        <v>1</v>
      </c>
      <c r="J331" t="s">
        <v>2910</v>
      </c>
      <c r="K331" t="s">
        <v>2905</v>
      </c>
      <c r="L331">
        <f>F331*G331</f>
        <v>578.09999999999991</v>
      </c>
      <c r="M331">
        <f t="shared" si="5"/>
        <v>1</v>
      </c>
    </row>
    <row r="332" spans="1:13" x14ac:dyDescent="0.35">
      <c r="A332">
        <v>7453</v>
      </c>
      <c r="B332" s="1">
        <v>44478</v>
      </c>
      <c r="C332">
        <v>108</v>
      </c>
      <c r="D332" t="s">
        <v>2920</v>
      </c>
      <c r="E332" t="s">
        <v>2936</v>
      </c>
      <c r="F332">
        <v>5</v>
      </c>
      <c r="G332">
        <v>159.30000000000001</v>
      </c>
      <c r="H332">
        <v>61.89</v>
      </c>
      <c r="I332" t="b">
        <v>1</v>
      </c>
      <c r="J332" t="s">
        <v>2919</v>
      </c>
      <c r="K332" t="s">
        <v>2917</v>
      </c>
      <c r="L332">
        <f>F332*G332</f>
        <v>796.5</v>
      </c>
      <c r="M332">
        <f t="shared" si="5"/>
        <v>1</v>
      </c>
    </row>
    <row r="333" spans="1:13" x14ac:dyDescent="0.35">
      <c r="A333">
        <v>8905</v>
      </c>
      <c r="B333" s="1">
        <v>44869</v>
      </c>
      <c r="C333">
        <v>109</v>
      </c>
      <c r="D333" t="s">
        <v>2913</v>
      </c>
      <c r="E333" t="s">
        <v>2940</v>
      </c>
      <c r="F333">
        <v>1</v>
      </c>
      <c r="G333">
        <v>146.66</v>
      </c>
      <c r="H333">
        <v>40.869999999999997</v>
      </c>
      <c r="I333" t="b">
        <v>0</v>
      </c>
      <c r="J333" t="s">
        <v>2919</v>
      </c>
      <c r="K333" t="s">
        <v>2917</v>
      </c>
      <c r="L333">
        <f>F333*G333</f>
        <v>146.66</v>
      </c>
      <c r="M333">
        <f t="shared" si="5"/>
        <v>0</v>
      </c>
    </row>
    <row r="334" spans="1:13" x14ac:dyDescent="0.35">
      <c r="A334">
        <v>7107</v>
      </c>
      <c r="B334" s="1">
        <v>44569</v>
      </c>
      <c r="C334">
        <v>109</v>
      </c>
      <c r="D334" t="s">
        <v>2906</v>
      </c>
      <c r="E334" t="s">
        <v>2934</v>
      </c>
      <c r="F334">
        <v>4</v>
      </c>
      <c r="G334">
        <v>113.6</v>
      </c>
      <c r="H334">
        <v>21.1</v>
      </c>
      <c r="I334" t="b">
        <v>1</v>
      </c>
      <c r="J334" t="s">
        <v>2904</v>
      </c>
      <c r="K334" t="s">
        <v>2905</v>
      </c>
      <c r="L334">
        <f>F334*G334</f>
        <v>454.4</v>
      </c>
      <c r="M334">
        <f t="shared" si="5"/>
        <v>1</v>
      </c>
    </row>
    <row r="335" spans="1:13" x14ac:dyDescent="0.35">
      <c r="A335">
        <v>8266</v>
      </c>
      <c r="B335" s="1">
        <v>44466</v>
      </c>
      <c r="C335">
        <v>109</v>
      </c>
      <c r="D335" t="s">
        <v>2920</v>
      </c>
      <c r="E335" t="s">
        <v>2921</v>
      </c>
      <c r="F335">
        <v>3</v>
      </c>
      <c r="G335">
        <v>198.93</v>
      </c>
      <c r="H335">
        <v>45</v>
      </c>
      <c r="I335" t="b">
        <v>1</v>
      </c>
      <c r="J335" t="s">
        <v>2929</v>
      </c>
      <c r="K335" t="s">
        <v>2917</v>
      </c>
      <c r="L335">
        <f>F335*G335</f>
        <v>596.79</v>
      </c>
      <c r="M335">
        <f t="shared" si="5"/>
        <v>1</v>
      </c>
    </row>
    <row r="336" spans="1:13" x14ac:dyDescent="0.35">
      <c r="A336">
        <v>6050</v>
      </c>
      <c r="B336" s="1">
        <v>44436</v>
      </c>
      <c r="C336">
        <v>109</v>
      </c>
      <c r="D336" t="s">
        <v>2908</v>
      </c>
      <c r="E336" t="s">
        <v>2909</v>
      </c>
      <c r="F336">
        <v>4</v>
      </c>
      <c r="G336">
        <v>231.19</v>
      </c>
      <c r="H336">
        <v>108.55</v>
      </c>
      <c r="I336" t="b">
        <v>0</v>
      </c>
      <c r="J336" t="s">
        <v>2916</v>
      </c>
      <c r="K336" t="s">
        <v>2905</v>
      </c>
      <c r="L336">
        <f>F336*G336</f>
        <v>924.76</v>
      </c>
      <c r="M336">
        <f t="shared" si="5"/>
        <v>0</v>
      </c>
    </row>
    <row r="337" spans="1:13" x14ac:dyDescent="0.35">
      <c r="A337">
        <v>8239</v>
      </c>
      <c r="B337" s="1">
        <v>44343</v>
      </c>
      <c r="C337">
        <v>109</v>
      </c>
      <c r="D337" t="s">
        <v>2911</v>
      </c>
      <c r="E337" t="s">
        <v>2943</v>
      </c>
      <c r="F337">
        <v>5</v>
      </c>
      <c r="G337">
        <v>52.39</v>
      </c>
      <c r="H337">
        <v>20.05</v>
      </c>
      <c r="I337" t="b">
        <v>0</v>
      </c>
      <c r="J337" t="s">
        <v>2929</v>
      </c>
      <c r="K337" t="s">
        <v>2905</v>
      </c>
      <c r="L337">
        <f>F337*G337</f>
        <v>261.95</v>
      </c>
      <c r="M337">
        <f t="shared" si="5"/>
        <v>0</v>
      </c>
    </row>
    <row r="338" spans="1:13" x14ac:dyDescent="0.35">
      <c r="A338">
        <v>8874</v>
      </c>
      <c r="B338" s="1">
        <v>44972</v>
      </c>
      <c r="C338">
        <v>110</v>
      </c>
      <c r="D338" t="s">
        <v>2906</v>
      </c>
      <c r="E338" t="s">
        <v>2907</v>
      </c>
      <c r="F338">
        <v>5</v>
      </c>
      <c r="G338">
        <v>15.38</v>
      </c>
      <c r="H338">
        <v>7</v>
      </c>
      <c r="I338" t="b">
        <v>1</v>
      </c>
      <c r="J338" t="s">
        <v>2904</v>
      </c>
      <c r="K338" t="s">
        <v>2917</v>
      </c>
      <c r="L338">
        <f>F338*G338</f>
        <v>76.900000000000006</v>
      </c>
      <c r="M338">
        <f t="shared" si="5"/>
        <v>1</v>
      </c>
    </row>
    <row r="339" spans="1:13" x14ac:dyDescent="0.35">
      <c r="A339">
        <v>2364</v>
      </c>
      <c r="B339" s="1">
        <v>44851</v>
      </c>
      <c r="C339">
        <v>110</v>
      </c>
      <c r="D339" t="s">
        <v>2920</v>
      </c>
      <c r="E339" t="s">
        <v>2921</v>
      </c>
      <c r="F339">
        <v>3</v>
      </c>
      <c r="G339">
        <v>225.34</v>
      </c>
      <c r="H339">
        <v>28.65</v>
      </c>
      <c r="I339" t="b">
        <v>1</v>
      </c>
      <c r="J339" t="s">
        <v>2929</v>
      </c>
      <c r="K339" t="s">
        <v>2905</v>
      </c>
      <c r="L339">
        <f>F339*G339</f>
        <v>676.02</v>
      </c>
      <c r="M339">
        <f t="shared" si="5"/>
        <v>1</v>
      </c>
    </row>
    <row r="340" spans="1:13" x14ac:dyDescent="0.35">
      <c r="A340">
        <v>2938</v>
      </c>
      <c r="B340" s="1">
        <v>44657</v>
      </c>
      <c r="C340">
        <v>110</v>
      </c>
      <c r="D340" t="s">
        <v>2906</v>
      </c>
      <c r="E340" t="s">
        <v>2934</v>
      </c>
      <c r="F340">
        <v>2</v>
      </c>
      <c r="G340">
        <v>128.07</v>
      </c>
      <c r="H340">
        <v>39.69</v>
      </c>
      <c r="I340" t="b">
        <v>0</v>
      </c>
      <c r="J340" t="s">
        <v>2910</v>
      </c>
      <c r="K340" t="s">
        <v>2905</v>
      </c>
      <c r="L340">
        <f>F340*G340</f>
        <v>256.14</v>
      </c>
      <c r="M340">
        <f t="shared" si="5"/>
        <v>0</v>
      </c>
    </row>
    <row r="341" spans="1:13" x14ac:dyDescent="0.35">
      <c r="A341">
        <v>413</v>
      </c>
      <c r="B341" s="1">
        <v>44631</v>
      </c>
      <c r="C341">
        <v>110</v>
      </c>
      <c r="D341" t="s">
        <v>2908</v>
      </c>
      <c r="E341" t="s">
        <v>2932</v>
      </c>
      <c r="F341">
        <v>3</v>
      </c>
      <c r="G341">
        <v>125.93</v>
      </c>
      <c r="H341">
        <v>23.04</v>
      </c>
      <c r="I341" t="b">
        <v>1</v>
      </c>
      <c r="J341" t="s">
        <v>2910</v>
      </c>
      <c r="K341" t="s">
        <v>2905</v>
      </c>
      <c r="L341">
        <f>F341*G341</f>
        <v>377.79</v>
      </c>
      <c r="M341">
        <f t="shared" si="5"/>
        <v>1</v>
      </c>
    </row>
    <row r="342" spans="1:13" x14ac:dyDescent="0.35">
      <c r="A342">
        <v>4489</v>
      </c>
      <c r="B342" s="1">
        <v>44496</v>
      </c>
      <c r="C342">
        <v>110</v>
      </c>
      <c r="D342" t="s">
        <v>2906</v>
      </c>
      <c r="E342" t="s">
        <v>2907</v>
      </c>
      <c r="F342">
        <v>2</v>
      </c>
      <c r="G342">
        <v>169.49</v>
      </c>
      <c r="H342">
        <v>40.65</v>
      </c>
      <c r="I342" t="b">
        <v>0</v>
      </c>
      <c r="J342" t="s">
        <v>2919</v>
      </c>
      <c r="K342" t="s">
        <v>2905</v>
      </c>
      <c r="L342">
        <f>F342*G342</f>
        <v>338.98</v>
      </c>
      <c r="M342">
        <f t="shared" si="5"/>
        <v>0</v>
      </c>
    </row>
    <row r="343" spans="1:13" x14ac:dyDescent="0.35">
      <c r="A343">
        <v>6567</v>
      </c>
      <c r="B343" s="1">
        <v>44463</v>
      </c>
      <c r="C343">
        <v>110</v>
      </c>
      <c r="D343" t="s">
        <v>2920</v>
      </c>
      <c r="E343" t="s">
        <v>2936</v>
      </c>
      <c r="F343">
        <v>4</v>
      </c>
      <c r="G343">
        <v>462.6</v>
      </c>
      <c r="H343">
        <v>101.92</v>
      </c>
      <c r="I343" t="b">
        <v>1</v>
      </c>
      <c r="J343" t="s">
        <v>2919</v>
      </c>
      <c r="K343" t="s">
        <v>2905</v>
      </c>
      <c r="L343">
        <f>F343*G343</f>
        <v>1850.4</v>
      </c>
      <c r="M343">
        <f t="shared" si="5"/>
        <v>1</v>
      </c>
    </row>
    <row r="344" spans="1:13" x14ac:dyDescent="0.35">
      <c r="A344">
        <v>4222</v>
      </c>
      <c r="B344" s="1">
        <v>44287</v>
      </c>
      <c r="C344">
        <v>110</v>
      </c>
      <c r="D344" t="s">
        <v>2920</v>
      </c>
      <c r="E344" t="s">
        <v>2927</v>
      </c>
      <c r="F344">
        <v>2</v>
      </c>
      <c r="G344">
        <v>423.8</v>
      </c>
      <c r="H344">
        <v>46.4</v>
      </c>
      <c r="I344" t="b">
        <v>1</v>
      </c>
      <c r="J344" t="s">
        <v>2929</v>
      </c>
      <c r="K344" t="s">
        <v>2917</v>
      </c>
      <c r="L344">
        <f>F344*G344</f>
        <v>847.6</v>
      </c>
      <c r="M344">
        <f t="shared" si="5"/>
        <v>1</v>
      </c>
    </row>
    <row r="345" spans="1:13" x14ac:dyDescent="0.35">
      <c r="A345">
        <v>6087</v>
      </c>
      <c r="B345" s="1">
        <v>44639</v>
      </c>
      <c r="C345">
        <v>111</v>
      </c>
      <c r="D345" t="s">
        <v>2902</v>
      </c>
      <c r="E345" t="s">
        <v>2939</v>
      </c>
      <c r="F345">
        <v>4</v>
      </c>
      <c r="G345">
        <v>22.26</v>
      </c>
      <c r="H345">
        <v>9.84</v>
      </c>
      <c r="I345" t="b">
        <v>0</v>
      </c>
      <c r="J345" t="s">
        <v>2904</v>
      </c>
      <c r="K345" t="s">
        <v>2917</v>
      </c>
      <c r="L345">
        <f>F345*G345</f>
        <v>89.04</v>
      </c>
      <c r="M345">
        <f t="shared" si="5"/>
        <v>0</v>
      </c>
    </row>
    <row r="346" spans="1:13" x14ac:dyDescent="0.35">
      <c r="A346">
        <v>6888</v>
      </c>
      <c r="B346" s="1">
        <v>44892</v>
      </c>
      <c r="C346">
        <v>112</v>
      </c>
      <c r="D346" t="s">
        <v>2906</v>
      </c>
      <c r="E346" t="s">
        <v>2907</v>
      </c>
      <c r="F346">
        <v>2</v>
      </c>
      <c r="G346">
        <v>45.87</v>
      </c>
      <c r="H346">
        <v>9.52</v>
      </c>
      <c r="I346" t="b">
        <v>0</v>
      </c>
      <c r="J346" t="s">
        <v>2916</v>
      </c>
      <c r="K346" t="s">
        <v>2917</v>
      </c>
      <c r="L346">
        <f>F346*G346</f>
        <v>91.74</v>
      </c>
      <c r="M346">
        <f t="shared" si="5"/>
        <v>0</v>
      </c>
    </row>
    <row r="347" spans="1:13" x14ac:dyDescent="0.35">
      <c r="A347">
        <v>627</v>
      </c>
      <c r="B347" s="1">
        <v>44822</v>
      </c>
      <c r="C347">
        <v>112</v>
      </c>
      <c r="D347" t="s">
        <v>2908</v>
      </c>
      <c r="E347" t="s">
        <v>2937</v>
      </c>
      <c r="F347">
        <v>3</v>
      </c>
      <c r="G347">
        <v>366.99</v>
      </c>
      <c r="H347">
        <v>57.56</v>
      </c>
      <c r="I347" t="b">
        <v>1</v>
      </c>
      <c r="J347" t="s">
        <v>2929</v>
      </c>
      <c r="K347" t="s">
        <v>2917</v>
      </c>
      <c r="L347">
        <f>F347*G347</f>
        <v>1100.97</v>
      </c>
      <c r="M347">
        <f t="shared" si="5"/>
        <v>1</v>
      </c>
    </row>
    <row r="348" spans="1:13" x14ac:dyDescent="0.35">
      <c r="A348">
        <v>2859</v>
      </c>
      <c r="B348" s="1">
        <v>44811</v>
      </c>
      <c r="C348">
        <v>113</v>
      </c>
      <c r="D348" t="s">
        <v>2902</v>
      </c>
      <c r="E348" t="s">
        <v>2915</v>
      </c>
      <c r="F348">
        <v>2</v>
      </c>
      <c r="G348">
        <v>17.28</v>
      </c>
      <c r="H348">
        <v>6.83</v>
      </c>
      <c r="I348" t="b">
        <v>1</v>
      </c>
      <c r="J348" t="s">
        <v>2904</v>
      </c>
      <c r="K348" t="s">
        <v>2905</v>
      </c>
      <c r="L348">
        <f>F348*G348</f>
        <v>34.56</v>
      </c>
      <c r="M348">
        <f t="shared" si="5"/>
        <v>1</v>
      </c>
    </row>
    <row r="349" spans="1:13" x14ac:dyDescent="0.35">
      <c r="A349">
        <v>3463</v>
      </c>
      <c r="B349" s="1">
        <v>44516</v>
      </c>
      <c r="C349">
        <v>114</v>
      </c>
      <c r="D349" t="s">
        <v>2908</v>
      </c>
      <c r="E349" t="s">
        <v>2909</v>
      </c>
      <c r="F349">
        <v>2</v>
      </c>
      <c r="G349">
        <v>433.8</v>
      </c>
      <c r="H349">
        <v>166.34</v>
      </c>
      <c r="I349" t="b">
        <v>0</v>
      </c>
      <c r="J349" t="s">
        <v>2904</v>
      </c>
      <c r="K349" t="s">
        <v>2905</v>
      </c>
      <c r="L349">
        <f>F349*G349</f>
        <v>867.6</v>
      </c>
      <c r="M349">
        <f t="shared" si="5"/>
        <v>0</v>
      </c>
    </row>
    <row r="350" spans="1:13" x14ac:dyDescent="0.35">
      <c r="A350">
        <v>45</v>
      </c>
      <c r="B350" s="1">
        <v>44377</v>
      </c>
      <c r="C350">
        <v>114</v>
      </c>
      <c r="D350" t="s">
        <v>2906</v>
      </c>
      <c r="E350" t="s">
        <v>2934</v>
      </c>
      <c r="F350">
        <v>1</v>
      </c>
      <c r="G350">
        <v>386.89</v>
      </c>
      <c r="H350">
        <v>154.22999999999999</v>
      </c>
      <c r="I350" t="b">
        <v>1</v>
      </c>
      <c r="J350" t="s">
        <v>2919</v>
      </c>
      <c r="K350" t="s">
        <v>2917</v>
      </c>
      <c r="L350">
        <f>F350*G350</f>
        <v>386.89</v>
      </c>
      <c r="M350">
        <f t="shared" si="5"/>
        <v>1</v>
      </c>
    </row>
    <row r="351" spans="1:13" x14ac:dyDescent="0.35">
      <c r="A351">
        <v>2036</v>
      </c>
      <c r="B351" s="1">
        <v>44346</v>
      </c>
      <c r="C351">
        <v>114</v>
      </c>
      <c r="D351" t="s">
        <v>2911</v>
      </c>
      <c r="E351" t="s">
        <v>2944</v>
      </c>
      <c r="F351">
        <v>4</v>
      </c>
      <c r="G351">
        <v>397.36</v>
      </c>
      <c r="H351">
        <v>196.26</v>
      </c>
      <c r="I351" t="b">
        <v>0</v>
      </c>
      <c r="J351" t="s">
        <v>2904</v>
      </c>
      <c r="K351" t="s">
        <v>2917</v>
      </c>
      <c r="L351">
        <f>F351*G351</f>
        <v>1589.44</v>
      </c>
      <c r="M351">
        <f t="shared" si="5"/>
        <v>0</v>
      </c>
    </row>
    <row r="352" spans="1:13" x14ac:dyDescent="0.35">
      <c r="A352">
        <v>8127</v>
      </c>
      <c r="B352" s="1">
        <v>44338</v>
      </c>
      <c r="C352">
        <v>114</v>
      </c>
      <c r="D352" t="s">
        <v>2908</v>
      </c>
      <c r="E352" t="s">
        <v>2928</v>
      </c>
      <c r="F352">
        <v>5</v>
      </c>
      <c r="G352">
        <v>405.79</v>
      </c>
      <c r="H352">
        <v>195.67</v>
      </c>
      <c r="I352" t="b">
        <v>0</v>
      </c>
      <c r="J352" t="s">
        <v>2919</v>
      </c>
      <c r="K352" t="s">
        <v>2905</v>
      </c>
      <c r="L352">
        <f>F352*G352</f>
        <v>2028.95</v>
      </c>
      <c r="M352">
        <f t="shared" si="5"/>
        <v>0</v>
      </c>
    </row>
    <row r="353" spans="1:13" x14ac:dyDescent="0.35">
      <c r="A353">
        <v>4522</v>
      </c>
      <c r="B353" s="1">
        <v>44906</v>
      </c>
      <c r="C353">
        <v>115</v>
      </c>
      <c r="D353" t="s">
        <v>2902</v>
      </c>
      <c r="E353" t="s">
        <v>2939</v>
      </c>
      <c r="F353">
        <v>4</v>
      </c>
      <c r="G353">
        <v>83.74</v>
      </c>
      <c r="H353">
        <v>8.5500000000000007</v>
      </c>
      <c r="I353" t="b">
        <v>1</v>
      </c>
      <c r="J353" t="s">
        <v>2910</v>
      </c>
      <c r="K353" t="s">
        <v>2905</v>
      </c>
      <c r="L353">
        <f>F353*G353</f>
        <v>334.96</v>
      </c>
      <c r="M353">
        <f t="shared" si="5"/>
        <v>1</v>
      </c>
    </row>
    <row r="354" spans="1:13" x14ac:dyDescent="0.35">
      <c r="A354">
        <v>8203</v>
      </c>
      <c r="B354" s="1">
        <v>44978</v>
      </c>
      <c r="C354">
        <v>116</v>
      </c>
      <c r="D354" t="s">
        <v>2920</v>
      </c>
      <c r="E354" t="s">
        <v>2927</v>
      </c>
      <c r="F354">
        <v>5</v>
      </c>
      <c r="G354">
        <v>76.3</v>
      </c>
      <c r="H354">
        <v>15.78</v>
      </c>
      <c r="I354" t="b">
        <v>0</v>
      </c>
      <c r="J354" t="s">
        <v>2919</v>
      </c>
      <c r="K354" t="s">
        <v>2917</v>
      </c>
      <c r="L354">
        <f>F354*G354</f>
        <v>381.5</v>
      </c>
      <c r="M354">
        <f t="shared" si="5"/>
        <v>0</v>
      </c>
    </row>
    <row r="355" spans="1:13" x14ac:dyDescent="0.35">
      <c r="A355">
        <v>6323</v>
      </c>
      <c r="B355" s="1">
        <v>44496</v>
      </c>
      <c r="C355">
        <v>116</v>
      </c>
      <c r="D355" t="s">
        <v>2920</v>
      </c>
      <c r="E355" t="s">
        <v>2936</v>
      </c>
      <c r="F355">
        <v>5</v>
      </c>
      <c r="G355">
        <v>44.8</v>
      </c>
      <c r="H355">
        <v>19.91</v>
      </c>
      <c r="I355" t="b">
        <v>1</v>
      </c>
      <c r="J355" t="s">
        <v>2910</v>
      </c>
      <c r="K355" t="s">
        <v>2905</v>
      </c>
      <c r="L355">
        <f>F355*G355</f>
        <v>224</v>
      </c>
      <c r="M355">
        <f t="shared" si="5"/>
        <v>1</v>
      </c>
    </row>
    <row r="356" spans="1:13" x14ac:dyDescent="0.35">
      <c r="A356">
        <v>2733</v>
      </c>
      <c r="B356" s="1">
        <v>44449</v>
      </c>
      <c r="C356">
        <v>116</v>
      </c>
      <c r="D356" t="s">
        <v>2920</v>
      </c>
      <c r="E356" t="s">
        <v>2930</v>
      </c>
      <c r="F356">
        <v>2</v>
      </c>
      <c r="G356">
        <v>60.82</v>
      </c>
      <c r="H356">
        <v>27.71</v>
      </c>
      <c r="I356" t="b">
        <v>0</v>
      </c>
      <c r="J356" t="s">
        <v>2904</v>
      </c>
      <c r="K356" t="s">
        <v>2905</v>
      </c>
      <c r="L356">
        <f>F356*G356</f>
        <v>121.64</v>
      </c>
      <c r="M356">
        <f t="shared" si="5"/>
        <v>0</v>
      </c>
    </row>
    <row r="357" spans="1:13" x14ac:dyDescent="0.35">
      <c r="A357">
        <v>1087</v>
      </c>
      <c r="B357" s="1">
        <v>44308</v>
      </c>
      <c r="C357">
        <v>116</v>
      </c>
      <c r="D357" t="s">
        <v>2913</v>
      </c>
      <c r="E357" t="s">
        <v>2940</v>
      </c>
      <c r="F357">
        <v>4</v>
      </c>
      <c r="G357">
        <v>429.51</v>
      </c>
      <c r="H357">
        <v>115.26</v>
      </c>
      <c r="I357" t="b">
        <v>1</v>
      </c>
      <c r="J357" t="s">
        <v>2904</v>
      </c>
      <c r="K357" t="s">
        <v>2917</v>
      </c>
      <c r="L357">
        <f>F357*G357</f>
        <v>1718.04</v>
      </c>
      <c r="M357">
        <f t="shared" si="5"/>
        <v>1</v>
      </c>
    </row>
    <row r="358" spans="1:13" x14ac:dyDescent="0.35">
      <c r="A358">
        <v>973</v>
      </c>
      <c r="B358" s="1">
        <v>44842</v>
      </c>
      <c r="C358">
        <v>117</v>
      </c>
      <c r="D358" t="s">
        <v>2908</v>
      </c>
      <c r="E358" t="s">
        <v>2928</v>
      </c>
      <c r="F358">
        <v>3</v>
      </c>
      <c r="G358">
        <v>149</v>
      </c>
      <c r="H358">
        <v>59.32</v>
      </c>
      <c r="I358" t="b">
        <v>1</v>
      </c>
      <c r="J358" t="s">
        <v>2916</v>
      </c>
      <c r="K358" t="s">
        <v>2905</v>
      </c>
      <c r="L358">
        <f>F358*G358</f>
        <v>447</v>
      </c>
      <c r="M358">
        <f t="shared" si="5"/>
        <v>1</v>
      </c>
    </row>
    <row r="359" spans="1:13" x14ac:dyDescent="0.35">
      <c r="A359">
        <v>776</v>
      </c>
      <c r="B359" s="1">
        <v>44838</v>
      </c>
      <c r="C359">
        <v>117</v>
      </c>
      <c r="D359" t="s">
        <v>2920</v>
      </c>
      <c r="E359" t="s">
        <v>2930</v>
      </c>
      <c r="F359">
        <v>4</v>
      </c>
      <c r="G359">
        <v>47.66</v>
      </c>
      <c r="H359">
        <v>23.62</v>
      </c>
      <c r="I359" t="b">
        <v>0</v>
      </c>
      <c r="J359" t="s">
        <v>2916</v>
      </c>
      <c r="K359" t="s">
        <v>2917</v>
      </c>
      <c r="L359">
        <f>F359*G359</f>
        <v>190.64</v>
      </c>
      <c r="M359">
        <f t="shared" si="5"/>
        <v>0</v>
      </c>
    </row>
    <row r="360" spans="1:13" x14ac:dyDescent="0.35">
      <c r="A360">
        <v>8537</v>
      </c>
      <c r="B360" s="1">
        <v>44749</v>
      </c>
      <c r="C360">
        <v>117</v>
      </c>
      <c r="D360" t="s">
        <v>2902</v>
      </c>
      <c r="E360" t="s">
        <v>2915</v>
      </c>
      <c r="F360">
        <v>3</v>
      </c>
      <c r="G360">
        <v>428.27</v>
      </c>
      <c r="H360">
        <v>113.85</v>
      </c>
      <c r="I360" t="b">
        <v>1</v>
      </c>
      <c r="J360" t="s">
        <v>2916</v>
      </c>
      <c r="K360" t="s">
        <v>2917</v>
      </c>
      <c r="L360">
        <f>F360*G360</f>
        <v>1284.81</v>
      </c>
      <c r="M360">
        <f t="shared" si="5"/>
        <v>1</v>
      </c>
    </row>
    <row r="361" spans="1:13" x14ac:dyDescent="0.35">
      <c r="A361">
        <v>1743</v>
      </c>
      <c r="B361" s="1">
        <v>44369</v>
      </c>
      <c r="C361">
        <v>117</v>
      </c>
      <c r="D361" t="s">
        <v>2913</v>
      </c>
      <c r="E361" t="s">
        <v>2914</v>
      </c>
      <c r="F361">
        <v>5</v>
      </c>
      <c r="G361">
        <v>118.08</v>
      </c>
      <c r="H361">
        <v>47.49</v>
      </c>
      <c r="I361" t="b">
        <v>0</v>
      </c>
      <c r="J361" t="s">
        <v>2910</v>
      </c>
      <c r="K361" t="s">
        <v>2905</v>
      </c>
      <c r="L361">
        <f>F361*G361</f>
        <v>590.4</v>
      </c>
      <c r="M361">
        <f t="shared" si="5"/>
        <v>0</v>
      </c>
    </row>
    <row r="362" spans="1:13" x14ac:dyDescent="0.35">
      <c r="A362">
        <v>9384</v>
      </c>
      <c r="B362" s="1">
        <v>44296</v>
      </c>
      <c r="C362">
        <v>117</v>
      </c>
      <c r="D362" t="s">
        <v>2911</v>
      </c>
      <c r="E362" t="s">
        <v>2944</v>
      </c>
      <c r="F362">
        <v>3</v>
      </c>
      <c r="G362">
        <v>275.60000000000002</v>
      </c>
      <c r="H362">
        <v>104.29</v>
      </c>
      <c r="I362" t="b">
        <v>0</v>
      </c>
      <c r="J362" t="s">
        <v>2904</v>
      </c>
      <c r="K362" t="s">
        <v>2917</v>
      </c>
      <c r="L362">
        <f>F362*G362</f>
        <v>826.80000000000007</v>
      </c>
      <c r="M362">
        <f t="shared" si="5"/>
        <v>0</v>
      </c>
    </row>
    <row r="363" spans="1:13" x14ac:dyDescent="0.35">
      <c r="A363">
        <v>9614</v>
      </c>
      <c r="B363" s="1">
        <v>44620</v>
      </c>
      <c r="C363">
        <v>118</v>
      </c>
      <c r="D363" t="s">
        <v>2906</v>
      </c>
      <c r="E363" t="s">
        <v>2922</v>
      </c>
      <c r="F363">
        <v>1</v>
      </c>
      <c r="G363">
        <v>375.16</v>
      </c>
      <c r="H363">
        <v>18.04</v>
      </c>
      <c r="I363" t="b">
        <v>1</v>
      </c>
      <c r="J363" t="s">
        <v>2929</v>
      </c>
      <c r="K363" t="s">
        <v>2917</v>
      </c>
      <c r="L363">
        <f>F363*G363</f>
        <v>375.16</v>
      </c>
      <c r="M363">
        <f t="shared" si="5"/>
        <v>1</v>
      </c>
    </row>
    <row r="364" spans="1:13" x14ac:dyDescent="0.35">
      <c r="A364">
        <v>6217</v>
      </c>
      <c r="B364" s="1">
        <v>44337</v>
      </c>
      <c r="C364">
        <v>118</v>
      </c>
      <c r="D364" t="s">
        <v>2906</v>
      </c>
      <c r="E364" t="s">
        <v>2925</v>
      </c>
      <c r="F364">
        <v>5</v>
      </c>
      <c r="G364">
        <v>422.22</v>
      </c>
      <c r="H364">
        <v>126</v>
      </c>
      <c r="I364" t="b">
        <v>0</v>
      </c>
      <c r="J364" t="s">
        <v>2929</v>
      </c>
      <c r="K364" t="s">
        <v>2917</v>
      </c>
      <c r="L364">
        <f>F364*G364</f>
        <v>2111.1000000000004</v>
      </c>
      <c r="M364">
        <f t="shared" si="5"/>
        <v>0</v>
      </c>
    </row>
    <row r="365" spans="1:13" x14ac:dyDescent="0.35">
      <c r="A365">
        <v>8759</v>
      </c>
      <c r="B365" s="1">
        <v>44468</v>
      </c>
      <c r="C365">
        <v>119</v>
      </c>
      <c r="D365" t="s">
        <v>2906</v>
      </c>
      <c r="E365" t="s">
        <v>2922</v>
      </c>
      <c r="F365">
        <v>5</v>
      </c>
      <c r="G365">
        <v>486.39</v>
      </c>
      <c r="H365">
        <v>78.930000000000007</v>
      </c>
      <c r="I365" t="b">
        <v>0</v>
      </c>
      <c r="J365" t="s">
        <v>2916</v>
      </c>
      <c r="K365" t="s">
        <v>2905</v>
      </c>
      <c r="L365">
        <f>F365*G365</f>
        <v>2431.9499999999998</v>
      </c>
      <c r="M365">
        <f t="shared" si="5"/>
        <v>0</v>
      </c>
    </row>
    <row r="366" spans="1:13" x14ac:dyDescent="0.35">
      <c r="A366">
        <v>1445</v>
      </c>
      <c r="B366" s="1">
        <v>44503</v>
      </c>
      <c r="C366">
        <v>120</v>
      </c>
      <c r="D366" t="s">
        <v>2906</v>
      </c>
      <c r="E366" t="s">
        <v>2907</v>
      </c>
      <c r="F366">
        <v>1</v>
      </c>
      <c r="G366">
        <v>100.97</v>
      </c>
      <c r="H366">
        <v>29.84</v>
      </c>
      <c r="I366" t="b">
        <v>1</v>
      </c>
      <c r="J366" t="s">
        <v>2916</v>
      </c>
      <c r="K366" t="s">
        <v>2917</v>
      </c>
      <c r="L366">
        <f>F366*G366</f>
        <v>100.97</v>
      </c>
      <c r="M366">
        <f t="shared" si="5"/>
        <v>1</v>
      </c>
    </row>
    <row r="367" spans="1:13" x14ac:dyDescent="0.35">
      <c r="A367">
        <v>5108</v>
      </c>
      <c r="B367" s="1">
        <v>44565</v>
      </c>
      <c r="C367">
        <v>121</v>
      </c>
      <c r="D367" t="s">
        <v>2908</v>
      </c>
      <c r="E367" t="s">
        <v>2909</v>
      </c>
      <c r="F367">
        <v>1</v>
      </c>
      <c r="G367">
        <v>497.29</v>
      </c>
      <c r="H367">
        <v>61.82</v>
      </c>
      <c r="I367" t="b">
        <v>1</v>
      </c>
      <c r="J367" t="s">
        <v>2916</v>
      </c>
      <c r="K367" t="s">
        <v>2917</v>
      </c>
      <c r="L367">
        <f>F367*G367</f>
        <v>497.29</v>
      </c>
      <c r="M367">
        <f t="shared" si="5"/>
        <v>1</v>
      </c>
    </row>
    <row r="368" spans="1:13" x14ac:dyDescent="0.35">
      <c r="A368">
        <v>1489</v>
      </c>
      <c r="B368" s="1">
        <v>44379</v>
      </c>
      <c r="C368">
        <v>121</v>
      </c>
      <c r="D368" t="s">
        <v>2902</v>
      </c>
      <c r="E368" t="s">
        <v>2933</v>
      </c>
      <c r="F368">
        <v>4</v>
      </c>
      <c r="G368">
        <v>332.11</v>
      </c>
      <c r="H368">
        <v>162.71</v>
      </c>
      <c r="I368" t="b">
        <v>0</v>
      </c>
      <c r="J368" t="s">
        <v>2910</v>
      </c>
      <c r="K368" t="s">
        <v>2917</v>
      </c>
      <c r="L368">
        <f>F368*G368</f>
        <v>1328.44</v>
      </c>
      <c r="M368">
        <f t="shared" si="5"/>
        <v>0</v>
      </c>
    </row>
    <row r="369" spans="1:13" x14ac:dyDescent="0.35">
      <c r="A369">
        <v>1613</v>
      </c>
      <c r="B369" s="1">
        <v>44982</v>
      </c>
      <c r="C369">
        <v>122</v>
      </c>
      <c r="D369" t="s">
        <v>2906</v>
      </c>
      <c r="E369" t="s">
        <v>2922</v>
      </c>
      <c r="F369">
        <v>1</v>
      </c>
      <c r="G369">
        <v>277.55</v>
      </c>
      <c r="H369">
        <v>46.32</v>
      </c>
      <c r="I369" t="b">
        <v>0</v>
      </c>
      <c r="J369" t="s">
        <v>2910</v>
      </c>
      <c r="K369" t="s">
        <v>2905</v>
      </c>
      <c r="L369">
        <f>F369*G369</f>
        <v>277.55</v>
      </c>
      <c r="M369">
        <f t="shared" si="5"/>
        <v>0</v>
      </c>
    </row>
    <row r="370" spans="1:13" x14ac:dyDescent="0.35">
      <c r="A370">
        <v>4355</v>
      </c>
      <c r="B370" s="1">
        <v>44884</v>
      </c>
      <c r="C370">
        <v>122</v>
      </c>
      <c r="D370" t="s">
        <v>2913</v>
      </c>
      <c r="E370" t="s">
        <v>2940</v>
      </c>
      <c r="F370">
        <v>5</v>
      </c>
      <c r="G370">
        <v>252.83</v>
      </c>
      <c r="H370">
        <v>86.18</v>
      </c>
      <c r="I370" t="b">
        <v>1</v>
      </c>
      <c r="J370" t="s">
        <v>2910</v>
      </c>
      <c r="K370" t="s">
        <v>2905</v>
      </c>
      <c r="L370">
        <f>F370*G370</f>
        <v>1264.1500000000001</v>
      </c>
      <c r="M370">
        <f t="shared" si="5"/>
        <v>1</v>
      </c>
    </row>
    <row r="371" spans="1:13" x14ac:dyDescent="0.35">
      <c r="A371">
        <v>7925</v>
      </c>
      <c r="B371" s="1">
        <v>44707</v>
      </c>
      <c r="C371">
        <v>122</v>
      </c>
      <c r="D371" t="s">
        <v>2902</v>
      </c>
      <c r="E371" t="s">
        <v>2915</v>
      </c>
      <c r="F371">
        <v>3</v>
      </c>
      <c r="G371">
        <v>17.739999999999998</v>
      </c>
      <c r="H371">
        <v>1.3</v>
      </c>
      <c r="I371" t="b">
        <v>1</v>
      </c>
      <c r="J371" t="s">
        <v>2929</v>
      </c>
      <c r="K371" t="s">
        <v>2917</v>
      </c>
      <c r="L371">
        <f>F371*G371</f>
        <v>53.22</v>
      </c>
      <c r="M371">
        <f t="shared" si="5"/>
        <v>1</v>
      </c>
    </row>
    <row r="372" spans="1:13" x14ac:dyDescent="0.35">
      <c r="A372">
        <v>5179</v>
      </c>
      <c r="B372" s="1">
        <v>44523</v>
      </c>
      <c r="C372">
        <v>122</v>
      </c>
      <c r="D372" t="s">
        <v>2913</v>
      </c>
      <c r="E372" t="s">
        <v>2926</v>
      </c>
      <c r="F372">
        <v>1</v>
      </c>
      <c r="G372">
        <v>207.69</v>
      </c>
      <c r="H372">
        <v>3.72</v>
      </c>
      <c r="I372" t="b">
        <v>1</v>
      </c>
      <c r="J372" t="s">
        <v>2919</v>
      </c>
      <c r="K372" t="s">
        <v>2905</v>
      </c>
      <c r="L372">
        <f>F372*G372</f>
        <v>207.69</v>
      </c>
      <c r="M372">
        <f t="shared" si="5"/>
        <v>1</v>
      </c>
    </row>
    <row r="373" spans="1:13" x14ac:dyDescent="0.35">
      <c r="A373">
        <v>9486</v>
      </c>
      <c r="B373" s="1">
        <v>44522</v>
      </c>
      <c r="C373">
        <v>122</v>
      </c>
      <c r="D373" t="s">
        <v>2906</v>
      </c>
      <c r="E373" t="s">
        <v>2922</v>
      </c>
      <c r="F373">
        <v>3</v>
      </c>
      <c r="G373">
        <v>71.77</v>
      </c>
      <c r="H373">
        <v>1.1299999999999999</v>
      </c>
      <c r="I373" t="b">
        <v>1</v>
      </c>
      <c r="J373" t="s">
        <v>2929</v>
      </c>
      <c r="K373" t="s">
        <v>2917</v>
      </c>
      <c r="L373">
        <f>F373*G373</f>
        <v>215.31</v>
      </c>
      <c r="M373">
        <f t="shared" si="5"/>
        <v>1</v>
      </c>
    </row>
    <row r="374" spans="1:13" x14ac:dyDescent="0.35">
      <c r="A374">
        <v>7120</v>
      </c>
      <c r="B374" s="1">
        <v>44397</v>
      </c>
      <c r="C374">
        <v>122</v>
      </c>
      <c r="D374" t="s">
        <v>2906</v>
      </c>
      <c r="E374" t="s">
        <v>2907</v>
      </c>
      <c r="F374">
        <v>4</v>
      </c>
      <c r="G374">
        <v>50.42</v>
      </c>
      <c r="H374">
        <v>2.42</v>
      </c>
      <c r="I374" t="b">
        <v>1</v>
      </c>
      <c r="J374" t="s">
        <v>2910</v>
      </c>
      <c r="K374" t="s">
        <v>2917</v>
      </c>
      <c r="L374">
        <f>F374*G374</f>
        <v>201.68</v>
      </c>
      <c r="M374">
        <f t="shared" si="5"/>
        <v>1</v>
      </c>
    </row>
    <row r="375" spans="1:13" x14ac:dyDescent="0.35">
      <c r="A375">
        <v>8037</v>
      </c>
      <c r="B375" s="1">
        <v>44892</v>
      </c>
      <c r="C375">
        <v>123</v>
      </c>
      <c r="D375" t="s">
        <v>2908</v>
      </c>
      <c r="E375" t="s">
        <v>2928</v>
      </c>
      <c r="F375">
        <v>4</v>
      </c>
      <c r="G375">
        <v>354.19</v>
      </c>
      <c r="H375">
        <v>171.03</v>
      </c>
      <c r="I375" t="b">
        <v>1</v>
      </c>
      <c r="J375" t="s">
        <v>2916</v>
      </c>
      <c r="K375" t="s">
        <v>2905</v>
      </c>
      <c r="L375">
        <f>F375*G375</f>
        <v>1416.76</v>
      </c>
      <c r="M375">
        <f t="shared" si="5"/>
        <v>1</v>
      </c>
    </row>
    <row r="376" spans="1:13" x14ac:dyDescent="0.35">
      <c r="A376">
        <v>9507</v>
      </c>
      <c r="B376" s="1">
        <v>44882</v>
      </c>
      <c r="C376">
        <v>123</v>
      </c>
      <c r="D376" t="s">
        <v>2902</v>
      </c>
      <c r="E376" t="s">
        <v>2939</v>
      </c>
      <c r="F376">
        <v>2</v>
      </c>
      <c r="G376">
        <v>358.42</v>
      </c>
      <c r="H376">
        <v>41.37</v>
      </c>
      <c r="I376" t="b">
        <v>1</v>
      </c>
      <c r="J376" t="s">
        <v>2919</v>
      </c>
      <c r="K376" t="s">
        <v>2917</v>
      </c>
      <c r="L376">
        <f>F376*G376</f>
        <v>716.84</v>
      </c>
      <c r="M376">
        <f t="shared" si="5"/>
        <v>1</v>
      </c>
    </row>
    <row r="377" spans="1:13" x14ac:dyDescent="0.35">
      <c r="A377">
        <v>3193</v>
      </c>
      <c r="B377" s="1">
        <v>44725</v>
      </c>
      <c r="C377">
        <v>123</v>
      </c>
      <c r="D377" t="s">
        <v>2913</v>
      </c>
      <c r="E377" t="s">
        <v>2926</v>
      </c>
      <c r="F377">
        <v>5</v>
      </c>
      <c r="G377">
        <v>157.55000000000001</v>
      </c>
      <c r="H377">
        <v>76.23</v>
      </c>
      <c r="I377" t="b">
        <v>1</v>
      </c>
      <c r="J377" t="s">
        <v>2916</v>
      </c>
      <c r="K377" t="s">
        <v>2905</v>
      </c>
      <c r="L377">
        <f>F377*G377</f>
        <v>787.75</v>
      </c>
      <c r="M377">
        <f t="shared" si="5"/>
        <v>1</v>
      </c>
    </row>
    <row r="378" spans="1:13" x14ac:dyDescent="0.35">
      <c r="A378">
        <v>2299</v>
      </c>
      <c r="B378" s="1">
        <v>44661</v>
      </c>
      <c r="C378">
        <v>123</v>
      </c>
      <c r="D378" t="s">
        <v>2902</v>
      </c>
      <c r="E378" t="s">
        <v>2923</v>
      </c>
      <c r="F378">
        <v>4</v>
      </c>
      <c r="G378">
        <v>204.19</v>
      </c>
      <c r="H378">
        <v>49.65</v>
      </c>
      <c r="I378" t="b">
        <v>1</v>
      </c>
      <c r="J378" t="s">
        <v>2904</v>
      </c>
      <c r="K378" t="s">
        <v>2917</v>
      </c>
      <c r="L378">
        <f>F378*G378</f>
        <v>816.76</v>
      </c>
      <c r="M378">
        <f t="shared" si="5"/>
        <v>1</v>
      </c>
    </row>
    <row r="379" spans="1:13" x14ac:dyDescent="0.35">
      <c r="A379">
        <v>191</v>
      </c>
      <c r="B379" s="1">
        <v>44551</v>
      </c>
      <c r="C379">
        <v>123</v>
      </c>
      <c r="D379" t="s">
        <v>2906</v>
      </c>
      <c r="E379" t="s">
        <v>2925</v>
      </c>
      <c r="F379">
        <v>1</v>
      </c>
      <c r="G379">
        <v>249.72</v>
      </c>
      <c r="H379">
        <v>83.51</v>
      </c>
      <c r="I379" t="b">
        <v>1</v>
      </c>
      <c r="J379" t="s">
        <v>2919</v>
      </c>
      <c r="K379" t="s">
        <v>2905</v>
      </c>
      <c r="L379">
        <f>F379*G379</f>
        <v>249.72</v>
      </c>
      <c r="M379">
        <f t="shared" si="5"/>
        <v>1</v>
      </c>
    </row>
    <row r="380" spans="1:13" x14ac:dyDescent="0.35">
      <c r="A380">
        <v>9767</v>
      </c>
      <c r="B380" s="1">
        <v>44369</v>
      </c>
      <c r="C380">
        <v>123</v>
      </c>
      <c r="D380" t="s">
        <v>2902</v>
      </c>
      <c r="E380" t="s">
        <v>2923</v>
      </c>
      <c r="F380">
        <v>1</v>
      </c>
      <c r="G380">
        <v>442.32</v>
      </c>
      <c r="H380">
        <v>150.41999999999999</v>
      </c>
      <c r="I380" t="b">
        <v>0</v>
      </c>
      <c r="J380" t="s">
        <v>2910</v>
      </c>
      <c r="K380" t="s">
        <v>2905</v>
      </c>
      <c r="L380">
        <f>F380*G380</f>
        <v>442.32</v>
      </c>
      <c r="M380">
        <f t="shared" si="5"/>
        <v>0</v>
      </c>
    </row>
    <row r="381" spans="1:13" x14ac:dyDescent="0.35">
      <c r="A381">
        <v>8200</v>
      </c>
      <c r="B381" s="1">
        <v>44281</v>
      </c>
      <c r="C381">
        <v>123</v>
      </c>
      <c r="D381" t="s">
        <v>2902</v>
      </c>
      <c r="E381" t="s">
        <v>2923</v>
      </c>
      <c r="F381">
        <v>5</v>
      </c>
      <c r="G381">
        <v>156.19</v>
      </c>
      <c r="H381">
        <v>4.22</v>
      </c>
      <c r="I381" t="b">
        <v>1</v>
      </c>
      <c r="J381" t="s">
        <v>2916</v>
      </c>
      <c r="K381" t="s">
        <v>2917</v>
      </c>
      <c r="L381">
        <f>F381*G381</f>
        <v>780.95</v>
      </c>
      <c r="M381">
        <f t="shared" si="5"/>
        <v>1</v>
      </c>
    </row>
    <row r="382" spans="1:13" x14ac:dyDescent="0.35">
      <c r="A382">
        <v>5313</v>
      </c>
      <c r="B382" s="1">
        <v>44961</v>
      </c>
      <c r="C382">
        <v>124</v>
      </c>
      <c r="D382" t="s">
        <v>2902</v>
      </c>
      <c r="E382" t="s">
        <v>2933</v>
      </c>
      <c r="F382">
        <v>5</v>
      </c>
      <c r="G382">
        <v>77.290000000000006</v>
      </c>
      <c r="H382">
        <v>32.32</v>
      </c>
      <c r="I382" t="b">
        <v>1</v>
      </c>
      <c r="J382" t="s">
        <v>2919</v>
      </c>
      <c r="K382" t="s">
        <v>2917</v>
      </c>
      <c r="L382">
        <f>F382*G382</f>
        <v>386.45000000000005</v>
      </c>
      <c r="M382">
        <f t="shared" si="5"/>
        <v>1</v>
      </c>
    </row>
    <row r="383" spans="1:13" x14ac:dyDescent="0.35">
      <c r="A383">
        <v>2526</v>
      </c>
      <c r="B383" s="1">
        <v>44727</v>
      </c>
      <c r="C383">
        <v>124</v>
      </c>
      <c r="D383" t="s">
        <v>2911</v>
      </c>
      <c r="E383" t="s">
        <v>2942</v>
      </c>
      <c r="F383">
        <v>4</v>
      </c>
      <c r="G383">
        <v>370.59</v>
      </c>
      <c r="H383">
        <v>170.79</v>
      </c>
      <c r="I383" t="b">
        <v>1</v>
      </c>
      <c r="J383" t="s">
        <v>2910</v>
      </c>
      <c r="K383" t="s">
        <v>2917</v>
      </c>
      <c r="L383">
        <f>F383*G383</f>
        <v>1482.36</v>
      </c>
      <c r="M383">
        <f t="shared" si="5"/>
        <v>1</v>
      </c>
    </row>
    <row r="384" spans="1:13" x14ac:dyDescent="0.35">
      <c r="A384">
        <v>6661</v>
      </c>
      <c r="B384" s="1">
        <v>44614</v>
      </c>
      <c r="C384">
        <v>124</v>
      </c>
      <c r="D384" t="s">
        <v>2908</v>
      </c>
      <c r="E384" t="s">
        <v>2909</v>
      </c>
      <c r="F384">
        <v>2</v>
      </c>
      <c r="G384">
        <v>231.44</v>
      </c>
      <c r="H384">
        <v>53.62</v>
      </c>
      <c r="I384" t="b">
        <v>1</v>
      </c>
      <c r="J384" t="s">
        <v>2919</v>
      </c>
      <c r="K384" t="s">
        <v>2917</v>
      </c>
      <c r="L384">
        <f>F384*G384</f>
        <v>462.88</v>
      </c>
      <c r="M384">
        <f t="shared" si="5"/>
        <v>1</v>
      </c>
    </row>
    <row r="385" spans="1:13" x14ac:dyDescent="0.35">
      <c r="A385">
        <v>7011</v>
      </c>
      <c r="B385" s="1">
        <v>44450</v>
      </c>
      <c r="C385">
        <v>124</v>
      </c>
      <c r="D385" t="s">
        <v>2920</v>
      </c>
      <c r="E385" t="s">
        <v>2921</v>
      </c>
      <c r="F385">
        <v>1</v>
      </c>
      <c r="G385">
        <v>184.72</v>
      </c>
      <c r="H385">
        <v>16.04</v>
      </c>
      <c r="I385" t="b">
        <v>0</v>
      </c>
      <c r="J385" t="s">
        <v>2910</v>
      </c>
      <c r="K385" t="s">
        <v>2917</v>
      </c>
      <c r="L385">
        <f>F385*G385</f>
        <v>184.72</v>
      </c>
      <c r="M385">
        <f t="shared" si="5"/>
        <v>0</v>
      </c>
    </row>
    <row r="386" spans="1:13" x14ac:dyDescent="0.35">
      <c r="A386">
        <v>686</v>
      </c>
      <c r="B386" s="1">
        <v>44374</v>
      </c>
      <c r="C386">
        <v>124</v>
      </c>
      <c r="D386" t="s">
        <v>2908</v>
      </c>
      <c r="E386" t="s">
        <v>2932</v>
      </c>
      <c r="F386">
        <v>4</v>
      </c>
      <c r="G386">
        <v>76.63</v>
      </c>
      <c r="H386">
        <v>13.14</v>
      </c>
      <c r="I386" t="b">
        <v>0</v>
      </c>
      <c r="J386" t="s">
        <v>2916</v>
      </c>
      <c r="K386" t="s">
        <v>2917</v>
      </c>
      <c r="L386">
        <f>F386*G386</f>
        <v>306.52</v>
      </c>
      <c r="M386">
        <f t="shared" si="5"/>
        <v>0</v>
      </c>
    </row>
    <row r="387" spans="1:13" x14ac:dyDescent="0.35">
      <c r="A387">
        <v>8569</v>
      </c>
      <c r="B387" s="1">
        <v>44896</v>
      </c>
      <c r="C387">
        <v>125</v>
      </c>
      <c r="D387" t="s">
        <v>2902</v>
      </c>
      <c r="E387" t="s">
        <v>2923</v>
      </c>
      <c r="F387">
        <v>2</v>
      </c>
      <c r="G387">
        <v>213.51</v>
      </c>
      <c r="H387">
        <v>0.96</v>
      </c>
      <c r="I387" t="b">
        <v>1</v>
      </c>
      <c r="J387" t="s">
        <v>2929</v>
      </c>
      <c r="K387" t="s">
        <v>2917</v>
      </c>
      <c r="L387">
        <f>F387*G387</f>
        <v>427.02</v>
      </c>
      <c r="M387">
        <f t="shared" ref="M387:M450" si="6">IF(I387, 1, 0)</f>
        <v>1</v>
      </c>
    </row>
    <row r="388" spans="1:13" x14ac:dyDescent="0.35">
      <c r="A388">
        <v>4716</v>
      </c>
      <c r="B388" s="1">
        <v>44871</v>
      </c>
      <c r="C388">
        <v>125</v>
      </c>
      <c r="D388" t="s">
        <v>2908</v>
      </c>
      <c r="E388" t="s">
        <v>2938</v>
      </c>
      <c r="F388">
        <v>4</v>
      </c>
      <c r="G388">
        <v>448.92</v>
      </c>
      <c r="H388">
        <v>88.56</v>
      </c>
      <c r="I388" t="b">
        <v>0</v>
      </c>
      <c r="J388" t="s">
        <v>2916</v>
      </c>
      <c r="K388" t="s">
        <v>2905</v>
      </c>
      <c r="L388">
        <f>F388*G388</f>
        <v>1795.68</v>
      </c>
      <c r="M388">
        <f t="shared" si="6"/>
        <v>0</v>
      </c>
    </row>
    <row r="389" spans="1:13" x14ac:dyDescent="0.35">
      <c r="A389">
        <v>5152</v>
      </c>
      <c r="B389" s="1">
        <v>44743</v>
      </c>
      <c r="C389">
        <v>126</v>
      </c>
      <c r="D389" t="s">
        <v>2906</v>
      </c>
      <c r="E389" t="s">
        <v>2922</v>
      </c>
      <c r="F389">
        <v>1</v>
      </c>
      <c r="G389">
        <v>361.23</v>
      </c>
      <c r="H389">
        <v>38.61</v>
      </c>
      <c r="I389" t="b">
        <v>0</v>
      </c>
      <c r="J389" t="s">
        <v>2916</v>
      </c>
      <c r="K389" t="s">
        <v>2917</v>
      </c>
      <c r="L389">
        <f>F389*G389</f>
        <v>361.23</v>
      </c>
      <c r="M389">
        <f t="shared" si="6"/>
        <v>0</v>
      </c>
    </row>
    <row r="390" spans="1:13" x14ac:dyDescent="0.35">
      <c r="A390">
        <v>6716</v>
      </c>
      <c r="B390" s="1">
        <v>44609</v>
      </c>
      <c r="C390">
        <v>126</v>
      </c>
      <c r="D390" t="s">
        <v>2902</v>
      </c>
      <c r="E390" t="s">
        <v>2933</v>
      </c>
      <c r="F390">
        <v>5</v>
      </c>
      <c r="G390">
        <v>158.25</v>
      </c>
      <c r="H390">
        <v>56.11</v>
      </c>
      <c r="I390" t="b">
        <v>0</v>
      </c>
      <c r="J390" t="s">
        <v>2919</v>
      </c>
      <c r="K390" t="s">
        <v>2905</v>
      </c>
      <c r="L390">
        <f>F390*G390</f>
        <v>791.25</v>
      </c>
      <c r="M390">
        <f t="shared" si="6"/>
        <v>0</v>
      </c>
    </row>
    <row r="391" spans="1:13" x14ac:dyDescent="0.35">
      <c r="A391">
        <v>2968</v>
      </c>
      <c r="B391" s="1">
        <v>44409</v>
      </c>
      <c r="C391">
        <v>126</v>
      </c>
      <c r="D391" t="s">
        <v>2911</v>
      </c>
      <c r="E391" t="s">
        <v>2912</v>
      </c>
      <c r="F391">
        <v>1</v>
      </c>
      <c r="G391">
        <v>425.12</v>
      </c>
      <c r="H391">
        <v>58.95</v>
      </c>
      <c r="I391" t="b">
        <v>0</v>
      </c>
      <c r="J391" t="s">
        <v>2916</v>
      </c>
      <c r="K391" t="s">
        <v>2917</v>
      </c>
      <c r="L391">
        <f>F391*G391</f>
        <v>425.12</v>
      </c>
      <c r="M391">
        <f t="shared" si="6"/>
        <v>0</v>
      </c>
    </row>
    <row r="392" spans="1:13" x14ac:dyDescent="0.35">
      <c r="A392">
        <v>2448</v>
      </c>
      <c r="B392" s="1">
        <v>44710</v>
      </c>
      <c r="C392">
        <v>127</v>
      </c>
      <c r="D392" t="s">
        <v>2913</v>
      </c>
      <c r="E392" t="s">
        <v>2914</v>
      </c>
      <c r="F392">
        <v>4</v>
      </c>
      <c r="G392">
        <v>35.64</v>
      </c>
      <c r="H392">
        <v>12.46</v>
      </c>
      <c r="I392" t="b">
        <v>0</v>
      </c>
      <c r="J392" t="s">
        <v>2919</v>
      </c>
      <c r="K392" t="s">
        <v>2917</v>
      </c>
      <c r="L392">
        <f>F392*G392</f>
        <v>142.56</v>
      </c>
      <c r="M392">
        <f t="shared" si="6"/>
        <v>0</v>
      </c>
    </row>
    <row r="393" spans="1:13" x14ac:dyDescent="0.35">
      <c r="A393">
        <v>139</v>
      </c>
      <c r="B393" s="1">
        <v>44884</v>
      </c>
      <c r="C393">
        <v>128</v>
      </c>
      <c r="D393" t="s">
        <v>2913</v>
      </c>
      <c r="E393" t="s">
        <v>2918</v>
      </c>
      <c r="F393">
        <v>2</v>
      </c>
      <c r="G393">
        <v>227.84</v>
      </c>
      <c r="H393">
        <v>25.24</v>
      </c>
      <c r="I393" t="b">
        <v>1</v>
      </c>
      <c r="J393" t="s">
        <v>2910</v>
      </c>
      <c r="K393" t="s">
        <v>2905</v>
      </c>
      <c r="L393">
        <f>F393*G393</f>
        <v>455.68</v>
      </c>
      <c r="M393">
        <f t="shared" si="6"/>
        <v>1</v>
      </c>
    </row>
    <row r="394" spans="1:13" x14ac:dyDescent="0.35">
      <c r="A394">
        <v>4767</v>
      </c>
      <c r="B394" s="1">
        <v>44496</v>
      </c>
      <c r="C394">
        <v>128</v>
      </c>
      <c r="D394" t="s">
        <v>2913</v>
      </c>
      <c r="E394" t="s">
        <v>2926</v>
      </c>
      <c r="F394">
        <v>4</v>
      </c>
      <c r="G394">
        <v>171.53</v>
      </c>
      <c r="H394">
        <v>47.29</v>
      </c>
      <c r="I394" t="b">
        <v>1</v>
      </c>
      <c r="J394" t="s">
        <v>2904</v>
      </c>
      <c r="K394" t="s">
        <v>2917</v>
      </c>
      <c r="L394">
        <f>F394*G394</f>
        <v>686.12</v>
      </c>
      <c r="M394">
        <f t="shared" si="6"/>
        <v>1</v>
      </c>
    </row>
    <row r="395" spans="1:13" x14ac:dyDescent="0.35">
      <c r="A395">
        <v>1954</v>
      </c>
      <c r="B395" s="1">
        <v>44494</v>
      </c>
      <c r="C395">
        <v>128</v>
      </c>
      <c r="D395" t="s">
        <v>2913</v>
      </c>
      <c r="E395" t="s">
        <v>2931</v>
      </c>
      <c r="F395">
        <v>5</v>
      </c>
      <c r="G395">
        <v>170.17</v>
      </c>
      <c r="H395">
        <v>32.58</v>
      </c>
      <c r="I395" t="b">
        <v>1</v>
      </c>
      <c r="J395" t="s">
        <v>2910</v>
      </c>
      <c r="K395" t="s">
        <v>2917</v>
      </c>
      <c r="L395">
        <f>F395*G395</f>
        <v>850.84999999999991</v>
      </c>
      <c r="M395">
        <f t="shared" si="6"/>
        <v>1</v>
      </c>
    </row>
    <row r="396" spans="1:13" x14ac:dyDescent="0.35">
      <c r="A396">
        <v>9486</v>
      </c>
      <c r="B396" s="1">
        <v>44491</v>
      </c>
      <c r="C396">
        <v>128</v>
      </c>
      <c r="D396" t="s">
        <v>2906</v>
      </c>
      <c r="E396" t="s">
        <v>2925</v>
      </c>
      <c r="F396">
        <v>1</v>
      </c>
      <c r="G396">
        <v>194.92</v>
      </c>
      <c r="H396">
        <v>86.75</v>
      </c>
      <c r="I396" t="b">
        <v>1</v>
      </c>
      <c r="J396" t="s">
        <v>2916</v>
      </c>
      <c r="K396" t="s">
        <v>2917</v>
      </c>
      <c r="L396">
        <f>F396*G396</f>
        <v>194.92</v>
      </c>
      <c r="M396">
        <f t="shared" si="6"/>
        <v>1</v>
      </c>
    </row>
    <row r="397" spans="1:13" x14ac:dyDescent="0.35">
      <c r="A397">
        <v>3991</v>
      </c>
      <c r="B397" s="1">
        <v>44712</v>
      </c>
      <c r="C397">
        <v>129</v>
      </c>
      <c r="D397" t="s">
        <v>2908</v>
      </c>
      <c r="E397" t="s">
        <v>2928</v>
      </c>
      <c r="F397">
        <v>1</v>
      </c>
      <c r="G397">
        <v>416.61</v>
      </c>
      <c r="H397">
        <v>115.44</v>
      </c>
      <c r="I397" t="b">
        <v>1</v>
      </c>
      <c r="J397" t="s">
        <v>2916</v>
      </c>
      <c r="K397" t="s">
        <v>2905</v>
      </c>
      <c r="L397">
        <f>F397*G397</f>
        <v>416.61</v>
      </c>
      <c r="M397">
        <f t="shared" si="6"/>
        <v>1</v>
      </c>
    </row>
    <row r="398" spans="1:13" x14ac:dyDescent="0.35">
      <c r="A398">
        <v>3346</v>
      </c>
      <c r="B398" s="1">
        <v>44594</v>
      </c>
      <c r="C398">
        <v>129</v>
      </c>
      <c r="D398" t="s">
        <v>2906</v>
      </c>
      <c r="E398" t="s">
        <v>2907</v>
      </c>
      <c r="F398">
        <v>5</v>
      </c>
      <c r="G398">
        <v>278.94</v>
      </c>
      <c r="H398">
        <v>110.91</v>
      </c>
      <c r="I398" t="b">
        <v>1</v>
      </c>
      <c r="J398" t="s">
        <v>2916</v>
      </c>
      <c r="K398" t="s">
        <v>2917</v>
      </c>
      <c r="L398">
        <f>F398*G398</f>
        <v>1394.7</v>
      </c>
      <c r="M398">
        <f t="shared" si="6"/>
        <v>1</v>
      </c>
    </row>
    <row r="399" spans="1:13" x14ac:dyDescent="0.35">
      <c r="A399">
        <v>2007</v>
      </c>
      <c r="B399" s="1">
        <v>44983</v>
      </c>
      <c r="C399">
        <v>130</v>
      </c>
      <c r="D399" t="s">
        <v>2911</v>
      </c>
      <c r="E399" t="s">
        <v>2943</v>
      </c>
      <c r="F399">
        <v>1</v>
      </c>
      <c r="G399">
        <v>89.23</v>
      </c>
      <c r="H399">
        <v>25.87</v>
      </c>
      <c r="I399" t="b">
        <v>0</v>
      </c>
      <c r="J399" t="s">
        <v>2910</v>
      </c>
      <c r="K399" t="s">
        <v>2905</v>
      </c>
      <c r="L399">
        <f>F399*G399</f>
        <v>89.23</v>
      </c>
      <c r="M399">
        <f t="shared" si="6"/>
        <v>0</v>
      </c>
    </row>
    <row r="400" spans="1:13" x14ac:dyDescent="0.35">
      <c r="A400">
        <v>7356</v>
      </c>
      <c r="B400" s="1">
        <v>44776</v>
      </c>
      <c r="C400">
        <v>130</v>
      </c>
      <c r="D400" t="s">
        <v>2920</v>
      </c>
      <c r="E400" t="s">
        <v>2930</v>
      </c>
      <c r="F400">
        <v>3</v>
      </c>
      <c r="G400">
        <v>387.48</v>
      </c>
      <c r="H400">
        <v>133.24</v>
      </c>
      <c r="I400" t="b">
        <v>1</v>
      </c>
      <c r="J400" t="s">
        <v>2929</v>
      </c>
      <c r="K400" t="s">
        <v>2905</v>
      </c>
      <c r="L400">
        <f>F400*G400</f>
        <v>1162.44</v>
      </c>
      <c r="M400">
        <f t="shared" si="6"/>
        <v>1</v>
      </c>
    </row>
    <row r="401" spans="1:13" x14ac:dyDescent="0.35">
      <c r="A401">
        <v>1031</v>
      </c>
      <c r="B401" s="1">
        <v>44758</v>
      </c>
      <c r="C401">
        <v>130</v>
      </c>
      <c r="D401" t="s">
        <v>2920</v>
      </c>
      <c r="E401" t="s">
        <v>2927</v>
      </c>
      <c r="F401">
        <v>2</v>
      </c>
      <c r="G401">
        <v>440.55</v>
      </c>
      <c r="H401">
        <v>142.11000000000001</v>
      </c>
      <c r="I401" t="b">
        <v>0</v>
      </c>
      <c r="J401" t="s">
        <v>2904</v>
      </c>
      <c r="K401" t="s">
        <v>2917</v>
      </c>
      <c r="L401">
        <f>F401*G401</f>
        <v>881.1</v>
      </c>
      <c r="M401">
        <f t="shared" si="6"/>
        <v>0</v>
      </c>
    </row>
    <row r="402" spans="1:13" x14ac:dyDescent="0.35">
      <c r="A402">
        <v>8287</v>
      </c>
      <c r="B402" s="1">
        <v>44672</v>
      </c>
      <c r="C402">
        <v>130</v>
      </c>
      <c r="D402" t="s">
        <v>2906</v>
      </c>
      <c r="E402" t="s">
        <v>2934</v>
      </c>
      <c r="F402">
        <v>2</v>
      </c>
      <c r="G402">
        <v>71.900000000000006</v>
      </c>
      <c r="H402">
        <v>31.26</v>
      </c>
      <c r="I402" t="b">
        <v>0</v>
      </c>
      <c r="J402" t="s">
        <v>2919</v>
      </c>
      <c r="K402" t="s">
        <v>2917</v>
      </c>
      <c r="L402">
        <f>F402*G402</f>
        <v>143.80000000000001</v>
      </c>
      <c r="M402">
        <f t="shared" si="6"/>
        <v>0</v>
      </c>
    </row>
    <row r="403" spans="1:13" x14ac:dyDescent="0.35">
      <c r="A403">
        <v>2536</v>
      </c>
      <c r="B403" s="1">
        <v>44562</v>
      </c>
      <c r="C403">
        <v>130</v>
      </c>
      <c r="D403" t="s">
        <v>2913</v>
      </c>
      <c r="E403" t="s">
        <v>2926</v>
      </c>
      <c r="F403">
        <v>1</v>
      </c>
      <c r="G403">
        <v>12.17</v>
      </c>
      <c r="H403">
        <v>0.4</v>
      </c>
      <c r="I403" t="b">
        <v>0</v>
      </c>
      <c r="J403" t="s">
        <v>2919</v>
      </c>
      <c r="K403" t="s">
        <v>2905</v>
      </c>
      <c r="L403">
        <f>F403*G403</f>
        <v>12.17</v>
      </c>
      <c r="M403">
        <f t="shared" si="6"/>
        <v>0</v>
      </c>
    </row>
    <row r="404" spans="1:13" x14ac:dyDescent="0.35">
      <c r="A404">
        <v>8287</v>
      </c>
      <c r="B404" s="1">
        <v>44972</v>
      </c>
      <c r="C404">
        <v>131</v>
      </c>
      <c r="D404" t="s">
        <v>2913</v>
      </c>
      <c r="E404" t="s">
        <v>2940</v>
      </c>
      <c r="F404">
        <v>2</v>
      </c>
      <c r="G404">
        <v>484.34</v>
      </c>
      <c r="H404">
        <v>124.28</v>
      </c>
      <c r="I404" t="b">
        <v>1</v>
      </c>
      <c r="J404" t="s">
        <v>2916</v>
      </c>
      <c r="K404" t="s">
        <v>2905</v>
      </c>
      <c r="L404">
        <f>F404*G404</f>
        <v>968.68</v>
      </c>
      <c r="M404">
        <f t="shared" si="6"/>
        <v>1</v>
      </c>
    </row>
    <row r="405" spans="1:13" x14ac:dyDescent="0.35">
      <c r="A405">
        <v>718</v>
      </c>
      <c r="B405" s="1">
        <v>44835</v>
      </c>
      <c r="C405">
        <v>131</v>
      </c>
      <c r="D405" t="s">
        <v>2920</v>
      </c>
      <c r="E405" t="s">
        <v>2936</v>
      </c>
      <c r="F405">
        <v>5</v>
      </c>
      <c r="G405">
        <v>358.69</v>
      </c>
      <c r="H405">
        <v>159.9</v>
      </c>
      <c r="I405" t="b">
        <v>0</v>
      </c>
      <c r="J405" t="s">
        <v>2910</v>
      </c>
      <c r="K405" t="s">
        <v>2905</v>
      </c>
      <c r="L405">
        <f>F405*G405</f>
        <v>1793.45</v>
      </c>
      <c r="M405">
        <f t="shared" si="6"/>
        <v>0</v>
      </c>
    </row>
    <row r="406" spans="1:13" x14ac:dyDescent="0.35">
      <c r="A406">
        <v>3290</v>
      </c>
      <c r="B406" s="1">
        <v>44708</v>
      </c>
      <c r="C406">
        <v>131</v>
      </c>
      <c r="D406" t="s">
        <v>2908</v>
      </c>
      <c r="E406" t="s">
        <v>2932</v>
      </c>
      <c r="F406">
        <v>4</v>
      </c>
      <c r="G406">
        <v>244.62</v>
      </c>
      <c r="H406">
        <v>13.63</v>
      </c>
      <c r="I406" t="b">
        <v>1</v>
      </c>
      <c r="J406" t="s">
        <v>2929</v>
      </c>
      <c r="K406" t="s">
        <v>2917</v>
      </c>
      <c r="L406">
        <f>F406*G406</f>
        <v>978.48</v>
      </c>
      <c r="M406">
        <f t="shared" si="6"/>
        <v>1</v>
      </c>
    </row>
    <row r="407" spans="1:13" x14ac:dyDescent="0.35">
      <c r="A407">
        <v>479</v>
      </c>
      <c r="B407" s="1">
        <v>44647</v>
      </c>
      <c r="C407">
        <v>131</v>
      </c>
      <c r="D407" t="s">
        <v>2908</v>
      </c>
      <c r="E407" t="s">
        <v>2932</v>
      </c>
      <c r="F407">
        <v>1</v>
      </c>
      <c r="G407">
        <v>21.63</v>
      </c>
      <c r="H407">
        <v>3.25</v>
      </c>
      <c r="I407" t="b">
        <v>0</v>
      </c>
      <c r="J407" t="s">
        <v>2910</v>
      </c>
      <c r="K407" t="s">
        <v>2917</v>
      </c>
      <c r="L407">
        <f>F407*G407</f>
        <v>21.63</v>
      </c>
      <c r="M407">
        <f t="shared" si="6"/>
        <v>0</v>
      </c>
    </row>
    <row r="408" spans="1:13" x14ac:dyDescent="0.35">
      <c r="A408">
        <v>1066</v>
      </c>
      <c r="B408" s="1">
        <v>44465</v>
      </c>
      <c r="C408">
        <v>131</v>
      </c>
      <c r="D408" t="s">
        <v>2911</v>
      </c>
      <c r="E408" t="s">
        <v>2944</v>
      </c>
      <c r="F408">
        <v>2</v>
      </c>
      <c r="G408">
        <v>441.69</v>
      </c>
      <c r="H408">
        <v>160.97</v>
      </c>
      <c r="I408" t="b">
        <v>0</v>
      </c>
      <c r="J408" t="s">
        <v>2916</v>
      </c>
      <c r="K408" t="s">
        <v>2917</v>
      </c>
      <c r="L408">
        <f>F408*G408</f>
        <v>883.38</v>
      </c>
      <c r="M408">
        <f t="shared" si="6"/>
        <v>0</v>
      </c>
    </row>
    <row r="409" spans="1:13" x14ac:dyDescent="0.35">
      <c r="A409">
        <v>4826</v>
      </c>
      <c r="B409" s="1">
        <v>44428</v>
      </c>
      <c r="C409">
        <v>131</v>
      </c>
      <c r="D409" t="s">
        <v>2920</v>
      </c>
      <c r="E409" t="s">
        <v>2930</v>
      </c>
      <c r="F409">
        <v>5</v>
      </c>
      <c r="G409">
        <v>201.88</v>
      </c>
      <c r="H409">
        <v>100.36</v>
      </c>
      <c r="I409" t="b">
        <v>1</v>
      </c>
      <c r="J409" t="s">
        <v>2916</v>
      </c>
      <c r="K409" t="s">
        <v>2905</v>
      </c>
      <c r="L409">
        <f>F409*G409</f>
        <v>1009.4</v>
      </c>
      <c r="M409">
        <f t="shared" si="6"/>
        <v>1</v>
      </c>
    </row>
    <row r="410" spans="1:13" x14ac:dyDescent="0.35">
      <c r="A410">
        <v>992</v>
      </c>
      <c r="B410" s="1">
        <v>44387</v>
      </c>
      <c r="C410">
        <v>131</v>
      </c>
      <c r="D410" t="s">
        <v>2911</v>
      </c>
      <c r="E410" t="s">
        <v>2944</v>
      </c>
      <c r="F410">
        <v>4</v>
      </c>
      <c r="G410">
        <v>261.43</v>
      </c>
      <c r="H410">
        <v>85.19</v>
      </c>
      <c r="I410" t="b">
        <v>0</v>
      </c>
      <c r="J410" t="s">
        <v>2910</v>
      </c>
      <c r="K410" t="s">
        <v>2917</v>
      </c>
      <c r="L410">
        <f>F410*G410</f>
        <v>1045.72</v>
      </c>
      <c r="M410">
        <f t="shared" si="6"/>
        <v>0</v>
      </c>
    </row>
    <row r="411" spans="1:13" x14ac:dyDescent="0.35">
      <c r="A411">
        <v>9449</v>
      </c>
      <c r="B411" s="1">
        <v>44826</v>
      </c>
      <c r="C411">
        <v>132</v>
      </c>
      <c r="D411" t="s">
        <v>2906</v>
      </c>
      <c r="E411" t="s">
        <v>2934</v>
      </c>
      <c r="F411">
        <v>4</v>
      </c>
      <c r="G411">
        <v>244.38</v>
      </c>
      <c r="H411">
        <v>66.08</v>
      </c>
      <c r="I411" t="b">
        <v>0</v>
      </c>
      <c r="J411" t="s">
        <v>2929</v>
      </c>
      <c r="K411" t="s">
        <v>2917</v>
      </c>
      <c r="L411">
        <f>F411*G411</f>
        <v>977.52</v>
      </c>
      <c r="M411">
        <f t="shared" si="6"/>
        <v>0</v>
      </c>
    </row>
    <row r="412" spans="1:13" x14ac:dyDescent="0.35">
      <c r="A412">
        <v>6567</v>
      </c>
      <c r="B412" s="1">
        <v>44343</v>
      </c>
      <c r="C412">
        <v>132</v>
      </c>
      <c r="D412" t="s">
        <v>2913</v>
      </c>
      <c r="E412" t="s">
        <v>2918</v>
      </c>
      <c r="F412">
        <v>4</v>
      </c>
      <c r="G412">
        <v>166.07</v>
      </c>
      <c r="H412">
        <v>55.45</v>
      </c>
      <c r="I412" t="b">
        <v>0</v>
      </c>
      <c r="J412" t="s">
        <v>2910</v>
      </c>
      <c r="K412" t="s">
        <v>2905</v>
      </c>
      <c r="L412">
        <f>F412*G412</f>
        <v>664.28</v>
      </c>
      <c r="M412">
        <f t="shared" si="6"/>
        <v>0</v>
      </c>
    </row>
    <row r="413" spans="1:13" x14ac:dyDescent="0.35">
      <c r="A413">
        <v>7714</v>
      </c>
      <c r="B413" s="1">
        <v>44325</v>
      </c>
      <c r="C413">
        <v>132</v>
      </c>
      <c r="D413" t="s">
        <v>2902</v>
      </c>
      <c r="E413" t="s">
        <v>2903</v>
      </c>
      <c r="F413">
        <v>5</v>
      </c>
      <c r="G413">
        <v>383.83</v>
      </c>
      <c r="H413">
        <v>35.130000000000003</v>
      </c>
      <c r="I413" t="b">
        <v>0</v>
      </c>
      <c r="J413" t="s">
        <v>2919</v>
      </c>
      <c r="K413" t="s">
        <v>2917</v>
      </c>
      <c r="L413">
        <f>F413*G413</f>
        <v>1919.1499999999999</v>
      </c>
      <c r="M413">
        <f t="shared" si="6"/>
        <v>0</v>
      </c>
    </row>
    <row r="414" spans="1:13" x14ac:dyDescent="0.35">
      <c r="A414">
        <v>3110</v>
      </c>
      <c r="B414" s="1">
        <v>44991</v>
      </c>
      <c r="C414">
        <v>133</v>
      </c>
      <c r="D414" t="s">
        <v>2920</v>
      </c>
      <c r="E414" t="s">
        <v>2936</v>
      </c>
      <c r="F414">
        <v>2</v>
      </c>
      <c r="G414">
        <v>222.58</v>
      </c>
      <c r="H414">
        <v>92.82</v>
      </c>
      <c r="I414" t="b">
        <v>1</v>
      </c>
      <c r="J414" t="s">
        <v>2910</v>
      </c>
      <c r="K414" t="s">
        <v>2917</v>
      </c>
      <c r="L414">
        <f>F414*G414</f>
        <v>445.16</v>
      </c>
      <c r="M414">
        <f t="shared" si="6"/>
        <v>1</v>
      </c>
    </row>
    <row r="415" spans="1:13" x14ac:dyDescent="0.35">
      <c r="A415">
        <v>4791</v>
      </c>
      <c r="B415" s="1">
        <v>44829</v>
      </c>
      <c r="C415">
        <v>133</v>
      </c>
      <c r="D415" t="s">
        <v>2908</v>
      </c>
      <c r="E415" t="s">
        <v>2937</v>
      </c>
      <c r="F415">
        <v>4</v>
      </c>
      <c r="G415">
        <v>332.22</v>
      </c>
      <c r="H415">
        <v>109.07</v>
      </c>
      <c r="I415" t="b">
        <v>1</v>
      </c>
      <c r="J415" t="s">
        <v>2910</v>
      </c>
      <c r="K415" t="s">
        <v>2917</v>
      </c>
      <c r="L415">
        <f>F415*G415</f>
        <v>1328.88</v>
      </c>
      <c r="M415">
        <f t="shared" si="6"/>
        <v>1</v>
      </c>
    </row>
    <row r="416" spans="1:13" x14ac:dyDescent="0.35">
      <c r="A416">
        <v>7912</v>
      </c>
      <c r="B416" s="1">
        <v>44449</v>
      </c>
      <c r="C416">
        <v>133</v>
      </c>
      <c r="D416" t="s">
        <v>2920</v>
      </c>
      <c r="E416" t="s">
        <v>2921</v>
      </c>
      <c r="F416">
        <v>2</v>
      </c>
      <c r="G416">
        <v>306.82</v>
      </c>
      <c r="H416">
        <v>15.48</v>
      </c>
      <c r="I416" t="b">
        <v>0</v>
      </c>
      <c r="J416" t="s">
        <v>2929</v>
      </c>
      <c r="K416" t="s">
        <v>2905</v>
      </c>
      <c r="L416">
        <f>F416*G416</f>
        <v>613.64</v>
      </c>
      <c r="M416">
        <f t="shared" si="6"/>
        <v>0</v>
      </c>
    </row>
    <row r="417" spans="1:13" x14ac:dyDescent="0.35">
      <c r="A417">
        <v>7591</v>
      </c>
      <c r="B417" s="1">
        <v>44810</v>
      </c>
      <c r="C417">
        <v>134</v>
      </c>
      <c r="D417" t="s">
        <v>2913</v>
      </c>
      <c r="E417" t="s">
        <v>2926</v>
      </c>
      <c r="F417">
        <v>2</v>
      </c>
      <c r="G417">
        <v>474.39</v>
      </c>
      <c r="H417">
        <v>212.77</v>
      </c>
      <c r="I417" t="b">
        <v>1</v>
      </c>
      <c r="J417" t="s">
        <v>2910</v>
      </c>
      <c r="K417" t="s">
        <v>2905</v>
      </c>
      <c r="L417">
        <f>F417*G417</f>
        <v>948.78</v>
      </c>
      <c r="M417">
        <f t="shared" si="6"/>
        <v>1</v>
      </c>
    </row>
    <row r="418" spans="1:13" x14ac:dyDescent="0.35">
      <c r="A418">
        <v>6260</v>
      </c>
      <c r="B418" s="1">
        <v>44802</v>
      </c>
      <c r="C418">
        <v>134</v>
      </c>
      <c r="D418" t="s">
        <v>2913</v>
      </c>
      <c r="E418" t="s">
        <v>2931</v>
      </c>
      <c r="F418">
        <v>5</v>
      </c>
      <c r="G418">
        <v>115.63</v>
      </c>
      <c r="H418">
        <v>47.64</v>
      </c>
      <c r="I418" t="b">
        <v>1</v>
      </c>
      <c r="J418" t="s">
        <v>2929</v>
      </c>
      <c r="K418" t="s">
        <v>2917</v>
      </c>
      <c r="L418">
        <f>F418*G418</f>
        <v>578.15</v>
      </c>
      <c r="M418">
        <f t="shared" si="6"/>
        <v>1</v>
      </c>
    </row>
    <row r="419" spans="1:13" x14ac:dyDescent="0.35">
      <c r="A419">
        <v>8749</v>
      </c>
      <c r="B419" s="1">
        <v>44864</v>
      </c>
      <c r="C419">
        <v>135</v>
      </c>
      <c r="D419" t="s">
        <v>2906</v>
      </c>
      <c r="E419" t="s">
        <v>2925</v>
      </c>
      <c r="F419">
        <v>4</v>
      </c>
      <c r="G419">
        <v>332.85</v>
      </c>
      <c r="H419">
        <v>40.94</v>
      </c>
      <c r="I419" t="b">
        <v>1</v>
      </c>
      <c r="J419" t="s">
        <v>2929</v>
      </c>
      <c r="K419" t="s">
        <v>2905</v>
      </c>
      <c r="L419">
        <f>F419*G419</f>
        <v>1331.4</v>
      </c>
      <c r="M419">
        <f t="shared" si="6"/>
        <v>1</v>
      </c>
    </row>
    <row r="420" spans="1:13" x14ac:dyDescent="0.35">
      <c r="A420">
        <v>2090</v>
      </c>
      <c r="B420" s="1">
        <v>44669</v>
      </c>
      <c r="C420">
        <v>135</v>
      </c>
      <c r="D420" t="s">
        <v>2902</v>
      </c>
      <c r="E420" t="s">
        <v>2939</v>
      </c>
      <c r="F420">
        <v>5</v>
      </c>
      <c r="G420">
        <v>136.06</v>
      </c>
      <c r="H420">
        <v>25.92</v>
      </c>
      <c r="I420" t="b">
        <v>1</v>
      </c>
      <c r="J420" t="s">
        <v>2919</v>
      </c>
      <c r="K420" t="s">
        <v>2917</v>
      </c>
      <c r="L420">
        <f>F420*G420</f>
        <v>680.3</v>
      </c>
      <c r="M420">
        <f t="shared" si="6"/>
        <v>1</v>
      </c>
    </row>
    <row r="421" spans="1:13" x14ac:dyDescent="0.35">
      <c r="A421">
        <v>1954</v>
      </c>
      <c r="B421" s="1">
        <v>44910</v>
      </c>
      <c r="C421">
        <v>136</v>
      </c>
      <c r="D421" t="s">
        <v>2908</v>
      </c>
      <c r="E421" t="s">
        <v>2937</v>
      </c>
      <c r="F421">
        <v>3</v>
      </c>
      <c r="G421">
        <v>165.39</v>
      </c>
      <c r="H421">
        <v>75.14</v>
      </c>
      <c r="I421" t="b">
        <v>1</v>
      </c>
      <c r="J421" t="s">
        <v>2904</v>
      </c>
      <c r="K421" t="s">
        <v>2917</v>
      </c>
      <c r="L421">
        <f>F421*G421</f>
        <v>496.16999999999996</v>
      </c>
      <c r="M421">
        <f t="shared" si="6"/>
        <v>1</v>
      </c>
    </row>
    <row r="422" spans="1:13" x14ac:dyDescent="0.35">
      <c r="A422">
        <v>9601</v>
      </c>
      <c r="B422" s="1">
        <v>44538</v>
      </c>
      <c r="C422">
        <v>136</v>
      </c>
      <c r="D422" t="s">
        <v>2920</v>
      </c>
      <c r="E422" t="s">
        <v>2936</v>
      </c>
      <c r="F422">
        <v>4</v>
      </c>
      <c r="G422">
        <v>47.25</v>
      </c>
      <c r="H422">
        <v>5.41</v>
      </c>
      <c r="I422" t="b">
        <v>0</v>
      </c>
      <c r="J422" t="s">
        <v>2910</v>
      </c>
      <c r="K422" t="s">
        <v>2917</v>
      </c>
      <c r="L422">
        <f>F422*G422</f>
        <v>189</v>
      </c>
      <c r="M422">
        <f t="shared" si="6"/>
        <v>0</v>
      </c>
    </row>
    <row r="423" spans="1:13" x14ac:dyDescent="0.35">
      <c r="A423">
        <v>6468</v>
      </c>
      <c r="B423" s="1">
        <v>44900</v>
      </c>
      <c r="C423">
        <v>137</v>
      </c>
      <c r="D423" t="s">
        <v>2920</v>
      </c>
      <c r="E423" t="s">
        <v>2935</v>
      </c>
      <c r="F423">
        <v>1</v>
      </c>
      <c r="G423">
        <v>291.54000000000002</v>
      </c>
      <c r="H423">
        <v>95.02</v>
      </c>
      <c r="I423" t="b">
        <v>1</v>
      </c>
      <c r="J423" t="s">
        <v>2919</v>
      </c>
      <c r="K423" t="s">
        <v>2905</v>
      </c>
      <c r="L423">
        <f>F423*G423</f>
        <v>291.54000000000002</v>
      </c>
      <c r="M423">
        <f t="shared" si="6"/>
        <v>1</v>
      </c>
    </row>
    <row r="424" spans="1:13" x14ac:dyDescent="0.35">
      <c r="A424">
        <v>6536</v>
      </c>
      <c r="B424" s="1">
        <v>44893</v>
      </c>
      <c r="C424">
        <v>137</v>
      </c>
      <c r="D424" t="s">
        <v>2902</v>
      </c>
      <c r="E424" t="s">
        <v>2933</v>
      </c>
      <c r="F424">
        <v>2</v>
      </c>
      <c r="G424">
        <v>130.54</v>
      </c>
      <c r="H424">
        <v>46.51</v>
      </c>
      <c r="I424" t="b">
        <v>1</v>
      </c>
      <c r="J424" t="s">
        <v>2904</v>
      </c>
      <c r="K424" t="s">
        <v>2905</v>
      </c>
      <c r="L424">
        <f>F424*G424</f>
        <v>261.08</v>
      </c>
      <c r="M424">
        <f t="shared" si="6"/>
        <v>1</v>
      </c>
    </row>
    <row r="425" spans="1:13" x14ac:dyDescent="0.35">
      <c r="A425">
        <v>4921</v>
      </c>
      <c r="B425" s="1">
        <v>44307</v>
      </c>
      <c r="C425">
        <v>137</v>
      </c>
      <c r="D425" t="s">
        <v>2902</v>
      </c>
      <c r="E425" t="s">
        <v>2923</v>
      </c>
      <c r="F425">
        <v>1</v>
      </c>
      <c r="G425">
        <v>192.21</v>
      </c>
      <c r="H425">
        <v>49.03</v>
      </c>
      <c r="I425" t="b">
        <v>1</v>
      </c>
      <c r="J425" t="s">
        <v>2919</v>
      </c>
      <c r="K425" t="s">
        <v>2905</v>
      </c>
      <c r="L425">
        <f>F425*G425</f>
        <v>192.21</v>
      </c>
      <c r="M425">
        <f t="shared" si="6"/>
        <v>1</v>
      </c>
    </row>
    <row r="426" spans="1:13" x14ac:dyDescent="0.35">
      <c r="A426">
        <v>5386</v>
      </c>
      <c r="B426" s="1">
        <v>44799</v>
      </c>
      <c r="C426">
        <v>138</v>
      </c>
      <c r="D426" t="s">
        <v>2911</v>
      </c>
      <c r="E426" t="s">
        <v>2943</v>
      </c>
      <c r="F426">
        <v>1</v>
      </c>
      <c r="G426">
        <v>265.23</v>
      </c>
      <c r="H426">
        <v>129.63999999999999</v>
      </c>
      <c r="I426" t="b">
        <v>0</v>
      </c>
      <c r="J426" t="s">
        <v>2919</v>
      </c>
      <c r="K426" t="s">
        <v>2917</v>
      </c>
      <c r="L426">
        <f>F426*G426</f>
        <v>265.23</v>
      </c>
      <c r="M426">
        <f t="shared" si="6"/>
        <v>0</v>
      </c>
    </row>
    <row r="427" spans="1:13" x14ac:dyDescent="0.35">
      <c r="A427">
        <v>6972</v>
      </c>
      <c r="B427" s="1">
        <v>44762</v>
      </c>
      <c r="C427">
        <v>138</v>
      </c>
      <c r="D427" t="s">
        <v>2911</v>
      </c>
      <c r="E427" t="s">
        <v>2942</v>
      </c>
      <c r="F427">
        <v>2</v>
      </c>
      <c r="G427">
        <v>455.94</v>
      </c>
      <c r="H427">
        <v>19.11</v>
      </c>
      <c r="I427" t="b">
        <v>0</v>
      </c>
      <c r="J427" t="s">
        <v>2910</v>
      </c>
      <c r="K427" t="s">
        <v>2917</v>
      </c>
      <c r="L427">
        <f>F427*G427</f>
        <v>911.88</v>
      </c>
      <c r="M427">
        <f t="shared" si="6"/>
        <v>0</v>
      </c>
    </row>
    <row r="428" spans="1:13" x14ac:dyDescent="0.35">
      <c r="A428">
        <v>3735</v>
      </c>
      <c r="B428" s="1">
        <v>44291</v>
      </c>
      <c r="C428">
        <v>138</v>
      </c>
      <c r="D428" t="s">
        <v>2911</v>
      </c>
      <c r="E428" t="s">
        <v>2942</v>
      </c>
      <c r="F428">
        <v>3</v>
      </c>
      <c r="G428">
        <v>142.02000000000001</v>
      </c>
      <c r="H428">
        <v>29.6</v>
      </c>
      <c r="I428" t="b">
        <v>1</v>
      </c>
      <c r="J428" t="s">
        <v>2916</v>
      </c>
      <c r="K428" t="s">
        <v>2905</v>
      </c>
      <c r="L428">
        <f>F428*G428</f>
        <v>426.06000000000006</v>
      </c>
      <c r="M428">
        <f t="shared" si="6"/>
        <v>1</v>
      </c>
    </row>
    <row r="429" spans="1:13" x14ac:dyDescent="0.35">
      <c r="A429">
        <v>6847</v>
      </c>
      <c r="B429" s="1">
        <v>44978</v>
      </c>
      <c r="C429">
        <v>139</v>
      </c>
      <c r="D429" t="s">
        <v>2913</v>
      </c>
      <c r="E429" t="s">
        <v>2931</v>
      </c>
      <c r="F429">
        <v>5</v>
      </c>
      <c r="G429">
        <v>424.15</v>
      </c>
      <c r="H429">
        <v>88.17</v>
      </c>
      <c r="I429" t="b">
        <v>1</v>
      </c>
      <c r="J429" t="s">
        <v>2916</v>
      </c>
      <c r="K429" t="s">
        <v>2905</v>
      </c>
      <c r="L429">
        <f>F429*G429</f>
        <v>2120.75</v>
      </c>
      <c r="M429">
        <f t="shared" si="6"/>
        <v>1</v>
      </c>
    </row>
    <row r="430" spans="1:13" x14ac:dyDescent="0.35">
      <c r="A430">
        <v>4032</v>
      </c>
      <c r="B430" s="1">
        <v>44902</v>
      </c>
      <c r="C430">
        <v>139</v>
      </c>
      <c r="D430" t="s">
        <v>2920</v>
      </c>
      <c r="E430" t="s">
        <v>2921</v>
      </c>
      <c r="F430">
        <v>4</v>
      </c>
      <c r="G430">
        <v>70.319999999999993</v>
      </c>
      <c r="H430">
        <v>12.51</v>
      </c>
      <c r="I430" t="b">
        <v>1</v>
      </c>
      <c r="J430" t="s">
        <v>2919</v>
      </c>
      <c r="K430" t="s">
        <v>2917</v>
      </c>
      <c r="L430">
        <f>F430*G430</f>
        <v>281.27999999999997</v>
      </c>
      <c r="M430">
        <f t="shared" si="6"/>
        <v>1</v>
      </c>
    </row>
    <row r="431" spans="1:13" x14ac:dyDescent="0.35">
      <c r="A431">
        <v>8481</v>
      </c>
      <c r="B431" s="1">
        <v>44878</v>
      </c>
      <c r="C431">
        <v>139</v>
      </c>
      <c r="D431" t="s">
        <v>2911</v>
      </c>
      <c r="E431" t="s">
        <v>2912</v>
      </c>
      <c r="F431">
        <v>3</v>
      </c>
      <c r="G431">
        <v>492.35</v>
      </c>
      <c r="H431">
        <v>52.88</v>
      </c>
      <c r="I431" t="b">
        <v>0</v>
      </c>
      <c r="J431" t="s">
        <v>2919</v>
      </c>
      <c r="K431" t="s">
        <v>2905</v>
      </c>
      <c r="L431">
        <f>F431*G431</f>
        <v>1477.0500000000002</v>
      </c>
      <c r="M431">
        <f t="shared" si="6"/>
        <v>0</v>
      </c>
    </row>
    <row r="432" spans="1:13" x14ac:dyDescent="0.35">
      <c r="A432">
        <v>7310</v>
      </c>
      <c r="B432" s="1">
        <v>44757</v>
      </c>
      <c r="C432">
        <v>139</v>
      </c>
      <c r="D432" t="s">
        <v>2902</v>
      </c>
      <c r="E432" t="s">
        <v>2923</v>
      </c>
      <c r="F432">
        <v>3</v>
      </c>
      <c r="G432">
        <v>427.84</v>
      </c>
      <c r="H432">
        <v>136.61000000000001</v>
      </c>
      <c r="I432" t="b">
        <v>0</v>
      </c>
      <c r="J432" t="s">
        <v>2919</v>
      </c>
      <c r="K432" t="s">
        <v>2917</v>
      </c>
      <c r="L432">
        <f>F432*G432</f>
        <v>1283.52</v>
      </c>
      <c r="M432">
        <f t="shared" si="6"/>
        <v>0</v>
      </c>
    </row>
    <row r="433" spans="1:13" x14ac:dyDescent="0.35">
      <c r="A433">
        <v>3747</v>
      </c>
      <c r="B433" s="1">
        <v>44735</v>
      </c>
      <c r="C433">
        <v>139</v>
      </c>
      <c r="D433" t="s">
        <v>2902</v>
      </c>
      <c r="E433" t="s">
        <v>2939</v>
      </c>
      <c r="F433">
        <v>1</v>
      </c>
      <c r="G433">
        <v>133.46</v>
      </c>
      <c r="H433">
        <v>18.510000000000002</v>
      </c>
      <c r="I433" t="b">
        <v>0</v>
      </c>
      <c r="J433" t="s">
        <v>2910</v>
      </c>
      <c r="K433" t="s">
        <v>2917</v>
      </c>
      <c r="L433">
        <f>F433*G433</f>
        <v>133.46</v>
      </c>
      <c r="M433">
        <f t="shared" si="6"/>
        <v>0</v>
      </c>
    </row>
    <row r="434" spans="1:13" x14ac:dyDescent="0.35">
      <c r="A434">
        <v>266</v>
      </c>
      <c r="B434" s="1">
        <v>44421</v>
      </c>
      <c r="C434">
        <v>139</v>
      </c>
      <c r="D434" t="s">
        <v>2911</v>
      </c>
      <c r="E434" t="s">
        <v>2942</v>
      </c>
      <c r="F434">
        <v>1</v>
      </c>
      <c r="G434">
        <v>89.17</v>
      </c>
      <c r="H434">
        <v>41.59</v>
      </c>
      <c r="I434" t="b">
        <v>1</v>
      </c>
      <c r="J434" t="s">
        <v>2910</v>
      </c>
      <c r="K434" t="s">
        <v>2917</v>
      </c>
      <c r="L434">
        <f>F434*G434</f>
        <v>89.17</v>
      </c>
      <c r="M434">
        <f t="shared" si="6"/>
        <v>1</v>
      </c>
    </row>
    <row r="435" spans="1:13" x14ac:dyDescent="0.35">
      <c r="A435">
        <v>7829</v>
      </c>
      <c r="B435" s="1">
        <v>44380</v>
      </c>
      <c r="C435">
        <v>139</v>
      </c>
      <c r="D435" t="s">
        <v>2913</v>
      </c>
      <c r="E435" t="s">
        <v>2931</v>
      </c>
      <c r="F435">
        <v>1</v>
      </c>
      <c r="G435">
        <v>372.43</v>
      </c>
      <c r="H435">
        <v>49.56</v>
      </c>
      <c r="I435" t="b">
        <v>0</v>
      </c>
      <c r="J435" t="s">
        <v>2916</v>
      </c>
      <c r="K435" t="s">
        <v>2917</v>
      </c>
      <c r="L435">
        <f>F435*G435</f>
        <v>372.43</v>
      </c>
      <c r="M435">
        <f t="shared" si="6"/>
        <v>0</v>
      </c>
    </row>
    <row r="436" spans="1:13" x14ac:dyDescent="0.35">
      <c r="A436">
        <v>7928</v>
      </c>
      <c r="B436" s="1">
        <v>44305</v>
      </c>
      <c r="C436">
        <v>139</v>
      </c>
      <c r="D436" t="s">
        <v>2913</v>
      </c>
      <c r="E436" t="s">
        <v>2931</v>
      </c>
      <c r="F436">
        <v>5</v>
      </c>
      <c r="G436">
        <v>471.65</v>
      </c>
      <c r="H436">
        <v>76.75</v>
      </c>
      <c r="I436" t="b">
        <v>1</v>
      </c>
      <c r="J436" t="s">
        <v>2904</v>
      </c>
      <c r="K436" t="s">
        <v>2905</v>
      </c>
      <c r="L436">
        <f>F436*G436</f>
        <v>2358.25</v>
      </c>
      <c r="M436">
        <f t="shared" si="6"/>
        <v>1</v>
      </c>
    </row>
    <row r="437" spans="1:13" x14ac:dyDescent="0.35">
      <c r="A437">
        <v>153</v>
      </c>
      <c r="B437" s="1">
        <v>44966</v>
      </c>
      <c r="C437">
        <v>140</v>
      </c>
      <c r="D437" t="s">
        <v>2906</v>
      </c>
      <c r="E437" t="s">
        <v>2907</v>
      </c>
      <c r="F437">
        <v>3</v>
      </c>
      <c r="G437">
        <v>206.62</v>
      </c>
      <c r="H437">
        <v>102.43</v>
      </c>
      <c r="I437" t="b">
        <v>1</v>
      </c>
      <c r="J437" t="s">
        <v>2916</v>
      </c>
      <c r="K437" t="s">
        <v>2917</v>
      </c>
      <c r="L437">
        <f>F437*G437</f>
        <v>619.86</v>
      </c>
      <c r="M437">
        <f t="shared" si="6"/>
        <v>1</v>
      </c>
    </row>
    <row r="438" spans="1:13" x14ac:dyDescent="0.35">
      <c r="A438">
        <v>4489</v>
      </c>
      <c r="B438" s="1">
        <v>44925</v>
      </c>
      <c r="C438">
        <v>140</v>
      </c>
      <c r="D438" t="s">
        <v>2908</v>
      </c>
      <c r="E438" t="s">
        <v>2938</v>
      </c>
      <c r="F438">
        <v>4</v>
      </c>
      <c r="G438">
        <v>114.01</v>
      </c>
      <c r="H438">
        <v>15.66</v>
      </c>
      <c r="I438" t="b">
        <v>0</v>
      </c>
      <c r="J438" t="s">
        <v>2904</v>
      </c>
      <c r="K438" t="s">
        <v>2905</v>
      </c>
      <c r="L438">
        <f>F438*G438</f>
        <v>456.04</v>
      </c>
      <c r="M438">
        <f t="shared" si="6"/>
        <v>0</v>
      </c>
    </row>
    <row r="439" spans="1:13" x14ac:dyDescent="0.35">
      <c r="A439">
        <v>4598</v>
      </c>
      <c r="B439" s="1">
        <v>44750</v>
      </c>
      <c r="C439">
        <v>140</v>
      </c>
      <c r="D439" t="s">
        <v>2906</v>
      </c>
      <c r="E439" t="s">
        <v>2941</v>
      </c>
      <c r="F439">
        <v>4</v>
      </c>
      <c r="G439">
        <v>214.93</v>
      </c>
      <c r="H439">
        <v>81.709999999999994</v>
      </c>
      <c r="I439" t="b">
        <v>1</v>
      </c>
      <c r="J439" t="s">
        <v>2910</v>
      </c>
      <c r="K439" t="s">
        <v>2917</v>
      </c>
      <c r="L439">
        <f>F439*G439</f>
        <v>859.72</v>
      </c>
      <c r="M439">
        <f t="shared" si="6"/>
        <v>1</v>
      </c>
    </row>
    <row r="440" spans="1:13" x14ac:dyDescent="0.35">
      <c r="A440">
        <v>1748</v>
      </c>
      <c r="B440" s="1">
        <v>44632</v>
      </c>
      <c r="C440">
        <v>140</v>
      </c>
      <c r="D440" t="s">
        <v>2906</v>
      </c>
      <c r="E440" t="s">
        <v>2907</v>
      </c>
      <c r="F440">
        <v>4</v>
      </c>
      <c r="G440">
        <v>173.33</v>
      </c>
      <c r="H440">
        <v>34.1</v>
      </c>
      <c r="I440" t="b">
        <v>0</v>
      </c>
      <c r="J440" t="s">
        <v>2904</v>
      </c>
      <c r="K440" t="s">
        <v>2905</v>
      </c>
      <c r="L440">
        <f>F440*G440</f>
        <v>693.32</v>
      </c>
      <c r="M440">
        <f t="shared" si="6"/>
        <v>0</v>
      </c>
    </row>
    <row r="441" spans="1:13" x14ac:dyDescent="0.35">
      <c r="A441">
        <v>9739</v>
      </c>
      <c r="B441" s="1">
        <v>44444</v>
      </c>
      <c r="C441">
        <v>140</v>
      </c>
      <c r="D441" t="s">
        <v>2911</v>
      </c>
      <c r="E441" t="s">
        <v>2943</v>
      </c>
      <c r="F441">
        <v>5</v>
      </c>
      <c r="G441">
        <v>474.17</v>
      </c>
      <c r="H441">
        <v>47.62</v>
      </c>
      <c r="I441" t="b">
        <v>0</v>
      </c>
      <c r="J441" t="s">
        <v>2916</v>
      </c>
      <c r="K441" t="s">
        <v>2905</v>
      </c>
      <c r="L441">
        <f>F441*G441</f>
        <v>2370.85</v>
      </c>
      <c r="M441">
        <f t="shared" si="6"/>
        <v>0</v>
      </c>
    </row>
    <row r="442" spans="1:13" x14ac:dyDescent="0.35">
      <c r="A442">
        <v>7728</v>
      </c>
      <c r="B442" s="1">
        <v>44629</v>
      </c>
      <c r="C442">
        <v>141</v>
      </c>
      <c r="D442" t="s">
        <v>2913</v>
      </c>
      <c r="E442" t="s">
        <v>2914</v>
      </c>
      <c r="F442">
        <v>1</v>
      </c>
      <c r="G442">
        <v>360.38</v>
      </c>
      <c r="H442">
        <v>84.32</v>
      </c>
      <c r="I442" t="b">
        <v>0</v>
      </c>
      <c r="J442" t="s">
        <v>2919</v>
      </c>
      <c r="K442" t="s">
        <v>2905</v>
      </c>
      <c r="L442">
        <f>F442*G442</f>
        <v>360.38</v>
      </c>
      <c r="M442">
        <f t="shared" si="6"/>
        <v>0</v>
      </c>
    </row>
    <row r="443" spans="1:13" x14ac:dyDescent="0.35">
      <c r="A443">
        <v>2677</v>
      </c>
      <c r="B443" s="1">
        <v>44579</v>
      </c>
      <c r="C443">
        <v>141</v>
      </c>
      <c r="D443" t="s">
        <v>2920</v>
      </c>
      <c r="E443" t="s">
        <v>2927</v>
      </c>
      <c r="F443">
        <v>5</v>
      </c>
      <c r="G443">
        <v>354.57</v>
      </c>
      <c r="H443">
        <v>53.93</v>
      </c>
      <c r="I443" t="b">
        <v>0</v>
      </c>
      <c r="J443" t="s">
        <v>2910</v>
      </c>
      <c r="K443" t="s">
        <v>2917</v>
      </c>
      <c r="L443">
        <f>F443*G443</f>
        <v>1772.85</v>
      </c>
      <c r="M443">
        <f t="shared" si="6"/>
        <v>0</v>
      </c>
    </row>
    <row r="444" spans="1:13" x14ac:dyDescent="0.35">
      <c r="A444">
        <v>982</v>
      </c>
      <c r="B444" s="1">
        <v>44541</v>
      </c>
      <c r="C444">
        <v>141</v>
      </c>
      <c r="D444" t="s">
        <v>2911</v>
      </c>
      <c r="E444" t="s">
        <v>2942</v>
      </c>
      <c r="F444">
        <v>3</v>
      </c>
      <c r="G444">
        <v>108.99</v>
      </c>
      <c r="H444">
        <v>20.48</v>
      </c>
      <c r="I444" t="b">
        <v>1</v>
      </c>
      <c r="J444" t="s">
        <v>2916</v>
      </c>
      <c r="K444" t="s">
        <v>2905</v>
      </c>
      <c r="L444">
        <f>F444*G444</f>
        <v>326.96999999999997</v>
      </c>
      <c r="M444">
        <f t="shared" si="6"/>
        <v>1</v>
      </c>
    </row>
    <row r="445" spans="1:13" x14ac:dyDescent="0.35">
      <c r="A445">
        <v>5882</v>
      </c>
      <c r="B445" s="1">
        <v>44512</v>
      </c>
      <c r="C445">
        <v>141</v>
      </c>
      <c r="D445" t="s">
        <v>2908</v>
      </c>
      <c r="E445" t="s">
        <v>2938</v>
      </c>
      <c r="F445">
        <v>4</v>
      </c>
      <c r="G445">
        <v>248.79</v>
      </c>
      <c r="H445">
        <v>54.99</v>
      </c>
      <c r="I445" t="b">
        <v>0</v>
      </c>
      <c r="J445" t="s">
        <v>2910</v>
      </c>
      <c r="K445" t="s">
        <v>2917</v>
      </c>
      <c r="L445">
        <f>F445*G445</f>
        <v>995.16</v>
      </c>
      <c r="M445">
        <f t="shared" si="6"/>
        <v>0</v>
      </c>
    </row>
    <row r="446" spans="1:13" x14ac:dyDescent="0.35">
      <c r="A446">
        <v>4807</v>
      </c>
      <c r="B446" s="1">
        <v>44925</v>
      </c>
      <c r="C446">
        <v>142</v>
      </c>
      <c r="D446" t="s">
        <v>2920</v>
      </c>
      <c r="E446" t="s">
        <v>2935</v>
      </c>
      <c r="F446">
        <v>4</v>
      </c>
      <c r="G446">
        <v>333.32</v>
      </c>
      <c r="H446">
        <v>100.77</v>
      </c>
      <c r="I446" t="b">
        <v>1</v>
      </c>
      <c r="J446" t="s">
        <v>2904</v>
      </c>
      <c r="K446" t="s">
        <v>2917</v>
      </c>
      <c r="L446">
        <f>F446*G446</f>
        <v>1333.28</v>
      </c>
      <c r="M446">
        <f t="shared" si="6"/>
        <v>1</v>
      </c>
    </row>
    <row r="447" spans="1:13" x14ac:dyDescent="0.35">
      <c r="A447">
        <v>2746</v>
      </c>
      <c r="B447" s="1">
        <v>44856</v>
      </c>
      <c r="C447">
        <v>142</v>
      </c>
      <c r="D447" t="s">
        <v>2913</v>
      </c>
      <c r="E447" t="s">
        <v>2918</v>
      </c>
      <c r="F447">
        <v>5</v>
      </c>
      <c r="G447">
        <v>175.27</v>
      </c>
      <c r="H447">
        <v>64.92</v>
      </c>
      <c r="I447" t="b">
        <v>0</v>
      </c>
      <c r="J447" t="s">
        <v>2904</v>
      </c>
      <c r="K447" t="s">
        <v>2905</v>
      </c>
      <c r="L447">
        <f>F447*G447</f>
        <v>876.35</v>
      </c>
      <c r="M447">
        <f t="shared" si="6"/>
        <v>0</v>
      </c>
    </row>
    <row r="448" spans="1:13" x14ac:dyDescent="0.35">
      <c r="A448">
        <v>2695</v>
      </c>
      <c r="B448" s="1">
        <v>44969</v>
      </c>
      <c r="C448">
        <v>143</v>
      </c>
      <c r="D448" t="s">
        <v>2920</v>
      </c>
      <c r="E448" t="s">
        <v>2927</v>
      </c>
      <c r="F448">
        <v>5</v>
      </c>
      <c r="G448">
        <v>21.6</v>
      </c>
      <c r="H448">
        <v>5.36</v>
      </c>
      <c r="I448" t="b">
        <v>0</v>
      </c>
      <c r="J448" t="s">
        <v>2919</v>
      </c>
      <c r="K448" t="s">
        <v>2905</v>
      </c>
      <c r="L448">
        <f>F448*G448</f>
        <v>108</v>
      </c>
      <c r="M448">
        <f t="shared" si="6"/>
        <v>0</v>
      </c>
    </row>
    <row r="449" spans="1:13" x14ac:dyDescent="0.35">
      <c r="A449">
        <v>3852</v>
      </c>
      <c r="B449" s="1">
        <v>44951</v>
      </c>
      <c r="C449">
        <v>143</v>
      </c>
      <c r="D449" t="s">
        <v>2902</v>
      </c>
      <c r="E449" t="s">
        <v>2923</v>
      </c>
      <c r="F449">
        <v>2</v>
      </c>
      <c r="G449">
        <v>467.57</v>
      </c>
      <c r="H449">
        <v>173.51</v>
      </c>
      <c r="I449" t="b">
        <v>0</v>
      </c>
      <c r="J449" t="s">
        <v>2904</v>
      </c>
      <c r="K449" t="s">
        <v>2917</v>
      </c>
      <c r="L449">
        <f>F449*G449</f>
        <v>935.14</v>
      </c>
      <c r="M449">
        <f t="shared" si="6"/>
        <v>0</v>
      </c>
    </row>
    <row r="450" spans="1:13" x14ac:dyDescent="0.35">
      <c r="A450">
        <v>657</v>
      </c>
      <c r="B450" s="1">
        <v>44614</v>
      </c>
      <c r="C450">
        <v>143</v>
      </c>
      <c r="D450" t="s">
        <v>2902</v>
      </c>
      <c r="E450" t="s">
        <v>2933</v>
      </c>
      <c r="F450">
        <v>1</v>
      </c>
      <c r="G450">
        <v>160.96</v>
      </c>
      <c r="H450">
        <v>32.32</v>
      </c>
      <c r="I450" t="b">
        <v>1</v>
      </c>
      <c r="J450" t="s">
        <v>2929</v>
      </c>
      <c r="K450" t="s">
        <v>2905</v>
      </c>
      <c r="L450">
        <f>F450*G450</f>
        <v>160.96</v>
      </c>
      <c r="M450">
        <f t="shared" si="6"/>
        <v>1</v>
      </c>
    </row>
    <row r="451" spans="1:13" x14ac:dyDescent="0.35">
      <c r="A451">
        <v>9835</v>
      </c>
      <c r="B451" s="1">
        <v>44590</v>
      </c>
      <c r="C451">
        <v>143</v>
      </c>
      <c r="D451" t="s">
        <v>2920</v>
      </c>
      <c r="E451" t="s">
        <v>2930</v>
      </c>
      <c r="F451">
        <v>3</v>
      </c>
      <c r="G451">
        <v>52.64</v>
      </c>
      <c r="H451">
        <v>12.21</v>
      </c>
      <c r="I451" t="b">
        <v>1</v>
      </c>
      <c r="J451" t="s">
        <v>2919</v>
      </c>
      <c r="K451" t="s">
        <v>2905</v>
      </c>
      <c r="L451">
        <f>F451*G451</f>
        <v>157.92000000000002</v>
      </c>
      <c r="M451">
        <f t="shared" ref="M451:M514" si="7">IF(I451, 1, 0)</f>
        <v>1</v>
      </c>
    </row>
    <row r="452" spans="1:13" x14ac:dyDescent="0.35">
      <c r="A452">
        <v>7537</v>
      </c>
      <c r="B452" s="1">
        <v>44383</v>
      </c>
      <c r="C452">
        <v>143</v>
      </c>
      <c r="D452" t="s">
        <v>2902</v>
      </c>
      <c r="E452" t="s">
        <v>2933</v>
      </c>
      <c r="F452">
        <v>5</v>
      </c>
      <c r="G452">
        <v>319</v>
      </c>
      <c r="H452">
        <v>47.94</v>
      </c>
      <c r="I452" t="b">
        <v>1</v>
      </c>
      <c r="J452" t="s">
        <v>2929</v>
      </c>
      <c r="K452" t="s">
        <v>2905</v>
      </c>
      <c r="L452">
        <f>F452*G452</f>
        <v>1595</v>
      </c>
      <c r="M452">
        <f t="shared" si="7"/>
        <v>1</v>
      </c>
    </row>
    <row r="453" spans="1:13" x14ac:dyDescent="0.35">
      <c r="A453">
        <v>34</v>
      </c>
      <c r="B453" s="1">
        <v>44308</v>
      </c>
      <c r="C453">
        <v>143</v>
      </c>
      <c r="D453" t="s">
        <v>2902</v>
      </c>
      <c r="E453" t="s">
        <v>2903</v>
      </c>
      <c r="F453">
        <v>3</v>
      </c>
      <c r="G453">
        <v>248.41</v>
      </c>
      <c r="H453">
        <v>100.45</v>
      </c>
      <c r="I453" t="b">
        <v>0</v>
      </c>
      <c r="J453" t="s">
        <v>2904</v>
      </c>
      <c r="K453" t="s">
        <v>2905</v>
      </c>
      <c r="L453">
        <f>F453*G453</f>
        <v>745.23</v>
      </c>
      <c r="M453">
        <f t="shared" si="7"/>
        <v>0</v>
      </c>
    </row>
    <row r="454" spans="1:13" x14ac:dyDescent="0.35">
      <c r="A454">
        <v>2644</v>
      </c>
      <c r="B454" s="1">
        <v>45004</v>
      </c>
      <c r="C454">
        <v>144</v>
      </c>
      <c r="D454" t="s">
        <v>2920</v>
      </c>
      <c r="E454" t="s">
        <v>2921</v>
      </c>
      <c r="F454">
        <v>5</v>
      </c>
      <c r="G454">
        <v>82.56</v>
      </c>
      <c r="H454">
        <v>7.22</v>
      </c>
      <c r="I454" t="b">
        <v>1</v>
      </c>
      <c r="J454" t="s">
        <v>2910</v>
      </c>
      <c r="K454" t="s">
        <v>2917</v>
      </c>
      <c r="L454">
        <f>F454*G454</f>
        <v>412.8</v>
      </c>
      <c r="M454">
        <f t="shared" si="7"/>
        <v>1</v>
      </c>
    </row>
    <row r="455" spans="1:13" x14ac:dyDescent="0.35">
      <c r="A455">
        <v>5054</v>
      </c>
      <c r="B455" s="1">
        <v>44872</v>
      </c>
      <c r="C455">
        <v>144</v>
      </c>
      <c r="D455" t="s">
        <v>2902</v>
      </c>
      <c r="E455" t="s">
        <v>2923</v>
      </c>
      <c r="F455">
        <v>5</v>
      </c>
      <c r="G455">
        <v>124.06</v>
      </c>
      <c r="H455">
        <v>61.95</v>
      </c>
      <c r="I455" t="b">
        <v>0</v>
      </c>
      <c r="J455" t="s">
        <v>2919</v>
      </c>
      <c r="K455" t="s">
        <v>2917</v>
      </c>
      <c r="L455">
        <f>F455*G455</f>
        <v>620.29999999999995</v>
      </c>
      <c r="M455">
        <f t="shared" si="7"/>
        <v>0</v>
      </c>
    </row>
    <row r="456" spans="1:13" x14ac:dyDescent="0.35">
      <c r="A456">
        <v>1113</v>
      </c>
      <c r="B456" s="1">
        <v>44786</v>
      </c>
      <c r="C456">
        <v>144</v>
      </c>
      <c r="D456" t="s">
        <v>2920</v>
      </c>
      <c r="E456" t="s">
        <v>2930</v>
      </c>
      <c r="F456">
        <v>5</v>
      </c>
      <c r="G456">
        <v>90.06</v>
      </c>
      <c r="H456">
        <v>32.14</v>
      </c>
      <c r="I456" t="b">
        <v>1</v>
      </c>
      <c r="J456" t="s">
        <v>2910</v>
      </c>
      <c r="K456" t="s">
        <v>2905</v>
      </c>
      <c r="L456">
        <f>F456*G456</f>
        <v>450.3</v>
      </c>
      <c r="M456">
        <f t="shared" si="7"/>
        <v>1</v>
      </c>
    </row>
    <row r="457" spans="1:13" x14ac:dyDescent="0.35">
      <c r="A457">
        <v>8068</v>
      </c>
      <c r="B457" s="1">
        <v>44650</v>
      </c>
      <c r="C457">
        <v>144</v>
      </c>
      <c r="D457" t="s">
        <v>2902</v>
      </c>
      <c r="E457" t="s">
        <v>2923</v>
      </c>
      <c r="F457">
        <v>1</v>
      </c>
      <c r="G457">
        <v>134.6</v>
      </c>
      <c r="H457">
        <v>13.19</v>
      </c>
      <c r="I457" t="b">
        <v>1</v>
      </c>
      <c r="J457" t="s">
        <v>2929</v>
      </c>
      <c r="K457" t="s">
        <v>2917</v>
      </c>
      <c r="L457">
        <f>F457*G457</f>
        <v>134.6</v>
      </c>
      <c r="M457">
        <f t="shared" si="7"/>
        <v>1</v>
      </c>
    </row>
    <row r="458" spans="1:13" x14ac:dyDescent="0.35">
      <c r="A458">
        <v>3214</v>
      </c>
      <c r="B458" s="1">
        <v>44370</v>
      </c>
      <c r="C458">
        <v>144</v>
      </c>
      <c r="D458" t="s">
        <v>2911</v>
      </c>
      <c r="E458" t="s">
        <v>2944</v>
      </c>
      <c r="F458">
        <v>3</v>
      </c>
      <c r="G458">
        <v>100.99</v>
      </c>
      <c r="H458">
        <v>12.45</v>
      </c>
      <c r="I458" t="b">
        <v>1</v>
      </c>
      <c r="J458" t="s">
        <v>2904</v>
      </c>
      <c r="K458" t="s">
        <v>2905</v>
      </c>
      <c r="L458">
        <f>F458*G458</f>
        <v>302.96999999999997</v>
      </c>
      <c r="M458">
        <f t="shared" si="7"/>
        <v>1</v>
      </c>
    </row>
    <row r="459" spans="1:13" x14ac:dyDescent="0.35">
      <c r="A459">
        <v>783</v>
      </c>
      <c r="B459" s="1">
        <v>44966</v>
      </c>
      <c r="C459">
        <v>145</v>
      </c>
      <c r="D459" t="s">
        <v>2913</v>
      </c>
      <c r="E459" t="s">
        <v>2918</v>
      </c>
      <c r="F459">
        <v>5</v>
      </c>
      <c r="G459">
        <v>31.07</v>
      </c>
      <c r="H459">
        <v>12.7</v>
      </c>
      <c r="I459" t="b">
        <v>0</v>
      </c>
      <c r="J459" t="s">
        <v>2910</v>
      </c>
      <c r="K459" t="s">
        <v>2905</v>
      </c>
      <c r="L459">
        <f>F459*G459</f>
        <v>155.35</v>
      </c>
      <c r="M459">
        <f t="shared" si="7"/>
        <v>0</v>
      </c>
    </row>
    <row r="460" spans="1:13" x14ac:dyDescent="0.35">
      <c r="A460">
        <v>5985</v>
      </c>
      <c r="B460" s="1">
        <v>44606</v>
      </c>
      <c r="C460">
        <v>145</v>
      </c>
      <c r="D460" t="s">
        <v>2906</v>
      </c>
      <c r="E460" t="s">
        <v>2907</v>
      </c>
      <c r="F460">
        <v>1</v>
      </c>
      <c r="G460">
        <v>16.11</v>
      </c>
      <c r="H460">
        <v>6.69</v>
      </c>
      <c r="I460" t="b">
        <v>0</v>
      </c>
      <c r="J460" t="s">
        <v>2916</v>
      </c>
      <c r="K460" t="s">
        <v>2917</v>
      </c>
      <c r="L460">
        <f>F460*G460</f>
        <v>16.11</v>
      </c>
      <c r="M460">
        <f t="shared" si="7"/>
        <v>0</v>
      </c>
    </row>
    <row r="461" spans="1:13" x14ac:dyDescent="0.35">
      <c r="A461">
        <v>8787</v>
      </c>
      <c r="B461" s="1">
        <v>44525</v>
      </c>
      <c r="C461">
        <v>145</v>
      </c>
      <c r="D461" t="s">
        <v>2906</v>
      </c>
      <c r="E461" t="s">
        <v>2941</v>
      </c>
      <c r="F461">
        <v>4</v>
      </c>
      <c r="G461">
        <v>92.57</v>
      </c>
      <c r="H461">
        <v>23.21</v>
      </c>
      <c r="I461" t="b">
        <v>1</v>
      </c>
      <c r="J461" t="s">
        <v>2919</v>
      </c>
      <c r="K461" t="s">
        <v>2905</v>
      </c>
      <c r="L461">
        <f>F461*G461</f>
        <v>370.28</v>
      </c>
      <c r="M461">
        <f t="shared" si="7"/>
        <v>1</v>
      </c>
    </row>
    <row r="462" spans="1:13" x14ac:dyDescent="0.35">
      <c r="A462">
        <v>4706</v>
      </c>
      <c r="B462" s="1">
        <v>44450</v>
      </c>
      <c r="C462">
        <v>145</v>
      </c>
      <c r="D462" t="s">
        <v>2911</v>
      </c>
      <c r="E462" t="s">
        <v>2943</v>
      </c>
      <c r="F462">
        <v>2</v>
      </c>
      <c r="G462">
        <v>218.81</v>
      </c>
      <c r="H462">
        <v>1.51</v>
      </c>
      <c r="I462" t="b">
        <v>1</v>
      </c>
      <c r="J462" t="s">
        <v>2904</v>
      </c>
      <c r="K462" t="s">
        <v>2905</v>
      </c>
      <c r="L462">
        <f>F462*G462</f>
        <v>437.62</v>
      </c>
      <c r="M462">
        <f t="shared" si="7"/>
        <v>1</v>
      </c>
    </row>
    <row r="463" spans="1:13" x14ac:dyDescent="0.35">
      <c r="A463">
        <v>8121</v>
      </c>
      <c r="B463" s="1">
        <v>44789</v>
      </c>
      <c r="C463">
        <v>146</v>
      </c>
      <c r="D463" t="s">
        <v>2920</v>
      </c>
      <c r="E463" t="s">
        <v>2930</v>
      </c>
      <c r="F463">
        <v>1</v>
      </c>
      <c r="G463">
        <v>404.09</v>
      </c>
      <c r="H463">
        <v>51.3</v>
      </c>
      <c r="I463" t="b">
        <v>0</v>
      </c>
      <c r="J463" t="s">
        <v>2929</v>
      </c>
      <c r="K463" t="s">
        <v>2917</v>
      </c>
      <c r="L463">
        <f>F463*G463</f>
        <v>404.09</v>
      </c>
      <c r="M463">
        <f t="shared" si="7"/>
        <v>0</v>
      </c>
    </row>
    <row r="464" spans="1:13" x14ac:dyDescent="0.35">
      <c r="A464">
        <v>4006</v>
      </c>
      <c r="B464" s="1">
        <v>44761</v>
      </c>
      <c r="C464">
        <v>146</v>
      </c>
      <c r="D464" t="s">
        <v>2906</v>
      </c>
      <c r="E464" t="s">
        <v>2907</v>
      </c>
      <c r="F464">
        <v>4</v>
      </c>
      <c r="G464">
        <v>133.93</v>
      </c>
      <c r="H464">
        <v>26.74</v>
      </c>
      <c r="I464" t="b">
        <v>0</v>
      </c>
      <c r="J464" t="s">
        <v>2910</v>
      </c>
      <c r="K464" t="s">
        <v>2917</v>
      </c>
      <c r="L464">
        <f>F464*G464</f>
        <v>535.72</v>
      </c>
      <c r="M464">
        <f t="shared" si="7"/>
        <v>0</v>
      </c>
    </row>
    <row r="465" spans="1:13" x14ac:dyDescent="0.35">
      <c r="A465">
        <v>5364</v>
      </c>
      <c r="B465" s="1">
        <v>44964</v>
      </c>
      <c r="C465">
        <v>147</v>
      </c>
      <c r="D465" t="s">
        <v>2906</v>
      </c>
      <c r="E465" t="s">
        <v>2934</v>
      </c>
      <c r="F465">
        <v>2</v>
      </c>
      <c r="G465">
        <v>110.54</v>
      </c>
      <c r="H465">
        <v>2.02</v>
      </c>
      <c r="I465" t="b">
        <v>0</v>
      </c>
      <c r="J465" t="s">
        <v>2904</v>
      </c>
      <c r="K465" t="s">
        <v>2917</v>
      </c>
      <c r="L465">
        <f>F465*G465</f>
        <v>221.08</v>
      </c>
      <c r="M465">
        <f t="shared" si="7"/>
        <v>0</v>
      </c>
    </row>
    <row r="466" spans="1:13" x14ac:dyDescent="0.35">
      <c r="A466">
        <v>1138</v>
      </c>
      <c r="B466" s="1">
        <v>44811</v>
      </c>
      <c r="C466">
        <v>147</v>
      </c>
      <c r="D466" t="s">
        <v>2906</v>
      </c>
      <c r="E466" t="s">
        <v>2941</v>
      </c>
      <c r="F466">
        <v>2</v>
      </c>
      <c r="G466">
        <v>232.96</v>
      </c>
      <c r="H466">
        <v>75.14</v>
      </c>
      <c r="I466" t="b">
        <v>0</v>
      </c>
      <c r="J466" t="s">
        <v>2919</v>
      </c>
      <c r="K466" t="s">
        <v>2917</v>
      </c>
      <c r="L466">
        <f>F466*G466</f>
        <v>465.92</v>
      </c>
      <c r="M466">
        <f t="shared" si="7"/>
        <v>0</v>
      </c>
    </row>
    <row r="467" spans="1:13" x14ac:dyDescent="0.35">
      <c r="A467">
        <v>4676</v>
      </c>
      <c r="B467" s="1">
        <v>44976</v>
      </c>
      <c r="C467">
        <v>148</v>
      </c>
      <c r="D467" t="s">
        <v>2920</v>
      </c>
      <c r="E467" t="s">
        <v>2935</v>
      </c>
      <c r="F467">
        <v>1</v>
      </c>
      <c r="G467">
        <v>85.57</v>
      </c>
      <c r="H467">
        <v>40.74</v>
      </c>
      <c r="I467" t="b">
        <v>1</v>
      </c>
      <c r="J467" t="s">
        <v>2919</v>
      </c>
      <c r="K467" t="s">
        <v>2905</v>
      </c>
      <c r="L467">
        <f>F467*G467</f>
        <v>85.57</v>
      </c>
      <c r="M467">
        <f t="shared" si="7"/>
        <v>1</v>
      </c>
    </row>
    <row r="468" spans="1:13" x14ac:dyDescent="0.35">
      <c r="A468">
        <v>3347</v>
      </c>
      <c r="B468" s="1">
        <v>44910</v>
      </c>
      <c r="C468">
        <v>148</v>
      </c>
      <c r="D468" t="s">
        <v>2911</v>
      </c>
      <c r="E468" t="s">
        <v>2912</v>
      </c>
      <c r="F468">
        <v>1</v>
      </c>
      <c r="G468">
        <v>329.3</v>
      </c>
      <c r="H468">
        <v>125.52</v>
      </c>
      <c r="I468" t="b">
        <v>1</v>
      </c>
      <c r="J468" t="s">
        <v>2910</v>
      </c>
      <c r="K468" t="s">
        <v>2905</v>
      </c>
      <c r="L468">
        <f>F468*G468</f>
        <v>329.3</v>
      </c>
      <c r="M468">
        <f t="shared" si="7"/>
        <v>1</v>
      </c>
    </row>
    <row r="469" spans="1:13" x14ac:dyDescent="0.35">
      <c r="A469">
        <v>2299</v>
      </c>
      <c r="B469" s="1">
        <v>44600</v>
      </c>
      <c r="C469">
        <v>148</v>
      </c>
      <c r="D469" t="s">
        <v>2913</v>
      </c>
      <c r="E469" t="s">
        <v>2931</v>
      </c>
      <c r="F469">
        <v>2</v>
      </c>
      <c r="G469">
        <v>201.71</v>
      </c>
      <c r="H469">
        <v>16.079999999999998</v>
      </c>
      <c r="I469" t="b">
        <v>0</v>
      </c>
      <c r="J469" t="s">
        <v>2929</v>
      </c>
      <c r="K469" t="s">
        <v>2917</v>
      </c>
      <c r="L469">
        <f>F469*G469</f>
        <v>403.42</v>
      </c>
      <c r="M469">
        <f t="shared" si="7"/>
        <v>0</v>
      </c>
    </row>
    <row r="470" spans="1:13" x14ac:dyDescent="0.35">
      <c r="A470">
        <v>3667</v>
      </c>
      <c r="B470" s="1">
        <v>44599</v>
      </c>
      <c r="C470">
        <v>148</v>
      </c>
      <c r="D470" t="s">
        <v>2908</v>
      </c>
      <c r="E470" t="s">
        <v>2909</v>
      </c>
      <c r="F470">
        <v>3</v>
      </c>
      <c r="G470">
        <v>202.12</v>
      </c>
      <c r="H470">
        <v>70.7</v>
      </c>
      <c r="I470" t="b">
        <v>0</v>
      </c>
      <c r="J470" t="s">
        <v>2910</v>
      </c>
      <c r="K470" t="s">
        <v>2905</v>
      </c>
      <c r="L470">
        <f>F470*G470</f>
        <v>606.36</v>
      </c>
      <c r="M470">
        <f t="shared" si="7"/>
        <v>0</v>
      </c>
    </row>
    <row r="471" spans="1:13" x14ac:dyDescent="0.35">
      <c r="A471">
        <v>8114</v>
      </c>
      <c r="B471" s="1">
        <v>44588</v>
      </c>
      <c r="C471">
        <v>148</v>
      </c>
      <c r="D471" t="s">
        <v>2906</v>
      </c>
      <c r="E471" t="s">
        <v>2922</v>
      </c>
      <c r="F471">
        <v>2</v>
      </c>
      <c r="G471">
        <v>380.34</v>
      </c>
      <c r="H471">
        <v>57.59</v>
      </c>
      <c r="I471" t="b">
        <v>1</v>
      </c>
      <c r="J471" t="s">
        <v>2904</v>
      </c>
      <c r="K471" t="s">
        <v>2917</v>
      </c>
      <c r="L471">
        <f>F471*G471</f>
        <v>760.68</v>
      </c>
      <c r="M471">
        <f t="shared" si="7"/>
        <v>1</v>
      </c>
    </row>
    <row r="472" spans="1:13" x14ac:dyDescent="0.35">
      <c r="A472">
        <v>6111</v>
      </c>
      <c r="B472" s="1">
        <v>44507</v>
      </c>
      <c r="C472">
        <v>148</v>
      </c>
      <c r="D472" t="s">
        <v>2902</v>
      </c>
      <c r="E472" t="s">
        <v>2915</v>
      </c>
      <c r="F472">
        <v>5</v>
      </c>
      <c r="G472">
        <v>420.1</v>
      </c>
      <c r="H472">
        <v>143.52000000000001</v>
      </c>
      <c r="I472" t="b">
        <v>1</v>
      </c>
      <c r="J472" t="s">
        <v>2929</v>
      </c>
      <c r="K472" t="s">
        <v>2917</v>
      </c>
      <c r="L472">
        <f>F472*G472</f>
        <v>2100.5</v>
      </c>
      <c r="M472">
        <f t="shared" si="7"/>
        <v>1</v>
      </c>
    </row>
    <row r="473" spans="1:13" x14ac:dyDescent="0.35">
      <c r="A473">
        <v>8354</v>
      </c>
      <c r="B473" s="1">
        <v>44462</v>
      </c>
      <c r="C473">
        <v>149</v>
      </c>
      <c r="D473" t="s">
        <v>2906</v>
      </c>
      <c r="E473" t="s">
        <v>2941</v>
      </c>
      <c r="F473">
        <v>5</v>
      </c>
      <c r="G473">
        <v>495.03</v>
      </c>
      <c r="H473">
        <v>17.97</v>
      </c>
      <c r="I473" t="b">
        <v>1</v>
      </c>
      <c r="J473" t="s">
        <v>2916</v>
      </c>
      <c r="K473" t="s">
        <v>2905</v>
      </c>
      <c r="L473">
        <f>F473*G473</f>
        <v>2475.1499999999996</v>
      </c>
      <c r="M473">
        <f t="shared" si="7"/>
        <v>1</v>
      </c>
    </row>
    <row r="474" spans="1:13" x14ac:dyDescent="0.35">
      <c r="A474">
        <v>6536</v>
      </c>
      <c r="B474" s="1">
        <v>44805</v>
      </c>
      <c r="C474">
        <v>151</v>
      </c>
      <c r="D474" t="s">
        <v>2908</v>
      </c>
      <c r="E474" t="s">
        <v>2932</v>
      </c>
      <c r="F474">
        <v>3</v>
      </c>
      <c r="G474">
        <v>373.18</v>
      </c>
      <c r="H474">
        <v>123.4</v>
      </c>
      <c r="I474" t="b">
        <v>1</v>
      </c>
      <c r="J474" t="s">
        <v>2910</v>
      </c>
      <c r="K474" t="s">
        <v>2917</v>
      </c>
      <c r="L474">
        <f>F474*G474</f>
        <v>1119.54</v>
      </c>
      <c r="M474">
        <f t="shared" si="7"/>
        <v>1</v>
      </c>
    </row>
    <row r="475" spans="1:13" x14ac:dyDescent="0.35">
      <c r="A475">
        <v>3263</v>
      </c>
      <c r="B475" s="1">
        <v>44541</v>
      </c>
      <c r="C475">
        <v>151</v>
      </c>
      <c r="D475" t="s">
        <v>2906</v>
      </c>
      <c r="E475" t="s">
        <v>2925</v>
      </c>
      <c r="F475">
        <v>2</v>
      </c>
      <c r="G475">
        <v>492.13</v>
      </c>
      <c r="H475">
        <v>150.41</v>
      </c>
      <c r="I475" t="b">
        <v>1</v>
      </c>
      <c r="J475" t="s">
        <v>2929</v>
      </c>
      <c r="K475" t="s">
        <v>2905</v>
      </c>
      <c r="L475">
        <f>F475*G475</f>
        <v>984.26</v>
      </c>
      <c r="M475">
        <f t="shared" si="7"/>
        <v>1</v>
      </c>
    </row>
    <row r="476" spans="1:13" x14ac:dyDescent="0.35">
      <c r="A476">
        <v>9377</v>
      </c>
      <c r="B476" s="1">
        <v>44525</v>
      </c>
      <c r="C476">
        <v>151</v>
      </c>
      <c r="D476" t="s">
        <v>2906</v>
      </c>
      <c r="E476" t="s">
        <v>2907</v>
      </c>
      <c r="F476">
        <v>3</v>
      </c>
      <c r="G476">
        <v>462</v>
      </c>
      <c r="H476">
        <v>119.34</v>
      </c>
      <c r="I476" t="b">
        <v>0</v>
      </c>
      <c r="J476" t="s">
        <v>2904</v>
      </c>
      <c r="K476" t="s">
        <v>2917</v>
      </c>
      <c r="L476">
        <f>F476*G476</f>
        <v>1386</v>
      </c>
      <c r="M476">
        <f t="shared" si="7"/>
        <v>0</v>
      </c>
    </row>
    <row r="477" spans="1:13" x14ac:dyDescent="0.35">
      <c r="A477">
        <v>776</v>
      </c>
      <c r="B477" s="1">
        <v>45010</v>
      </c>
      <c r="C477">
        <v>152</v>
      </c>
      <c r="D477" t="s">
        <v>2911</v>
      </c>
      <c r="E477" t="s">
        <v>2943</v>
      </c>
      <c r="F477">
        <v>4</v>
      </c>
      <c r="G477">
        <v>478.54</v>
      </c>
      <c r="H477">
        <v>148.02000000000001</v>
      </c>
      <c r="I477" t="b">
        <v>1</v>
      </c>
      <c r="J477" t="s">
        <v>2904</v>
      </c>
      <c r="K477" t="s">
        <v>2905</v>
      </c>
      <c r="L477">
        <f>F477*G477</f>
        <v>1914.16</v>
      </c>
      <c r="M477">
        <f t="shared" si="7"/>
        <v>1</v>
      </c>
    </row>
    <row r="478" spans="1:13" x14ac:dyDescent="0.35">
      <c r="A478">
        <v>3459</v>
      </c>
      <c r="B478" s="1">
        <v>44434</v>
      </c>
      <c r="C478">
        <v>152</v>
      </c>
      <c r="D478" t="s">
        <v>2911</v>
      </c>
      <c r="E478" t="s">
        <v>2944</v>
      </c>
      <c r="F478">
        <v>3</v>
      </c>
      <c r="G478">
        <v>270.13</v>
      </c>
      <c r="H478">
        <v>120.15</v>
      </c>
      <c r="I478" t="b">
        <v>1</v>
      </c>
      <c r="J478" t="s">
        <v>2929</v>
      </c>
      <c r="K478" t="s">
        <v>2917</v>
      </c>
      <c r="L478">
        <f>F478*G478</f>
        <v>810.39</v>
      </c>
      <c r="M478">
        <f t="shared" si="7"/>
        <v>1</v>
      </c>
    </row>
    <row r="479" spans="1:13" x14ac:dyDescent="0.35">
      <c r="A479">
        <v>19</v>
      </c>
      <c r="B479" s="1">
        <v>44515</v>
      </c>
      <c r="C479">
        <v>153</v>
      </c>
      <c r="D479" t="s">
        <v>2913</v>
      </c>
      <c r="E479" t="s">
        <v>2931</v>
      </c>
      <c r="F479">
        <v>1</v>
      </c>
      <c r="G479">
        <v>270.13</v>
      </c>
      <c r="H479">
        <v>67.64</v>
      </c>
      <c r="I479" t="b">
        <v>1</v>
      </c>
      <c r="J479" t="s">
        <v>2929</v>
      </c>
      <c r="K479" t="s">
        <v>2905</v>
      </c>
      <c r="L479">
        <f>F479*G479</f>
        <v>270.13</v>
      </c>
      <c r="M479">
        <f t="shared" si="7"/>
        <v>1</v>
      </c>
    </row>
    <row r="480" spans="1:13" x14ac:dyDescent="0.35">
      <c r="A480">
        <v>4468</v>
      </c>
      <c r="B480" s="1">
        <v>44419</v>
      </c>
      <c r="C480">
        <v>153</v>
      </c>
      <c r="D480" t="s">
        <v>2920</v>
      </c>
      <c r="E480" t="s">
        <v>2935</v>
      </c>
      <c r="F480">
        <v>1</v>
      </c>
      <c r="G480">
        <v>17.48</v>
      </c>
      <c r="H480">
        <v>5.44</v>
      </c>
      <c r="I480" t="b">
        <v>1</v>
      </c>
      <c r="J480" t="s">
        <v>2916</v>
      </c>
      <c r="K480" t="s">
        <v>2905</v>
      </c>
      <c r="L480">
        <f>F480*G480</f>
        <v>17.48</v>
      </c>
      <c r="M480">
        <f t="shared" si="7"/>
        <v>1</v>
      </c>
    </row>
    <row r="481" spans="1:13" x14ac:dyDescent="0.35">
      <c r="A481">
        <v>7251</v>
      </c>
      <c r="B481" s="1">
        <v>44898</v>
      </c>
      <c r="C481">
        <v>154</v>
      </c>
      <c r="D481" t="s">
        <v>2902</v>
      </c>
      <c r="E481" t="s">
        <v>2923</v>
      </c>
      <c r="F481">
        <v>5</v>
      </c>
      <c r="G481">
        <v>377.84</v>
      </c>
      <c r="H481">
        <v>4.3499999999999996</v>
      </c>
      <c r="I481" t="b">
        <v>0</v>
      </c>
      <c r="J481" t="s">
        <v>2916</v>
      </c>
      <c r="K481" t="s">
        <v>2905</v>
      </c>
      <c r="L481">
        <f>F481*G481</f>
        <v>1889.1999999999998</v>
      </c>
      <c r="M481">
        <f t="shared" si="7"/>
        <v>0</v>
      </c>
    </row>
    <row r="482" spans="1:13" x14ac:dyDescent="0.35">
      <c r="A482">
        <v>6589</v>
      </c>
      <c r="B482" s="1">
        <v>44541</v>
      </c>
      <c r="C482">
        <v>154</v>
      </c>
      <c r="D482" t="s">
        <v>2908</v>
      </c>
      <c r="E482" t="s">
        <v>2928</v>
      </c>
      <c r="F482">
        <v>5</v>
      </c>
      <c r="G482">
        <v>473.48</v>
      </c>
      <c r="H482">
        <v>130.27000000000001</v>
      </c>
      <c r="I482" t="b">
        <v>0</v>
      </c>
      <c r="J482" t="s">
        <v>2910</v>
      </c>
      <c r="K482" t="s">
        <v>2905</v>
      </c>
      <c r="L482">
        <f>F482*G482</f>
        <v>2367.4</v>
      </c>
      <c r="M482">
        <f t="shared" si="7"/>
        <v>0</v>
      </c>
    </row>
    <row r="483" spans="1:13" x14ac:dyDescent="0.35">
      <c r="A483">
        <v>1311</v>
      </c>
      <c r="B483" s="1">
        <v>44486</v>
      </c>
      <c r="C483">
        <v>154</v>
      </c>
      <c r="D483" t="s">
        <v>2906</v>
      </c>
      <c r="E483" t="s">
        <v>2922</v>
      </c>
      <c r="F483">
        <v>5</v>
      </c>
      <c r="G483">
        <v>136.34</v>
      </c>
      <c r="H483">
        <v>35.1</v>
      </c>
      <c r="I483" t="b">
        <v>0</v>
      </c>
      <c r="J483" t="s">
        <v>2929</v>
      </c>
      <c r="K483" t="s">
        <v>2917</v>
      </c>
      <c r="L483">
        <f>F483*G483</f>
        <v>681.7</v>
      </c>
      <c r="M483">
        <f t="shared" si="7"/>
        <v>0</v>
      </c>
    </row>
    <row r="484" spans="1:13" x14ac:dyDescent="0.35">
      <c r="A484">
        <v>7738</v>
      </c>
      <c r="B484" s="1">
        <v>44465</v>
      </c>
      <c r="C484">
        <v>154</v>
      </c>
      <c r="D484" t="s">
        <v>2911</v>
      </c>
      <c r="E484" t="s">
        <v>2943</v>
      </c>
      <c r="F484">
        <v>2</v>
      </c>
      <c r="G484">
        <v>20.62</v>
      </c>
      <c r="H484">
        <v>4.04</v>
      </c>
      <c r="I484" t="b">
        <v>0</v>
      </c>
      <c r="J484" t="s">
        <v>2904</v>
      </c>
      <c r="K484" t="s">
        <v>2905</v>
      </c>
      <c r="L484">
        <f>F484*G484</f>
        <v>41.24</v>
      </c>
      <c r="M484">
        <f t="shared" si="7"/>
        <v>0</v>
      </c>
    </row>
    <row r="485" spans="1:13" x14ac:dyDescent="0.35">
      <c r="A485">
        <v>2206</v>
      </c>
      <c r="B485" s="1">
        <v>44351</v>
      </c>
      <c r="C485">
        <v>154</v>
      </c>
      <c r="D485" t="s">
        <v>2908</v>
      </c>
      <c r="E485" t="s">
        <v>2909</v>
      </c>
      <c r="F485">
        <v>4</v>
      </c>
      <c r="G485">
        <v>73.12</v>
      </c>
      <c r="H485">
        <v>30.71</v>
      </c>
      <c r="I485" t="b">
        <v>1</v>
      </c>
      <c r="J485" t="s">
        <v>2910</v>
      </c>
      <c r="K485" t="s">
        <v>2905</v>
      </c>
      <c r="L485">
        <f>F485*G485</f>
        <v>292.48</v>
      </c>
      <c r="M485">
        <f t="shared" si="7"/>
        <v>1</v>
      </c>
    </row>
    <row r="486" spans="1:13" x14ac:dyDescent="0.35">
      <c r="A486">
        <v>1810</v>
      </c>
      <c r="B486" s="1">
        <v>44951</v>
      </c>
      <c r="C486">
        <v>155</v>
      </c>
      <c r="D486" t="s">
        <v>2906</v>
      </c>
      <c r="E486" t="s">
        <v>2922</v>
      </c>
      <c r="F486">
        <v>4</v>
      </c>
      <c r="G486">
        <v>423.3</v>
      </c>
      <c r="H486">
        <v>127.96</v>
      </c>
      <c r="I486" t="b">
        <v>0</v>
      </c>
      <c r="J486" t="s">
        <v>2916</v>
      </c>
      <c r="K486" t="s">
        <v>2905</v>
      </c>
      <c r="L486">
        <f>F486*G486</f>
        <v>1693.2</v>
      </c>
      <c r="M486">
        <f t="shared" si="7"/>
        <v>0</v>
      </c>
    </row>
    <row r="487" spans="1:13" x14ac:dyDescent="0.35">
      <c r="A487">
        <v>9905</v>
      </c>
      <c r="B487" s="1">
        <v>44549</v>
      </c>
      <c r="C487">
        <v>155</v>
      </c>
      <c r="D487" t="s">
        <v>2920</v>
      </c>
      <c r="E487" t="s">
        <v>2936</v>
      </c>
      <c r="F487">
        <v>5</v>
      </c>
      <c r="G487">
        <v>174.07</v>
      </c>
      <c r="H487">
        <v>15.79</v>
      </c>
      <c r="I487" t="b">
        <v>0</v>
      </c>
      <c r="J487" t="s">
        <v>2916</v>
      </c>
      <c r="K487" t="s">
        <v>2905</v>
      </c>
      <c r="L487">
        <f>F487*G487</f>
        <v>870.34999999999991</v>
      </c>
      <c r="M487">
        <f t="shared" si="7"/>
        <v>0</v>
      </c>
    </row>
    <row r="488" spans="1:13" x14ac:dyDescent="0.35">
      <c r="A488">
        <v>6999</v>
      </c>
      <c r="B488" s="1">
        <v>44529</v>
      </c>
      <c r="C488">
        <v>155</v>
      </c>
      <c r="D488" t="s">
        <v>2911</v>
      </c>
      <c r="E488" t="s">
        <v>2924</v>
      </c>
      <c r="F488">
        <v>5</v>
      </c>
      <c r="G488">
        <v>340.52</v>
      </c>
      <c r="H488">
        <v>55.61</v>
      </c>
      <c r="I488" t="b">
        <v>0</v>
      </c>
      <c r="J488" t="s">
        <v>2916</v>
      </c>
      <c r="K488" t="s">
        <v>2905</v>
      </c>
      <c r="L488">
        <f>F488*G488</f>
        <v>1702.6</v>
      </c>
      <c r="M488">
        <f t="shared" si="7"/>
        <v>0</v>
      </c>
    </row>
    <row r="489" spans="1:13" x14ac:dyDescent="0.35">
      <c r="A489">
        <v>8215</v>
      </c>
      <c r="B489" s="1">
        <v>44390</v>
      </c>
      <c r="C489">
        <v>155</v>
      </c>
      <c r="D489" t="s">
        <v>2906</v>
      </c>
      <c r="E489" t="s">
        <v>2941</v>
      </c>
      <c r="F489">
        <v>1</v>
      </c>
      <c r="G489">
        <v>407.37</v>
      </c>
      <c r="H489">
        <v>170.56</v>
      </c>
      <c r="I489" t="b">
        <v>1</v>
      </c>
      <c r="J489" t="s">
        <v>2904</v>
      </c>
      <c r="K489" t="s">
        <v>2917</v>
      </c>
      <c r="L489">
        <f>F489*G489</f>
        <v>407.37</v>
      </c>
      <c r="M489">
        <f t="shared" si="7"/>
        <v>1</v>
      </c>
    </row>
    <row r="490" spans="1:13" x14ac:dyDescent="0.35">
      <c r="A490">
        <v>6008</v>
      </c>
      <c r="B490" s="1">
        <v>44751</v>
      </c>
      <c r="C490">
        <v>156</v>
      </c>
      <c r="D490" t="s">
        <v>2920</v>
      </c>
      <c r="E490" t="s">
        <v>2935</v>
      </c>
      <c r="F490">
        <v>2</v>
      </c>
      <c r="G490">
        <v>493.34</v>
      </c>
      <c r="H490">
        <v>93.7</v>
      </c>
      <c r="I490" t="b">
        <v>0</v>
      </c>
      <c r="J490" t="s">
        <v>2916</v>
      </c>
      <c r="K490" t="s">
        <v>2905</v>
      </c>
      <c r="L490">
        <f>F490*G490</f>
        <v>986.68</v>
      </c>
      <c r="M490">
        <f t="shared" si="7"/>
        <v>0</v>
      </c>
    </row>
    <row r="491" spans="1:13" x14ac:dyDescent="0.35">
      <c r="A491">
        <v>4022</v>
      </c>
      <c r="B491" s="1">
        <v>44473</v>
      </c>
      <c r="C491">
        <v>156</v>
      </c>
      <c r="D491" t="s">
        <v>2908</v>
      </c>
      <c r="E491" t="s">
        <v>2937</v>
      </c>
      <c r="F491">
        <v>2</v>
      </c>
      <c r="G491">
        <v>77.62</v>
      </c>
      <c r="H491">
        <v>16.64</v>
      </c>
      <c r="I491" t="b">
        <v>0</v>
      </c>
      <c r="J491" t="s">
        <v>2929</v>
      </c>
      <c r="K491" t="s">
        <v>2905</v>
      </c>
      <c r="L491">
        <f>F491*G491</f>
        <v>155.24</v>
      </c>
      <c r="M491">
        <f t="shared" si="7"/>
        <v>0</v>
      </c>
    </row>
    <row r="492" spans="1:13" x14ac:dyDescent="0.35">
      <c r="A492">
        <v>6220</v>
      </c>
      <c r="B492" s="1">
        <v>44812</v>
      </c>
      <c r="C492">
        <v>157</v>
      </c>
      <c r="D492" t="s">
        <v>2911</v>
      </c>
      <c r="E492" t="s">
        <v>2943</v>
      </c>
      <c r="F492">
        <v>4</v>
      </c>
      <c r="G492">
        <v>490.84</v>
      </c>
      <c r="H492">
        <v>239.32</v>
      </c>
      <c r="I492" t="b">
        <v>0</v>
      </c>
      <c r="J492" t="s">
        <v>2919</v>
      </c>
      <c r="K492" t="s">
        <v>2905</v>
      </c>
      <c r="L492">
        <f>F492*G492</f>
        <v>1963.36</v>
      </c>
      <c r="M492">
        <f t="shared" si="7"/>
        <v>0</v>
      </c>
    </row>
    <row r="493" spans="1:13" x14ac:dyDescent="0.35">
      <c r="A493">
        <v>9452</v>
      </c>
      <c r="B493" s="1">
        <v>44800</v>
      </c>
      <c r="C493">
        <v>157</v>
      </c>
      <c r="D493" t="s">
        <v>2920</v>
      </c>
      <c r="E493" t="s">
        <v>2921</v>
      </c>
      <c r="F493">
        <v>2</v>
      </c>
      <c r="G493">
        <v>161.16</v>
      </c>
      <c r="H493">
        <v>8.1300000000000008</v>
      </c>
      <c r="I493" t="b">
        <v>1</v>
      </c>
      <c r="J493" t="s">
        <v>2916</v>
      </c>
      <c r="K493" t="s">
        <v>2905</v>
      </c>
      <c r="L493">
        <f>F493*G493</f>
        <v>322.32</v>
      </c>
      <c r="M493">
        <f t="shared" si="7"/>
        <v>1</v>
      </c>
    </row>
    <row r="494" spans="1:13" x14ac:dyDescent="0.35">
      <c r="A494">
        <v>1</v>
      </c>
      <c r="B494" s="1">
        <v>44373</v>
      </c>
      <c r="C494">
        <v>157</v>
      </c>
      <c r="D494" t="s">
        <v>2908</v>
      </c>
      <c r="E494" t="s">
        <v>2932</v>
      </c>
      <c r="F494">
        <v>5</v>
      </c>
      <c r="G494">
        <v>57.46</v>
      </c>
      <c r="H494">
        <v>5.87</v>
      </c>
      <c r="I494" t="b">
        <v>0</v>
      </c>
      <c r="J494" t="s">
        <v>2919</v>
      </c>
      <c r="K494" t="s">
        <v>2905</v>
      </c>
      <c r="L494">
        <f>F494*G494</f>
        <v>287.3</v>
      </c>
      <c r="M494">
        <f t="shared" si="7"/>
        <v>0</v>
      </c>
    </row>
    <row r="495" spans="1:13" x14ac:dyDescent="0.35">
      <c r="A495">
        <v>5115</v>
      </c>
      <c r="B495" s="1">
        <v>44828</v>
      </c>
      <c r="C495">
        <v>158</v>
      </c>
      <c r="D495" t="s">
        <v>2906</v>
      </c>
      <c r="E495" t="s">
        <v>2907</v>
      </c>
      <c r="F495">
        <v>1</v>
      </c>
      <c r="G495">
        <v>286.13</v>
      </c>
      <c r="H495">
        <v>62.95</v>
      </c>
      <c r="I495" t="b">
        <v>0</v>
      </c>
      <c r="J495" t="s">
        <v>2929</v>
      </c>
      <c r="K495" t="s">
        <v>2905</v>
      </c>
      <c r="L495">
        <f>F495*G495</f>
        <v>286.13</v>
      </c>
      <c r="M495">
        <f t="shared" si="7"/>
        <v>0</v>
      </c>
    </row>
    <row r="496" spans="1:13" x14ac:dyDescent="0.35">
      <c r="A496">
        <v>3938</v>
      </c>
      <c r="B496" s="1">
        <v>44826</v>
      </c>
      <c r="C496">
        <v>158</v>
      </c>
      <c r="D496" t="s">
        <v>2906</v>
      </c>
      <c r="E496" t="s">
        <v>2941</v>
      </c>
      <c r="F496">
        <v>4</v>
      </c>
      <c r="G496">
        <v>188.81</v>
      </c>
      <c r="H496">
        <v>44.46</v>
      </c>
      <c r="I496" t="b">
        <v>0</v>
      </c>
      <c r="J496" t="s">
        <v>2916</v>
      </c>
      <c r="K496" t="s">
        <v>2917</v>
      </c>
      <c r="L496">
        <f>F496*G496</f>
        <v>755.24</v>
      </c>
      <c r="M496">
        <f t="shared" si="7"/>
        <v>0</v>
      </c>
    </row>
    <row r="497" spans="1:13" x14ac:dyDescent="0.35">
      <c r="A497">
        <v>7081</v>
      </c>
      <c r="B497" s="1">
        <v>44641</v>
      </c>
      <c r="C497">
        <v>158</v>
      </c>
      <c r="D497" t="s">
        <v>2913</v>
      </c>
      <c r="E497" t="s">
        <v>2940</v>
      </c>
      <c r="F497">
        <v>1</v>
      </c>
      <c r="G497">
        <v>173.56</v>
      </c>
      <c r="H497">
        <v>32.14</v>
      </c>
      <c r="I497" t="b">
        <v>0</v>
      </c>
      <c r="J497" t="s">
        <v>2916</v>
      </c>
      <c r="K497" t="s">
        <v>2905</v>
      </c>
      <c r="L497">
        <f>F497*G497</f>
        <v>173.56</v>
      </c>
      <c r="M497">
        <f t="shared" si="7"/>
        <v>0</v>
      </c>
    </row>
    <row r="498" spans="1:13" x14ac:dyDescent="0.35">
      <c r="A498">
        <v>9294</v>
      </c>
      <c r="B498" s="1">
        <v>44613</v>
      </c>
      <c r="C498">
        <v>158</v>
      </c>
      <c r="D498" t="s">
        <v>2906</v>
      </c>
      <c r="E498" t="s">
        <v>2941</v>
      </c>
      <c r="F498">
        <v>1</v>
      </c>
      <c r="G498">
        <v>444.05</v>
      </c>
      <c r="H498">
        <v>77.55</v>
      </c>
      <c r="I498" t="b">
        <v>1</v>
      </c>
      <c r="J498" t="s">
        <v>2916</v>
      </c>
      <c r="K498" t="s">
        <v>2917</v>
      </c>
      <c r="L498">
        <f>F498*G498</f>
        <v>444.05</v>
      </c>
      <c r="M498">
        <f t="shared" si="7"/>
        <v>1</v>
      </c>
    </row>
    <row r="499" spans="1:13" x14ac:dyDescent="0.35">
      <c r="A499">
        <v>7075</v>
      </c>
      <c r="B499" s="1">
        <v>44519</v>
      </c>
      <c r="C499">
        <v>158</v>
      </c>
      <c r="D499" t="s">
        <v>2902</v>
      </c>
      <c r="E499" t="s">
        <v>2915</v>
      </c>
      <c r="F499">
        <v>2</v>
      </c>
      <c r="G499">
        <v>242.13</v>
      </c>
      <c r="H499">
        <v>0.92</v>
      </c>
      <c r="I499" t="b">
        <v>0</v>
      </c>
      <c r="J499" t="s">
        <v>2919</v>
      </c>
      <c r="K499" t="s">
        <v>2917</v>
      </c>
      <c r="L499">
        <f>F499*G499</f>
        <v>484.26</v>
      </c>
      <c r="M499">
        <f t="shared" si="7"/>
        <v>0</v>
      </c>
    </row>
    <row r="500" spans="1:13" x14ac:dyDescent="0.35">
      <c r="A500">
        <v>1627</v>
      </c>
      <c r="B500" s="1">
        <v>44319</v>
      </c>
      <c r="C500">
        <v>158</v>
      </c>
      <c r="D500" t="s">
        <v>2902</v>
      </c>
      <c r="E500" t="s">
        <v>2903</v>
      </c>
      <c r="F500">
        <v>3</v>
      </c>
      <c r="G500">
        <v>411.39</v>
      </c>
      <c r="H500">
        <v>25.3</v>
      </c>
      <c r="I500" t="b">
        <v>1</v>
      </c>
      <c r="J500" t="s">
        <v>2929</v>
      </c>
      <c r="K500" t="s">
        <v>2905</v>
      </c>
      <c r="L500">
        <f>F500*G500</f>
        <v>1234.17</v>
      </c>
      <c r="M500">
        <f t="shared" si="7"/>
        <v>1</v>
      </c>
    </row>
    <row r="501" spans="1:13" x14ac:dyDescent="0.35">
      <c r="A501">
        <v>3969</v>
      </c>
      <c r="B501" s="1">
        <v>44989</v>
      </c>
      <c r="C501">
        <v>159</v>
      </c>
      <c r="D501" t="s">
        <v>2902</v>
      </c>
      <c r="E501" t="s">
        <v>2915</v>
      </c>
      <c r="F501">
        <v>2</v>
      </c>
      <c r="G501">
        <v>351.36</v>
      </c>
      <c r="H501">
        <v>108.76</v>
      </c>
      <c r="I501" t="b">
        <v>0</v>
      </c>
      <c r="J501" t="s">
        <v>2916</v>
      </c>
      <c r="K501" t="s">
        <v>2905</v>
      </c>
      <c r="L501">
        <f>F501*G501</f>
        <v>702.72</v>
      </c>
      <c r="M501">
        <f t="shared" si="7"/>
        <v>0</v>
      </c>
    </row>
    <row r="502" spans="1:13" x14ac:dyDescent="0.35">
      <c r="A502">
        <v>3207</v>
      </c>
      <c r="B502" s="1">
        <v>44379</v>
      </c>
      <c r="C502">
        <v>159</v>
      </c>
      <c r="D502" t="s">
        <v>2920</v>
      </c>
      <c r="E502" t="s">
        <v>2930</v>
      </c>
      <c r="F502">
        <v>1</v>
      </c>
      <c r="G502">
        <v>432.21</v>
      </c>
      <c r="H502">
        <v>157.84</v>
      </c>
      <c r="I502" t="b">
        <v>0</v>
      </c>
      <c r="J502" t="s">
        <v>2929</v>
      </c>
      <c r="K502" t="s">
        <v>2905</v>
      </c>
      <c r="L502">
        <f>F502*G502</f>
        <v>432.21</v>
      </c>
      <c r="M502">
        <f t="shared" si="7"/>
        <v>0</v>
      </c>
    </row>
    <row r="503" spans="1:13" x14ac:dyDescent="0.35">
      <c r="A503">
        <v>1823</v>
      </c>
      <c r="B503" s="1">
        <v>44660</v>
      </c>
      <c r="C503">
        <v>160</v>
      </c>
      <c r="D503" t="s">
        <v>2906</v>
      </c>
      <c r="E503" t="s">
        <v>2925</v>
      </c>
      <c r="F503">
        <v>5</v>
      </c>
      <c r="G503">
        <v>378.06</v>
      </c>
      <c r="H503">
        <v>95.14</v>
      </c>
      <c r="I503" t="b">
        <v>1</v>
      </c>
      <c r="J503" t="s">
        <v>2929</v>
      </c>
      <c r="K503" t="s">
        <v>2905</v>
      </c>
      <c r="L503">
        <f>F503*G503</f>
        <v>1890.3</v>
      </c>
      <c r="M503">
        <f t="shared" si="7"/>
        <v>1</v>
      </c>
    </row>
    <row r="504" spans="1:13" x14ac:dyDescent="0.35">
      <c r="A504">
        <v>1249</v>
      </c>
      <c r="B504" s="1">
        <v>44509</v>
      </c>
      <c r="C504">
        <v>160</v>
      </c>
      <c r="D504" t="s">
        <v>2906</v>
      </c>
      <c r="E504" t="s">
        <v>2925</v>
      </c>
      <c r="F504">
        <v>2</v>
      </c>
      <c r="G504">
        <v>42.33</v>
      </c>
      <c r="H504">
        <v>16.3</v>
      </c>
      <c r="I504" t="b">
        <v>0</v>
      </c>
      <c r="J504" t="s">
        <v>2916</v>
      </c>
      <c r="K504" t="s">
        <v>2917</v>
      </c>
      <c r="L504">
        <f>F504*G504</f>
        <v>84.66</v>
      </c>
      <c r="M504">
        <f t="shared" si="7"/>
        <v>0</v>
      </c>
    </row>
    <row r="505" spans="1:13" x14ac:dyDescent="0.35">
      <c r="A505">
        <v>5305</v>
      </c>
      <c r="B505" s="1">
        <v>44645</v>
      </c>
      <c r="C505">
        <v>161</v>
      </c>
      <c r="D505" t="s">
        <v>2920</v>
      </c>
      <c r="E505" t="s">
        <v>2936</v>
      </c>
      <c r="F505">
        <v>2</v>
      </c>
      <c r="G505">
        <v>427.66</v>
      </c>
      <c r="H505">
        <v>130.46</v>
      </c>
      <c r="I505" t="b">
        <v>1</v>
      </c>
      <c r="J505" t="s">
        <v>2910</v>
      </c>
      <c r="K505" t="s">
        <v>2905</v>
      </c>
      <c r="L505">
        <f>F505*G505</f>
        <v>855.32</v>
      </c>
      <c r="M505">
        <f t="shared" si="7"/>
        <v>1</v>
      </c>
    </row>
    <row r="506" spans="1:13" x14ac:dyDescent="0.35">
      <c r="A506">
        <v>7124</v>
      </c>
      <c r="B506" s="1">
        <v>44703</v>
      </c>
      <c r="C506">
        <v>162</v>
      </c>
      <c r="D506" t="s">
        <v>2913</v>
      </c>
      <c r="E506" t="s">
        <v>2926</v>
      </c>
      <c r="F506">
        <v>3</v>
      </c>
      <c r="G506">
        <v>486.23</v>
      </c>
      <c r="H506">
        <v>185.24</v>
      </c>
      <c r="I506" t="b">
        <v>1</v>
      </c>
      <c r="J506" t="s">
        <v>2910</v>
      </c>
      <c r="K506" t="s">
        <v>2917</v>
      </c>
      <c r="L506">
        <f>F506*G506</f>
        <v>1458.69</v>
      </c>
      <c r="M506">
        <f t="shared" si="7"/>
        <v>1</v>
      </c>
    </row>
    <row r="507" spans="1:13" x14ac:dyDescent="0.35">
      <c r="A507">
        <v>5271</v>
      </c>
      <c r="B507" s="1">
        <v>44622</v>
      </c>
      <c r="C507">
        <v>162</v>
      </c>
      <c r="D507" t="s">
        <v>2908</v>
      </c>
      <c r="E507" t="s">
        <v>2909</v>
      </c>
      <c r="F507">
        <v>1</v>
      </c>
      <c r="G507">
        <v>485.7</v>
      </c>
      <c r="H507">
        <v>92.8</v>
      </c>
      <c r="I507" t="b">
        <v>0</v>
      </c>
      <c r="J507" t="s">
        <v>2904</v>
      </c>
      <c r="K507" t="s">
        <v>2917</v>
      </c>
      <c r="L507">
        <f>F507*G507</f>
        <v>485.7</v>
      </c>
      <c r="M507">
        <f t="shared" si="7"/>
        <v>0</v>
      </c>
    </row>
    <row r="508" spans="1:13" x14ac:dyDescent="0.35">
      <c r="A508">
        <v>59</v>
      </c>
      <c r="B508" s="1">
        <v>44816</v>
      </c>
      <c r="C508">
        <v>164</v>
      </c>
      <c r="D508" t="s">
        <v>2908</v>
      </c>
      <c r="E508" t="s">
        <v>2928</v>
      </c>
      <c r="F508">
        <v>5</v>
      </c>
      <c r="G508">
        <v>351.39</v>
      </c>
      <c r="H508">
        <v>154.46</v>
      </c>
      <c r="I508" t="b">
        <v>0</v>
      </c>
      <c r="J508" t="s">
        <v>2904</v>
      </c>
      <c r="K508" t="s">
        <v>2905</v>
      </c>
      <c r="L508">
        <f>F508*G508</f>
        <v>1756.9499999999998</v>
      </c>
      <c r="M508">
        <f t="shared" si="7"/>
        <v>0</v>
      </c>
    </row>
    <row r="509" spans="1:13" x14ac:dyDescent="0.35">
      <c r="A509">
        <v>3264</v>
      </c>
      <c r="B509" s="1">
        <v>44776</v>
      </c>
      <c r="C509">
        <v>164</v>
      </c>
      <c r="D509" t="s">
        <v>2913</v>
      </c>
      <c r="E509" t="s">
        <v>2926</v>
      </c>
      <c r="F509">
        <v>4</v>
      </c>
      <c r="G509">
        <v>436.19</v>
      </c>
      <c r="H509">
        <v>156.9</v>
      </c>
      <c r="I509" t="b">
        <v>1</v>
      </c>
      <c r="J509" t="s">
        <v>2910</v>
      </c>
      <c r="K509" t="s">
        <v>2917</v>
      </c>
      <c r="L509">
        <f>F509*G509</f>
        <v>1744.76</v>
      </c>
      <c r="M509">
        <f t="shared" si="7"/>
        <v>1</v>
      </c>
    </row>
    <row r="510" spans="1:13" x14ac:dyDescent="0.35">
      <c r="A510">
        <v>2889</v>
      </c>
      <c r="B510" s="1">
        <v>44617</v>
      </c>
      <c r="C510">
        <v>164</v>
      </c>
      <c r="D510" t="s">
        <v>2902</v>
      </c>
      <c r="E510" t="s">
        <v>2915</v>
      </c>
      <c r="F510">
        <v>1</v>
      </c>
      <c r="G510">
        <v>325.98</v>
      </c>
      <c r="H510">
        <v>46.46</v>
      </c>
      <c r="I510" t="b">
        <v>0</v>
      </c>
      <c r="J510" t="s">
        <v>2910</v>
      </c>
      <c r="K510" t="s">
        <v>2905</v>
      </c>
      <c r="L510">
        <f>F510*G510</f>
        <v>325.98</v>
      </c>
      <c r="M510">
        <f t="shared" si="7"/>
        <v>0</v>
      </c>
    </row>
    <row r="511" spans="1:13" x14ac:dyDescent="0.35">
      <c r="A511">
        <v>5507</v>
      </c>
      <c r="B511" s="1">
        <v>44503</v>
      </c>
      <c r="C511">
        <v>164</v>
      </c>
      <c r="D511" t="s">
        <v>2908</v>
      </c>
      <c r="E511" t="s">
        <v>2909</v>
      </c>
      <c r="F511">
        <v>5</v>
      </c>
      <c r="G511">
        <v>194.66</v>
      </c>
      <c r="H511">
        <v>8.07</v>
      </c>
      <c r="I511" t="b">
        <v>1</v>
      </c>
      <c r="J511" t="s">
        <v>2919</v>
      </c>
      <c r="K511" t="s">
        <v>2917</v>
      </c>
      <c r="L511">
        <f>F511*G511</f>
        <v>973.3</v>
      </c>
      <c r="M511">
        <f t="shared" si="7"/>
        <v>1</v>
      </c>
    </row>
    <row r="512" spans="1:13" x14ac:dyDescent="0.35">
      <c r="A512">
        <v>6427</v>
      </c>
      <c r="B512" s="1">
        <v>44348</v>
      </c>
      <c r="C512">
        <v>164</v>
      </c>
      <c r="D512" t="s">
        <v>2906</v>
      </c>
      <c r="E512" t="s">
        <v>2934</v>
      </c>
      <c r="F512">
        <v>5</v>
      </c>
      <c r="G512">
        <v>467.13</v>
      </c>
      <c r="H512">
        <v>99.01</v>
      </c>
      <c r="I512" t="b">
        <v>1</v>
      </c>
      <c r="J512" t="s">
        <v>2919</v>
      </c>
      <c r="K512" t="s">
        <v>2905</v>
      </c>
      <c r="L512">
        <f>F512*G512</f>
        <v>2335.65</v>
      </c>
      <c r="M512">
        <f t="shared" si="7"/>
        <v>1</v>
      </c>
    </row>
    <row r="513" spans="1:13" x14ac:dyDescent="0.35">
      <c r="A513">
        <v>4840</v>
      </c>
      <c r="B513" s="1">
        <v>44794</v>
      </c>
      <c r="C513">
        <v>165</v>
      </c>
      <c r="D513" t="s">
        <v>2906</v>
      </c>
      <c r="E513" t="s">
        <v>2934</v>
      </c>
      <c r="F513">
        <v>4</v>
      </c>
      <c r="G513">
        <v>456.07</v>
      </c>
      <c r="H513">
        <v>156.93</v>
      </c>
      <c r="I513" t="b">
        <v>0</v>
      </c>
      <c r="J513" t="s">
        <v>2910</v>
      </c>
      <c r="K513" t="s">
        <v>2917</v>
      </c>
      <c r="L513">
        <f>F513*G513</f>
        <v>1824.28</v>
      </c>
      <c r="M513">
        <f t="shared" si="7"/>
        <v>0</v>
      </c>
    </row>
    <row r="514" spans="1:13" x14ac:dyDescent="0.35">
      <c r="A514">
        <v>479</v>
      </c>
      <c r="B514" s="1">
        <v>44533</v>
      </c>
      <c r="C514">
        <v>165</v>
      </c>
      <c r="D514" t="s">
        <v>2911</v>
      </c>
      <c r="E514" t="s">
        <v>2942</v>
      </c>
      <c r="F514">
        <v>3</v>
      </c>
      <c r="G514">
        <v>117.98</v>
      </c>
      <c r="H514">
        <v>15.2</v>
      </c>
      <c r="I514" t="b">
        <v>0</v>
      </c>
      <c r="J514" t="s">
        <v>2919</v>
      </c>
      <c r="K514" t="s">
        <v>2917</v>
      </c>
      <c r="L514">
        <f>F514*G514</f>
        <v>353.94</v>
      </c>
      <c r="M514">
        <f t="shared" si="7"/>
        <v>0</v>
      </c>
    </row>
    <row r="515" spans="1:13" x14ac:dyDescent="0.35">
      <c r="A515">
        <v>6152</v>
      </c>
      <c r="B515" s="1">
        <v>44422</v>
      </c>
      <c r="C515">
        <v>165</v>
      </c>
      <c r="D515" t="s">
        <v>2902</v>
      </c>
      <c r="E515" t="s">
        <v>2915</v>
      </c>
      <c r="F515">
        <v>5</v>
      </c>
      <c r="G515">
        <v>471.5</v>
      </c>
      <c r="H515">
        <v>230.57</v>
      </c>
      <c r="I515" t="b">
        <v>0</v>
      </c>
      <c r="J515" t="s">
        <v>2904</v>
      </c>
      <c r="K515" t="s">
        <v>2905</v>
      </c>
      <c r="L515">
        <f>F515*G515</f>
        <v>2357.5</v>
      </c>
      <c r="M515">
        <f t="shared" ref="M515:M578" si="8">IF(I515, 1, 0)</f>
        <v>0</v>
      </c>
    </row>
    <row r="516" spans="1:13" x14ac:dyDescent="0.35">
      <c r="A516">
        <v>5771</v>
      </c>
      <c r="B516" s="1">
        <v>44378</v>
      </c>
      <c r="C516">
        <v>165</v>
      </c>
      <c r="D516" t="s">
        <v>2908</v>
      </c>
      <c r="E516" t="s">
        <v>2938</v>
      </c>
      <c r="F516">
        <v>2</v>
      </c>
      <c r="G516">
        <v>257.41000000000003</v>
      </c>
      <c r="H516">
        <v>8.8000000000000007</v>
      </c>
      <c r="I516" t="b">
        <v>1</v>
      </c>
      <c r="J516" t="s">
        <v>2904</v>
      </c>
      <c r="K516" t="s">
        <v>2917</v>
      </c>
      <c r="L516">
        <f>F516*G516</f>
        <v>514.82000000000005</v>
      </c>
      <c r="M516">
        <f t="shared" si="8"/>
        <v>1</v>
      </c>
    </row>
    <row r="517" spans="1:13" x14ac:dyDescent="0.35">
      <c r="A517">
        <v>7199</v>
      </c>
      <c r="B517" s="1">
        <v>44837</v>
      </c>
      <c r="C517">
        <v>166</v>
      </c>
      <c r="D517" t="s">
        <v>2920</v>
      </c>
      <c r="E517" t="s">
        <v>2935</v>
      </c>
      <c r="F517">
        <v>4</v>
      </c>
      <c r="G517">
        <v>12.85</v>
      </c>
      <c r="H517">
        <v>5.68</v>
      </c>
      <c r="I517" t="b">
        <v>1</v>
      </c>
      <c r="J517" t="s">
        <v>2919</v>
      </c>
      <c r="K517" t="s">
        <v>2917</v>
      </c>
      <c r="L517">
        <f>F517*G517</f>
        <v>51.4</v>
      </c>
      <c r="M517">
        <f t="shared" si="8"/>
        <v>1</v>
      </c>
    </row>
    <row r="518" spans="1:13" x14ac:dyDescent="0.35">
      <c r="A518">
        <v>746</v>
      </c>
      <c r="B518" s="1">
        <v>44472</v>
      </c>
      <c r="C518">
        <v>166</v>
      </c>
      <c r="D518" t="s">
        <v>2902</v>
      </c>
      <c r="E518" t="s">
        <v>2933</v>
      </c>
      <c r="F518">
        <v>5</v>
      </c>
      <c r="G518">
        <v>44.27</v>
      </c>
      <c r="H518">
        <v>1.99</v>
      </c>
      <c r="I518" t="b">
        <v>1</v>
      </c>
      <c r="J518" t="s">
        <v>2916</v>
      </c>
      <c r="K518" t="s">
        <v>2905</v>
      </c>
      <c r="L518">
        <f>F518*G518</f>
        <v>221.35000000000002</v>
      </c>
      <c r="M518">
        <f t="shared" si="8"/>
        <v>1</v>
      </c>
    </row>
    <row r="519" spans="1:13" x14ac:dyDescent="0.35">
      <c r="A519">
        <v>3897</v>
      </c>
      <c r="B519" s="1">
        <v>44370</v>
      </c>
      <c r="C519">
        <v>166</v>
      </c>
      <c r="D519" t="s">
        <v>2913</v>
      </c>
      <c r="E519" t="s">
        <v>2918</v>
      </c>
      <c r="F519">
        <v>1</v>
      </c>
      <c r="G519">
        <v>290.32</v>
      </c>
      <c r="H519">
        <v>70.23</v>
      </c>
      <c r="I519" t="b">
        <v>0</v>
      </c>
      <c r="J519" t="s">
        <v>2916</v>
      </c>
      <c r="K519" t="s">
        <v>2905</v>
      </c>
      <c r="L519">
        <f>F519*G519</f>
        <v>290.32</v>
      </c>
      <c r="M519">
        <f t="shared" si="8"/>
        <v>0</v>
      </c>
    </row>
    <row r="520" spans="1:13" x14ac:dyDescent="0.35">
      <c r="A520">
        <v>6402</v>
      </c>
      <c r="B520" s="1">
        <v>45010</v>
      </c>
      <c r="C520">
        <v>167</v>
      </c>
      <c r="D520" t="s">
        <v>2906</v>
      </c>
      <c r="E520" t="s">
        <v>2941</v>
      </c>
      <c r="F520">
        <v>2</v>
      </c>
      <c r="G520">
        <v>365.75</v>
      </c>
      <c r="H520">
        <v>139.53</v>
      </c>
      <c r="I520" t="b">
        <v>0</v>
      </c>
      <c r="J520" t="s">
        <v>2916</v>
      </c>
      <c r="K520" t="s">
        <v>2917</v>
      </c>
      <c r="L520">
        <f>F520*G520</f>
        <v>731.5</v>
      </c>
      <c r="M520">
        <f t="shared" si="8"/>
        <v>0</v>
      </c>
    </row>
    <row r="521" spans="1:13" x14ac:dyDescent="0.35">
      <c r="A521">
        <v>4253</v>
      </c>
      <c r="B521" s="1">
        <v>44979</v>
      </c>
      <c r="C521">
        <v>167</v>
      </c>
      <c r="D521" t="s">
        <v>2908</v>
      </c>
      <c r="E521" t="s">
        <v>2932</v>
      </c>
      <c r="F521">
        <v>2</v>
      </c>
      <c r="G521">
        <v>166.64</v>
      </c>
      <c r="H521">
        <v>73.180000000000007</v>
      </c>
      <c r="I521" t="b">
        <v>1</v>
      </c>
      <c r="J521" t="s">
        <v>2910</v>
      </c>
      <c r="K521" t="s">
        <v>2917</v>
      </c>
      <c r="L521">
        <f>F521*G521</f>
        <v>333.28</v>
      </c>
      <c r="M521">
        <f t="shared" si="8"/>
        <v>1</v>
      </c>
    </row>
    <row r="522" spans="1:13" x14ac:dyDescent="0.35">
      <c r="A522">
        <v>3974</v>
      </c>
      <c r="B522" s="1">
        <v>44904</v>
      </c>
      <c r="C522">
        <v>167</v>
      </c>
      <c r="D522" t="s">
        <v>2908</v>
      </c>
      <c r="E522" t="s">
        <v>2937</v>
      </c>
      <c r="F522">
        <v>1</v>
      </c>
      <c r="G522">
        <v>389.73</v>
      </c>
      <c r="H522">
        <v>180.47</v>
      </c>
      <c r="I522" t="b">
        <v>1</v>
      </c>
      <c r="J522" t="s">
        <v>2929</v>
      </c>
      <c r="K522" t="s">
        <v>2905</v>
      </c>
      <c r="L522">
        <f>F522*G522</f>
        <v>389.73</v>
      </c>
      <c r="M522">
        <f t="shared" si="8"/>
        <v>1</v>
      </c>
    </row>
    <row r="523" spans="1:13" x14ac:dyDescent="0.35">
      <c r="A523">
        <v>6421</v>
      </c>
      <c r="B523" s="1">
        <v>44796</v>
      </c>
      <c r="C523">
        <v>167</v>
      </c>
      <c r="D523" t="s">
        <v>2920</v>
      </c>
      <c r="E523" t="s">
        <v>2927</v>
      </c>
      <c r="F523">
        <v>1</v>
      </c>
      <c r="G523">
        <v>402.71</v>
      </c>
      <c r="H523">
        <v>40.880000000000003</v>
      </c>
      <c r="I523" t="b">
        <v>1</v>
      </c>
      <c r="J523" t="s">
        <v>2929</v>
      </c>
      <c r="K523" t="s">
        <v>2905</v>
      </c>
      <c r="L523">
        <f>F523*G523</f>
        <v>402.71</v>
      </c>
      <c r="M523">
        <f t="shared" si="8"/>
        <v>1</v>
      </c>
    </row>
    <row r="524" spans="1:13" x14ac:dyDescent="0.35">
      <c r="A524">
        <v>6590</v>
      </c>
      <c r="B524" s="1">
        <v>44605</v>
      </c>
      <c r="C524">
        <v>167</v>
      </c>
      <c r="D524" t="s">
        <v>2920</v>
      </c>
      <c r="E524" t="s">
        <v>2935</v>
      </c>
      <c r="F524">
        <v>5</v>
      </c>
      <c r="G524">
        <v>406.46</v>
      </c>
      <c r="H524">
        <v>164.49</v>
      </c>
      <c r="I524" t="b">
        <v>0</v>
      </c>
      <c r="J524" t="s">
        <v>2929</v>
      </c>
      <c r="K524" t="s">
        <v>2917</v>
      </c>
      <c r="L524">
        <f>F524*G524</f>
        <v>2032.3</v>
      </c>
      <c r="M524">
        <f t="shared" si="8"/>
        <v>0</v>
      </c>
    </row>
    <row r="525" spans="1:13" x14ac:dyDescent="0.35">
      <c r="A525">
        <v>1040</v>
      </c>
      <c r="B525" s="1">
        <v>44297</v>
      </c>
      <c r="C525">
        <v>167</v>
      </c>
      <c r="D525" t="s">
        <v>2920</v>
      </c>
      <c r="E525" t="s">
        <v>2935</v>
      </c>
      <c r="F525">
        <v>2</v>
      </c>
      <c r="G525">
        <v>265.82</v>
      </c>
      <c r="H525">
        <v>91.65</v>
      </c>
      <c r="I525" t="b">
        <v>1</v>
      </c>
      <c r="J525" t="s">
        <v>2929</v>
      </c>
      <c r="K525" t="s">
        <v>2905</v>
      </c>
      <c r="L525">
        <f>F525*G525</f>
        <v>531.64</v>
      </c>
      <c r="M525">
        <f t="shared" si="8"/>
        <v>1</v>
      </c>
    </row>
    <row r="526" spans="1:13" x14ac:dyDescent="0.35">
      <c r="A526">
        <v>515</v>
      </c>
      <c r="B526" s="1">
        <v>44927</v>
      </c>
      <c r="C526">
        <v>168</v>
      </c>
      <c r="D526" t="s">
        <v>2913</v>
      </c>
      <c r="E526" t="s">
        <v>2931</v>
      </c>
      <c r="F526">
        <v>4</v>
      </c>
      <c r="G526">
        <v>29.15</v>
      </c>
      <c r="H526">
        <v>5.83</v>
      </c>
      <c r="I526" t="b">
        <v>1</v>
      </c>
      <c r="J526" t="s">
        <v>2919</v>
      </c>
      <c r="K526" t="s">
        <v>2917</v>
      </c>
      <c r="L526">
        <f>F526*G526</f>
        <v>116.6</v>
      </c>
      <c r="M526">
        <f t="shared" si="8"/>
        <v>1</v>
      </c>
    </row>
    <row r="527" spans="1:13" x14ac:dyDescent="0.35">
      <c r="A527">
        <v>5786</v>
      </c>
      <c r="B527" s="1">
        <v>44918</v>
      </c>
      <c r="C527">
        <v>168</v>
      </c>
      <c r="D527" t="s">
        <v>2902</v>
      </c>
      <c r="E527" t="s">
        <v>2923</v>
      </c>
      <c r="F527">
        <v>4</v>
      </c>
      <c r="G527">
        <v>153.49</v>
      </c>
      <c r="H527">
        <v>33.08</v>
      </c>
      <c r="I527" t="b">
        <v>1</v>
      </c>
      <c r="J527" t="s">
        <v>2910</v>
      </c>
      <c r="K527" t="s">
        <v>2917</v>
      </c>
      <c r="L527">
        <f>F527*G527</f>
        <v>613.96</v>
      </c>
      <c r="M527">
        <f t="shared" si="8"/>
        <v>1</v>
      </c>
    </row>
    <row r="528" spans="1:13" x14ac:dyDescent="0.35">
      <c r="A528">
        <v>2491</v>
      </c>
      <c r="B528" s="1">
        <v>44917</v>
      </c>
      <c r="C528">
        <v>168</v>
      </c>
      <c r="D528" t="s">
        <v>2913</v>
      </c>
      <c r="E528" t="s">
        <v>2926</v>
      </c>
      <c r="F528">
        <v>5</v>
      </c>
      <c r="G528">
        <v>456.01</v>
      </c>
      <c r="H528">
        <v>93.41</v>
      </c>
      <c r="I528" t="b">
        <v>0</v>
      </c>
      <c r="J528" t="s">
        <v>2910</v>
      </c>
      <c r="K528" t="s">
        <v>2917</v>
      </c>
      <c r="L528">
        <f>F528*G528</f>
        <v>2280.0500000000002</v>
      </c>
      <c r="M528">
        <f t="shared" si="8"/>
        <v>0</v>
      </c>
    </row>
    <row r="529" spans="1:13" x14ac:dyDescent="0.35">
      <c r="A529">
        <v>4659</v>
      </c>
      <c r="B529" s="1">
        <v>44745</v>
      </c>
      <c r="C529">
        <v>168</v>
      </c>
      <c r="D529" t="s">
        <v>2908</v>
      </c>
      <c r="E529" t="s">
        <v>2909</v>
      </c>
      <c r="F529">
        <v>5</v>
      </c>
      <c r="G529">
        <v>116.31</v>
      </c>
      <c r="H529">
        <v>56.56</v>
      </c>
      <c r="I529" t="b">
        <v>0</v>
      </c>
      <c r="J529" t="s">
        <v>2929</v>
      </c>
      <c r="K529" t="s">
        <v>2917</v>
      </c>
      <c r="L529">
        <f>F529*G529</f>
        <v>581.54999999999995</v>
      </c>
      <c r="M529">
        <f t="shared" si="8"/>
        <v>0</v>
      </c>
    </row>
    <row r="530" spans="1:13" x14ac:dyDescent="0.35">
      <c r="A530">
        <v>3320</v>
      </c>
      <c r="B530" s="1">
        <v>44730</v>
      </c>
      <c r="C530">
        <v>168</v>
      </c>
      <c r="D530" t="s">
        <v>2906</v>
      </c>
      <c r="E530" t="s">
        <v>2907</v>
      </c>
      <c r="F530">
        <v>1</v>
      </c>
      <c r="G530">
        <v>301.39</v>
      </c>
      <c r="H530">
        <v>83</v>
      </c>
      <c r="I530" t="b">
        <v>1</v>
      </c>
      <c r="J530" t="s">
        <v>2919</v>
      </c>
      <c r="K530" t="s">
        <v>2917</v>
      </c>
      <c r="L530">
        <f>F530*G530</f>
        <v>301.39</v>
      </c>
      <c r="M530">
        <f t="shared" si="8"/>
        <v>1</v>
      </c>
    </row>
    <row r="531" spans="1:13" x14ac:dyDescent="0.35">
      <c r="A531">
        <v>2979</v>
      </c>
      <c r="B531" s="1">
        <v>44601</v>
      </c>
      <c r="C531">
        <v>168</v>
      </c>
      <c r="D531" t="s">
        <v>2906</v>
      </c>
      <c r="E531" t="s">
        <v>2922</v>
      </c>
      <c r="F531">
        <v>3</v>
      </c>
      <c r="G531">
        <v>83.33</v>
      </c>
      <c r="H531">
        <v>4.71</v>
      </c>
      <c r="I531" t="b">
        <v>1</v>
      </c>
      <c r="J531" t="s">
        <v>2929</v>
      </c>
      <c r="K531" t="s">
        <v>2905</v>
      </c>
      <c r="L531">
        <f>F531*G531</f>
        <v>249.99</v>
      </c>
      <c r="M531">
        <f t="shared" si="8"/>
        <v>1</v>
      </c>
    </row>
    <row r="532" spans="1:13" x14ac:dyDescent="0.35">
      <c r="A532">
        <v>937</v>
      </c>
      <c r="B532" s="1">
        <v>44794</v>
      </c>
      <c r="C532">
        <v>170</v>
      </c>
      <c r="D532" t="s">
        <v>2911</v>
      </c>
      <c r="E532" t="s">
        <v>2942</v>
      </c>
      <c r="F532">
        <v>5</v>
      </c>
      <c r="G532">
        <v>336.1</v>
      </c>
      <c r="H532">
        <v>161.33000000000001</v>
      </c>
      <c r="I532" t="b">
        <v>0</v>
      </c>
      <c r="J532" t="s">
        <v>2919</v>
      </c>
      <c r="K532" t="s">
        <v>2905</v>
      </c>
      <c r="L532">
        <f>F532*G532</f>
        <v>1680.5</v>
      </c>
      <c r="M532">
        <f t="shared" si="8"/>
        <v>0</v>
      </c>
    </row>
    <row r="533" spans="1:13" x14ac:dyDescent="0.35">
      <c r="A533">
        <v>7208</v>
      </c>
      <c r="B533" s="1">
        <v>44781</v>
      </c>
      <c r="C533">
        <v>170</v>
      </c>
      <c r="D533" t="s">
        <v>2920</v>
      </c>
      <c r="E533" t="s">
        <v>2930</v>
      </c>
      <c r="F533">
        <v>5</v>
      </c>
      <c r="G533">
        <v>325.3</v>
      </c>
      <c r="H533">
        <v>34.4</v>
      </c>
      <c r="I533" t="b">
        <v>1</v>
      </c>
      <c r="J533" t="s">
        <v>2916</v>
      </c>
      <c r="K533" t="s">
        <v>2905</v>
      </c>
      <c r="L533">
        <f>F533*G533</f>
        <v>1626.5</v>
      </c>
      <c r="M533">
        <f t="shared" si="8"/>
        <v>1</v>
      </c>
    </row>
    <row r="534" spans="1:13" x14ac:dyDescent="0.35">
      <c r="A534">
        <v>6930</v>
      </c>
      <c r="B534" s="1">
        <v>44739</v>
      </c>
      <c r="C534">
        <v>170</v>
      </c>
      <c r="D534" t="s">
        <v>2913</v>
      </c>
      <c r="E534" t="s">
        <v>2918</v>
      </c>
      <c r="F534">
        <v>3</v>
      </c>
      <c r="G534">
        <v>255.32</v>
      </c>
      <c r="H534">
        <v>68.069999999999993</v>
      </c>
      <c r="I534" t="b">
        <v>0</v>
      </c>
      <c r="J534" t="s">
        <v>2904</v>
      </c>
      <c r="K534" t="s">
        <v>2905</v>
      </c>
      <c r="L534">
        <f>F534*G534</f>
        <v>765.96</v>
      </c>
      <c r="M534">
        <f t="shared" si="8"/>
        <v>0</v>
      </c>
    </row>
    <row r="535" spans="1:13" x14ac:dyDescent="0.35">
      <c r="A535">
        <v>663</v>
      </c>
      <c r="B535" s="1">
        <v>44402</v>
      </c>
      <c r="C535">
        <v>170</v>
      </c>
      <c r="D535" t="s">
        <v>2911</v>
      </c>
      <c r="E535" t="s">
        <v>2943</v>
      </c>
      <c r="F535">
        <v>1</v>
      </c>
      <c r="G535">
        <v>29.08</v>
      </c>
      <c r="H535">
        <v>8.4700000000000006</v>
      </c>
      <c r="I535" t="b">
        <v>1</v>
      </c>
      <c r="J535" t="s">
        <v>2904</v>
      </c>
      <c r="K535" t="s">
        <v>2917</v>
      </c>
      <c r="L535">
        <f>F535*G535</f>
        <v>29.08</v>
      </c>
      <c r="M535">
        <f t="shared" si="8"/>
        <v>1</v>
      </c>
    </row>
    <row r="536" spans="1:13" x14ac:dyDescent="0.35">
      <c r="A536">
        <v>1081</v>
      </c>
      <c r="B536" s="1">
        <v>44779</v>
      </c>
      <c r="C536">
        <v>171</v>
      </c>
      <c r="D536" t="s">
        <v>2920</v>
      </c>
      <c r="E536" t="s">
        <v>2936</v>
      </c>
      <c r="F536">
        <v>2</v>
      </c>
      <c r="G536">
        <v>434.45</v>
      </c>
      <c r="H536">
        <v>78.040000000000006</v>
      </c>
      <c r="I536" t="b">
        <v>0</v>
      </c>
      <c r="J536" t="s">
        <v>2919</v>
      </c>
      <c r="K536" t="s">
        <v>2917</v>
      </c>
      <c r="L536">
        <f>F536*G536</f>
        <v>868.9</v>
      </c>
      <c r="M536">
        <f t="shared" si="8"/>
        <v>0</v>
      </c>
    </row>
    <row r="537" spans="1:13" x14ac:dyDescent="0.35">
      <c r="A537">
        <v>1138</v>
      </c>
      <c r="B537" s="1">
        <v>44508</v>
      </c>
      <c r="C537">
        <v>171</v>
      </c>
      <c r="D537" t="s">
        <v>2920</v>
      </c>
      <c r="E537" t="s">
        <v>2935</v>
      </c>
      <c r="F537">
        <v>4</v>
      </c>
      <c r="G537">
        <v>79.5</v>
      </c>
      <c r="H537">
        <v>0.51</v>
      </c>
      <c r="I537" t="b">
        <v>0</v>
      </c>
      <c r="J537" t="s">
        <v>2929</v>
      </c>
      <c r="K537" t="s">
        <v>2905</v>
      </c>
      <c r="L537">
        <f>F537*G537</f>
        <v>318</v>
      </c>
      <c r="M537">
        <f t="shared" si="8"/>
        <v>0</v>
      </c>
    </row>
    <row r="538" spans="1:13" x14ac:dyDescent="0.35">
      <c r="A538">
        <v>6375</v>
      </c>
      <c r="B538" s="1">
        <v>44969</v>
      </c>
      <c r="C538">
        <v>172</v>
      </c>
      <c r="D538" t="s">
        <v>2908</v>
      </c>
      <c r="E538" t="s">
        <v>2928</v>
      </c>
      <c r="F538">
        <v>4</v>
      </c>
      <c r="G538">
        <v>473.57</v>
      </c>
      <c r="H538">
        <v>52.48</v>
      </c>
      <c r="I538" t="b">
        <v>1</v>
      </c>
      <c r="J538" t="s">
        <v>2910</v>
      </c>
      <c r="K538" t="s">
        <v>2905</v>
      </c>
      <c r="L538">
        <f>F538*G538</f>
        <v>1894.28</v>
      </c>
      <c r="M538">
        <f t="shared" si="8"/>
        <v>1</v>
      </c>
    </row>
    <row r="539" spans="1:13" x14ac:dyDescent="0.35">
      <c r="A539">
        <v>6189</v>
      </c>
      <c r="B539" s="1">
        <v>44932</v>
      </c>
      <c r="C539">
        <v>172</v>
      </c>
      <c r="D539" t="s">
        <v>2913</v>
      </c>
      <c r="E539" t="s">
        <v>2940</v>
      </c>
      <c r="F539">
        <v>4</v>
      </c>
      <c r="G539">
        <v>257.58999999999997</v>
      </c>
      <c r="H539">
        <v>94.66</v>
      </c>
      <c r="I539" t="b">
        <v>1</v>
      </c>
      <c r="J539" t="s">
        <v>2929</v>
      </c>
      <c r="K539" t="s">
        <v>2917</v>
      </c>
      <c r="L539">
        <f>F539*G539</f>
        <v>1030.3599999999999</v>
      </c>
      <c r="M539">
        <f t="shared" si="8"/>
        <v>1</v>
      </c>
    </row>
    <row r="540" spans="1:13" x14ac:dyDescent="0.35">
      <c r="A540">
        <v>1063</v>
      </c>
      <c r="B540" s="1">
        <v>44602</v>
      </c>
      <c r="C540">
        <v>172</v>
      </c>
      <c r="D540" t="s">
        <v>2908</v>
      </c>
      <c r="E540" t="s">
        <v>2937</v>
      </c>
      <c r="F540">
        <v>5</v>
      </c>
      <c r="G540">
        <v>193.39</v>
      </c>
      <c r="H540">
        <v>50.17</v>
      </c>
      <c r="I540" t="b">
        <v>1</v>
      </c>
      <c r="J540" t="s">
        <v>2910</v>
      </c>
      <c r="K540" t="s">
        <v>2905</v>
      </c>
      <c r="L540">
        <f>F540*G540</f>
        <v>966.94999999999993</v>
      </c>
      <c r="M540">
        <f t="shared" si="8"/>
        <v>1</v>
      </c>
    </row>
    <row r="541" spans="1:13" x14ac:dyDescent="0.35">
      <c r="A541">
        <v>2431</v>
      </c>
      <c r="B541" s="1">
        <v>44936</v>
      </c>
      <c r="C541">
        <v>174</v>
      </c>
      <c r="D541" t="s">
        <v>2920</v>
      </c>
      <c r="E541" t="s">
        <v>2936</v>
      </c>
      <c r="F541">
        <v>2</v>
      </c>
      <c r="G541">
        <v>352.66</v>
      </c>
      <c r="H541">
        <v>33.520000000000003</v>
      </c>
      <c r="I541" t="b">
        <v>1</v>
      </c>
      <c r="J541" t="s">
        <v>2919</v>
      </c>
      <c r="K541" t="s">
        <v>2905</v>
      </c>
      <c r="L541">
        <f>F541*G541</f>
        <v>705.32</v>
      </c>
      <c r="M541">
        <f t="shared" si="8"/>
        <v>1</v>
      </c>
    </row>
    <row r="542" spans="1:13" x14ac:dyDescent="0.35">
      <c r="A542">
        <v>356</v>
      </c>
      <c r="B542" s="1">
        <v>44806</v>
      </c>
      <c r="C542">
        <v>174</v>
      </c>
      <c r="D542" t="s">
        <v>2906</v>
      </c>
      <c r="E542" t="s">
        <v>2934</v>
      </c>
      <c r="F542">
        <v>1</v>
      </c>
      <c r="G542">
        <v>335.9</v>
      </c>
      <c r="H542">
        <v>154.91</v>
      </c>
      <c r="I542" t="b">
        <v>1</v>
      </c>
      <c r="J542" t="s">
        <v>2904</v>
      </c>
      <c r="K542" t="s">
        <v>2917</v>
      </c>
      <c r="L542">
        <f>F542*G542</f>
        <v>335.9</v>
      </c>
      <c r="M542">
        <f t="shared" si="8"/>
        <v>1</v>
      </c>
    </row>
    <row r="543" spans="1:13" x14ac:dyDescent="0.35">
      <c r="A543">
        <v>7990</v>
      </c>
      <c r="B543" s="1">
        <v>44865</v>
      </c>
      <c r="C543">
        <v>175</v>
      </c>
      <c r="D543" t="s">
        <v>2920</v>
      </c>
      <c r="E543" t="s">
        <v>2930</v>
      </c>
      <c r="F543">
        <v>2</v>
      </c>
      <c r="G543">
        <v>142.72</v>
      </c>
      <c r="H543">
        <v>65.5</v>
      </c>
      <c r="I543" t="b">
        <v>1</v>
      </c>
      <c r="J543" t="s">
        <v>2919</v>
      </c>
      <c r="K543" t="s">
        <v>2917</v>
      </c>
      <c r="L543">
        <f>F543*G543</f>
        <v>285.44</v>
      </c>
      <c r="M543">
        <f t="shared" si="8"/>
        <v>1</v>
      </c>
    </row>
    <row r="544" spans="1:13" x14ac:dyDescent="0.35">
      <c r="A544">
        <v>906</v>
      </c>
      <c r="B544" s="1">
        <v>44832</v>
      </c>
      <c r="C544">
        <v>175</v>
      </c>
      <c r="D544" t="s">
        <v>2908</v>
      </c>
      <c r="E544" t="s">
        <v>2909</v>
      </c>
      <c r="F544">
        <v>5</v>
      </c>
      <c r="G544">
        <v>205.88</v>
      </c>
      <c r="H544">
        <v>78.36</v>
      </c>
      <c r="I544" t="b">
        <v>1</v>
      </c>
      <c r="J544" t="s">
        <v>2916</v>
      </c>
      <c r="K544" t="s">
        <v>2917</v>
      </c>
      <c r="L544">
        <f>F544*G544</f>
        <v>1029.4000000000001</v>
      </c>
      <c r="M544">
        <f t="shared" si="8"/>
        <v>1</v>
      </c>
    </row>
    <row r="545" spans="1:13" x14ac:dyDescent="0.35">
      <c r="A545">
        <v>7177</v>
      </c>
      <c r="B545" s="1">
        <v>44561</v>
      </c>
      <c r="C545">
        <v>175</v>
      </c>
      <c r="D545" t="s">
        <v>2908</v>
      </c>
      <c r="E545" t="s">
        <v>2909</v>
      </c>
      <c r="F545">
        <v>4</v>
      </c>
      <c r="G545">
        <v>171.01</v>
      </c>
      <c r="H545">
        <v>60.71</v>
      </c>
      <c r="I545" t="b">
        <v>0</v>
      </c>
      <c r="J545" t="s">
        <v>2904</v>
      </c>
      <c r="K545" t="s">
        <v>2917</v>
      </c>
      <c r="L545">
        <f>F545*G545</f>
        <v>684.04</v>
      </c>
      <c r="M545">
        <f t="shared" si="8"/>
        <v>0</v>
      </c>
    </row>
    <row r="546" spans="1:13" x14ac:dyDescent="0.35">
      <c r="A546">
        <v>7814</v>
      </c>
      <c r="B546" s="1">
        <v>44499</v>
      </c>
      <c r="C546">
        <v>175</v>
      </c>
      <c r="D546" t="s">
        <v>2906</v>
      </c>
      <c r="E546" t="s">
        <v>2934</v>
      </c>
      <c r="F546">
        <v>3</v>
      </c>
      <c r="G546">
        <v>466.16</v>
      </c>
      <c r="H546">
        <v>136.33000000000001</v>
      </c>
      <c r="I546" t="b">
        <v>1</v>
      </c>
      <c r="J546" t="s">
        <v>2929</v>
      </c>
      <c r="K546" t="s">
        <v>2917</v>
      </c>
      <c r="L546">
        <f>F546*G546</f>
        <v>1398.48</v>
      </c>
      <c r="M546">
        <f t="shared" si="8"/>
        <v>1</v>
      </c>
    </row>
    <row r="547" spans="1:13" x14ac:dyDescent="0.35">
      <c r="A547">
        <v>1806</v>
      </c>
      <c r="B547" s="1">
        <v>44760</v>
      </c>
      <c r="C547">
        <v>176</v>
      </c>
      <c r="D547" t="s">
        <v>2913</v>
      </c>
      <c r="E547" t="s">
        <v>2940</v>
      </c>
      <c r="F547">
        <v>4</v>
      </c>
      <c r="G547">
        <v>74.89</v>
      </c>
      <c r="H547">
        <v>20.87</v>
      </c>
      <c r="I547" t="b">
        <v>1</v>
      </c>
      <c r="J547" t="s">
        <v>2919</v>
      </c>
      <c r="K547" t="s">
        <v>2917</v>
      </c>
      <c r="L547">
        <f>F547*G547</f>
        <v>299.56</v>
      </c>
      <c r="M547">
        <f t="shared" si="8"/>
        <v>1</v>
      </c>
    </row>
    <row r="548" spans="1:13" x14ac:dyDescent="0.35">
      <c r="A548">
        <v>7527</v>
      </c>
      <c r="B548" s="1">
        <v>44614</v>
      </c>
      <c r="C548">
        <v>176</v>
      </c>
      <c r="D548" t="s">
        <v>2920</v>
      </c>
      <c r="E548" t="s">
        <v>2921</v>
      </c>
      <c r="F548">
        <v>3</v>
      </c>
      <c r="G548">
        <v>425.33</v>
      </c>
      <c r="H548">
        <v>99.95</v>
      </c>
      <c r="I548" t="b">
        <v>1</v>
      </c>
      <c r="J548" t="s">
        <v>2904</v>
      </c>
      <c r="K548" t="s">
        <v>2917</v>
      </c>
      <c r="L548">
        <f>F548*G548</f>
        <v>1275.99</v>
      </c>
      <c r="M548">
        <f t="shared" si="8"/>
        <v>1</v>
      </c>
    </row>
    <row r="549" spans="1:13" x14ac:dyDescent="0.35">
      <c r="A549">
        <v>7328</v>
      </c>
      <c r="B549" s="1">
        <v>45008</v>
      </c>
      <c r="C549">
        <v>177</v>
      </c>
      <c r="D549" t="s">
        <v>2908</v>
      </c>
      <c r="E549" t="s">
        <v>2937</v>
      </c>
      <c r="F549">
        <v>2</v>
      </c>
      <c r="G549">
        <v>298.60000000000002</v>
      </c>
      <c r="H549">
        <v>37.619999999999997</v>
      </c>
      <c r="I549" t="b">
        <v>1</v>
      </c>
      <c r="J549" t="s">
        <v>2919</v>
      </c>
      <c r="K549" t="s">
        <v>2917</v>
      </c>
      <c r="L549">
        <f>F549*G549</f>
        <v>597.20000000000005</v>
      </c>
      <c r="M549">
        <f t="shared" si="8"/>
        <v>1</v>
      </c>
    </row>
    <row r="550" spans="1:13" x14ac:dyDescent="0.35">
      <c r="A550">
        <v>1672</v>
      </c>
      <c r="B550" s="1">
        <v>44623</v>
      </c>
      <c r="C550">
        <v>177</v>
      </c>
      <c r="D550" t="s">
        <v>2920</v>
      </c>
      <c r="E550" t="s">
        <v>2921</v>
      </c>
      <c r="F550">
        <v>4</v>
      </c>
      <c r="G550">
        <v>473.22</v>
      </c>
      <c r="H550">
        <v>177.09</v>
      </c>
      <c r="I550" t="b">
        <v>1</v>
      </c>
      <c r="J550" t="s">
        <v>2916</v>
      </c>
      <c r="K550" t="s">
        <v>2905</v>
      </c>
      <c r="L550">
        <f>F550*G550</f>
        <v>1892.88</v>
      </c>
      <c r="M550">
        <f t="shared" si="8"/>
        <v>1</v>
      </c>
    </row>
    <row r="551" spans="1:13" x14ac:dyDescent="0.35">
      <c r="A551">
        <v>236</v>
      </c>
      <c r="B551" s="1">
        <v>44301</v>
      </c>
      <c r="C551">
        <v>177</v>
      </c>
      <c r="D551" t="s">
        <v>2902</v>
      </c>
      <c r="E551" t="s">
        <v>2915</v>
      </c>
      <c r="F551">
        <v>3</v>
      </c>
      <c r="G551">
        <v>412.16</v>
      </c>
      <c r="H551">
        <v>20.05</v>
      </c>
      <c r="I551" t="b">
        <v>1</v>
      </c>
      <c r="J551" t="s">
        <v>2904</v>
      </c>
      <c r="K551" t="s">
        <v>2917</v>
      </c>
      <c r="L551">
        <f>F551*G551</f>
        <v>1236.48</v>
      </c>
      <c r="M551">
        <f t="shared" si="8"/>
        <v>1</v>
      </c>
    </row>
    <row r="552" spans="1:13" x14ac:dyDescent="0.35">
      <c r="A552">
        <v>8034</v>
      </c>
      <c r="B552" s="1">
        <v>44815</v>
      </c>
      <c r="C552">
        <v>178</v>
      </c>
      <c r="D552" t="s">
        <v>2913</v>
      </c>
      <c r="E552" t="s">
        <v>2914</v>
      </c>
      <c r="F552">
        <v>1</v>
      </c>
      <c r="G552">
        <v>28.71</v>
      </c>
      <c r="H552">
        <v>0.41</v>
      </c>
      <c r="I552" t="b">
        <v>1</v>
      </c>
      <c r="J552" t="s">
        <v>2916</v>
      </c>
      <c r="K552" t="s">
        <v>2917</v>
      </c>
      <c r="L552">
        <f>F552*G552</f>
        <v>28.71</v>
      </c>
      <c r="M552">
        <f t="shared" si="8"/>
        <v>1</v>
      </c>
    </row>
    <row r="553" spans="1:13" x14ac:dyDescent="0.35">
      <c r="A553">
        <v>929</v>
      </c>
      <c r="B553" s="1">
        <v>44402</v>
      </c>
      <c r="C553">
        <v>178</v>
      </c>
      <c r="D553" t="s">
        <v>2911</v>
      </c>
      <c r="E553" t="s">
        <v>2943</v>
      </c>
      <c r="F553">
        <v>2</v>
      </c>
      <c r="G553">
        <v>37.46</v>
      </c>
      <c r="H553">
        <v>17.64</v>
      </c>
      <c r="I553" t="b">
        <v>1</v>
      </c>
      <c r="J553" t="s">
        <v>2916</v>
      </c>
      <c r="K553" t="s">
        <v>2905</v>
      </c>
      <c r="L553">
        <f>F553*G553</f>
        <v>74.92</v>
      </c>
      <c r="M553">
        <f t="shared" si="8"/>
        <v>1</v>
      </c>
    </row>
    <row r="554" spans="1:13" x14ac:dyDescent="0.35">
      <c r="A554">
        <v>259</v>
      </c>
      <c r="B554" s="1">
        <v>44531</v>
      </c>
      <c r="C554">
        <v>179</v>
      </c>
      <c r="D554" t="s">
        <v>2911</v>
      </c>
      <c r="E554" t="s">
        <v>2912</v>
      </c>
      <c r="F554">
        <v>2</v>
      </c>
      <c r="G554">
        <v>373.44</v>
      </c>
      <c r="H554">
        <v>98.23</v>
      </c>
      <c r="I554" t="b">
        <v>1</v>
      </c>
      <c r="J554" t="s">
        <v>2929</v>
      </c>
      <c r="K554" t="s">
        <v>2905</v>
      </c>
      <c r="L554">
        <f>F554*G554</f>
        <v>746.88</v>
      </c>
      <c r="M554">
        <f t="shared" si="8"/>
        <v>1</v>
      </c>
    </row>
    <row r="555" spans="1:13" x14ac:dyDescent="0.35">
      <c r="A555">
        <v>7808</v>
      </c>
      <c r="B555" s="1">
        <v>44291</v>
      </c>
      <c r="C555">
        <v>179</v>
      </c>
      <c r="D555" t="s">
        <v>2906</v>
      </c>
      <c r="E555" t="s">
        <v>2925</v>
      </c>
      <c r="F555">
        <v>1</v>
      </c>
      <c r="G555">
        <v>365.16</v>
      </c>
      <c r="H555">
        <v>83.12</v>
      </c>
      <c r="I555" t="b">
        <v>0</v>
      </c>
      <c r="J555" t="s">
        <v>2910</v>
      </c>
      <c r="K555" t="s">
        <v>2917</v>
      </c>
      <c r="L555">
        <f>F555*G555</f>
        <v>365.16</v>
      </c>
      <c r="M555">
        <f t="shared" si="8"/>
        <v>0</v>
      </c>
    </row>
    <row r="556" spans="1:13" x14ac:dyDescent="0.35">
      <c r="A556">
        <v>3714</v>
      </c>
      <c r="B556" s="1">
        <v>44983</v>
      </c>
      <c r="C556">
        <v>180</v>
      </c>
      <c r="D556" t="s">
        <v>2911</v>
      </c>
      <c r="E556" t="s">
        <v>2912</v>
      </c>
      <c r="F556">
        <v>4</v>
      </c>
      <c r="G556">
        <v>428.72</v>
      </c>
      <c r="H556">
        <v>157.85</v>
      </c>
      <c r="I556" t="b">
        <v>1</v>
      </c>
      <c r="J556" t="s">
        <v>2904</v>
      </c>
      <c r="K556" t="s">
        <v>2905</v>
      </c>
      <c r="L556">
        <f>F556*G556</f>
        <v>1714.88</v>
      </c>
      <c r="M556">
        <f t="shared" si="8"/>
        <v>1</v>
      </c>
    </row>
    <row r="557" spans="1:13" x14ac:dyDescent="0.35">
      <c r="A557">
        <v>1941</v>
      </c>
      <c r="B557" s="1">
        <v>44741</v>
      </c>
      <c r="C557">
        <v>180</v>
      </c>
      <c r="D557" t="s">
        <v>2920</v>
      </c>
      <c r="E557" t="s">
        <v>2935</v>
      </c>
      <c r="F557">
        <v>2</v>
      </c>
      <c r="G557">
        <v>482.01</v>
      </c>
      <c r="H557">
        <v>192.37</v>
      </c>
      <c r="I557" t="b">
        <v>0</v>
      </c>
      <c r="J557" t="s">
        <v>2929</v>
      </c>
      <c r="K557" t="s">
        <v>2905</v>
      </c>
      <c r="L557">
        <f>F557*G557</f>
        <v>964.02</v>
      </c>
      <c r="M557">
        <f t="shared" si="8"/>
        <v>0</v>
      </c>
    </row>
    <row r="558" spans="1:13" x14ac:dyDescent="0.35">
      <c r="A558">
        <v>3921</v>
      </c>
      <c r="B558" s="1">
        <v>44620</v>
      </c>
      <c r="C558">
        <v>180</v>
      </c>
      <c r="D558" t="s">
        <v>2913</v>
      </c>
      <c r="E558" t="s">
        <v>2931</v>
      </c>
      <c r="F558">
        <v>3</v>
      </c>
      <c r="G558">
        <v>75</v>
      </c>
      <c r="H558">
        <v>2.4300000000000002</v>
      </c>
      <c r="I558" t="b">
        <v>1</v>
      </c>
      <c r="J558" t="s">
        <v>2916</v>
      </c>
      <c r="K558" t="s">
        <v>2905</v>
      </c>
      <c r="L558">
        <f>F558*G558</f>
        <v>225</v>
      </c>
      <c r="M558">
        <f t="shared" si="8"/>
        <v>1</v>
      </c>
    </row>
    <row r="559" spans="1:13" x14ac:dyDescent="0.35">
      <c r="A559">
        <v>7681</v>
      </c>
      <c r="B559" s="1">
        <v>44567</v>
      </c>
      <c r="C559">
        <v>180</v>
      </c>
      <c r="D559" t="s">
        <v>2906</v>
      </c>
      <c r="E559" t="s">
        <v>2941</v>
      </c>
      <c r="F559">
        <v>2</v>
      </c>
      <c r="G559">
        <v>107.18</v>
      </c>
      <c r="H559">
        <v>42.19</v>
      </c>
      <c r="I559" t="b">
        <v>1</v>
      </c>
      <c r="J559" t="s">
        <v>2904</v>
      </c>
      <c r="K559" t="s">
        <v>2917</v>
      </c>
      <c r="L559">
        <f>F559*G559</f>
        <v>214.36</v>
      </c>
      <c r="M559">
        <f t="shared" si="8"/>
        <v>1</v>
      </c>
    </row>
    <row r="560" spans="1:13" x14ac:dyDescent="0.35">
      <c r="A560">
        <v>2468</v>
      </c>
      <c r="B560" s="1">
        <v>44416</v>
      </c>
      <c r="C560">
        <v>180</v>
      </c>
      <c r="D560" t="s">
        <v>2911</v>
      </c>
      <c r="E560" t="s">
        <v>2944</v>
      </c>
      <c r="F560">
        <v>5</v>
      </c>
      <c r="G560">
        <v>396.27</v>
      </c>
      <c r="H560">
        <v>62.24</v>
      </c>
      <c r="I560" t="b">
        <v>0</v>
      </c>
      <c r="J560" t="s">
        <v>2919</v>
      </c>
      <c r="K560" t="s">
        <v>2905</v>
      </c>
      <c r="L560">
        <f>F560*G560</f>
        <v>1981.35</v>
      </c>
      <c r="M560">
        <f t="shared" si="8"/>
        <v>0</v>
      </c>
    </row>
    <row r="561" spans="1:13" x14ac:dyDescent="0.35">
      <c r="A561">
        <v>3328</v>
      </c>
      <c r="B561" s="1">
        <v>44807</v>
      </c>
      <c r="C561">
        <v>181</v>
      </c>
      <c r="D561" t="s">
        <v>2908</v>
      </c>
      <c r="E561" t="s">
        <v>2932</v>
      </c>
      <c r="F561">
        <v>4</v>
      </c>
      <c r="G561">
        <v>333.76</v>
      </c>
      <c r="H561">
        <v>49.88</v>
      </c>
      <c r="I561" t="b">
        <v>0</v>
      </c>
      <c r="J561" t="s">
        <v>2919</v>
      </c>
      <c r="K561" t="s">
        <v>2905</v>
      </c>
      <c r="L561">
        <f>F561*G561</f>
        <v>1335.04</v>
      </c>
      <c r="M561">
        <f t="shared" si="8"/>
        <v>0</v>
      </c>
    </row>
    <row r="562" spans="1:13" x14ac:dyDescent="0.35">
      <c r="A562">
        <v>8877</v>
      </c>
      <c r="B562" s="1">
        <v>44662</v>
      </c>
      <c r="C562">
        <v>181</v>
      </c>
      <c r="D562" t="s">
        <v>2902</v>
      </c>
      <c r="E562" t="s">
        <v>2903</v>
      </c>
      <c r="F562">
        <v>3</v>
      </c>
      <c r="G562">
        <v>141.47999999999999</v>
      </c>
      <c r="H562">
        <v>12.91</v>
      </c>
      <c r="I562" t="b">
        <v>0</v>
      </c>
      <c r="J562" t="s">
        <v>2929</v>
      </c>
      <c r="K562" t="s">
        <v>2905</v>
      </c>
      <c r="L562">
        <f>F562*G562</f>
        <v>424.43999999999994</v>
      </c>
      <c r="M562">
        <f t="shared" si="8"/>
        <v>0</v>
      </c>
    </row>
    <row r="563" spans="1:13" x14ac:dyDescent="0.35">
      <c r="A563">
        <v>7295</v>
      </c>
      <c r="B563" s="1">
        <v>44472</v>
      </c>
      <c r="C563">
        <v>181</v>
      </c>
      <c r="D563" t="s">
        <v>2911</v>
      </c>
      <c r="E563" t="s">
        <v>2942</v>
      </c>
      <c r="F563">
        <v>1</v>
      </c>
      <c r="G563">
        <v>303.14999999999998</v>
      </c>
      <c r="H563">
        <v>103.91</v>
      </c>
      <c r="I563" t="b">
        <v>0</v>
      </c>
      <c r="J563" t="s">
        <v>2910</v>
      </c>
      <c r="K563" t="s">
        <v>2905</v>
      </c>
      <c r="L563">
        <f>F563*G563</f>
        <v>303.14999999999998</v>
      </c>
      <c r="M563">
        <f t="shared" si="8"/>
        <v>0</v>
      </c>
    </row>
    <row r="564" spans="1:13" x14ac:dyDescent="0.35">
      <c r="A564">
        <v>3586</v>
      </c>
      <c r="B564" s="1">
        <v>44352</v>
      </c>
      <c r="C564">
        <v>181</v>
      </c>
      <c r="D564" t="s">
        <v>2902</v>
      </c>
      <c r="E564" t="s">
        <v>2933</v>
      </c>
      <c r="F564">
        <v>4</v>
      </c>
      <c r="G564">
        <v>34.61</v>
      </c>
      <c r="H564">
        <v>4.3099999999999996</v>
      </c>
      <c r="I564" t="b">
        <v>1</v>
      </c>
      <c r="J564" t="s">
        <v>2929</v>
      </c>
      <c r="K564" t="s">
        <v>2917</v>
      </c>
      <c r="L564">
        <f>F564*G564</f>
        <v>138.44</v>
      </c>
      <c r="M564">
        <f t="shared" si="8"/>
        <v>1</v>
      </c>
    </row>
    <row r="565" spans="1:13" x14ac:dyDescent="0.35">
      <c r="A565">
        <v>6247</v>
      </c>
      <c r="B565" s="1">
        <v>44300</v>
      </c>
      <c r="C565">
        <v>181</v>
      </c>
      <c r="D565" t="s">
        <v>2913</v>
      </c>
      <c r="E565" t="s">
        <v>2940</v>
      </c>
      <c r="F565">
        <v>2</v>
      </c>
      <c r="G565">
        <v>366.49</v>
      </c>
      <c r="H565">
        <v>0.16</v>
      </c>
      <c r="I565" t="b">
        <v>1</v>
      </c>
      <c r="J565" t="s">
        <v>2919</v>
      </c>
      <c r="K565" t="s">
        <v>2905</v>
      </c>
      <c r="L565">
        <f>F565*G565</f>
        <v>732.98</v>
      </c>
      <c r="M565">
        <f t="shared" si="8"/>
        <v>1</v>
      </c>
    </row>
    <row r="566" spans="1:13" x14ac:dyDescent="0.35">
      <c r="A566">
        <v>1084</v>
      </c>
      <c r="B566" s="1">
        <v>44978</v>
      </c>
      <c r="C566">
        <v>182</v>
      </c>
      <c r="D566" t="s">
        <v>2913</v>
      </c>
      <c r="E566" t="s">
        <v>2914</v>
      </c>
      <c r="F566">
        <v>4</v>
      </c>
      <c r="G566">
        <v>347.05</v>
      </c>
      <c r="H566">
        <v>150.41</v>
      </c>
      <c r="I566" t="b">
        <v>1</v>
      </c>
      <c r="J566" t="s">
        <v>2929</v>
      </c>
      <c r="K566" t="s">
        <v>2905</v>
      </c>
      <c r="L566">
        <f>F566*G566</f>
        <v>1388.2</v>
      </c>
      <c r="M566">
        <f t="shared" si="8"/>
        <v>1</v>
      </c>
    </row>
    <row r="567" spans="1:13" x14ac:dyDescent="0.35">
      <c r="A567">
        <v>7721</v>
      </c>
      <c r="B567" s="1">
        <v>44704</v>
      </c>
      <c r="C567">
        <v>182</v>
      </c>
      <c r="D567" t="s">
        <v>2906</v>
      </c>
      <c r="E567" t="s">
        <v>2907</v>
      </c>
      <c r="F567">
        <v>3</v>
      </c>
      <c r="G567">
        <v>492.01</v>
      </c>
      <c r="H567">
        <v>90.23</v>
      </c>
      <c r="I567" t="b">
        <v>0</v>
      </c>
      <c r="J567" t="s">
        <v>2904</v>
      </c>
      <c r="K567" t="s">
        <v>2917</v>
      </c>
      <c r="L567">
        <f>F567*G567</f>
        <v>1476.03</v>
      </c>
      <c r="M567">
        <f t="shared" si="8"/>
        <v>0</v>
      </c>
    </row>
    <row r="568" spans="1:13" x14ac:dyDescent="0.35">
      <c r="A568">
        <v>9405</v>
      </c>
      <c r="B568" s="1">
        <v>44638</v>
      </c>
      <c r="C568">
        <v>182</v>
      </c>
      <c r="D568" t="s">
        <v>2913</v>
      </c>
      <c r="E568" t="s">
        <v>2931</v>
      </c>
      <c r="F568">
        <v>5</v>
      </c>
      <c r="G568">
        <v>82.94</v>
      </c>
      <c r="H568">
        <v>33.96</v>
      </c>
      <c r="I568" t="b">
        <v>1</v>
      </c>
      <c r="J568" t="s">
        <v>2904</v>
      </c>
      <c r="K568" t="s">
        <v>2917</v>
      </c>
      <c r="L568">
        <f>F568*G568</f>
        <v>414.7</v>
      </c>
      <c r="M568">
        <f t="shared" si="8"/>
        <v>1</v>
      </c>
    </row>
    <row r="569" spans="1:13" x14ac:dyDescent="0.35">
      <c r="A569">
        <v>342</v>
      </c>
      <c r="B569" s="1">
        <v>44452</v>
      </c>
      <c r="C569">
        <v>182</v>
      </c>
      <c r="D569" t="s">
        <v>2911</v>
      </c>
      <c r="E569" t="s">
        <v>2912</v>
      </c>
      <c r="F569">
        <v>2</v>
      </c>
      <c r="G569">
        <v>342.81</v>
      </c>
      <c r="H569">
        <v>146.22</v>
      </c>
      <c r="I569" t="b">
        <v>0</v>
      </c>
      <c r="J569" t="s">
        <v>2929</v>
      </c>
      <c r="K569" t="s">
        <v>2917</v>
      </c>
      <c r="L569">
        <f>F569*G569</f>
        <v>685.62</v>
      </c>
      <c r="M569">
        <f t="shared" si="8"/>
        <v>0</v>
      </c>
    </row>
    <row r="570" spans="1:13" x14ac:dyDescent="0.35">
      <c r="A570">
        <v>6114</v>
      </c>
      <c r="B570" s="1">
        <v>44347</v>
      </c>
      <c r="C570">
        <v>182</v>
      </c>
      <c r="D570" t="s">
        <v>2908</v>
      </c>
      <c r="E570" t="s">
        <v>2938</v>
      </c>
      <c r="F570">
        <v>2</v>
      </c>
      <c r="G570">
        <v>275.95</v>
      </c>
      <c r="H570">
        <v>52.65</v>
      </c>
      <c r="I570" t="b">
        <v>0</v>
      </c>
      <c r="J570" t="s">
        <v>2910</v>
      </c>
      <c r="K570" t="s">
        <v>2917</v>
      </c>
      <c r="L570">
        <f>F570*G570</f>
        <v>551.9</v>
      </c>
      <c r="M570">
        <f t="shared" si="8"/>
        <v>0</v>
      </c>
    </row>
    <row r="571" spans="1:13" x14ac:dyDescent="0.35">
      <c r="A571">
        <v>7473</v>
      </c>
      <c r="B571" s="1">
        <v>44296</v>
      </c>
      <c r="C571">
        <v>182</v>
      </c>
      <c r="D571" t="s">
        <v>2906</v>
      </c>
      <c r="E571" t="s">
        <v>2934</v>
      </c>
      <c r="F571">
        <v>3</v>
      </c>
      <c r="G571">
        <v>280.47000000000003</v>
      </c>
      <c r="H571">
        <v>12.81</v>
      </c>
      <c r="I571" t="b">
        <v>1</v>
      </c>
      <c r="J571" t="s">
        <v>2919</v>
      </c>
      <c r="K571" t="s">
        <v>2917</v>
      </c>
      <c r="L571">
        <f>F571*G571</f>
        <v>841.41000000000008</v>
      </c>
      <c r="M571">
        <f t="shared" si="8"/>
        <v>1</v>
      </c>
    </row>
    <row r="572" spans="1:13" x14ac:dyDescent="0.35">
      <c r="A572">
        <v>7533</v>
      </c>
      <c r="B572" s="1">
        <v>44923</v>
      </c>
      <c r="C572">
        <v>183</v>
      </c>
      <c r="D572" t="s">
        <v>2913</v>
      </c>
      <c r="E572" t="s">
        <v>2940</v>
      </c>
      <c r="F572">
        <v>4</v>
      </c>
      <c r="G572">
        <v>266.45</v>
      </c>
      <c r="H572">
        <v>63.5</v>
      </c>
      <c r="I572" t="b">
        <v>0</v>
      </c>
      <c r="J572" t="s">
        <v>2919</v>
      </c>
      <c r="K572" t="s">
        <v>2905</v>
      </c>
      <c r="L572">
        <f>F572*G572</f>
        <v>1065.8</v>
      </c>
      <c r="M572">
        <f t="shared" si="8"/>
        <v>0</v>
      </c>
    </row>
    <row r="573" spans="1:13" x14ac:dyDescent="0.35">
      <c r="A573">
        <v>4181</v>
      </c>
      <c r="B573" s="1">
        <v>44769</v>
      </c>
      <c r="C573">
        <v>183</v>
      </c>
      <c r="D573" t="s">
        <v>2920</v>
      </c>
      <c r="E573" t="s">
        <v>2936</v>
      </c>
      <c r="F573">
        <v>1</v>
      </c>
      <c r="G573">
        <v>20.05</v>
      </c>
      <c r="H573">
        <v>2.09</v>
      </c>
      <c r="I573" t="b">
        <v>0</v>
      </c>
      <c r="J573" t="s">
        <v>2929</v>
      </c>
      <c r="K573" t="s">
        <v>2905</v>
      </c>
      <c r="L573">
        <f>F573*G573</f>
        <v>20.05</v>
      </c>
      <c r="M573">
        <f t="shared" si="8"/>
        <v>0</v>
      </c>
    </row>
    <row r="574" spans="1:13" x14ac:dyDescent="0.35">
      <c r="A574">
        <v>5705</v>
      </c>
      <c r="B574" s="1">
        <v>44401</v>
      </c>
      <c r="C574">
        <v>183</v>
      </c>
      <c r="D574" t="s">
        <v>2906</v>
      </c>
      <c r="E574" t="s">
        <v>2922</v>
      </c>
      <c r="F574">
        <v>4</v>
      </c>
      <c r="G574">
        <v>387.66</v>
      </c>
      <c r="H574">
        <v>67.06</v>
      </c>
      <c r="I574" t="b">
        <v>0</v>
      </c>
      <c r="J574" t="s">
        <v>2916</v>
      </c>
      <c r="K574" t="s">
        <v>2917</v>
      </c>
      <c r="L574">
        <f>F574*G574</f>
        <v>1550.64</v>
      </c>
      <c r="M574">
        <f t="shared" si="8"/>
        <v>0</v>
      </c>
    </row>
    <row r="575" spans="1:13" x14ac:dyDescent="0.35">
      <c r="A575">
        <v>6821</v>
      </c>
      <c r="B575" s="1">
        <v>44765</v>
      </c>
      <c r="C575">
        <v>184</v>
      </c>
      <c r="D575" t="s">
        <v>2920</v>
      </c>
      <c r="E575" t="s">
        <v>2936</v>
      </c>
      <c r="F575">
        <v>1</v>
      </c>
      <c r="G575">
        <v>496.72</v>
      </c>
      <c r="H575">
        <v>1.39</v>
      </c>
      <c r="I575" t="b">
        <v>1</v>
      </c>
      <c r="J575" t="s">
        <v>2916</v>
      </c>
      <c r="K575" t="s">
        <v>2917</v>
      </c>
      <c r="L575">
        <f>F575*G575</f>
        <v>496.72</v>
      </c>
      <c r="M575">
        <f t="shared" si="8"/>
        <v>1</v>
      </c>
    </row>
    <row r="576" spans="1:13" x14ac:dyDescent="0.35">
      <c r="A576">
        <v>5913</v>
      </c>
      <c r="B576" s="1">
        <v>44728</v>
      </c>
      <c r="C576">
        <v>184</v>
      </c>
      <c r="D576" t="s">
        <v>2911</v>
      </c>
      <c r="E576" t="s">
        <v>2912</v>
      </c>
      <c r="F576">
        <v>5</v>
      </c>
      <c r="G576">
        <v>72.03</v>
      </c>
      <c r="H576">
        <v>1.64</v>
      </c>
      <c r="I576" t="b">
        <v>1</v>
      </c>
      <c r="J576" t="s">
        <v>2904</v>
      </c>
      <c r="K576" t="s">
        <v>2905</v>
      </c>
      <c r="L576">
        <f>F576*G576</f>
        <v>360.15</v>
      </c>
      <c r="M576">
        <f t="shared" si="8"/>
        <v>1</v>
      </c>
    </row>
    <row r="577" spans="1:13" x14ac:dyDescent="0.35">
      <c r="A577">
        <v>6835</v>
      </c>
      <c r="B577" s="1">
        <v>44376</v>
      </c>
      <c r="C577">
        <v>184</v>
      </c>
      <c r="D577" t="s">
        <v>2913</v>
      </c>
      <c r="E577" t="s">
        <v>2931</v>
      </c>
      <c r="F577">
        <v>1</v>
      </c>
      <c r="G577">
        <v>68.48</v>
      </c>
      <c r="H577">
        <v>9.49</v>
      </c>
      <c r="I577" t="b">
        <v>1</v>
      </c>
      <c r="J577" t="s">
        <v>2904</v>
      </c>
      <c r="K577" t="s">
        <v>2905</v>
      </c>
      <c r="L577">
        <f>F577*G577</f>
        <v>68.48</v>
      </c>
      <c r="M577">
        <f t="shared" si="8"/>
        <v>1</v>
      </c>
    </row>
    <row r="578" spans="1:13" x14ac:dyDescent="0.35">
      <c r="A578">
        <v>131</v>
      </c>
      <c r="B578" s="1">
        <v>44334</v>
      </c>
      <c r="C578">
        <v>184</v>
      </c>
      <c r="D578" t="s">
        <v>2911</v>
      </c>
      <c r="E578" t="s">
        <v>2943</v>
      </c>
      <c r="F578">
        <v>1</v>
      </c>
      <c r="G578">
        <v>89.14</v>
      </c>
      <c r="H578">
        <v>7.18</v>
      </c>
      <c r="I578" t="b">
        <v>0</v>
      </c>
      <c r="J578" t="s">
        <v>2916</v>
      </c>
      <c r="K578" t="s">
        <v>2905</v>
      </c>
      <c r="L578">
        <f>F578*G578</f>
        <v>89.14</v>
      </c>
      <c r="M578">
        <f t="shared" si="8"/>
        <v>0</v>
      </c>
    </row>
    <row r="579" spans="1:13" x14ac:dyDescent="0.35">
      <c r="A579">
        <v>1879</v>
      </c>
      <c r="B579" s="1">
        <v>44963</v>
      </c>
      <c r="C579">
        <v>185</v>
      </c>
      <c r="D579" t="s">
        <v>2911</v>
      </c>
      <c r="E579" t="s">
        <v>2942</v>
      </c>
      <c r="F579">
        <v>2</v>
      </c>
      <c r="G579">
        <v>185.29</v>
      </c>
      <c r="H579">
        <v>6.73</v>
      </c>
      <c r="I579" t="b">
        <v>0</v>
      </c>
      <c r="J579" t="s">
        <v>2910</v>
      </c>
      <c r="K579" t="s">
        <v>2917</v>
      </c>
      <c r="L579">
        <f>F579*G579</f>
        <v>370.58</v>
      </c>
      <c r="M579">
        <f t="shared" ref="M579:M642" si="9">IF(I579, 1, 0)</f>
        <v>0</v>
      </c>
    </row>
    <row r="580" spans="1:13" x14ac:dyDescent="0.35">
      <c r="A580">
        <v>7385</v>
      </c>
      <c r="B580" s="1">
        <v>44787</v>
      </c>
      <c r="C580">
        <v>185</v>
      </c>
      <c r="D580" t="s">
        <v>2908</v>
      </c>
      <c r="E580" t="s">
        <v>2928</v>
      </c>
      <c r="F580">
        <v>5</v>
      </c>
      <c r="G580">
        <v>346.15</v>
      </c>
      <c r="H580">
        <v>140.91999999999999</v>
      </c>
      <c r="I580" t="b">
        <v>0</v>
      </c>
      <c r="J580" t="s">
        <v>2916</v>
      </c>
      <c r="K580" t="s">
        <v>2905</v>
      </c>
      <c r="L580">
        <f>F580*G580</f>
        <v>1730.75</v>
      </c>
      <c r="M580">
        <f t="shared" si="9"/>
        <v>0</v>
      </c>
    </row>
    <row r="581" spans="1:13" x14ac:dyDescent="0.35">
      <c r="A581">
        <v>8972</v>
      </c>
      <c r="B581" s="1">
        <v>44623</v>
      </c>
      <c r="C581">
        <v>185</v>
      </c>
      <c r="D581" t="s">
        <v>2906</v>
      </c>
      <c r="E581" t="s">
        <v>2934</v>
      </c>
      <c r="F581">
        <v>2</v>
      </c>
      <c r="G581">
        <v>292.64999999999998</v>
      </c>
      <c r="H581">
        <v>31.16</v>
      </c>
      <c r="I581" t="b">
        <v>0</v>
      </c>
      <c r="J581" t="s">
        <v>2910</v>
      </c>
      <c r="K581" t="s">
        <v>2905</v>
      </c>
      <c r="L581">
        <f>F581*G581</f>
        <v>585.29999999999995</v>
      </c>
      <c r="M581">
        <f t="shared" si="9"/>
        <v>0</v>
      </c>
    </row>
    <row r="582" spans="1:13" x14ac:dyDescent="0.35">
      <c r="A582">
        <v>1708</v>
      </c>
      <c r="B582" s="1">
        <v>44374</v>
      </c>
      <c r="C582">
        <v>185</v>
      </c>
      <c r="D582" t="s">
        <v>2920</v>
      </c>
      <c r="E582" t="s">
        <v>2936</v>
      </c>
      <c r="F582">
        <v>1</v>
      </c>
      <c r="G582">
        <v>269.25</v>
      </c>
      <c r="H582">
        <v>10.89</v>
      </c>
      <c r="I582" t="b">
        <v>1</v>
      </c>
      <c r="J582" t="s">
        <v>2904</v>
      </c>
      <c r="K582" t="s">
        <v>2917</v>
      </c>
      <c r="L582">
        <f>F582*G582</f>
        <v>269.25</v>
      </c>
      <c r="M582">
        <f t="shared" si="9"/>
        <v>1</v>
      </c>
    </row>
    <row r="583" spans="1:13" x14ac:dyDescent="0.35">
      <c r="A583">
        <v>9770</v>
      </c>
      <c r="B583" s="1">
        <v>44309</v>
      </c>
      <c r="C583">
        <v>185</v>
      </c>
      <c r="D583" t="s">
        <v>2902</v>
      </c>
      <c r="E583" t="s">
        <v>2923</v>
      </c>
      <c r="F583">
        <v>5</v>
      </c>
      <c r="G583">
        <v>475.65</v>
      </c>
      <c r="H583">
        <v>149.16</v>
      </c>
      <c r="I583" t="b">
        <v>0</v>
      </c>
      <c r="J583" t="s">
        <v>2910</v>
      </c>
      <c r="K583" t="s">
        <v>2905</v>
      </c>
      <c r="L583">
        <f>F583*G583</f>
        <v>2378.25</v>
      </c>
      <c r="M583">
        <f t="shared" si="9"/>
        <v>0</v>
      </c>
    </row>
    <row r="584" spans="1:13" x14ac:dyDescent="0.35">
      <c r="A584">
        <v>2802</v>
      </c>
      <c r="B584" s="1">
        <v>44725</v>
      </c>
      <c r="C584">
        <v>186</v>
      </c>
      <c r="D584" t="s">
        <v>2908</v>
      </c>
      <c r="E584" t="s">
        <v>2909</v>
      </c>
      <c r="F584">
        <v>2</v>
      </c>
      <c r="G584">
        <v>343.82</v>
      </c>
      <c r="H584">
        <v>59.53</v>
      </c>
      <c r="I584" t="b">
        <v>0</v>
      </c>
      <c r="J584" t="s">
        <v>2919</v>
      </c>
      <c r="K584" t="s">
        <v>2905</v>
      </c>
      <c r="L584">
        <f>F584*G584</f>
        <v>687.64</v>
      </c>
      <c r="M584">
        <f t="shared" si="9"/>
        <v>0</v>
      </c>
    </row>
    <row r="585" spans="1:13" x14ac:dyDescent="0.35">
      <c r="A585">
        <v>5136</v>
      </c>
      <c r="B585" s="1">
        <v>44532</v>
      </c>
      <c r="C585">
        <v>186</v>
      </c>
      <c r="D585" t="s">
        <v>2906</v>
      </c>
      <c r="E585" t="s">
        <v>2941</v>
      </c>
      <c r="F585">
        <v>3</v>
      </c>
      <c r="G585">
        <v>210.21</v>
      </c>
      <c r="H585">
        <v>87.42</v>
      </c>
      <c r="I585" t="b">
        <v>1</v>
      </c>
      <c r="J585" t="s">
        <v>2910</v>
      </c>
      <c r="K585" t="s">
        <v>2917</v>
      </c>
      <c r="L585">
        <f>F585*G585</f>
        <v>630.63</v>
      </c>
      <c r="M585">
        <f t="shared" si="9"/>
        <v>1</v>
      </c>
    </row>
    <row r="586" spans="1:13" x14ac:dyDescent="0.35">
      <c r="A586">
        <v>101</v>
      </c>
      <c r="B586" s="1">
        <v>44487</v>
      </c>
      <c r="C586">
        <v>186</v>
      </c>
      <c r="D586" t="s">
        <v>2920</v>
      </c>
      <c r="E586" t="s">
        <v>2927</v>
      </c>
      <c r="F586">
        <v>4</v>
      </c>
      <c r="G586">
        <v>44.1</v>
      </c>
      <c r="H586">
        <v>16.34</v>
      </c>
      <c r="I586" t="b">
        <v>1</v>
      </c>
      <c r="J586" t="s">
        <v>2919</v>
      </c>
      <c r="K586" t="s">
        <v>2917</v>
      </c>
      <c r="L586">
        <f>F586*G586</f>
        <v>176.4</v>
      </c>
      <c r="M586">
        <f t="shared" si="9"/>
        <v>1</v>
      </c>
    </row>
    <row r="587" spans="1:13" x14ac:dyDescent="0.35">
      <c r="A587">
        <v>5544</v>
      </c>
      <c r="B587" s="1">
        <v>44345</v>
      </c>
      <c r="C587">
        <v>186</v>
      </c>
      <c r="D587" t="s">
        <v>2913</v>
      </c>
      <c r="E587" t="s">
        <v>2918</v>
      </c>
      <c r="F587">
        <v>2</v>
      </c>
      <c r="G587">
        <v>107.5</v>
      </c>
      <c r="H587">
        <v>7.17</v>
      </c>
      <c r="I587" t="b">
        <v>1</v>
      </c>
      <c r="J587" t="s">
        <v>2904</v>
      </c>
      <c r="K587" t="s">
        <v>2917</v>
      </c>
      <c r="L587">
        <f>F587*G587</f>
        <v>215</v>
      </c>
      <c r="M587">
        <f t="shared" si="9"/>
        <v>1</v>
      </c>
    </row>
    <row r="588" spans="1:13" x14ac:dyDescent="0.35">
      <c r="A588">
        <v>2216</v>
      </c>
      <c r="B588" s="1">
        <v>44632</v>
      </c>
      <c r="C588">
        <v>187</v>
      </c>
      <c r="D588" t="s">
        <v>2913</v>
      </c>
      <c r="E588" t="s">
        <v>2918</v>
      </c>
      <c r="F588">
        <v>5</v>
      </c>
      <c r="G588">
        <v>185.1</v>
      </c>
      <c r="H588">
        <v>89.03</v>
      </c>
      <c r="I588" t="b">
        <v>1</v>
      </c>
      <c r="J588" t="s">
        <v>2916</v>
      </c>
      <c r="K588" t="s">
        <v>2905</v>
      </c>
      <c r="L588">
        <f>F588*G588</f>
        <v>925.5</v>
      </c>
      <c r="M588">
        <f t="shared" si="9"/>
        <v>1</v>
      </c>
    </row>
    <row r="589" spans="1:13" x14ac:dyDescent="0.35">
      <c r="A589">
        <v>6291</v>
      </c>
      <c r="B589" s="1">
        <v>44396</v>
      </c>
      <c r="C589">
        <v>187</v>
      </c>
      <c r="D589" t="s">
        <v>2908</v>
      </c>
      <c r="E589" t="s">
        <v>2909</v>
      </c>
      <c r="F589">
        <v>1</v>
      </c>
      <c r="G589">
        <v>287.52</v>
      </c>
      <c r="H589">
        <v>129.63</v>
      </c>
      <c r="I589" t="b">
        <v>0</v>
      </c>
      <c r="J589" t="s">
        <v>2904</v>
      </c>
      <c r="K589" t="s">
        <v>2917</v>
      </c>
      <c r="L589">
        <f>F589*G589</f>
        <v>287.52</v>
      </c>
      <c r="M589">
        <f t="shared" si="9"/>
        <v>0</v>
      </c>
    </row>
    <row r="590" spans="1:13" x14ac:dyDescent="0.35">
      <c r="A590">
        <v>7565</v>
      </c>
      <c r="B590" s="1">
        <v>44313</v>
      </c>
      <c r="C590">
        <v>187</v>
      </c>
      <c r="D590" t="s">
        <v>2906</v>
      </c>
      <c r="E590" t="s">
        <v>2922</v>
      </c>
      <c r="F590">
        <v>4</v>
      </c>
      <c r="G590">
        <v>170.4</v>
      </c>
      <c r="H590">
        <v>38.74</v>
      </c>
      <c r="I590" t="b">
        <v>0</v>
      </c>
      <c r="J590" t="s">
        <v>2929</v>
      </c>
      <c r="K590" t="s">
        <v>2905</v>
      </c>
      <c r="L590">
        <f>F590*G590</f>
        <v>681.6</v>
      </c>
      <c r="M590">
        <f t="shared" si="9"/>
        <v>0</v>
      </c>
    </row>
    <row r="591" spans="1:13" x14ac:dyDescent="0.35">
      <c r="A591">
        <v>4953</v>
      </c>
      <c r="B591" s="1">
        <v>44838</v>
      </c>
      <c r="C591">
        <v>188</v>
      </c>
      <c r="D591" t="s">
        <v>2920</v>
      </c>
      <c r="E591" t="s">
        <v>2935</v>
      </c>
      <c r="F591">
        <v>5</v>
      </c>
      <c r="G591">
        <v>424.31</v>
      </c>
      <c r="H591">
        <v>48.53</v>
      </c>
      <c r="I591" t="b">
        <v>0</v>
      </c>
      <c r="J591" t="s">
        <v>2919</v>
      </c>
      <c r="K591" t="s">
        <v>2917</v>
      </c>
      <c r="L591">
        <f>F591*G591</f>
        <v>2121.5500000000002</v>
      </c>
      <c r="M591">
        <f t="shared" si="9"/>
        <v>0</v>
      </c>
    </row>
    <row r="592" spans="1:13" x14ac:dyDescent="0.35">
      <c r="A592">
        <v>2829</v>
      </c>
      <c r="B592" s="1">
        <v>44830</v>
      </c>
      <c r="C592">
        <v>188</v>
      </c>
      <c r="D592" t="s">
        <v>2911</v>
      </c>
      <c r="E592" t="s">
        <v>2912</v>
      </c>
      <c r="F592">
        <v>1</v>
      </c>
      <c r="G592">
        <v>271.31</v>
      </c>
      <c r="H592">
        <v>47.84</v>
      </c>
      <c r="I592" t="b">
        <v>0</v>
      </c>
      <c r="J592" t="s">
        <v>2916</v>
      </c>
      <c r="K592" t="s">
        <v>2905</v>
      </c>
      <c r="L592">
        <f>F592*G592</f>
        <v>271.31</v>
      </c>
      <c r="M592">
        <f t="shared" si="9"/>
        <v>0</v>
      </c>
    </row>
    <row r="593" spans="1:13" x14ac:dyDescent="0.35">
      <c r="A593">
        <v>5616</v>
      </c>
      <c r="B593" s="1">
        <v>44510</v>
      </c>
      <c r="C593">
        <v>188</v>
      </c>
      <c r="D593" t="s">
        <v>2906</v>
      </c>
      <c r="E593" t="s">
        <v>2941</v>
      </c>
      <c r="F593">
        <v>4</v>
      </c>
      <c r="G593">
        <v>481.53</v>
      </c>
      <c r="H593">
        <v>65.45</v>
      </c>
      <c r="I593" t="b">
        <v>0</v>
      </c>
      <c r="J593" t="s">
        <v>2929</v>
      </c>
      <c r="K593" t="s">
        <v>2905</v>
      </c>
      <c r="L593">
        <f>F593*G593</f>
        <v>1926.12</v>
      </c>
      <c r="M593">
        <f t="shared" si="9"/>
        <v>0</v>
      </c>
    </row>
    <row r="594" spans="1:13" x14ac:dyDescent="0.35">
      <c r="A594">
        <v>3691</v>
      </c>
      <c r="B594" s="1">
        <v>44996</v>
      </c>
      <c r="C594">
        <v>189</v>
      </c>
      <c r="D594" t="s">
        <v>2902</v>
      </c>
      <c r="E594" t="s">
        <v>2939</v>
      </c>
      <c r="F594">
        <v>3</v>
      </c>
      <c r="G594">
        <v>332.43</v>
      </c>
      <c r="H594">
        <v>72.95</v>
      </c>
      <c r="I594" t="b">
        <v>0</v>
      </c>
      <c r="J594" t="s">
        <v>2919</v>
      </c>
      <c r="K594" t="s">
        <v>2917</v>
      </c>
      <c r="L594">
        <f>F594*G594</f>
        <v>997.29</v>
      </c>
      <c r="M594">
        <f t="shared" si="9"/>
        <v>0</v>
      </c>
    </row>
    <row r="595" spans="1:13" x14ac:dyDescent="0.35">
      <c r="A595">
        <v>6428</v>
      </c>
      <c r="B595" s="1">
        <v>44970</v>
      </c>
      <c r="C595">
        <v>189</v>
      </c>
      <c r="D595" t="s">
        <v>2902</v>
      </c>
      <c r="E595" t="s">
        <v>2933</v>
      </c>
      <c r="F595">
        <v>5</v>
      </c>
      <c r="G595">
        <v>54.42</v>
      </c>
      <c r="H595">
        <v>4.3</v>
      </c>
      <c r="I595" t="b">
        <v>0</v>
      </c>
      <c r="J595" t="s">
        <v>2910</v>
      </c>
      <c r="K595" t="s">
        <v>2917</v>
      </c>
      <c r="L595">
        <f>F595*G595</f>
        <v>272.10000000000002</v>
      </c>
      <c r="M595">
        <f t="shared" si="9"/>
        <v>0</v>
      </c>
    </row>
    <row r="596" spans="1:13" x14ac:dyDescent="0.35">
      <c r="A596">
        <v>3520</v>
      </c>
      <c r="B596" s="1">
        <v>44912</v>
      </c>
      <c r="C596">
        <v>189</v>
      </c>
      <c r="D596" t="s">
        <v>2911</v>
      </c>
      <c r="E596" t="s">
        <v>2942</v>
      </c>
      <c r="F596">
        <v>2</v>
      </c>
      <c r="G596">
        <v>235.79</v>
      </c>
      <c r="H596">
        <v>39.26</v>
      </c>
      <c r="I596" t="b">
        <v>0</v>
      </c>
      <c r="J596" t="s">
        <v>2910</v>
      </c>
      <c r="K596" t="s">
        <v>2917</v>
      </c>
      <c r="L596">
        <f>F596*G596</f>
        <v>471.58</v>
      </c>
      <c r="M596">
        <f t="shared" si="9"/>
        <v>0</v>
      </c>
    </row>
    <row r="597" spans="1:13" x14ac:dyDescent="0.35">
      <c r="A597">
        <v>5996</v>
      </c>
      <c r="B597" s="1">
        <v>44906</v>
      </c>
      <c r="C597">
        <v>189</v>
      </c>
      <c r="D597" t="s">
        <v>2913</v>
      </c>
      <c r="E597" t="s">
        <v>2940</v>
      </c>
      <c r="F597">
        <v>2</v>
      </c>
      <c r="G597">
        <v>215.36</v>
      </c>
      <c r="H597">
        <v>81</v>
      </c>
      <c r="I597" t="b">
        <v>0</v>
      </c>
      <c r="J597" t="s">
        <v>2929</v>
      </c>
      <c r="K597" t="s">
        <v>2905</v>
      </c>
      <c r="L597">
        <f>F597*G597</f>
        <v>430.72</v>
      </c>
      <c r="M597">
        <f t="shared" si="9"/>
        <v>0</v>
      </c>
    </row>
    <row r="598" spans="1:13" x14ac:dyDescent="0.35">
      <c r="A598">
        <v>2159</v>
      </c>
      <c r="B598" s="1">
        <v>44880</v>
      </c>
      <c r="C598">
        <v>189</v>
      </c>
      <c r="D598" t="s">
        <v>2911</v>
      </c>
      <c r="E598" t="s">
        <v>2924</v>
      </c>
      <c r="F598">
        <v>1</v>
      </c>
      <c r="G598">
        <v>327.49</v>
      </c>
      <c r="H598">
        <v>2.52</v>
      </c>
      <c r="I598" t="b">
        <v>0</v>
      </c>
      <c r="J598" t="s">
        <v>2916</v>
      </c>
      <c r="K598" t="s">
        <v>2917</v>
      </c>
      <c r="L598">
        <f>F598*G598</f>
        <v>327.49</v>
      </c>
      <c r="M598">
        <f t="shared" si="9"/>
        <v>0</v>
      </c>
    </row>
    <row r="599" spans="1:13" x14ac:dyDescent="0.35">
      <c r="A599">
        <v>6559</v>
      </c>
      <c r="B599" s="1">
        <v>44828</v>
      </c>
      <c r="C599">
        <v>189</v>
      </c>
      <c r="D599" t="s">
        <v>2906</v>
      </c>
      <c r="E599" t="s">
        <v>2922</v>
      </c>
      <c r="F599">
        <v>1</v>
      </c>
      <c r="G599">
        <v>46.13</v>
      </c>
      <c r="H599">
        <v>0.69</v>
      </c>
      <c r="I599" t="b">
        <v>1</v>
      </c>
      <c r="J599" t="s">
        <v>2916</v>
      </c>
      <c r="K599" t="s">
        <v>2905</v>
      </c>
      <c r="L599">
        <f>F599*G599</f>
        <v>46.13</v>
      </c>
      <c r="M599">
        <f t="shared" si="9"/>
        <v>1</v>
      </c>
    </row>
    <row r="600" spans="1:13" x14ac:dyDescent="0.35">
      <c r="A600">
        <v>356</v>
      </c>
      <c r="B600" s="1">
        <v>44543</v>
      </c>
      <c r="C600">
        <v>189</v>
      </c>
      <c r="D600" t="s">
        <v>2902</v>
      </c>
      <c r="E600" t="s">
        <v>2933</v>
      </c>
      <c r="F600">
        <v>3</v>
      </c>
      <c r="G600">
        <v>220.84</v>
      </c>
      <c r="H600">
        <v>41.6</v>
      </c>
      <c r="I600" t="b">
        <v>1</v>
      </c>
      <c r="J600" t="s">
        <v>2910</v>
      </c>
      <c r="K600" t="s">
        <v>2905</v>
      </c>
      <c r="L600">
        <f>F600*G600</f>
        <v>662.52</v>
      </c>
      <c r="M600">
        <f t="shared" si="9"/>
        <v>1</v>
      </c>
    </row>
    <row r="601" spans="1:13" x14ac:dyDescent="0.35">
      <c r="A601">
        <v>1317</v>
      </c>
      <c r="B601" s="1">
        <v>44793</v>
      </c>
      <c r="C601">
        <v>190</v>
      </c>
      <c r="D601" t="s">
        <v>2920</v>
      </c>
      <c r="E601" t="s">
        <v>2921</v>
      </c>
      <c r="F601">
        <v>4</v>
      </c>
      <c r="G601">
        <v>54.18</v>
      </c>
      <c r="H601">
        <v>6.63</v>
      </c>
      <c r="I601" t="b">
        <v>0</v>
      </c>
      <c r="J601" t="s">
        <v>2919</v>
      </c>
      <c r="K601" t="s">
        <v>2905</v>
      </c>
      <c r="L601">
        <f>F601*G601</f>
        <v>216.72</v>
      </c>
      <c r="M601">
        <f t="shared" si="9"/>
        <v>0</v>
      </c>
    </row>
    <row r="602" spans="1:13" x14ac:dyDescent="0.35">
      <c r="A602">
        <v>2759</v>
      </c>
      <c r="B602" s="1">
        <v>44665</v>
      </c>
      <c r="C602">
        <v>190</v>
      </c>
      <c r="D602" t="s">
        <v>2902</v>
      </c>
      <c r="E602" t="s">
        <v>2933</v>
      </c>
      <c r="F602">
        <v>1</v>
      </c>
      <c r="G602">
        <v>319.11</v>
      </c>
      <c r="H602">
        <v>2.69</v>
      </c>
      <c r="I602" t="b">
        <v>1</v>
      </c>
      <c r="J602" t="s">
        <v>2916</v>
      </c>
      <c r="K602" t="s">
        <v>2917</v>
      </c>
      <c r="L602">
        <f>F602*G602</f>
        <v>319.11</v>
      </c>
      <c r="M602">
        <f t="shared" si="9"/>
        <v>1</v>
      </c>
    </row>
    <row r="603" spans="1:13" x14ac:dyDescent="0.35">
      <c r="A603">
        <v>1776</v>
      </c>
      <c r="B603" s="1">
        <v>44485</v>
      </c>
      <c r="C603">
        <v>190</v>
      </c>
      <c r="D603" t="s">
        <v>2920</v>
      </c>
      <c r="E603" t="s">
        <v>2935</v>
      </c>
      <c r="F603">
        <v>2</v>
      </c>
      <c r="G603">
        <v>390.37</v>
      </c>
      <c r="H603">
        <v>83.91</v>
      </c>
      <c r="I603" t="b">
        <v>1</v>
      </c>
      <c r="J603" t="s">
        <v>2929</v>
      </c>
      <c r="K603" t="s">
        <v>2917</v>
      </c>
      <c r="L603">
        <f>F603*G603</f>
        <v>780.74</v>
      </c>
      <c r="M603">
        <f t="shared" si="9"/>
        <v>1</v>
      </c>
    </row>
    <row r="604" spans="1:13" x14ac:dyDescent="0.35">
      <c r="A604">
        <v>2719</v>
      </c>
      <c r="B604" s="1">
        <v>44580</v>
      </c>
      <c r="C604">
        <v>191</v>
      </c>
      <c r="D604" t="s">
        <v>2906</v>
      </c>
      <c r="E604" t="s">
        <v>2922</v>
      </c>
      <c r="F604">
        <v>3</v>
      </c>
      <c r="G604">
        <v>442.24</v>
      </c>
      <c r="H604">
        <v>52.67</v>
      </c>
      <c r="I604" t="b">
        <v>1</v>
      </c>
      <c r="J604" t="s">
        <v>2910</v>
      </c>
      <c r="K604" t="s">
        <v>2905</v>
      </c>
      <c r="L604">
        <f>F604*G604</f>
        <v>1326.72</v>
      </c>
      <c r="M604">
        <f t="shared" si="9"/>
        <v>1</v>
      </c>
    </row>
    <row r="605" spans="1:13" x14ac:dyDescent="0.35">
      <c r="A605">
        <v>9308</v>
      </c>
      <c r="B605" s="1">
        <v>44538</v>
      </c>
      <c r="C605">
        <v>191</v>
      </c>
      <c r="D605" t="s">
        <v>2911</v>
      </c>
      <c r="E605" t="s">
        <v>2943</v>
      </c>
      <c r="F605">
        <v>1</v>
      </c>
      <c r="G605">
        <v>59.62</v>
      </c>
      <c r="H605">
        <v>8.65</v>
      </c>
      <c r="I605" t="b">
        <v>0</v>
      </c>
      <c r="J605" t="s">
        <v>2904</v>
      </c>
      <c r="K605" t="s">
        <v>2917</v>
      </c>
      <c r="L605">
        <f>F605*G605</f>
        <v>59.62</v>
      </c>
      <c r="M605">
        <f t="shared" si="9"/>
        <v>0</v>
      </c>
    </row>
    <row r="606" spans="1:13" x14ac:dyDescent="0.35">
      <c r="A606">
        <v>6139</v>
      </c>
      <c r="B606" s="1">
        <v>44345</v>
      </c>
      <c r="C606">
        <v>191</v>
      </c>
      <c r="D606" t="s">
        <v>2902</v>
      </c>
      <c r="E606" t="s">
        <v>2939</v>
      </c>
      <c r="F606">
        <v>2</v>
      </c>
      <c r="G606">
        <v>248.37</v>
      </c>
      <c r="H606">
        <v>62.42</v>
      </c>
      <c r="I606" t="b">
        <v>1</v>
      </c>
      <c r="J606" t="s">
        <v>2929</v>
      </c>
      <c r="K606" t="s">
        <v>2917</v>
      </c>
      <c r="L606">
        <f>F606*G606</f>
        <v>496.74</v>
      </c>
      <c r="M606">
        <f t="shared" si="9"/>
        <v>1</v>
      </c>
    </row>
    <row r="607" spans="1:13" x14ac:dyDescent="0.35">
      <c r="A607">
        <v>8797</v>
      </c>
      <c r="B607" s="1">
        <v>44978</v>
      </c>
      <c r="C607">
        <v>192</v>
      </c>
      <c r="D607" t="s">
        <v>2911</v>
      </c>
      <c r="E607" t="s">
        <v>2943</v>
      </c>
      <c r="F607">
        <v>2</v>
      </c>
      <c r="G607">
        <v>234.2</v>
      </c>
      <c r="H607">
        <v>30.72</v>
      </c>
      <c r="I607" t="b">
        <v>0</v>
      </c>
      <c r="J607" t="s">
        <v>2904</v>
      </c>
      <c r="K607" t="s">
        <v>2905</v>
      </c>
      <c r="L607">
        <f>F607*G607</f>
        <v>468.4</v>
      </c>
      <c r="M607">
        <f t="shared" si="9"/>
        <v>0</v>
      </c>
    </row>
    <row r="608" spans="1:13" x14ac:dyDescent="0.35">
      <c r="A608">
        <v>3084</v>
      </c>
      <c r="B608" s="1">
        <v>44872</v>
      </c>
      <c r="C608">
        <v>192</v>
      </c>
      <c r="D608" t="s">
        <v>2911</v>
      </c>
      <c r="E608" t="s">
        <v>2924</v>
      </c>
      <c r="F608">
        <v>2</v>
      </c>
      <c r="G608">
        <v>203.39</v>
      </c>
      <c r="H608">
        <v>85.02</v>
      </c>
      <c r="I608" t="b">
        <v>0</v>
      </c>
      <c r="J608" t="s">
        <v>2904</v>
      </c>
      <c r="K608" t="s">
        <v>2905</v>
      </c>
      <c r="L608">
        <f>F608*G608</f>
        <v>406.78</v>
      </c>
      <c r="M608">
        <f t="shared" si="9"/>
        <v>0</v>
      </c>
    </row>
    <row r="609" spans="1:13" x14ac:dyDescent="0.35">
      <c r="A609">
        <v>1221</v>
      </c>
      <c r="B609" s="1">
        <v>44804</v>
      </c>
      <c r="C609">
        <v>192</v>
      </c>
      <c r="D609" t="s">
        <v>2920</v>
      </c>
      <c r="E609" t="s">
        <v>2927</v>
      </c>
      <c r="F609">
        <v>1</v>
      </c>
      <c r="G609">
        <v>194.83</v>
      </c>
      <c r="H609">
        <v>41.74</v>
      </c>
      <c r="I609" t="b">
        <v>0</v>
      </c>
      <c r="J609" t="s">
        <v>2916</v>
      </c>
      <c r="K609" t="s">
        <v>2917</v>
      </c>
      <c r="L609">
        <f>F609*G609</f>
        <v>194.83</v>
      </c>
      <c r="M609">
        <f t="shared" si="9"/>
        <v>0</v>
      </c>
    </row>
    <row r="610" spans="1:13" x14ac:dyDescent="0.35">
      <c r="A610">
        <v>1076</v>
      </c>
      <c r="B610" s="1">
        <v>44998</v>
      </c>
      <c r="C610">
        <v>193</v>
      </c>
      <c r="D610" t="s">
        <v>2913</v>
      </c>
      <c r="E610" t="s">
        <v>2926</v>
      </c>
      <c r="F610">
        <v>1</v>
      </c>
      <c r="G610">
        <v>201.43</v>
      </c>
      <c r="H610">
        <v>18.010000000000002</v>
      </c>
      <c r="I610" t="b">
        <v>1</v>
      </c>
      <c r="J610" t="s">
        <v>2919</v>
      </c>
      <c r="K610" t="s">
        <v>2917</v>
      </c>
      <c r="L610">
        <f>F610*G610</f>
        <v>201.43</v>
      </c>
      <c r="M610">
        <f t="shared" si="9"/>
        <v>1</v>
      </c>
    </row>
    <row r="611" spans="1:13" x14ac:dyDescent="0.35">
      <c r="A611">
        <v>1193</v>
      </c>
      <c r="B611" s="1">
        <v>44906</v>
      </c>
      <c r="C611">
        <v>193</v>
      </c>
      <c r="D611" t="s">
        <v>2908</v>
      </c>
      <c r="E611" t="s">
        <v>2938</v>
      </c>
      <c r="F611">
        <v>2</v>
      </c>
      <c r="G611">
        <v>244.9</v>
      </c>
      <c r="H611">
        <v>106.47</v>
      </c>
      <c r="I611" t="b">
        <v>0</v>
      </c>
      <c r="J611" t="s">
        <v>2910</v>
      </c>
      <c r="K611" t="s">
        <v>2917</v>
      </c>
      <c r="L611">
        <f>F611*G611</f>
        <v>489.8</v>
      </c>
      <c r="M611">
        <f t="shared" si="9"/>
        <v>0</v>
      </c>
    </row>
    <row r="612" spans="1:13" x14ac:dyDescent="0.35">
      <c r="A612">
        <v>5787</v>
      </c>
      <c r="B612" s="1">
        <v>44902</v>
      </c>
      <c r="C612">
        <v>193</v>
      </c>
      <c r="D612" t="s">
        <v>2902</v>
      </c>
      <c r="E612" t="s">
        <v>2939</v>
      </c>
      <c r="F612">
        <v>4</v>
      </c>
      <c r="G612">
        <v>249.57</v>
      </c>
      <c r="H612">
        <v>34.18</v>
      </c>
      <c r="I612" t="b">
        <v>1</v>
      </c>
      <c r="J612" t="s">
        <v>2910</v>
      </c>
      <c r="K612" t="s">
        <v>2917</v>
      </c>
      <c r="L612">
        <f>F612*G612</f>
        <v>998.28</v>
      </c>
      <c r="M612">
        <f t="shared" si="9"/>
        <v>1</v>
      </c>
    </row>
    <row r="613" spans="1:13" x14ac:dyDescent="0.35">
      <c r="A613">
        <v>6766</v>
      </c>
      <c r="B613" s="1">
        <v>44400</v>
      </c>
      <c r="C613">
        <v>193</v>
      </c>
      <c r="D613" t="s">
        <v>2906</v>
      </c>
      <c r="E613" t="s">
        <v>2907</v>
      </c>
      <c r="F613">
        <v>2</v>
      </c>
      <c r="G613">
        <v>151.9</v>
      </c>
      <c r="H613">
        <v>48.37</v>
      </c>
      <c r="I613" t="b">
        <v>0</v>
      </c>
      <c r="J613" t="s">
        <v>2910</v>
      </c>
      <c r="K613" t="s">
        <v>2905</v>
      </c>
      <c r="L613">
        <f>F613*G613</f>
        <v>303.8</v>
      </c>
      <c r="M613">
        <f t="shared" si="9"/>
        <v>0</v>
      </c>
    </row>
    <row r="614" spans="1:13" x14ac:dyDescent="0.35">
      <c r="A614">
        <v>4817</v>
      </c>
      <c r="B614" s="1">
        <v>44661</v>
      </c>
      <c r="C614">
        <v>194</v>
      </c>
      <c r="D614" t="s">
        <v>2913</v>
      </c>
      <c r="E614" t="s">
        <v>2931</v>
      </c>
      <c r="F614">
        <v>5</v>
      </c>
      <c r="G614">
        <v>145.19999999999999</v>
      </c>
      <c r="H614">
        <v>44.1</v>
      </c>
      <c r="I614" t="b">
        <v>0</v>
      </c>
      <c r="J614" t="s">
        <v>2919</v>
      </c>
      <c r="K614" t="s">
        <v>2917</v>
      </c>
      <c r="L614">
        <f>F614*G614</f>
        <v>726</v>
      </c>
      <c r="M614">
        <f t="shared" si="9"/>
        <v>0</v>
      </c>
    </row>
    <row r="615" spans="1:13" x14ac:dyDescent="0.35">
      <c r="A615">
        <v>872</v>
      </c>
      <c r="B615" s="1">
        <v>44649</v>
      </c>
      <c r="C615">
        <v>194</v>
      </c>
      <c r="D615" t="s">
        <v>2920</v>
      </c>
      <c r="E615" t="s">
        <v>2930</v>
      </c>
      <c r="F615">
        <v>2</v>
      </c>
      <c r="G615">
        <v>99.74</v>
      </c>
      <c r="H615">
        <v>23.45</v>
      </c>
      <c r="I615" t="b">
        <v>1</v>
      </c>
      <c r="J615" t="s">
        <v>2929</v>
      </c>
      <c r="K615" t="s">
        <v>2905</v>
      </c>
      <c r="L615">
        <f>F615*G615</f>
        <v>199.48</v>
      </c>
      <c r="M615">
        <f t="shared" si="9"/>
        <v>1</v>
      </c>
    </row>
    <row r="616" spans="1:13" x14ac:dyDescent="0.35">
      <c r="A616">
        <v>6143</v>
      </c>
      <c r="B616" s="1">
        <v>44894</v>
      </c>
      <c r="C616">
        <v>195</v>
      </c>
      <c r="D616" t="s">
        <v>2911</v>
      </c>
      <c r="E616" t="s">
        <v>2943</v>
      </c>
      <c r="F616">
        <v>5</v>
      </c>
      <c r="G616">
        <v>42.82</v>
      </c>
      <c r="H616">
        <v>7.45</v>
      </c>
      <c r="I616" t="b">
        <v>0</v>
      </c>
      <c r="J616" t="s">
        <v>2929</v>
      </c>
      <c r="K616" t="s">
        <v>2917</v>
      </c>
      <c r="L616">
        <f>F616*G616</f>
        <v>214.1</v>
      </c>
      <c r="M616">
        <f t="shared" si="9"/>
        <v>0</v>
      </c>
    </row>
    <row r="617" spans="1:13" x14ac:dyDescent="0.35">
      <c r="A617">
        <v>4521</v>
      </c>
      <c r="B617" s="1">
        <v>44814</v>
      </c>
      <c r="C617">
        <v>195</v>
      </c>
      <c r="D617" t="s">
        <v>2906</v>
      </c>
      <c r="E617" t="s">
        <v>2941</v>
      </c>
      <c r="F617">
        <v>1</v>
      </c>
      <c r="G617">
        <v>334.76</v>
      </c>
      <c r="H617">
        <v>107.41</v>
      </c>
      <c r="I617" t="b">
        <v>1</v>
      </c>
      <c r="J617" t="s">
        <v>2919</v>
      </c>
      <c r="K617" t="s">
        <v>2905</v>
      </c>
      <c r="L617">
        <f>F617*G617</f>
        <v>334.76</v>
      </c>
      <c r="M617">
        <f t="shared" si="9"/>
        <v>1</v>
      </c>
    </row>
    <row r="618" spans="1:13" x14ac:dyDescent="0.35">
      <c r="A618">
        <v>3732</v>
      </c>
      <c r="B618" s="1">
        <v>44724</v>
      </c>
      <c r="C618">
        <v>195</v>
      </c>
      <c r="D618" t="s">
        <v>2913</v>
      </c>
      <c r="E618" t="s">
        <v>2914</v>
      </c>
      <c r="F618">
        <v>4</v>
      </c>
      <c r="G618">
        <v>222.1</v>
      </c>
      <c r="H618">
        <v>105.2</v>
      </c>
      <c r="I618" t="b">
        <v>1</v>
      </c>
      <c r="J618" t="s">
        <v>2929</v>
      </c>
      <c r="K618" t="s">
        <v>2917</v>
      </c>
      <c r="L618">
        <f>F618*G618</f>
        <v>888.4</v>
      </c>
      <c r="M618">
        <f t="shared" si="9"/>
        <v>1</v>
      </c>
    </row>
    <row r="619" spans="1:13" x14ac:dyDescent="0.35">
      <c r="A619">
        <v>4497</v>
      </c>
      <c r="B619" s="1">
        <v>44877</v>
      </c>
      <c r="C619">
        <v>196</v>
      </c>
      <c r="D619" t="s">
        <v>2902</v>
      </c>
      <c r="E619" t="s">
        <v>2933</v>
      </c>
      <c r="F619">
        <v>2</v>
      </c>
      <c r="G619">
        <v>499.22</v>
      </c>
      <c r="H619">
        <v>187.8</v>
      </c>
      <c r="I619" t="b">
        <v>0</v>
      </c>
      <c r="J619" t="s">
        <v>2919</v>
      </c>
      <c r="K619" t="s">
        <v>2905</v>
      </c>
      <c r="L619">
        <f>F619*G619</f>
        <v>998.44</v>
      </c>
      <c r="M619">
        <f t="shared" si="9"/>
        <v>0</v>
      </c>
    </row>
    <row r="620" spans="1:13" x14ac:dyDescent="0.35">
      <c r="A620">
        <v>1443</v>
      </c>
      <c r="B620" s="1">
        <v>44346</v>
      </c>
      <c r="C620">
        <v>196</v>
      </c>
      <c r="D620" t="s">
        <v>2902</v>
      </c>
      <c r="E620" t="s">
        <v>2903</v>
      </c>
      <c r="F620">
        <v>5</v>
      </c>
      <c r="G620">
        <v>494.89</v>
      </c>
      <c r="H620">
        <v>231.14</v>
      </c>
      <c r="I620" t="b">
        <v>1</v>
      </c>
      <c r="J620" t="s">
        <v>2910</v>
      </c>
      <c r="K620" t="s">
        <v>2917</v>
      </c>
      <c r="L620">
        <f>F620*G620</f>
        <v>2474.4499999999998</v>
      </c>
      <c r="M620">
        <f t="shared" si="9"/>
        <v>1</v>
      </c>
    </row>
    <row r="621" spans="1:13" x14ac:dyDescent="0.35">
      <c r="A621">
        <v>7776</v>
      </c>
      <c r="B621" s="1">
        <v>44935</v>
      </c>
      <c r="C621">
        <v>197</v>
      </c>
      <c r="D621" t="s">
        <v>2908</v>
      </c>
      <c r="E621" t="s">
        <v>2938</v>
      </c>
      <c r="F621">
        <v>2</v>
      </c>
      <c r="G621">
        <v>385.7</v>
      </c>
      <c r="H621">
        <v>98.15</v>
      </c>
      <c r="I621" t="b">
        <v>1</v>
      </c>
      <c r="J621" t="s">
        <v>2904</v>
      </c>
      <c r="K621" t="s">
        <v>2917</v>
      </c>
      <c r="L621">
        <f>F621*G621</f>
        <v>771.4</v>
      </c>
      <c r="M621">
        <f t="shared" si="9"/>
        <v>1</v>
      </c>
    </row>
    <row r="622" spans="1:13" x14ac:dyDescent="0.35">
      <c r="A622">
        <v>3617</v>
      </c>
      <c r="B622" s="1">
        <v>44884</v>
      </c>
      <c r="C622">
        <v>197</v>
      </c>
      <c r="D622" t="s">
        <v>2908</v>
      </c>
      <c r="E622" t="s">
        <v>2938</v>
      </c>
      <c r="F622">
        <v>1</v>
      </c>
      <c r="G622">
        <v>218.32</v>
      </c>
      <c r="H622">
        <v>26.47</v>
      </c>
      <c r="I622" t="b">
        <v>0</v>
      </c>
      <c r="J622" t="s">
        <v>2910</v>
      </c>
      <c r="K622" t="s">
        <v>2905</v>
      </c>
      <c r="L622">
        <f>F622*G622</f>
        <v>218.32</v>
      </c>
      <c r="M622">
        <f t="shared" si="9"/>
        <v>0</v>
      </c>
    </row>
    <row r="623" spans="1:13" x14ac:dyDescent="0.35">
      <c r="A623">
        <v>504</v>
      </c>
      <c r="B623" s="1">
        <v>44514</v>
      </c>
      <c r="C623">
        <v>197</v>
      </c>
      <c r="D623" t="s">
        <v>2908</v>
      </c>
      <c r="E623" t="s">
        <v>2938</v>
      </c>
      <c r="F623">
        <v>4</v>
      </c>
      <c r="G623">
        <v>345.69</v>
      </c>
      <c r="H623">
        <v>141.66999999999999</v>
      </c>
      <c r="I623" t="b">
        <v>0</v>
      </c>
      <c r="J623" t="s">
        <v>2910</v>
      </c>
      <c r="K623" t="s">
        <v>2917</v>
      </c>
      <c r="L623">
        <f>F623*G623</f>
        <v>1382.76</v>
      </c>
      <c r="M623">
        <f t="shared" si="9"/>
        <v>0</v>
      </c>
    </row>
    <row r="624" spans="1:13" x14ac:dyDescent="0.35">
      <c r="A624">
        <v>4815</v>
      </c>
      <c r="B624" s="1">
        <v>44479</v>
      </c>
      <c r="C624">
        <v>197</v>
      </c>
      <c r="D624" t="s">
        <v>2902</v>
      </c>
      <c r="E624" t="s">
        <v>2915</v>
      </c>
      <c r="F624">
        <v>1</v>
      </c>
      <c r="G624">
        <v>240.22</v>
      </c>
      <c r="H624">
        <v>36.96</v>
      </c>
      <c r="I624" t="b">
        <v>0</v>
      </c>
      <c r="J624" t="s">
        <v>2910</v>
      </c>
      <c r="K624" t="s">
        <v>2917</v>
      </c>
      <c r="L624">
        <f>F624*G624</f>
        <v>240.22</v>
      </c>
      <c r="M624">
        <f t="shared" si="9"/>
        <v>0</v>
      </c>
    </row>
    <row r="625" spans="1:13" x14ac:dyDescent="0.35">
      <c r="A625">
        <v>9460</v>
      </c>
      <c r="B625" s="1">
        <v>44470</v>
      </c>
      <c r="C625">
        <v>197</v>
      </c>
      <c r="D625" t="s">
        <v>2902</v>
      </c>
      <c r="E625" t="s">
        <v>2915</v>
      </c>
      <c r="F625">
        <v>1</v>
      </c>
      <c r="G625">
        <v>334.02</v>
      </c>
      <c r="H625">
        <v>129.11000000000001</v>
      </c>
      <c r="I625" t="b">
        <v>1</v>
      </c>
      <c r="J625" t="s">
        <v>2916</v>
      </c>
      <c r="K625" t="s">
        <v>2917</v>
      </c>
      <c r="L625">
        <f>F625*G625</f>
        <v>334.02</v>
      </c>
      <c r="M625">
        <f t="shared" si="9"/>
        <v>1</v>
      </c>
    </row>
    <row r="626" spans="1:13" x14ac:dyDescent="0.35">
      <c r="A626">
        <v>7953</v>
      </c>
      <c r="B626" s="1">
        <v>44319</v>
      </c>
      <c r="C626">
        <v>197</v>
      </c>
      <c r="D626" t="s">
        <v>2906</v>
      </c>
      <c r="E626" t="s">
        <v>2925</v>
      </c>
      <c r="F626">
        <v>5</v>
      </c>
      <c r="G626">
        <v>324.45999999999998</v>
      </c>
      <c r="H626">
        <v>63.04</v>
      </c>
      <c r="I626" t="b">
        <v>0</v>
      </c>
      <c r="J626" t="s">
        <v>2904</v>
      </c>
      <c r="K626" t="s">
        <v>2905</v>
      </c>
      <c r="L626">
        <f>F626*G626</f>
        <v>1622.3</v>
      </c>
      <c r="M626">
        <f t="shared" si="9"/>
        <v>0</v>
      </c>
    </row>
    <row r="627" spans="1:13" x14ac:dyDescent="0.35">
      <c r="A627">
        <v>4471</v>
      </c>
      <c r="B627" s="1">
        <v>44933</v>
      </c>
      <c r="C627">
        <v>198</v>
      </c>
      <c r="D627" t="s">
        <v>2906</v>
      </c>
      <c r="E627" t="s">
        <v>2922</v>
      </c>
      <c r="F627">
        <v>2</v>
      </c>
      <c r="G627">
        <v>368.25</v>
      </c>
      <c r="H627">
        <v>119.37</v>
      </c>
      <c r="I627" t="b">
        <v>1</v>
      </c>
      <c r="J627" t="s">
        <v>2919</v>
      </c>
      <c r="K627" t="s">
        <v>2905</v>
      </c>
      <c r="L627">
        <f>F627*G627</f>
        <v>736.5</v>
      </c>
      <c r="M627">
        <f t="shared" si="9"/>
        <v>1</v>
      </c>
    </row>
    <row r="628" spans="1:13" x14ac:dyDescent="0.35">
      <c r="A628">
        <v>3105</v>
      </c>
      <c r="B628" s="1">
        <v>44924</v>
      </c>
      <c r="C628">
        <v>198</v>
      </c>
      <c r="D628" t="s">
        <v>2908</v>
      </c>
      <c r="E628" t="s">
        <v>2928</v>
      </c>
      <c r="F628">
        <v>5</v>
      </c>
      <c r="G628">
        <v>316.41000000000003</v>
      </c>
      <c r="H628">
        <v>28.3</v>
      </c>
      <c r="I628" t="b">
        <v>0</v>
      </c>
      <c r="J628" t="s">
        <v>2919</v>
      </c>
      <c r="K628" t="s">
        <v>2905</v>
      </c>
      <c r="L628">
        <f>F628*G628</f>
        <v>1582.0500000000002</v>
      </c>
      <c r="M628">
        <f t="shared" si="9"/>
        <v>0</v>
      </c>
    </row>
    <row r="629" spans="1:13" x14ac:dyDescent="0.35">
      <c r="A629">
        <v>9631</v>
      </c>
      <c r="B629" s="1">
        <v>44699</v>
      </c>
      <c r="C629">
        <v>198</v>
      </c>
      <c r="D629" t="s">
        <v>2906</v>
      </c>
      <c r="E629" t="s">
        <v>2925</v>
      </c>
      <c r="F629">
        <v>1</v>
      </c>
      <c r="G629">
        <v>301.64</v>
      </c>
      <c r="H629">
        <v>10.19</v>
      </c>
      <c r="I629" t="b">
        <v>1</v>
      </c>
      <c r="J629" t="s">
        <v>2904</v>
      </c>
      <c r="K629" t="s">
        <v>2917</v>
      </c>
      <c r="L629">
        <f>F629*G629</f>
        <v>301.64</v>
      </c>
      <c r="M629">
        <f t="shared" si="9"/>
        <v>1</v>
      </c>
    </row>
    <row r="630" spans="1:13" x14ac:dyDescent="0.35">
      <c r="A630">
        <v>125</v>
      </c>
      <c r="B630" s="1">
        <v>44581</v>
      </c>
      <c r="C630">
        <v>199</v>
      </c>
      <c r="D630" t="s">
        <v>2911</v>
      </c>
      <c r="E630" t="s">
        <v>2944</v>
      </c>
      <c r="F630">
        <v>1</v>
      </c>
      <c r="G630">
        <v>440.1</v>
      </c>
      <c r="H630">
        <v>196.7</v>
      </c>
      <c r="I630" t="b">
        <v>1</v>
      </c>
      <c r="J630" t="s">
        <v>2919</v>
      </c>
      <c r="K630" t="s">
        <v>2905</v>
      </c>
      <c r="L630">
        <f>F630*G630</f>
        <v>440.1</v>
      </c>
      <c r="M630">
        <f t="shared" si="9"/>
        <v>1</v>
      </c>
    </row>
    <row r="631" spans="1:13" x14ac:dyDescent="0.35">
      <c r="A631">
        <v>4865</v>
      </c>
      <c r="B631" s="1">
        <v>44541</v>
      </c>
      <c r="C631">
        <v>199</v>
      </c>
      <c r="D631" t="s">
        <v>2908</v>
      </c>
      <c r="E631" t="s">
        <v>2928</v>
      </c>
      <c r="F631">
        <v>4</v>
      </c>
      <c r="G631">
        <v>387.49</v>
      </c>
      <c r="H631">
        <v>127.73</v>
      </c>
      <c r="I631" t="b">
        <v>0</v>
      </c>
      <c r="J631" t="s">
        <v>2919</v>
      </c>
      <c r="K631" t="s">
        <v>2917</v>
      </c>
      <c r="L631">
        <f>F631*G631</f>
        <v>1549.96</v>
      </c>
      <c r="M631">
        <f t="shared" si="9"/>
        <v>0</v>
      </c>
    </row>
    <row r="632" spans="1:13" x14ac:dyDescent="0.35">
      <c r="A632">
        <v>5217</v>
      </c>
      <c r="B632" s="1">
        <v>44686</v>
      </c>
      <c r="C632">
        <v>200</v>
      </c>
      <c r="D632" t="s">
        <v>2920</v>
      </c>
      <c r="E632" t="s">
        <v>2936</v>
      </c>
      <c r="F632">
        <v>1</v>
      </c>
      <c r="G632">
        <v>375.6</v>
      </c>
      <c r="H632">
        <v>22.82</v>
      </c>
      <c r="I632" t="b">
        <v>1</v>
      </c>
      <c r="J632" t="s">
        <v>2904</v>
      </c>
      <c r="K632" t="s">
        <v>2917</v>
      </c>
      <c r="L632">
        <f>F632*G632</f>
        <v>375.6</v>
      </c>
      <c r="M632">
        <f t="shared" si="9"/>
        <v>1</v>
      </c>
    </row>
    <row r="633" spans="1:13" x14ac:dyDescent="0.35">
      <c r="A633">
        <v>7216</v>
      </c>
      <c r="B633" s="1">
        <v>44446</v>
      </c>
      <c r="C633">
        <v>200</v>
      </c>
      <c r="D633" t="s">
        <v>2902</v>
      </c>
      <c r="E633" t="s">
        <v>2933</v>
      </c>
      <c r="F633">
        <v>3</v>
      </c>
      <c r="G633">
        <v>31.51</v>
      </c>
      <c r="H633">
        <v>0.47</v>
      </c>
      <c r="I633" t="b">
        <v>1</v>
      </c>
      <c r="J633" t="s">
        <v>2910</v>
      </c>
      <c r="K633" t="s">
        <v>2917</v>
      </c>
      <c r="L633">
        <f>F633*G633</f>
        <v>94.53</v>
      </c>
      <c r="M633">
        <f t="shared" si="9"/>
        <v>1</v>
      </c>
    </row>
    <row r="634" spans="1:13" x14ac:dyDescent="0.35">
      <c r="A634">
        <v>9432</v>
      </c>
      <c r="B634" s="1">
        <v>44359</v>
      </c>
      <c r="C634">
        <v>200</v>
      </c>
      <c r="D634" t="s">
        <v>2902</v>
      </c>
      <c r="E634" t="s">
        <v>2923</v>
      </c>
      <c r="F634">
        <v>4</v>
      </c>
      <c r="G634">
        <v>205.83</v>
      </c>
      <c r="H634">
        <v>15.19</v>
      </c>
      <c r="I634" t="b">
        <v>1</v>
      </c>
      <c r="J634" t="s">
        <v>2919</v>
      </c>
      <c r="K634" t="s">
        <v>2905</v>
      </c>
      <c r="L634">
        <f>F634*G634</f>
        <v>823.32</v>
      </c>
      <c r="M634">
        <f t="shared" si="9"/>
        <v>1</v>
      </c>
    </row>
    <row r="635" spans="1:13" x14ac:dyDescent="0.35">
      <c r="A635">
        <v>6241</v>
      </c>
      <c r="B635" s="1">
        <v>44690</v>
      </c>
      <c r="C635">
        <v>201</v>
      </c>
      <c r="D635" t="s">
        <v>2920</v>
      </c>
      <c r="E635" t="s">
        <v>2921</v>
      </c>
      <c r="F635">
        <v>4</v>
      </c>
      <c r="G635">
        <v>404.78</v>
      </c>
      <c r="H635">
        <v>35.74</v>
      </c>
      <c r="I635" t="b">
        <v>0</v>
      </c>
      <c r="J635" t="s">
        <v>2916</v>
      </c>
      <c r="K635" t="s">
        <v>2905</v>
      </c>
      <c r="L635">
        <f>F635*G635</f>
        <v>1619.12</v>
      </c>
      <c r="M635">
        <f t="shared" si="9"/>
        <v>0</v>
      </c>
    </row>
    <row r="636" spans="1:13" x14ac:dyDescent="0.35">
      <c r="A636">
        <v>1876</v>
      </c>
      <c r="B636" s="1">
        <v>44630</v>
      </c>
      <c r="C636">
        <v>201</v>
      </c>
      <c r="D636" t="s">
        <v>2913</v>
      </c>
      <c r="E636" t="s">
        <v>2926</v>
      </c>
      <c r="F636">
        <v>3</v>
      </c>
      <c r="G636">
        <v>484.13</v>
      </c>
      <c r="H636">
        <v>221.25</v>
      </c>
      <c r="I636" t="b">
        <v>0</v>
      </c>
      <c r="J636" t="s">
        <v>2929</v>
      </c>
      <c r="K636" t="s">
        <v>2917</v>
      </c>
      <c r="L636">
        <f>F636*G636</f>
        <v>1452.3899999999999</v>
      </c>
      <c r="M636">
        <f t="shared" si="9"/>
        <v>0</v>
      </c>
    </row>
    <row r="637" spans="1:13" x14ac:dyDescent="0.35">
      <c r="A637">
        <v>5780</v>
      </c>
      <c r="B637" s="1">
        <v>44565</v>
      </c>
      <c r="C637">
        <v>201</v>
      </c>
      <c r="D637" t="s">
        <v>2902</v>
      </c>
      <c r="E637" t="s">
        <v>2933</v>
      </c>
      <c r="F637">
        <v>1</v>
      </c>
      <c r="G637">
        <v>460.8</v>
      </c>
      <c r="H637">
        <v>154.38999999999999</v>
      </c>
      <c r="I637" t="b">
        <v>0</v>
      </c>
      <c r="J637" t="s">
        <v>2929</v>
      </c>
      <c r="K637" t="s">
        <v>2905</v>
      </c>
      <c r="L637">
        <f>F637*G637</f>
        <v>460.8</v>
      </c>
      <c r="M637">
        <f t="shared" si="9"/>
        <v>0</v>
      </c>
    </row>
    <row r="638" spans="1:13" x14ac:dyDescent="0.35">
      <c r="A638">
        <v>9360</v>
      </c>
      <c r="B638" s="1">
        <v>44348</v>
      </c>
      <c r="C638">
        <v>201</v>
      </c>
      <c r="D638" t="s">
        <v>2920</v>
      </c>
      <c r="E638" t="s">
        <v>2921</v>
      </c>
      <c r="F638">
        <v>5</v>
      </c>
      <c r="G638">
        <v>73.61</v>
      </c>
      <c r="H638">
        <v>34.68</v>
      </c>
      <c r="I638" t="b">
        <v>1</v>
      </c>
      <c r="J638" t="s">
        <v>2919</v>
      </c>
      <c r="K638" t="s">
        <v>2917</v>
      </c>
      <c r="L638">
        <f>F638*G638</f>
        <v>368.05</v>
      </c>
      <c r="M638">
        <f t="shared" si="9"/>
        <v>1</v>
      </c>
    </row>
    <row r="639" spans="1:13" x14ac:dyDescent="0.35">
      <c r="A639">
        <v>8825</v>
      </c>
      <c r="B639" s="1">
        <v>44800</v>
      </c>
      <c r="C639">
        <v>202</v>
      </c>
      <c r="D639" t="s">
        <v>2911</v>
      </c>
      <c r="E639" t="s">
        <v>2912</v>
      </c>
      <c r="F639">
        <v>1</v>
      </c>
      <c r="G639">
        <v>447.13</v>
      </c>
      <c r="H639">
        <v>189.94</v>
      </c>
      <c r="I639" t="b">
        <v>1</v>
      </c>
      <c r="J639" t="s">
        <v>2904</v>
      </c>
      <c r="K639" t="s">
        <v>2905</v>
      </c>
      <c r="L639">
        <f>F639*G639</f>
        <v>447.13</v>
      </c>
      <c r="M639">
        <f t="shared" si="9"/>
        <v>1</v>
      </c>
    </row>
    <row r="640" spans="1:13" x14ac:dyDescent="0.35">
      <c r="A640">
        <v>7502</v>
      </c>
      <c r="B640" s="1">
        <v>44501</v>
      </c>
      <c r="C640">
        <v>202</v>
      </c>
      <c r="D640" t="s">
        <v>2911</v>
      </c>
      <c r="E640" t="s">
        <v>2924</v>
      </c>
      <c r="F640">
        <v>5</v>
      </c>
      <c r="G640">
        <v>381.66</v>
      </c>
      <c r="H640">
        <v>108.23</v>
      </c>
      <c r="I640" t="b">
        <v>0</v>
      </c>
      <c r="J640" t="s">
        <v>2929</v>
      </c>
      <c r="K640" t="s">
        <v>2917</v>
      </c>
      <c r="L640">
        <f>F640*G640</f>
        <v>1908.3000000000002</v>
      </c>
      <c r="M640">
        <f t="shared" si="9"/>
        <v>0</v>
      </c>
    </row>
    <row r="641" spans="1:13" x14ac:dyDescent="0.35">
      <c r="A641">
        <v>6486</v>
      </c>
      <c r="B641" s="1">
        <v>44374</v>
      </c>
      <c r="C641">
        <v>202</v>
      </c>
      <c r="D641" t="s">
        <v>2906</v>
      </c>
      <c r="E641" t="s">
        <v>2925</v>
      </c>
      <c r="F641">
        <v>3</v>
      </c>
      <c r="G641">
        <v>360.47</v>
      </c>
      <c r="H641">
        <v>107.22</v>
      </c>
      <c r="I641" t="b">
        <v>0</v>
      </c>
      <c r="J641" t="s">
        <v>2929</v>
      </c>
      <c r="K641" t="s">
        <v>2905</v>
      </c>
      <c r="L641">
        <f>F641*G641</f>
        <v>1081.4100000000001</v>
      </c>
      <c r="M641">
        <f t="shared" si="9"/>
        <v>0</v>
      </c>
    </row>
    <row r="642" spans="1:13" x14ac:dyDescent="0.35">
      <c r="A642">
        <v>6578</v>
      </c>
      <c r="B642" s="1">
        <v>44958</v>
      </c>
      <c r="C642">
        <v>203</v>
      </c>
      <c r="D642" t="s">
        <v>2906</v>
      </c>
      <c r="E642" t="s">
        <v>2941</v>
      </c>
      <c r="F642">
        <v>4</v>
      </c>
      <c r="G642">
        <v>161.41</v>
      </c>
      <c r="H642">
        <v>30</v>
      </c>
      <c r="I642" t="b">
        <v>1</v>
      </c>
      <c r="J642" t="s">
        <v>2919</v>
      </c>
      <c r="K642" t="s">
        <v>2917</v>
      </c>
      <c r="L642">
        <f>F642*G642</f>
        <v>645.64</v>
      </c>
      <c r="M642">
        <f t="shared" si="9"/>
        <v>1</v>
      </c>
    </row>
    <row r="643" spans="1:13" x14ac:dyDescent="0.35">
      <c r="A643">
        <v>60</v>
      </c>
      <c r="B643" s="1">
        <v>44752</v>
      </c>
      <c r="C643">
        <v>204</v>
      </c>
      <c r="D643" t="s">
        <v>2902</v>
      </c>
      <c r="E643" t="s">
        <v>2915</v>
      </c>
      <c r="F643">
        <v>4</v>
      </c>
      <c r="G643">
        <v>419.3</v>
      </c>
      <c r="H643">
        <v>84.76</v>
      </c>
      <c r="I643" t="b">
        <v>1</v>
      </c>
      <c r="J643" t="s">
        <v>2919</v>
      </c>
      <c r="K643" t="s">
        <v>2905</v>
      </c>
      <c r="L643">
        <f>F643*G643</f>
        <v>1677.2</v>
      </c>
      <c r="M643">
        <f t="shared" ref="M643:M706" si="10">IF(I643, 1, 0)</f>
        <v>1</v>
      </c>
    </row>
    <row r="644" spans="1:13" x14ac:dyDescent="0.35">
      <c r="A644">
        <v>274</v>
      </c>
      <c r="B644" s="1">
        <v>44280</v>
      </c>
      <c r="C644">
        <v>204</v>
      </c>
      <c r="D644" t="s">
        <v>2902</v>
      </c>
      <c r="E644" t="s">
        <v>2903</v>
      </c>
      <c r="F644">
        <v>5</v>
      </c>
      <c r="G644">
        <v>304.45999999999998</v>
      </c>
      <c r="H644">
        <v>23.1</v>
      </c>
      <c r="I644" t="b">
        <v>1</v>
      </c>
      <c r="J644" t="s">
        <v>2904</v>
      </c>
      <c r="K644" t="s">
        <v>2905</v>
      </c>
      <c r="L644">
        <f>F644*G644</f>
        <v>1522.3</v>
      </c>
      <c r="M644">
        <f t="shared" si="10"/>
        <v>1</v>
      </c>
    </row>
    <row r="645" spans="1:13" x14ac:dyDescent="0.35">
      <c r="A645">
        <v>1506</v>
      </c>
      <c r="B645" s="1">
        <v>44576</v>
      </c>
      <c r="C645">
        <v>205</v>
      </c>
      <c r="D645" t="s">
        <v>2902</v>
      </c>
      <c r="E645" t="s">
        <v>2939</v>
      </c>
      <c r="F645">
        <v>4</v>
      </c>
      <c r="G645">
        <v>195.5</v>
      </c>
      <c r="H645">
        <v>9.41</v>
      </c>
      <c r="I645" t="b">
        <v>0</v>
      </c>
      <c r="J645" t="s">
        <v>2904</v>
      </c>
      <c r="K645" t="s">
        <v>2905</v>
      </c>
      <c r="L645">
        <f>F645*G645</f>
        <v>782</v>
      </c>
      <c r="M645">
        <f t="shared" si="10"/>
        <v>0</v>
      </c>
    </row>
    <row r="646" spans="1:13" x14ac:dyDescent="0.35">
      <c r="A646">
        <v>7034</v>
      </c>
      <c r="B646" s="1">
        <v>44544</v>
      </c>
      <c r="C646">
        <v>205</v>
      </c>
      <c r="D646" t="s">
        <v>2908</v>
      </c>
      <c r="E646" t="s">
        <v>2909</v>
      </c>
      <c r="F646">
        <v>3</v>
      </c>
      <c r="G646">
        <v>449.97</v>
      </c>
      <c r="H646">
        <v>184.34</v>
      </c>
      <c r="I646" t="b">
        <v>0</v>
      </c>
      <c r="J646" t="s">
        <v>2916</v>
      </c>
      <c r="K646" t="s">
        <v>2917</v>
      </c>
      <c r="L646">
        <f>F646*G646</f>
        <v>1349.91</v>
      </c>
      <c r="M646">
        <f t="shared" si="10"/>
        <v>0</v>
      </c>
    </row>
    <row r="647" spans="1:13" x14ac:dyDescent="0.35">
      <c r="A647">
        <v>7771</v>
      </c>
      <c r="B647" s="1">
        <v>44403</v>
      </c>
      <c r="C647">
        <v>205</v>
      </c>
      <c r="D647" t="s">
        <v>2908</v>
      </c>
      <c r="E647" t="s">
        <v>2937</v>
      </c>
      <c r="F647">
        <v>1</v>
      </c>
      <c r="G647">
        <v>478.93</v>
      </c>
      <c r="H647">
        <v>78.39</v>
      </c>
      <c r="I647" t="b">
        <v>0</v>
      </c>
      <c r="J647" t="s">
        <v>2929</v>
      </c>
      <c r="K647" t="s">
        <v>2905</v>
      </c>
      <c r="L647">
        <f>F647*G647</f>
        <v>478.93</v>
      </c>
      <c r="M647">
        <f t="shared" si="10"/>
        <v>0</v>
      </c>
    </row>
    <row r="648" spans="1:13" x14ac:dyDescent="0.35">
      <c r="A648">
        <v>2878</v>
      </c>
      <c r="B648" s="1">
        <v>44846</v>
      </c>
      <c r="C648">
        <v>206</v>
      </c>
      <c r="D648" t="s">
        <v>2920</v>
      </c>
      <c r="E648" t="s">
        <v>2927</v>
      </c>
      <c r="F648">
        <v>3</v>
      </c>
      <c r="G648">
        <v>270.12</v>
      </c>
      <c r="H648">
        <v>123.38</v>
      </c>
      <c r="I648" t="b">
        <v>1</v>
      </c>
      <c r="J648" t="s">
        <v>2910</v>
      </c>
      <c r="K648" t="s">
        <v>2905</v>
      </c>
      <c r="L648">
        <f>F648*G648</f>
        <v>810.36</v>
      </c>
      <c r="M648">
        <f t="shared" si="10"/>
        <v>1</v>
      </c>
    </row>
    <row r="649" spans="1:13" x14ac:dyDescent="0.35">
      <c r="A649">
        <v>3042</v>
      </c>
      <c r="B649" s="1">
        <v>44779</v>
      </c>
      <c r="C649">
        <v>206</v>
      </c>
      <c r="D649" t="s">
        <v>2906</v>
      </c>
      <c r="E649" t="s">
        <v>2907</v>
      </c>
      <c r="F649">
        <v>2</v>
      </c>
      <c r="G649">
        <v>137.08000000000001</v>
      </c>
      <c r="H649">
        <v>61.84</v>
      </c>
      <c r="I649" t="b">
        <v>0</v>
      </c>
      <c r="J649" t="s">
        <v>2929</v>
      </c>
      <c r="K649" t="s">
        <v>2917</v>
      </c>
      <c r="L649">
        <f>F649*G649</f>
        <v>274.16000000000003</v>
      </c>
      <c r="M649">
        <f t="shared" si="10"/>
        <v>0</v>
      </c>
    </row>
    <row r="650" spans="1:13" x14ac:dyDescent="0.35">
      <c r="A650">
        <v>4513</v>
      </c>
      <c r="B650" s="1">
        <v>44865</v>
      </c>
      <c r="C650">
        <v>207</v>
      </c>
      <c r="D650" t="s">
        <v>2906</v>
      </c>
      <c r="E650" t="s">
        <v>2907</v>
      </c>
      <c r="F650">
        <v>4</v>
      </c>
      <c r="G650">
        <v>41.35</v>
      </c>
      <c r="H650">
        <v>8.25</v>
      </c>
      <c r="I650" t="b">
        <v>1</v>
      </c>
      <c r="J650" t="s">
        <v>2904</v>
      </c>
      <c r="K650" t="s">
        <v>2905</v>
      </c>
      <c r="L650">
        <f>F650*G650</f>
        <v>165.4</v>
      </c>
      <c r="M650">
        <f t="shared" si="10"/>
        <v>1</v>
      </c>
    </row>
    <row r="651" spans="1:13" x14ac:dyDescent="0.35">
      <c r="A651">
        <v>7636</v>
      </c>
      <c r="B651" s="1">
        <v>44595</v>
      </c>
      <c r="C651">
        <v>207</v>
      </c>
      <c r="D651" t="s">
        <v>2911</v>
      </c>
      <c r="E651" t="s">
        <v>2942</v>
      </c>
      <c r="F651">
        <v>4</v>
      </c>
      <c r="G651">
        <v>257.35000000000002</v>
      </c>
      <c r="H651">
        <v>69.8</v>
      </c>
      <c r="I651" t="b">
        <v>1</v>
      </c>
      <c r="J651" t="s">
        <v>2919</v>
      </c>
      <c r="K651" t="s">
        <v>2905</v>
      </c>
      <c r="L651">
        <f>F651*G651</f>
        <v>1029.4000000000001</v>
      </c>
      <c r="M651">
        <f t="shared" si="10"/>
        <v>1</v>
      </c>
    </row>
    <row r="652" spans="1:13" x14ac:dyDescent="0.35">
      <c r="A652">
        <v>4808</v>
      </c>
      <c r="B652" s="1">
        <v>44365</v>
      </c>
      <c r="C652">
        <v>207</v>
      </c>
      <c r="D652" t="s">
        <v>2906</v>
      </c>
      <c r="E652" t="s">
        <v>2907</v>
      </c>
      <c r="F652">
        <v>1</v>
      </c>
      <c r="G652">
        <v>164.64</v>
      </c>
      <c r="H652">
        <v>25.53</v>
      </c>
      <c r="I652" t="b">
        <v>0</v>
      </c>
      <c r="J652" t="s">
        <v>2904</v>
      </c>
      <c r="K652" t="s">
        <v>2905</v>
      </c>
      <c r="L652">
        <f>F652*G652</f>
        <v>164.64</v>
      </c>
      <c r="M652">
        <f t="shared" si="10"/>
        <v>0</v>
      </c>
    </row>
    <row r="653" spans="1:13" x14ac:dyDescent="0.35">
      <c r="A653">
        <v>7769</v>
      </c>
      <c r="B653" s="1">
        <v>44877</v>
      </c>
      <c r="C653">
        <v>208</v>
      </c>
      <c r="D653" t="s">
        <v>2911</v>
      </c>
      <c r="E653" t="s">
        <v>2944</v>
      </c>
      <c r="F653">
        <v>1</v>
      </c>
      <c r="G653">
        <v>114.48</v>
      </c>
      <c r="H653">
        <v>44.1</v>
      </c>
      <c r="I653" t="b">
        <v>1</v>
      </c>
      <c r="J653" t="s">
        <v>2919</v>
      </c>
      <c r="K653" t="s">
        <v>2905</v>
      </c>
      <c r="L653">
        <f>F653*G653</f>
        <v>114.48</v>
      </c>
      <c r="M653">
        <f t="shared" si="10"/>
        <v>1</v>
      </c>
    </row>
    <row r="654" spans="1:13" x14ac:dyDescent="0.35">
      <c r="A654">
        <v>3252</v>
      </c>
      <c r="B654" s="1">
        <v>44804</v>
      </c>
      <c r="C654">
        <v>208</v>
      </c>
      <c r="D654" t="s">
        <v>2913</v>
      </c>
      <c r="E654" t="s">
        <v>2931</v>
      </c>
      <c r="F654">
        <v>1</v>
      </c>
      <c r="G654">
        <v>469.25</v>
      </c>
      <c r="H654">
        <v>223.88</v>
      </c>
      <c r="I654" t="b">
        <v>0</v>
      </c>
      <c r="J654" t="s">
        <v>2910</v>
      </c>
      <c r="K654" t="s">
        <v>2917</v>
      </c>
      <c r="L654">
        <f>F654*G654</f>
        <v>469.25</v>
      </c>
      <c r="M654">
        <f t="shared" si="10"/>
        <v>0</v>
      </c>
    </row>
    <row r="655" spans="1:13" x14ac:dyDescent="0.35">
      <c r="A655">
        <v>5371</v>
      </c>
      <c r="B655" s="1">
        <v>44800</v>
      </c>
      <c r="C655">
        <v>208</v>
      </c>
      <c r="D655" t="s">
        <v>2906</v>
      </c>
      <c r="E655" t="s">
        <v>2907</v>
      </c>
      <c r="F655">
        <v>2</v>
      </c>
      <c r="G655">
        <v>189.39</v>
      </c>
      <c r="H655">
        <v>83.91</v>
      </c>
      <c r="I655" t="b">
        <v>0</v>
      </c>
      <c r="J655" t="s">
        <v>2929</v>
      </c>
      <c r="K655" t="s">
        <v>2917</v>
      </c>
      <c r="L655">
        <f>F655*G655</f>
        <v>378.78</v>
      </c>
      <c r="M655">
        <f t="shared" si="10"/>
        <v>0</v>
      </c>
    </row>
    <row r="656" spans="1:13" x14ac:dyDescent="0.35">
      <c r="A656">
        <v>8983</v>
      </c>
      <c r="B656" s="1">
        <v>44764</v>
      </c>
      <c r="C656">
        <v>208</v>
      </c>
      <c r="D656" t="s">
        <v>2911</v>
      </c>
      <c r="E656" t="s">
        <v>2944</v>
      </c>
      <c r="F656">
        <v>2</v>
      </c>
      <c r="G656">
        <v>195.18</v>
      </c>
      <c r="H656">
        <v>70.81</v>
      </c>
      <c r="I656" t="b">
        <v>0</v>
      </c>
      <c r="J656" t="s">
        <v>2916</v>
      </c>
      <c r="K656" t="s">
        <v>2905</v>
      </c>
      <c r="L656">
        <f>F656*G656</f>
        <v>390.36</v>
      </c>
      <c r="M656">
        <f t="shared" si="10"/>
        <v>0</v>
      </c>
    </row>
    <row r="657" spans="1:13" x14ac:dyDescent="0.35">
      <c r="A657">
        <v>1393</v>
      </c>
      <c r="B657" s="1">
        <v>44374</v>
      </c>
      <c r="C657">
        <v>208</v>
      </c>
      <c r="D657" t="s">
        <v>2920</v>
      </c>
      <c r="E657" t="s">
        <v>2936</v>
      </c>
      <c r="F657">
        <v>5</v>
      </c>
      <c r="G657">
        <v>447.27</v>
      </c>
      <c r="H657">
        <v>182.37</v>
      </c>
      <c r="I657" t="b">
        <v>0</v>
      </c>
      <c r="J657" t="s">
        <v>2910</v>
      </c>
      <c r="K657" t="s">
        <v>2905</v>
      </c>
      <c r="L657">
        <f>F657*G657</f>
        <v>2236.35</v>
      </c>
      <c r="M657">
        <f t="shared" si="10"/>
        <v>0</v>
      </c>
    </row>
    <row r="658" spans="1:13" x14ac:dyDescent="0.35">
      <c r="A658">
        <v>5283</v>
      </c>
      <c r="B658" s="1">
        <v>44798</v>
      </c>
      <c r="C658">
        <v>209</v>
      </c>
      <c r="D658" t="s">
        <v>2906</v>
      </c>
      <c r="E658" t="s">
        <v>2925</v>
      </c>
      <c r="F658">
        <v>1</v>
      </c>
      <c r="G658">
        <v>224.34</v>
      </c>
      <c r="H658">
        <v>70.540000000000006</v>
      </c>
      <c r="I658" t="b">
        <v>1</v>
      </c>
      <c r="J658" t="s">
        <v>2919</v>
      </c>
      <c r="K658" t="s">
        <v>2917</v>
      </c>
      <c r="L658">
        <f>F658*G658</f>
        <v>224.34</v>
      </c>
      <c r="M658">
        <f t="shared" si="10"/>
        <v>1</v>
      </c>
    </row>
    <row r="659" spans="1:13" x14ac:dyDescent="0.35">
      <c r="A659">
        <v>9216</v>
      </c>
      <c r="B659" s="1">
        <v>44680</v>
      </c>
      <c r="C659">
        <v>209</v>
      </c>
      <c r="D659" t="s">
        <v>2902</v>
      </c>
      <c r="E659" t="s">
        <v>2923</v>
      </c>
      <c r="F659">
        <v>4</v>
      </c>
      <c r="G659">
        <v>151.02000000000001</v>
      </c>
      <c r="H659">
        <v>55.57</v>
      </c>
      <c r="I659" t="b">
        <v>1</v>
      </c>
      <c r="J659" t="s">
        <v>2904</v>
      </c>
      <c r="K659" t="s">
        <v>2917</v>
      </c>
      <c r="L659">
        <f>F659*G659</f>
        <v>604.08000000000004</v>
      </c>
      <c r="M659">
        <f t="shared" si="10"/>
        <v>1</v>
      </c>
    </row>
    <row r="660" spans="1:13" x14ac:dyDescent="0.35">
      <c r="A660">
        <v>6935</v>
      </c>
      <c r="B660" s="1">
        <v>44819</v>
      </c>
      <c r="C660">
        <v>210</v>
      </c>
      <c r="D660" t="s">
        <v>2906</v>
      </c>
      <c r="E660" t="s">
        <v>2934</v>
      </c>
      <c r="F660">
        <v>1</v>
      </c>
      <c r="G660">
        <v>14.83</v>
      </c>
      <c r="H660">
        <v>2.5</v>
      </c>
      <c r="I660" t="b">
        <v>0</v>
      </c>
      <c r="J660" t="s">
        <v>2910</v>
      </c>
      <c r="K660" t="s">
        <v>2905</v>
      </c>
      <c r="L660">
        <f>F660*G660</f>
        <v>14.83</v>
      </c>
      <c r="M660">
        <f t="shared" si="10"/>
        <v>0</v>
      </c>
    </row>
    <row r="661" spans="1:13" x14ac:dyDescent="0.35">
      <c r="A661">
        <v>5832</v>
      </c>
      <c r="B661" s="1">
        <v>44353</v>
      </c>
      <c r="C661">
        <v>211</v>
      </c>
      <c r="D661" t="s">
        <v>2908</v>
      </c>
      <c r="E661" t="s">
        <v>2937</v>
      </c>
      <c r="F661">
        <v>3</v>
      </c>
      <c r="G661">
        <v>315.48</v>
      </c>
      <c r="H661">
        <v>98.84</v>
      </c>
      <c r="I661" t="b">
        <v>0</v>
      </c>
      <c r="J661" t="s">
        <v>2919</v>
      </c>
      <c r="K661" t="s">
        <v>2905</v>
      </c>
      <c r="L661">
        <f>F661*G661</f>
        <v>946.44</v>
      </c>
      <c r="M661">
        <f t="shared" si="10"/>
        <v>0</v>
      </c>
    </row>
    <row r="662" spans="1:13" x14ac:dyDescent="0.35">
      <c r="A662">
        <v>2080</v>
      </c>
      <c r="B662" s="1">
        <v>44486</v>
      </c>
      <c r="C662">
        <v>212</v>
      </c>
      <c r="D662" t="s">
        <v>2920</v>
      </c>
      <c r="E662" t="s">
        <v>2935</v>
      </c>
      <c r="F662">
        <v>5</v>
      </c>
      <c r="G662">
        <v>230.71</v>
      </c>
      <c r="H662">
        <v>27.6</v>
      </c>
      <c r="I662" t="b">
        <v>1</v>
      </c>
      <c r="J662" t="s">
        <v>2904</v>
      </c>
      <c r="K662" t="s">
        <v>2917</v>
      </c>
      <c r="L662">
        <f>F662*G662</f>
        <v>1153.55</v>
      </c>
      <c r="M662">
        <f t="shared" si="10"/>
        <v>1</v>
      </c>
    </row>
    <row r="663" spans="1:13" x14ac:dyDescent="0.35">
      <c r="A663">
        <v>1573</v>
      </c>
      <c r="B663" s="1">
        <v>44321</v>
      </c>
      <c r="C663">
        <v>212</v>
      </c>
      <c r="D663" t="s">
        <v>2908</v>
      </c>
      <c r="E663" t="s">
        <v>2938</v>
      </c>
      <c r="F663">
        <v>2</v>
      </c>
      <c r="G663">
        <v>23.4</v>
      </c>
      <c r="H663">
        <v>10.56</v>
      </c>
      <c r="I663" t="b">
        <v>1</v>
      </c>
      <c r="J663" t="s">
        <v>2919</v>
      </c>
      <c r="K663" t="s">
        <v>2905</v>
      </c>
      <c r="L663">
        <f>F663*G663</f>
        <v>46.8</v>
      </c>
      <c r="M663">
        <f t="shared" si="10"/>
        <v>1</v>
      </c>
    </row>
    <row r="664" spans="1:13" x14ac:dyDescent="0.35">
      <c r="A664">
        <v>8499</v>
      </c>
      <c r="B664" s="1">
        <v>44838</v>
      </c>
      <c r="C664">
        <v>213</v>
      </c>
      <c r="D664" t="s">
        <v>2908</v>
      </c>
      <c r="E664" t="s">
        <v>2909</v>
      </c>
      <c r="F664">
        <v>4</v>
      </c>
      <c r="G664">
        <v>267.48</v>
      </c>
      <c r="H664">
        <v>41.96</v>
      </c>
      <c r="I664" t="b">
        <v>1</v>
      </c>
      <c r="J664" t="s">
        <v>2929</v>
      </c>
      <c r="K664" t="s">
        <v>2905</v>
      </c>
      <c r="L664">
        <f>F664*G664</f>
        <v>1069.92</v>
      </c>
      <c r="M664">
        <f t="shared" si="10"/>
        <v>1</v>
      </c>
    </row>
    <row r="665" spans="1:13" x14ac:dyDescent="0.35">
      <c r="A665">
        <v>1362</v>
      </c>
      <c r="B665" s="1">
        <v>44376</v>
      </c>
      <c r="C665">
        <v>213</v>
      </c>
      <c r="D665" t="s">
        <v>2902</v>
      </c>
      <c r="E665" t="s">
        <v>2933</v>
      </c>
      <c r="F665">
        <v>3</v>
      </c>
      <c r="G665">
        <v>158.97999999999999</v>
      </c>
      <c r="H665">
        <v>59.69</v>
      </c>
      <c r="I665" t="b">
        <v>0</v>
      </c>
      <c r="J665" t="s">
        <v>2929</v>
      </c>
      <c r="K665" t="s">
        <v>2917</v>
      </c>
      <c r="L665">
        <f>F665*G665</f>
        <v>476.93999999999994</v>
      </c>
      <c r="M665">
        <f t="shared" si="10"/>
        <v>0</v>
      </c>
    </row>
    <row r="666" spans="1:13" x14ac:dyDescent="0.35">
      <c r="A666">
        <v>6143</v>
      </c>
      <c r="B666" s="1">
        <v>44941</v>
      </c>
      <c r="C666">
        <v>214</v>
      </c>
      <c r="D666" t="s">
        <v>2911</v>
      </c>
      <c r="E666" t="s">
        <v>2942</v>
      </c>
      <c r="F666">
        <v>5</v>
      </c>
      <c r="G666">
        <v>298.95</v>
      </c>
      <c r="H666">
        <v>71.510000000000005</v>
      </c>
      <c r="I666" t="b">
        <v>1</v>
      </c>
      <c r="J666" t="s">
        <v>2929</v>
      </c>
      <c r="K666" t="s">
        <v>2917</v>
      </c>
      <c r="L666">
        <f>F666*G666</f>
        <v>1494.75</v>
      </c>
      <c r="M666">
        <f t="shared" si="10"/>
        <v>1</v>
      </c>
    </row>
    <row r="667" spans="1:13" x14ac:dyDescent="0.35">
      <c r="A667">
        <v>3918</v>
      </c>
      <c r="B667" s="1">
        <v>44849</v>
      </c>
      <c r="C667">
        <v>214</v>
      </c>
      <c r="D667" t="s">
        <v>2908</v>
      </c>
      <c r="E667" t="s">
        <v>2938</v>
      </c>
      <c r="F667">
        <v>1</v>
      </c>
      <c r="G667">
        <v>479.43</v>
      </c>
      <c r="H667">
        <v>135.88999999999999</v>
      </c>
      <c r="I667" t="b">
        <v>0</v>
      </c>
      <c r="J667" t="s">
        <v>2919</v>
      </c>
      <c r="K667" t="s">
        <v>2917</v>
      </c>
      <c r="L667">
        <f>F667*G667</f>
        <v>479.43</v>
      </c>
      <c r="M667">
        <f t="shared" si="10"/>
        <v>0</v>
      </c>
    </row>
    <row r="668" spans="1:13" x14ac:dyDescent="0.35">
      <c r="A668">
        <v>5107</v>
      </c>
      <c r="B668" s="1">
        <v>44435</v>
      </c>
      <c r="C668">
        <v>215</v>
      </c>
      <c r="D668" t="s">
        <v>2911</v>
      </c>
      <c r="E668" t="s">
        <v>2924</v>
      </c>
      <c r="F668">
        <v>1</v>
      </c>
      <c r="G668">
        <v>78.239999999999995</v>
      </c>
      <c r="H668">
        <v>18.149999999999999</v>
      </c>
      <c r="I668" t="b">
        <v>0</v>
      </c>
      <c r="J668" t="s">
        <v>2916</v>
      </c>
      <c r="K668" t="s">
        <v>2917</v>
      </c>
      <c r="L668">
        <f>F668*G668</f>
        <v>78.239999999999995</v>
      </c>
      <c r="M668">
        <f t="shared" si="10"/>
        <v>0</v>
      </c>
    </row>
    <row r="669" spans="1:13" x14ac:dyDescent="0.35">
      <c r="A669">
        <v>3846</v>
      </c>
      <c r="B669" s="1">
        <v>44416</v>
      </c>
      <c r="C669">
        <v>215</v>
      </c>
      <c r="D669" t="s">
        <v>2908</v>
      </c>
      <c r="E669" t="s">
        <v>2932</v>
      </c>
      <c r="F669">
        <v>1</v>
      </c>
      <c r="G669">
        <v>185.81</v>
      </c>
      <c r="H669">
        <v>24.23</v>
      </c>
      <c r="I669" t="b">
        <v>1</v>
      </c>
      <c r="J669" t="s">
        <v>2916</v>
      </c>
      <c r="K669" t="s">
        <v>2917</v>
      </c>
      <c r="L669">
        <f>F669*G669</f>
        <v>185.81</v>
      </c>
      <c r="M669">
        <f t="shared" si="10"/>
        <v>1</v>
      </c>
    </row>
    <row r="670" spans="1:13" x14ac:dyDescent="0.35">
      <c r="A670">
        <v>7757</v>
      </c>
      <c r="B670" s="1">
        <v>44401</v>
      </c>
      <c r="C670">
        <v>215</v>
      </c>
      <c r="D670" t="s">
        <v>2920</v>
      </c>
      <c r="E670" t="s">
        <v>2930</v>
      </c>
      <c r="F670">
        <v>2</v>
      </c>
      <c r="G670">
        <v>494.65</v>
      </c>
      <c r="H670">
        <v>22.59</v>
      </c>
      <c r="I670" t="b">
        <v>1</v>
      </c>
      <c r="J670" t="s">
        <v>2916</v>
      </c>
      <c r="K670" t="s">
        <v>2917</v>
      </c>
      <c r="L670">
        <f>F670*G670</f>
        <v>989.3</v>
      </c>
      <c r="M670">
        <f t="shared" si="10"/>
        <v>1</v>
      </c>
    </row>
    <row r="671" spans="1:13" x14ac:dyDescent="0.35">
      <c r="A671">
        <v>7078</v>
      </c>
      <c r="B671" s="1">
        <v>44932</v>
      </c>
      <c r="C671">
        <v>216</v>
      </c>
      <c r="D671" t="s">
        <v>2908</v>
      </c>
      <c r="E671" t="s">
        <v>2938</v>
      </c>
      <c r="F671">
        <v>3</v>
      </c>
      <c r="G671">
        <v>443.13</v>
      </c>
      <c r="H671">
        <v>209.47</v>
      </c>
      <c r="I671" t="b">
        <v>0</v>
      </c>
      <c r="J671" t="s">
        <v>2929</v>
      </c>
      <c r="K671" t="s">
        <v>2905</v>
      </c>
      <c r="L671">
        <f>F671*G671</f>
        <v>1329.3899999999999</v>
      </c>
      <c r="M671">
        <f t="shared" si="10"/>
        <v>0</v>
      </c>
    </row>
    <row r="672" spans="1:13" x14ac:dyDescent="0.35">
      <c r="A672">
        <v>9011</v>
      </c>
      <c r="B672" s="1">
        <v>44752</v>
      </c>
      <c r="C672">
        <v>216</v>
      </c>
      <c r="D672" t="s">
        <v>2908</v>
      </c>
      <c r="E672" t="s">
        <v>2909</v>
      </c>
      <c r="F672">
        <v>5</v>
      </c>
      <c r="G672">
        <v>260.75</v>
      </c>
      <c r="H672">
        <v>53.59</v>
      </c>
      <c r="I672" t="b">
        <v>1</v>
      </c>
      <c r="J672" t="s">
        <v>2916</v>
      </c>
      <c r="K672" t="s">
        <v>2917</v>
      </c>
      <c r="L672">
        <f>F672*G672</f>
        <v>1303.75</v>
      </c>
      <c r="M672">
        <f t="shared" si="10"/>
        <v>1</v>
      </c>
    </row>
    <row r="673" spans="1:13" x14ac:dyDescent="0.35">
      <c r="A673">
        <v>4993</v>
      </c>
      <c r="B673" s="1">
        <v>44733</v>
      </c>
      <c r="C673">
        <v>216</v>
      </c>
      <c r="D673" t="s">
        <v>2902</v>
      </c>
      <c r="E673" t="s">
        <v>2903</v>
      </c>
      <c r="F673">
        <v>2</v>
      </c>
      <c r="G673">
        <v>212.2</v>
      </c>
      <c r="H673">
        <v>68.53</v>
      </c>
      <c r="I673" t="b">
        <v>1</v>
      </c>
      <c r="J673" t="s">
        <v>2916</v>
      </c>
      <c r="K673" t="s">
        <v>2917</v>
      </c>
      <c r="L673">
        <f>F673*G673</f>
        <v>424.4</v>
      </c>
      <c r="M673">
        <f t="shared" si="10"/>
        <v>1</v>
      </c>
    </row>
    <row r="674" spans="1:13" x14ac:dyDescent="0.35">
      <c r="A674">
        <v>1073</v>
      </c>
      <c r="B674" s="1">
        <v>44729</v>
      </c>
      <c r="C674">
        <v>216</v>
      </c>
      <c r="D674" t="s">
        <v>2902</v>
      </c>
      <c r="E674" t="s">
        <v>2939</v>
      </c>
      <c r="F674">
        <v>4</v>
      </c>
      <c r="G674">
        <v>419.48</v>
      </c>
      <c r="H674">
        <v>43.12</v>
      </c>
      <c r="I674" t="b">
        <v>0</v>
      </c>
      <c r="J674" t="s">
        <v>2919</v>
      </c>
      <c r="K674" t="s">
        <v>2917</v>
      </c>
      <c r="L674">
        <f>F674*G674</f>
        <v>1677.92</v>
      </c>
      <c r="M674">
        <f t="shared" si="10"/>
        <v>0</v>
      </c>
    </row>
    <row r="675" spans="1:13" x14ac:dyDescent="0.35">
      <c r="A675">
        <v>9908</v>
      </c>
      <c r="B675" s="1">
        <v>44682</v>
      </c>
      <c r="C675">
        <v>216</v>
      </c>
      <c r="D675" t="s">
        <v>2906</v>
      </c>
      <c r="E675" t="s">
        <v>2934</v>
      </c>
      <c r="F675">
        <v>1</v>
      </c>
      <c r="G675">
        <v>198.38</v>
      </c>
      <c r="H675">
        <v>87.93</v>
      </c>
      <c r="I675" t="b">
        <v>1</v>
      </c>
      <c r="J675" t="s">
        <v>2929</v>
      </c>
      <c r="K675" t="s">
        <v>2917</v>
      </c>
      <c r="L675">
        <f>F675*G675</f>
        <v>198.38</v>
      </c>
      <c r="M675">
        <f t="shared" si="10"/>
        <v>1</v>
      </c>
    </row>
    <row r="676" spans="1:13" x14ac:dyDescent="0.35">
      <c r="A676">
        <v>9910</v>
      </c>
      <c r="B676" s="1">
        <v>44628</v>
      </c>
      <c r="C676">
        <v>216</v>
      </c>
      <c r="D676" t="s">
        <v>2902</v>
      </c>
      <c r="E676" t="s">
        <v>2903</v>
      </c>
      <c r="F676">
        <v>2</v>
      </c>
      <c r="G676">
        <v>346.87</v>
      </c>
      <c r="H676">
        <v>147.91999999999999</v>
      </c>
      <c r="I676" t="b">
        <v>0</v>
      </c>
      <c r="J676" t="s">
        <v>2910</v>
      </c>
      <c r="K676" t="s">
        <v>2917</v>
      </c>
      <c r="L676">
        <f>F676*G676</f>
        <v>693.74</v>
      </c>
      <c r="M676">
        <f t="shared" si="10"/>
        <v>0</v>
      </c>
    </row>
    <row r="677" spans="1:13" x14ac:dyDescent="0.35">
      <c r="A677">
        <v>8176</v>
      </c>
      <c r="B677" s="1">
        <v>44621</v>
      </c>
      <c r="C677">
        <v>216</v>
      </c>
      <c r="D677" t="s">
        <v>2908</v>
      </c>
      <c r="E677" t="s">
        <v>2928</v>
      </c>
      <c r="F677">
        <v>4</v>
      </c>
      <c r="G677">
        <v>135.29</v>
      </c>
      <c r="H677">
        <v>2.1800000000000002</v>
      </c>
      <c r="I677" t="b">
        <v>1</v>
      </c>
      <c r="J677" t="s">
        <v>2929</v>
      </c>
      <c r="K677" t="s">
        <v>2905</v>
      </c>
      <c r="L677">
        <f>F677*G677</f>
        <v>541.16</v>
      </c>
      <c r="M677">
        <f t="shared" si="10"/>
        <v>1</v>
      </c>
    </row>
    <row r="678" spans="1:13" x14ac:dyDescent="0.35">
      <c r="A678">
        <v>1587</v>
      </c>
      <c r="B678" s="1">
        <v>44953</v>
      </c>
      <c r="C678">
        <v>217</v>
      </c>
      <c r="D678" t="s">
        <v>2908</v>
      </c>
      <c r="E678" t="s">
        <v>2932</v>
      </c>
      <c r="F678">
        <v>4</v>
      </c>
      <c r="G678">
        <v>305.45999999999998</v>
      </c>
      <c r="H678">
        <v>150.72999999999999</v>
      </c>
      <c r="I678" t="b">
        <v>0</v>
      </c>
      <c r="J678" t="s">
        <v>2929</v>
      </c>
      <c r="K678" t="s">
        <v>2905</v>
      </c>
      <c r="L678">
        <f>F678*G678</f>
        <v>1221.8399999999999</v>
      </c>
      <c r="M678">
        <f t="shared" si="10"/>
        <v>0</v>
      </c>
    </row>
    <row r="679" spans="1:13" x14ac:dyDescent="0.35">
      <c r="A679">
        <v>3990</v>
      </c>
      <c r="B679" s="1">
        <v>44580</v>
      </c>
      <c r="C679">
        <v>217</v>
      </c>
      <c r="D679" t="s">
        <v>2911</v>
      </c>
      <c r="E679" t="s">
        <v>2944</v>
      </c>
      <c r="F679">
        <v>2</v>
      </c>
      <c r="G679">
        <v>249.81</v>
      </c>
      <c r="H679">
        <v>60.86</v>
      </c>
      <c r="I679" t="b">
        <v>1</v>
      </c>
      <c r="J679" t="s">
        <v>2919</v>
      </c>
      <c r="K679" t="s">
        <v>2917</v>
      </c>
      <c r="L679">
        <f>F679*G679</f>
        <v>499.62</v>
      </c>
      <c r="M679">
        <f t="shared" si="10"/>
        <v>1</v>
      </c>
    </row>
    <row r="680" spans="1:13" x14ac:dyDescent="0.35">
      <c r="A680">
        <v>8932</v>
      </c>
      <c r="B680" s="1">
        <v>44577</v>
      </c>
      <c r="C680">
        <v>217</v>
      </c>
      <c r="D680" t="s">
        <v>2902</v>
      </c>
      <c r="E680" t="s">
        <v>2939</v>
      </c>
      <c r="F680">
        <v>4</v>
      </c>
      <c r="G680">
        <v>78.14</v>
      </c>
      <c r="H680">
        <v>21.7</v>
      </c>
      <c r="I680" t="b">
        <v>0</v>
      </c>
      <c r="J680" t="s">
        <v>2929</v>
      </c>
      <c r="K680" t="s">
        <v>2917</v>
      </c>
      <c r="L680">
        <f>F680*G680</f>
        <v>312.56</v>
      </c>
      <c r="M680">
        <f t="shared" si="10"/>
        <v>0</v>
      </c>
    </row>
    <row r="681" spans="1:13" x14ac:dyDescent="0.35">
      <c r="A681">
        <v>8674</v>
      </c>
      <c r="B681" s="1">
        <v>44568</v>
      </c>
      <c r="C681">
        <v>217</v>
      </c>
      <c r="D681" t="s">
        <v>2911</v>
      </c>
      <c r="E681" t="s">
        <v>2943</v>
      </c>
      <c r="F681">
        <v>3</v>
      </c>
      <c r="G681">
        <v>205.09</v>
      </c>
      <c r="H681">
        <v>41.65</v>
      </c>
      <c r="I681" t="b">
        <v>1</v>
      </c>
      <c r="J681" t="s">
        <v>2904</v>
      </c>
      <c r="K681" t="s">
        <v>2905</v>
      </c>
      <c r="L681">
        <f>F681*G681</f>
        <v>615.27</v>
      </c>
      <c r="M681">
        <f t="shared" si="10"/>
        <v>1</v>
      </c>
    </row>
    <row r="682" spans="1:13" x14ac:dyDescent="0.35">
      <c r="A682">
        <v>4609</v>
      </c>
      <c r="B682" s="1">
        <v>44341</v>
      </c>
      <c r="C682">
        <v>217</v>
      </c>
      <c r="D682" t="s">
        <v>2902</v>
      </c>
      <c r="E682" t="s">
        <v>2933</v>
      </c>
      <c r="F682">
        <v>3</v>
      </c>
      <c r="G682">
        <v>207.45</v>
      </c>
      <c r="H682">
        <v>81</v>
      </c>
      <c r="I682" t="b">
        <v>0</v>
      </c>
      <c r="J682" t="s">
        <v>2916</v>
      </c>
      <c r="K682" t="s">
        <v>2917</v>
      </c>
      <c r="L682">
        <f>F682*G682</f>
        <v>622.34999999999991</v>
      </c>
      <c r="M682">
        <f t="shared" si="10"/>
        <v>0</v>
      </c>
    </row>
    <row r="683" spans="1:13" x14ac:dyDescent="0.35">
      <c r="A683">
        <v>7989</v>
      </c>
      <c r="B683" s="1">
        <v>44924</v>
      </c>
      <c r="C683">
        <v>218</v>
      </c>
      <c r="D683" t="s">
        <v>2911</v>
      </c>
      <c r="E683" t="s">
        <v>2943</v>
      </c>
      <c r="F683">
        <v>3</v>
      </c>
      <c r="G683">
        <v>147.03</v>
      </c>
      <c r="H683">
        <v>43.83</v>
      </c>
      <c r="I683" t="b">
        <v>0</v>
      </c>
      <c r="J683" t="s">
        <v>2904</v>
      </c>
      <c r="K683" t="s">
        <v>2917</v>
      </c>
      <c r="L683">
        <f>F683*G683</f>
        <v>441.09000000000003</v>
      </c>
      <c r="M683">
        <f t="shared" si="10"/>
        <v>0</v>
      </c>
    </row>
    <row r="684" spans="1:13" x14ac:dyDescent="0.35">
      <c r="A684">
        <v>9668</v>
      </c>
      <c r="B684" s="1">
        <v>44836</v>
      </c>
      <c r="C684">
        <v>218</v>
      </c>
      <c r="D684" t="s">
        <v>2906</v>
      </c>
      <c r="E684" t="s">
        <v>2934</v>
      </c>
      <c r="F684">
        <v>3</v>
      </c>
      <c r="G684">
        <v>276.3</v>
      </c>
      <c r="H684">
        <v>137.97</v>
      </c>
      <c r="I684" t="b">
        <v>0</v>
      </c>
      <c r="J684" t="s">
        <v>2916</v>
      </c>
      <c r="K684" t="s">
        <v>2905</v>
      </c>
      <c r="L684">
        <f>F684*G684</f>
        <v>828.90000000000009</v>
      </c>
      <c r="M684">
        <f t="shared" si="10"/>
        <v>0</v>
      </c>
    </row>
    <row r="685" spans="1:13" x14ac:dyDescent="0.35">
      <c r="A685">
        <v>5270</v>
      </c>
      <c r="B685" s="1">
        <v>44727</v>
      </c>
      <c r="C685">
        <v>218</v>
      </c>
      <c r="D685" t="s">
        <v>2911</v>
      </c>
      <c r="E685" t="s">
        <v>2942</v>
      </c>
      <c r="F685">
        <v>3</v>
      </c>
      <c r="G685">
        <v>455.16</v>
      </c>
      <c r="H685">
        <v>22.93</v>
      </c>
      <c r="I685" t="b">
        <v>1</v>
      </c>
      <c r="J685" t="s">
        <v>2910</v>
      </c>
      <c r="K685" t="s">
        <v>2905</v>
      </c>
      <c r="L685">
        <f>F685*G685</f>
        <v>1365.48</v>
      </c>
      <c r="M685">
        <f t="shared" si="10"/>
        <v>1</v>
      </c>
    </row>
    <row r="686" spans="1:13" x14ac:dyDescent="0.35">
      <c r="A686">
        <v>6377</v>
      </c>
      <c r="B686" s="1">
        <v>44491</v>
      </c>
      <c r="C686">
        <v>218</v>
      </c>
      <c r="D686" t="s">
        <v>2913</v>
      </c>
      <c r="E686" t="s">
        <v>2931</v>
      </c>
      <c r="F686">
        <v>1</v>
      </c>
      <c r="G686">
        <v>332.4</v>
      </c>
      <c r="H686">
        <v>46.28</v>
      </c>
      <c r="I686" t="b">
        <v>0</v>
      </c>
      <c r="J686" t="s">
        <v>2919</v>
      </c>
      <c r="K686" t="s">
        <v>2917</v>
      </c>
      <c r="L686">
        <f>F686*G686</f>
        <v>332.4</v>
      </c>
      <c r="M686">
        <f t="shared" si="10"/>
        <v>0</v>
      </c>
    </row>
    <row r="687" spans="1:13" x14ac:dyDescent="0.35">
      <c r="A687">
        <v>11</v>
      </c>
      <c r="B687" s="1">
        <v>44335</v>
      </c>
      <c r="C687">
        <v>218</v>
      </c>
      <c r="D687" t="s">
        <v>2906</v>
      </c>
      <c r="E687" t="s">
        <v>2922</v>
      </c>
      <c r="F687">
        <v>4</v>
      </c>
      <c r="G687">
        <v>382.29</v>
      </c>
      <c r="H687">
        <v>77.09</v>
      </c>
      <c r="I687" t="b">
        <v>0</v>
      </c>
      <c r="J687" t="s">
        <v>2916</v>
      </c>
      <c r="K687" t="s">
        <v>2917</v>
      </c>
      <c r="L687">
        <f>F687*G687</f>
        <v>1529.16</v>
      </c>
      <c r="M687">
        <f t="shared" si="10"/>
        <v>0</v>
      </c>
    </row>
    <row r="688" spans="1:13" x14ac:dyDescent="0.35">
      <c r="A688">
        <v>4863</v>
      </c>
      <c r="B688" s="1">
        <v>44839</v>
      </c>
      <c r="C688">
        <v>219</v>
      </c>
      <c r="D688" t="s">
        <v>2902</v>
      </c>
      <c r="E688" t="s">
        <v>2903</v>
      </c>
      <c r="F688">
        <v>4</v>
      </c>
      <c r="G688">
        <v>135.46</v>
      </c>
      <c r="H688">
        <v>51.74</v>
      </c>
      <c r="I688" t="b">
        <v>1</v>
      </c>
      <c r="J688" t="s">
        <v>2910</v>
      </c>
      <c r="K688" t="s">
        <v>2917</v>
      </c>
      <c r="L688">
        <f>F688*G688</f>
        <v>541.84</v>
      </c>
      <c r="M688">
        <f t="shared" si="10"/>
        <v>1</v>
      </c>
    </row>
    <row r="689" spans="1:13" x14ac:dyDescent="0.35">
      <c r="A689">
        <v>7887</v>
      </c>
      <c r="B689" s="1">
        <v>44300</v>
      </c>
      <c r="C689">
        <v>219</v>
      </c>
      <c r="D689" t="s">
        <v>2913</v>
      </c>
      <c r="E689" t="s">
        <v>2926</v>
      </c>
      <c r="F689">
        <v>2</v>
      </c>
      <c r="G689">
        <v>195.7</v>
      </c>
      <c r="H689">
        <v>96.41</v>
      </c>
      <c r="I689" t="b">
        <v>0</v>
      </c>
      <c r="J689" t="s">
        <v>2929</v>
      </c>
      <c r="K689" t="s">
        <v>2905</v>
      </c>
      <c r="L689">
        <f>F689*G689</f>
        <v>391.4</v>
      </c>
      <c r="M689">
        <f t="shared" si="10"/>
        <v>0</v>
      </c>
    </row>
    <row r="690" spans="1:13" x14ac:dyDescent="0.35">
      <c r="A690">
        <v>1211</v>
      </c>
      <c r="B690" s="1">
        <v>44892</v>
      </c>
      <c r="C690">
        <v>220</v>
      </c>
      <c r="D690" t="s">
        <v>2906</v>
      </c>
      <c r="E690" t="s">
        <v>2934</v>
      </c>
      <c r="F690">
        <v>2</v>
      </c>
      <c r="G690">
        <v>185.3</v>
      </c>
      <c r="H690">
        <v>70</v>
      </c>
      <c r="I690" t="b">
        <v>1</v>
      </c>
      <c r="J690" t="s">
        <v>2916</v>
      </c>
      <c r="K690" t="s">
        <v>2905</v>
      </c>
      <c r="L690">
        <f>F690*G690</f>
        <v>370.6</v>
      </c>
      <c r="M690">
        <f t="shared" si="10"/>
        <v>1</v>
      </c>
    </row>
    <row r="691" spans="1:13" x14ac:dyDescent="0.35">
      <c r="A691">
        <v>7408</v>
      </c>
      <c r="B691" s="1">
        <v>44880</v>
      </c>
      <c r="C691">
        <v>220</v>
      </c>
      <c r="D691" t="s">
        <v>2913</v>
      </c>
      <c r="E691" t="s">
        <v>2914</v>
      </c>
      <c r="F691">
        <v>3</v>
      </c>
      <c r="G691">
        <v>277.48</v>
      </c>
      <c r="H691">
        <v>16.350000000000001</v>
      </c>
      <c r="I691" t="b">
        <v>0</v>
      </c>
      <c r="J691" t="s">
        <v>2904</v>
      </c>
      <c r="K691" t="s">
        <v>2905</v>
      </c>
      <c r="L691">
        <f>F691*G691</f>
        <v>832.44</v>
      </c>
      <c r="M691">
        <f t="shared" si="10"/>
        <v>0</v>
      </c>
    </row>
    <row r="692" spans="1:13" x14ac:dyDescent="0.35">
      <c r="A692">
        <v>3340</v>
      </c>
      <c r="B692" s="1">
        <v>44873</v>
      </c>
      <c r="C692">
        <v>220</v>
      </c>
      <c r="D692" t="s">
        <v>2913</v>
      </c>
      <c r="E692" t="s">
        <v>2940</v>
      </c>
      <c r="F692">
        <v>1</v>
      </c>
      <c r="G692">
        <v>257.77</v>
      </c>
      <c r="H692">
        <v>81.84</v>
      </c>
      <c r="I692" t="b">
        <v>0</v>
      </c>
      <c r="J692" t="s">
        <v>2916</v>
      </c>
      <c r="K692" t="s">
        <v>2905</v>
      </c>
      <c r="L692">
        <f>F692*G692</f>
        <v>257.77</v>
      </c>
      <c r="M692">
        <f t="shared" si="10"/>
        <v>0</v>
      </c>
    </row>
    <row r="693" spans="1:13" x14ac:dyDescent="0.35">
      <c r="A693">
        <v>6031</v>
      </c>
      <c r="B693" s="1">
        <v>44987</v>
      </c>
      <c r="C693">
        <v>221</v>
      </c>
      <c r="D693" t="s">
        <v>2902</v>
      </c>
      <c r="E693" t="s">
        <v>2939</v>
      </c>
      <c r="F693">
        <v>4</v>
      </c>
      <c r="G693">
        <v>373.5</v>
      </c>
      <c r="H693">
        <v>69.62</v>
      </c>
      <c r="I693" t="b">
        <v>0</v>
      </c>
      <c r="J693" t="s">
        <v>2929</v>
      </c>
      <c r="K693" t="s">
        <v>2917</v>
      </c>
      <c r="L693">
        <f>F693*G693</f>
        <v>1494</v>
      </c>
      <c r="M693">
        <f t="shared" si="10"/>
        <v>0</v>
      </c>
    </row>
    <row r="694" spans="1:13" x14ac:dyDescent="0.35">
      <c r="A694">
        <v>2548</v>
      </c>
      <c r="B694" s="1">
        <v>44855</v>
      </c>
      <c r="C694">
        <v>221</v>
      </c>
      <c r="D694" t="s">
        <v>2911</v>
      </c>
      <c r="E694" t="s">
        <v>2912</v>
      </c>
      <c r="F694">
        <v>1</v>
      </c>
      <c r="G694">
        <v>196.16</v>
      </c>
      <c r="H694">
        <v>35.21</v>
      </c>
      <c r="I694" t="b">
        <v>0</v>
      </c>
      <c r="J694" t="s">
        <v>2904</v>
      </c>
      <c r="K694" t="s">
        <v>2905</v>
      </c>
      <c r="L694">
        <f>F694*G694</f>
        <v>196.16</v>
      </c>
      <c r="M694">
        <f t="shared" si="10"/>
        <v>0</v>
      </c>
    </row>
    <row r="695" spans="1:13" x14ac:dyDescent="0.35">
      <c r="A695">
        <v>4190</v>
      </c>
      <c r="B695" s="1">
        <v>44840</v>
      </c>
      <c r="C695">
        <v>222</v>
      </c>
      <c r="D695" t="s">
        <v>2913</v>
      </c>
      <c r="E695" t="s">
        <v>2931</v>
      </c>
      <c r="F695">
        <v>3</v>
      </c>
      <c r="G695">
        <v>471.01</v>
      </c>
      <c r="H695">
        <v>130.66</v>
      </c>
      <c r="I695" t="b">
        <v>0</v>
      </c>
      <c r="J695" t="s">
        <v>2910</v>
      </c>
      <c r="K695" t="s">
        <v>2917</v>
      </c>
      <c r="L695">
        <f>F695*G695</f>
        <v>1413.03</v>
      </c>
      <c r="M695">
        <f t="shared" si="10"/>
        <v>0</v>
      </c>
    </row>
    <row r="696" spans="1:13" x14ac:dyDescent="0.35">
      <c r="A696">
        <v>432</v>
      </c>
      <c r="B696" s="1">
        <v>44603</v>
      </c>
      <c r="C696">
        <v>222</v>
      </c>
      <c r="D696" t="s">
        <v>2908</v>
      </c>
      <c r="E696" t="s">
        <v>2909</v>
      </c>
      <c r="F696">
        <v>1</v>
      </c>
      <c r="G696">
        <v>486.67</v>
      </c>
      <c r="H696">
        <v>180.79</v>
      </c>
      <c r="I696" t="b">
        <v>0</v>
      </c>
      <c r="J696" t="s">
        <v>2910</v>
      </c>
      <c r="K696" t="s">
        <v>2917</v>
      </c>
      <c r="L696">
        <f>F696*G696</f>
        <v>486.67</v>
      </c>
      <c r="M696">
        <f t="shared" si="10"/>
        <v>0</v>
      </c>
    </row>
    <row r="697" spans="1:13" x14ac:dyDescent="0.35">
      <c r="A697">
        <v>2069</v>
      </c>
      <c r="B697" s="1">
        <v>44580</v>
      </c>
      <c r="C697">
        <v>222</v>
      </c>
      <c r="D697" t="s">
        <v>2911</v>
      </c>
      <c r="E697" t="s">
        <v>2924</v>
      </c>
      <c r="F697">
        <v>5</v>
      </c>
      <c r="G697">
        <v>205.87</v>
      </c>
      <c r="H697">
        <v>79.52</v>
      </c>
      <c r="I697" t="b">
        <v>0</v>
      </c>
      <c r="J697" t="s">
        <v>2904</v>
      </c>
      <c r="K697" t="s">
        <v>2905</v>
      </c>
      <c r="L697">
        <f>F697*G697</f>
        <v>1029.3499999999999</v>
      </c>
      <c r="M697">
        <f t="shared" si="10"/>
        <v>0</v>
      </c>
    </row>
    <row r="698" spans="1:13" x14ac:dyDescent="0.35">
      <c r="A698">
        <v>5498</v>
      </c>
      <c r="B698" s="1">
        <v>44882</v>
      </c>
      <c r="C698">
        <v>224</v>
      </c>
      <c r="D698" t="s">
        <v>2911</v>
      </c>
      <c r="E698" t="s">
        <v>2912</v>
      </c>
      <c r="F698">
        <v>4</v>
      </c>
      <c r="G698">
        <v>302.44</v>
      </c>
      <c r="H698">
        <v>65.53</v>
      </c>
      <c r="I698" t="b">
        <v>1</v>
      </c>
      <c r="J698" t="s">
        <v>2929</v>
      </c>
      <c r="K698" t="s">
        <v>2917</v>
      </c>
      <c r="L698">
        <f>F698*G698</f>
        <v>1209.76</v>
      </c>
      <c r="M698">
        <f t="shared" si="10"/>
        <v>1</v>
      </c>
    </row>
    <row r="699" spans="1:13" x14ac:dyDescent="0.35">
      <c r="A699">
        <v>5697</v>
      </c>
      <c r="B699" s="1">
        <v>44523</v>
      </c>
      <c r="C699">
        <v>224</v>
      </c>
      <c r="D699" t="s">
        <v>2906</v>
      </c>
      <c r="E699" t="s">
        <v>2907</v>
      </c>
      <c r="F699">
        <v>5</v>
      </c>
      <c r="G699">
        <v>37.61</v>
      </c>
      <c r="H699">
        <v>13.93</v>
      </c>
      <c r="I699" t="b">
        <v>0</v>
      </c>
      <c r="J699" t="s">
        <v>2916</v>
      </c>
      <c r="K699" t="s">
        <v>2917</v>
      </c>
      <c r="L699">
        <f>F699*G699</f>
        <v>188.05</v>
      </c>
      <c r="M699">
        <f t="shared" si="10"/>
        <v>0</v>
      </c>
    </row>
    <row r="700" spans="1:13" x14ac:dyDescent="0.35">
      <c r="A700">
        <v>5392</v>
      </c>
      <c r="B700" s="1">
        <v>44455</v>
      </c>
      <c r="C700">
        <v>224</v>
      </c>
      <c r="D700" t="s">
        <v>2908</v>
      </c>
      <c r="E700" t="s">
        <v>2909</v>
      </c>
      <c r="F700">
        <v>5</v>
      </c>
      <c r="G700">
        <v>406.09</v>
      </c>
      <c r="H700">
        <v>9.48</v>
      </c>
      <c r="I700" t="b">
        <v>0</v>
      </c>
      <c r="J700" t="s">
        <v>2916</v>
      </c>
      <c r="K700" t="s">
        <v>2905</v>
      </c>
      <c r="L700">
        <f>F700*G700</f>
        <v>2030.4499999999998</v>
      </c>
      <c r="M700">
        <f t="shared" si="10"/>
        <v>0</v>
      </c>
    </row>
    <row r="701" spans="1:13" x14ac:dyDescent="0.35">
      <c r="A701">
        <v>150</v>
      </c>
      <c r="B701" s="1">
        <v>44346</v>
      </c>
      <c r="C701">
        <v>224</v>
      </c>
      <c r="D701" t="s">
        <v>2908</v>
      </c>
      <c r="E701" t="s">
        <v>2937</v>
      </c>
      <c r="F701">
        <v>3</v>
      </c>
      <c r="G701">
        <v>39.619999999999997</v>
      </c>
      <c r="H701">
        <v>12.63</v>
      </c>
      <c r="I701" t="b">
        <v>0</v>
      </c>
      <c r="J701" t="s">
        <v>2929</v>
      </c>
      <c r="K701" t="s">
        <v>2917</v>
      </c>
      <c r="L701">
        <f>F701*G701</f>
        <v>118.85999999999999</v>
      </c>
      <c r="M701">
        <f t="shared" si="10"/>
        <v>0</v>
      </c>
    </row>
    <row r="702" spans="1:13" x14ac:dyDescent="0.35">
      <c r="A702">
        <v>7861</v>
      </c>
      <c r="B702" s="1">
        <v>44328</v>
      </c>
      <c r="C702">
        <v>224</v>
      </c>
      <c r="D702" t="s">
        <v>2913</v>
      </c>
      <c r="E702" t="s">
        <v>2914</v>
      </c>
      <c r="F702">
        <v>2</v>
      </c>
      <c r="G702">
        <v>435.62</v>
      </c>
      <c r="H702">
        <v>77.34</v>
      </c>
      <c r="I702" t="b">
        <v>0</v>
      </c>
      <c r="J702" t="s">
        <v>2910</v>
      </c>
      <c r="K702" t="s">
        <v>2905</v>
      </c>
      <c r="L702">
        <f>F702*G702</f>
        <v>871.24</v>
      </c>
      <c r="M702">
        <f t="shared" si="10"/>
        <v>0</v>
      </c>
    </row>
    <row r="703" spans="1:13" x14ac:dyDescent="0.35">
      <c r="A703">
        <v>663</v>
      </c>
      <c r="B703" s="1">
        <v>44486</v>
      </c>
      <c r="C703">
        <v>225</v>
      </c>
      <c r="D703" t="s">
        <v>2913</v>
      </c>
      <c r="E703" t="s">
        <v>2931</v>
      </c>
      <c r="F703">
        <v>1</v>
      </c>
      <c r="G703">
        <v>139.53</v>
      </c>
      <c r="H703">
        <v>16.329999999999998</v>
      </c>
      <c r="I703" t="b">
        <v>1</v>
      </c>
      <c r="J703" t="s">
        <v>2904</v>
      </c>
      <c r="K703" t="s">
        <v>2905</v>
      </c>
      <c r="L703">
        <f>F703*G703</f>
        <v>139.53</v>
      </c>
      <c r="M703">
        <f t="shared" si="10"/>
        <v>1</v>
      </c>
    </row>
    <row r="704" spans="1:13" x14ac:dyDescent="0.35">
      <c r="A704">
        <v>6106</v>
      </c>
      <c r="B704" s="1">
        <v>44483</v>
      </c>
      <c r="C704">
        <v>225</v>
      </c>
      <c r="D704" t="s">
        <v>2911</v>
      </c>
      <c r="E704" t="s">
        <v>2943</v>
      </c>
      <c r="F704">
        <v>1</v>
      </c>
      <c r="G704">
        <v>147.54</v>
      </c>
      <c r="H704">
        <v>48.34</v>
      </c>
      <c r="I704" t="b">
        <v>0</v>
      </c>
      <c r="J704" t="s">
        <v>2910</v>
      </c>
      <c r="K704" t="s">
        <v>2917</v>
      </c>
      <c r="L704">
        <f>F704*G704</f>
        <v>147.54</v>
      </c>
      <c r="M704">
        <f t="shared" si="10"/>
        <v>0</v>
      </c>
    </row>
    <row r="705" spans="1:13" x14ac:dyDescent="0.35">
      <c r="A705">
        <v>692</v>
      </c>
      <c r="B705" s="1">
        <v>44378</v>
      </c>
      <c r="C705">
        <v>225</v>
      </c>
      <c r="D705" t="s">
        <v>2920</v>
      </c>
      <c r="E705" t="s">
        <v>2921</v>
      </c>
      <c r="F705">
        <v>2</v>
      </c>
      <c r="G705">
        <v>255.29</v>
      </c>
      <c r="H705">
        <v>41.22</v>
      </c>
      <c r="I705" t="b">
        <v>0</v>
      </c>
      <c r="J705" t="s">
        <v>2919</v>
      </c>
      <c r="K705" t="s">
        <v>2905</v>
      </c>
      <c r="L705">
        <f>F705*G705</f>
        <v>510.58</v>
      </c>
      <c r="M705">
        <f t="shared" si="10"/>
        <v>0</v>
      </c>
    </row>
    <row r="706" spans="1:13" x14ac:dyDescent="0.35">
      <c r="A706">
        <v>745</v>
      </c>
      <c r="B706" s="1">
        <v>44720</v>
      </c>
      <c r="C706">
        <v>226</v>
      </c>
      <c r="D706" t="s">
        <v>2913</v>
      </c>
      <c r="E706" t="s">
        <v>2914</v>
      </c>
      <c r="F706">
        <v>1</v>
      </c>
      <c r="G706">
        <v>13.77</v>
      </c>
      <c r="H706">
        <v>2.08</v>
      </c>
      <c r="I706" t="b">
        <v>1</v>
      </c>
      <c r="J706" t="s">
        <v>2916</v>
      </c>
      <c r="K706" t="s">
        <v>2905</v>
      </c>
      <c r="L706">
        <f>F706*G706</f>
        <v>13.77</v>
      </c>
      <c r="M706">
        <f t="shared" si="10"/>
        <v>1</v>
      </c>
    </row>
    <row r="707" spans="1:13" x14ac:dyDescent="0.35">
      <c r="A707">
        <v>8609</v>
      </c>
      <c r="B707" s="1">
        <v>44593</v>
      </c>
      <c r="C707">
        <v>226</v>
      </c>
      <c r="D707" t="s">
        <v>2920</v>
      </c>
      <c r="E707" t="s">
        <v>2927</v>
      </c>
      <c r="F707">
        <v>1</v>
      </c>
      <c r="G707">
        <v>395.27</v>
      </c>
      <c r="H707">
        <v>31.5</v>
      </c>
      <c r="I707" t="b">
        <v>0</v>
      </c>
      <c r="J707" t="s">
        <v>2919</v>
      </c>
      <c r="K707" t="s">
        <v>2905</v>
      </c>
      <c r="L707">
        <f>F707*G707</f>
        <v>395.27</v>
      </c>
      <c r="M707">
        <f t="shared" ref="M707:M770" si="11">IF(I707, 1, 0)</f>
        <v>0</v>
      </c>
    </row>
    <row r="708" spans="1:13" x14ac:dyDescent="0.35">
      <c r="A708">
        <v>2224</v>
      </c>
      <c r="B708" s="1">
        <v>44931</v>
      </c>
      <c r="C708">
        <v>227</v>
      </c>
      <c r="D708" t="s">
        <v>2902</v>
      </c>
      <c r="E708" t="s">
        <v>2939</v>
      </c>
      <c r="F708">
        <v>2</v>
      </c>
      <c r="G708">
        <v>191.73</v>
      </c>
      <c r="H708">
        <v>3.51</v>
      </c>
      <c r="I708" t="b">
        <v>1</v>
      </c>
      <c r="J708" t="s">
        <v>2904</v>
      </c>
      <c r="K708" t="s">
        <v>2905</v>
      </c>
      <c r="L708">
        <f>F708*G708</f>
        <v>383.46</v>
      </c>
      <c r="M708">
        <f t="shared" si="11"/>
        <v>1</v>
      </c>
    </row>
    <row r="709" spans="1:13" x14ac:dyDescent="0.35">
      <c r="A709">
        <v>5815</v>
      </c>
      <c r="B709" s="1">
        <v>44925</v>
      </c>
      <c r="C709">
        <v>228</v>
      </c>
      <c r="D709" t="s">
        <v>2902</v>
      </c>
      <c r="E709" t="s">
        <v>2923</v>
      </c>
      <c r="F709">
        <v>3</v>
      </c>
      <c r="G709">
        <v>255.6</v>
      </c>
      <c r="H709">
        <v>10.119999999999999</v>
      </c>
      <c r="I709" t="b">
        <v>0</v>
      </c>
      <c r="J709" t="s">
        <v>2910</v>
      </c>
      <c r="K709" t="s">
        <v>2905</v>
      </c>
      <c r="L709">
        <f>F709*G709</f>
        <v>766.8</v>
      </c>
      <c r="M709">
        <f t="shared" si="11"/>
        <v>0</v>
      </c>
    </row>
    <row r="710" spans="1:13" x14ac:dyDescent="0.35">
      <c r="A710">
        <v>9698</v>
      </c>
      <c r="B710" s="1">
        <v>44894</v>
      </c>
      <c r="C710">
        <v>228</v>
      </c>
      <c r="D710" t="s">
        <v>2913</v>
      </c>
      <c r="E710" t="s">
        <v>2926</v>
      </c>
      <c r="F710">
        <v>1</v>
      </c>
      <c r="G710">
        <v>215.74</v>
      </c>
      <c r="H710">
        <v>2.29</v>
      </c>
      <c r="I710" t="b">
        <v>1</v>
      </c>
      <c r="J710" t="s">
        <v>2929</v>
      </c>
      <c r="K710" t="s">
        <v>2905</v>
      </c>
      <c r="L710">
        <f>F710*G710</f>
        <v>215.74</v>
      </c>
      <c r="M710">
        <f t="shared" si="11"/>
        <v>1</v>
      </c>
    </row>
    <row r="711" spans="1:13" x14ac:dyDescent="0.35">
      <c r="A711">
        <v>6351</v>
      </c>
      <c r="B711" s="1">
        <v>44331</v>
      </c>
      <c r="C711">
        <v>228</v>
      </c>
      <c r="D711" t="s">
        <v>2911</v>
      </c>
      <c r="E711" t="s">
        <v>2912</v>
      </c>
      <c r="F711">
        <v>3</v>
      </c>
      <c r="G711">
        <v>487.72</v>
      </c>
      <c r="H711">
        <v>137.34</v>
      </c>
      <c r="I711" t="b">
        <v>0</v>
      </c>
      <c r="J711" t="s">
        <v>2919</v>
      </c>
      <c r="K711" t="s">
        <v>2917</v>
      </c>
      <c r="L711">
        <f>F711*G711</f>
        <v>1463.16</v>
      </c>
      <c r="M711">
        <f t="shared" si="11"/>
        <v>0</v>
      </c>
    </row>
    <row r="712" spans="1:13" x14ac:dyDescent="0.35">
      <c r="A712">
        <v>1675</v>
      </c>
      <c r="B712" s="1">
        <v>44697</v>
      </c>
      <c r="C712">
        <v>229</v>
      </c>
      <c r="D712" t="s">
        <v>2908</v>
      </c>
      <c r="E712" t="s">
        <v>2932</v>
      </c>
      <c r="F712">
        <v>5</v>
      </c>
      <c r="G712">
        <v>358.2</v>
      </c>
      <c r="H712">
        <v>66.13</v>
      </c>
      <c r="I712" t="b">
        <v>1</v>
      </c>
      <c r="J712" t="s">
        <v>2929</v>
      </c>
      <c r="K712" t="s">
        <v>2905</v>
      </c>
      <c r="L712">
        <f>F712*G712</f>
        <v>1791</v>
      </c>
      <c r="M712">
        <f t="shared" si="11"/>
        <v>1</v>
      </c>
    </row>
    <row r="713" spans="1:13" x14ac:dyDescent="0.35">
      <c r="A713">
        <v>6431</v>
      </c>
      <c r="B713" s="1">
        <v>44524</v>
      </c>
      <c r="C713">
        <v>229</v>
      </c>
      <c r="D713" t="s">
        <v>2908</v>
      </c>
      <c r="E713" t="s">
        <v>2909</v>
      </c>
      <c r="F713">
        <v>2</v>
      </c>
      <c r="G713">
        <v>237.7</v>
      </c>
      <c r="H713">
        <v>60.66</v>
      </c>
      <c r="I713" t="b">
        <v>0</v>
      </c>
      <c r="J713" t="s">
        <v>2910</v>
      </c>
      <c r="K713" t="s">
        <v>2917</v>
      </c>
      <c r="L713">
        <f>F713*G713</f>
        <v>475.4</v>
      </c>
      <c r="M713">
        <f t="shared" si="11"/>
        <v>0</v>
      </c>
    </row>
    <row r="714" spans="1:13" x14ac:dyDescent="0.35">
      <c r="A714">
        <v>2939</v>
      </c>
      <c r="B714" s="1">
        <v>44468</v>
      </c>
      <c r="C714">
        <v>229</v>
      </c>
      <c r="D714" t="s">
        <v>2908</v>
      </c>
      <c r="E714" t="s">
        <v>2932</v>
      </c>
      <c r="F714">
        <v>4</v>
      </c>
      <c r="G714">
        <v>43.77</v>
      </c>
      <c r="H714">
        <v>10.18</v>
      </c>
      <c r="I714" t="b">
        <v>0</v>
      </c>
      <c r="J714" t="s">
        <v>2910</v>
      </c>
      <c r="K714" t="s">
        <v>2905</v>
      </c>
      <c r="L714">
        <f>F714*G714</f>
        <v>175.08</v>
      </c>
      <c r="M714">
        <f t="shared" si="11"/>
        <v>0</v>
      </c>
    </row>
    <row r="715" spans="1:13" x14ac:dyDescent="0.35">
      <c r="A715">
        <v>5821</v>
      </c>
      <c r="B715" s="1">
        <v>44407</v>
      </c>
      <c r="C715">
        <v>229</v>
      </c>
      <c r="D715" t="s">
        <v>2902</v>
      </c>
      <c r="E715" t="s">
        <v>2903</v>
      </c>
      <c r="F715">
        <v>4</v>
      </c>
      <c r="G715">
        <v>396.16</v>
      </c>
      <c r="H715">
        <v>65.63</v>
      </c>
      <c r="I715" t="b">
        <v>0</v>
      </c>
      <c r="J715" t="s">
        <v>2904</v>
      </c>
      <c r="K715" t="s">
        <v>2905</v>
      </c>
      <c r="L715">
        <f>F715*G715</f>
        <v>1584.64</v>
      </c>
      <c r="M715">
        <f t="shared" si="11"/>
        <v>0</v>
      </c>
    </row>
    <row r="716" spans="1:13" x14ac:dyDescent="0.35">
      <c r="A716">
        <v>3426</v>
      </c>
      <c r="B716" s="1">
        <v>44313</v>
      </c>
      <c r="C716">
        <v>229</v>
      </c>
      <c r="D716" t="s">
        <v>2908</v>
      </c>
      <c r="E716" t="s">
        <v>2932</v>
      </c>
      <c r="F716">
        <v>2</v>
      </c>
      <c r="G716">
        <v>121.63</v>
      </c>
      <c r="H716">
        <v>10.6</v>
      </c>
      <c r="I716" t="b">
        <v>1</v>
      </c>
      <c r="J716" t="s">
        <v>2904</v>
      </c>
      <c r="K716" t="s">
        <v>2905</v>
      </c>
      <c r="L716">
        <f>F716*G716</f>
        <v>243.26</v>
      </c>
      <c r="M716">
        <f t="shared" si="11"/>
        <v>1</v>
      </c>
    </row>
    <row r="717" spans="1:13" x14ac:dyDescent="0.35">
      <c r="A717">
        <v>7192</v>
      </c>
      <c r="B717" s="1">
        <v>44813</v>
      </c>
      <c r="C717">
        <v>230</v>
      </c>
      <c r="D717" t="s">
        <v>2920</v>
      </c>
      <c r="E717" t="s">
        <v>2935</v>
      </c>
      <c r="F717">
        <v>3</v>
      </c>
      <c r="G717">
        <v>494.51</v>
      </c>
      <c r="H717">
        <v>186.3</v>
      </c>
      <c r="I717" t="b">
        <v>1</v>
      </c>
      <c r="J717" t="s">
        <v>2910</v>
      </c>
      <c r="K717" t="s">
        <v>2917</v>
      </c>
      <c r="L717">
        <f>F717*G717</f>
        <v>1483.53</v>
      </c>
      <c r="M717">
        <f t="shared" si="11"/>
        <v>1</v>
      </c>
    </row>
    <row r="718" spans="1:13" x14ac:dyDescent="0.35">
      <c r="A718">
        <v>2957</v>
      </c>
      <c r="B718" s="1">
        <v>44773</v>
      </c>
      <c r="C718">
        <v>230</v>
      </c>
      <c r="D718" t="s">
        <v>2902</v>
      </c>
      <c r="E718" t="s">
        <v>2903</v>
      </c>
      <c r="F718">
        <v>3</v>
      </c>
      <c r="G718">
        <v>340.2</v>
      </c>
      <c r="H718">
        <v>14.66</v>
      </c>
      <c r="I718" t="b">
        <v>0</v>
      </c>
      <c r="J718" t="s">
        <v>2910</v>
      </c>
      <c r="K718" t="s">
        <v>2917</v>
      </c>
      <c r="L718">
        <f>F718*G718</f>
        <v>1020.5999999999999</v>
      </c>
      <c r="M718">
        <f t="shared" si="11"/>
        <v>0</v>
      </c>
    </row>
    <row r="719" spans="1:13" x14ac:dyDescent="0.35">
      <c r="A719">
        <v>1922</v>
      </c>
      <c r="B719" s="1">
        <v>44718</v>
      </c>
      <c r="C719">
        <v>230</v>
      </c>
      <c r="D719" t="s">
        <v>2908</v>
      </c>
      <c r="E719" t="s">
        <v>2938</v>
      </c>
      <c r="F719">
        <v>4</v>
      </c>
      <c r="G719">
        <v>166.09</v>
      </c>
      <c r="H719">
        <v>35.85</v>
      </c>
      <c r="I719" t="b">
        <v>1</v>
      </c>
      <c r="J719" t="s">
        <v>2919</v>
      </c>
      <c r="K719" t="s">
        <v>2917</v>
      </c>
      <c r="L719">
        <f>F719*G719</f>
        <v>664.36</v>
      </c>
      <c r="M719">
        <f t="shared" si="11"/>
        <v>1</v>
      </c>
    </row>
    <row r="720" spans="1:13" x14ac:dyDescent="0.35">
      <c r="A720">
        <v>480</v>
      </c>
      <c r="B720" s="1">
        <v>44428</v>
      </c>
      <c r="C720">
        <v>230</v>
      </c>
      <c r="D720" t="s">
        <v>2906</v>
      </c>
      <c r="E720" t="s">
        <v>2925</v>
      </c>
      <c r="F720">
        <v>2</v>
      </c>
      <c r="G720">
        <v>61.52</v>
      </c>
      <c r="H720">
        <v>9.93</v>
      </c>
      <c r="I720" t="b">
        <v>0</v>
      </c>
      <c r="J720" t="s">
        <v>2916</v>
      </c>
      <c r="K720" t="s">
        <v>2917</v>
      </c>
      <c r="L720">
        <f>F720*G720</f>
        <v>123.04</v>
      </c>
      <c r="M720">
        <f t="shared" si="11"/>
        <v>0</v>
      </c>
    </row>
    <row r="721" spans="1:13" x14ac:dyDescent="0.35">
      <c r="A721">
        <v>1805</v>
      </c>
      <c r="B721" s="1">
        <v>44311</v>
      </c>
      <c r="C721">
        <v>230</v>
      </c>
      <c r="D721" t="s">
        <v>2906</v>
      </c>
      <c r="E721" t="s">
        <v>2922</v>
      </c>
      <c r="F721">
        <v>3</v>
      </c>
      <c r="G721">
        <v>47.38</v>
      </c>
      <c r="H721">
        <v>7.91</v>
      </c>
      <c r="I721" t="b">
        <v>0</v>
      </c>
      <c r="J721" t="s">
        <v>2919</v>
      </c>
      <c r="K721" t="s">
        <v>2917</v>
      </c>
      <c r="L721">
        <f>F721*G721</f>
        <v>142.14000000000001</v>
      </c>
      <c r="M721">
        <f t="shared" si="11"/>
        <v>0</v>
      </c>
    </row>
    <row r="722" spans="1:13" x14ac:dyDescent="0.35">
      <c r="A722">
        <v>5306</v>
      </c>
      <c r="B722" s="1">
        <v>44656</v>
      </c>
      <c r="C722">
        <v>231</v>
      </c>
      <c r="D722" t="s">
        <v>2913</v>
      </c>
      <c r="E722" t="s">
        <v>2926</v>
      </c>
      <c r="F722">
        <v>2</v>
      </c>
      <c r="G722">
        <v>278.51</v>
      </c>
      <c r="H722">
        <v>92.96</v>
      </c>
      <c r="I722" t="b">
        <v>0</v>
      </c>
      <c r="J722" t="s">
        <v>2919</v>
      </c>
      <c r="K722" t="s">
        <v>2905</v>
      </c>
      <c r="L722">
        <f>F722*G722</f>
        <v>557.02</v>
      </c>
      <c r="M722">
        <f t="shared" si="11"/>
        <v>0</v>
      </c>
    </row>
    <row r="723" spans="1:13" x14ac:dyDescent="0.35">
      <c r="A723">
        <v>4504</v>
      </c>
      <c r="B723" s="1">
        <v>44542</v>
      </c>
      <c r="C723">
        <v>231</v>
      </c>
      <c r="D723" t="s">
        <v>2908</v>
      </c>
      <c r="E723" t="s">
        <v>2909</v>
      </c>
      <c r="F723">
        <v>2</v>
      </c>
      <c r="G723">
        <v>392.56</v>
      </c>
      <c r="H723">
        <v>111.03</v>
      </c>
      <c r="I723" t="b">
        <v>0</v>
      </c>
      <c r="J723" t="s">
        <v>2904</v>
      </c>
      <c r="K723" t="s">
        <v>2917</v>
      </c>
      <c r="L723">
        <f>F723*G723</f>
        <v>785.12</v>
      </c>
      <c r="M723">
        <f t="shared" si="11"/>
        <v>0</v>
      </c>
    </row>
    <row r="724" spans="1:13" x14ac:dyDescent="0.35">
      <c r="A724">
        <v>9908</v>
      </c>
      <c r="B724" s="1">
        <v>44539</v>
      </c>
      <c r="C724">
        <v>231</v>
      </c>
      <c r="D724" t="s">
        <v>2920</v>
      </c>
      <c r="E724" t="s">
        <v>2936</v>
      </c>
      <c r="F724">
        <v>2</v>
      </c>
      <c r="G724">
        <v>495.74</v>
      </c>
      <c r="H724">
        <v>122.26</v>
      </c>
      <c r="I724" t="b">
        <v>1</v>
      </c>
      <c r="J724" t="s">
        <v>2916</v>
      </c>
      <c r="K724" t="s">
        <v>2917</v>
      </c>
      <c r="L724">
        <f>F724*G724</f>
        <v>991.48</v>
      </c>
      <c r="M724">
        <f t="shared" si="11"/>
        <v>1</v>
      </c>
    </row>
    <row r="725" spans="1:13" x14ac:dyDescent="0.35">
      <c r="A725">
        <v>8701</v>
      </c>
      <c r="B725" s="1">
        <v>44988</v>
      </c>
      <c r="C725">
        <v>232</v>
      </c>
      <c r="D725" t="s">
        <v>2902</v>
      </c>
      <c r="E725" t="s">
        <v>2939</v>
      </c>
      <c r="F725">
        <v>1</v>
      </c>
      <c r="G725">
        <v>59.1</v>
      </c>
      <c r="H725">
        <v>9.76</v>
      </c>
      <c r="I725" t="b">
        <v>0</v>
      </c>
      <c r="J725" t="s">
        <v>2919</v>
      </c>
      <c r="K725" t="s">
        <v>2917</v>
      </c>
      <c r="L725">
        <f>F725*G725</f>
        <v>59.1</v>
      </c>
      <c r="M725">
        <f t="shared" si="11"/>
        <v>0</v>
      </c>
    </row>
    <row r="726" spans="1:13" x14ac:dyDescent="0.35">
      <c r="A726">
        <v>4077</v>
      </c>
      <c r="B726" s="1">
        <v>44889</v>
      </c>
      <c r="C726">
        <v>232</v>
      </c>
      <c r="D726" t="s">
        <v>2902</v>
      </c>
      <c r="E726" t="s">
        <v>2903</v>
      </c>
      <c r="F726">
        <v>3</v>
      </c>
      <c r="G726">
        <v>73.180000000000007</v>
      </c>
      <c r="H726">
        <v>14.03</v>
      </c>
      <c r="I726" t="b">
        <v>0</v>
      </c>
      <c r="J726" t="s">
        <v>2916</v>
      </c>
      <c r="K726" t="s">
        <v>2917</v>
      </c>
      <c r="L726">
        <f>F726*G726</f>
        <v>219.54000000000002</v>
      </c>
      <c r="M726">
        <f t="shared" si="11"/>
        <v>0</v>
      </c>
    </row>
    <row r="727" spans="1:13" x14ac:dyDescent="0.35">
      <c r="A727">
        <v>3167</v>
      </c>
      <c r="B727" s="1">
        <v>44563</v>
      </c>
      <c r="C727">
        <v>232</v>
      </c>
      <c r="D727" t="s">
        <v>2906</v>
      </c>
      <c r="E727" t="s">
        <v>2941</v>
      </c>
      <c r="F727">
        <v>1</v>
      </c>
      <c r="G727">
        <v>463.46</v>
      </c>
      <c r="H727">
        <v>220.19</v>
      </c>
      <c r="I727" t="b">
        <v>1</v>
      </c>
      <c r="J727" t="s">
        <v>2916</v>
      </c>
      <c r="K727" t="s">
        <v>2917</v>
      </c>
      <c r="L727">
        <f>F727*G727</f>
        <v>463.46</v>
      </c>
      <c r="M727">
        <f t="shared" si="11"/>
        <v>1</v>
      </c>
    </row>
    <row r="728" spans="1:13" x14ac:dyDescent="0.35">
      <c r="A728">
        <v>4802</v>
      </c>
      <c r="B728" s="1">
        <v>44785</v>
      </c>
      <c r="C728">
        <v>233</v>
      </c>
      <c r="D728" t="s">
        <v>2902</v>
      </c>
      <c r="E728" t="s">
        <v>2939</v>
      </c>
      <c r="F728">
        <v>5</v>
      </c>
      <c r="G728">
        <v>265.73</v>
      </c>
      <c r="H728">
        <v>54.9</v>
      </c>
      <c r="I728" t="b">
        <v>1</v>
      </c>
      <c r="J728" t="s">
        <v>2929</v>
      </c>
      <c r="K728" t="s">
        <v>2905</v>
      </c>
      <c r="L728">
        <f>F728*G728</f>
        <v>1328.65</v>
      </c>
      <c r="M728">
        <f t="shared" si="11"/>
        <v>1</v>
      </c>
    </row>
    <row r="729" spans="1:13" x14ac:dyDescent="0.35">
      <c r="A729">
        <v>5344</v>
      </c>
      <c r="B729" s="1">
        <v>44890</v>
      </c>
      <c r="C729">
        <v>234</v>
      </c>
      <c r="D729" t="s">
        <v>2906</v>
      </c>
      <c r="E729" t="s">
        <v>2907</v>
      </c>
      <c r="F729">
        <v>4</v>
      </c>
      <c r="G729">
        <v>436.24</v>
      </c>
      <c r="H729">
        <v>81.91</v>
      </c>
      <c r="I729" t="b">
        <v>1</v>
      </c>
      <c r="J729" t="s">
        <v>2919</v>
      </c>
      <c r="K729" t="s">
        <v>2905</v>
      </c>
      <c r="L729">
        <f>F729*G729</f>
        <v>1744.96</v>
      </c>
      <c r="M729">
        <f t="shared" si="11"/>
        <v>1</v>
      </c>
    </row>
    <row r="730" spans="1:13" x14ac:dyDescent="0.35">
      <c r="A730">
        <v>6513</v>
      </c>
      <c r="B730" s="1">
        <v>44820</v>
      </c>
      <c r="C730">
        <v>234</v>
      </c>
      <c r="D730" t="s">
        <v>2920</v>
      </c>
      <c r="E730" t="s">
        <v>2921</v>
      </c>
      <c r="F730">
        <v>4</v>
      </c>
      <c r="G730">
        <v>124.52</v>
      </c>
      <c r="H730">
        <v>36.549999999999997</v>
      </c>
      <c r="I730" t="b">
        <v>0</v>
      </c>
      <c r="J730" t="s">
        <v>2929</v>
      </c>
      <c r="K730" t="s">
        <v>2905</v>
      </c>
      <c r="L730">
        <f>F730*G730</f>
        <v>498.08</v>
      </c>
      <c r="M730">
        <f t="shared" si="11"/>
        <v>0</v>
      </c>
    </row>
    <row r="731" spans="1:13" x14ac:dyDescent="0.35">
      <c r="A731">
        <v>6543</v>
      </c>
      <c r="B731" s="1">
        <v>44924</v>
      </c>
      <c r="C731">
        <v>235</v>
      </c>
      <c r="D731" t="s">
        <v>2908</v>
      </c>
      <c r="E731" t="s">
        <v>2937</v>
      </c>
      <c r="F731">
        <v>3</v>
      </c>
      <c r="G731">
        <v>199.2</v>
      </c>
      <c r="H731">
        <v>31.26</v>
      </c>
      <c r="I731" t="b">
        <v>0</v>
      </c>
      <c r="J731" t="s">
        <v>2929</v>
      </c>
      <c r="K731" t="s">
        <v>2917</v>
      </c>
      <c r="L731">
        <f>F731*G731</f>
        <v>597.59999999999991</v>
      </c>
      <c r="M731">
        <f t="shared" si="11"/>
        <v>0</v>
      </c>
    </row>
    <row r="732" spans="1:13" x14ac:dyDescent="0.35">
      <c r="A732">
        <v>5706</v>
      </c>
      <c r="B732" s="1">
        <v>44393</v>
      </c>
      <c r="C732">
        <v>235</v>
      </c>
      <c r="D732" t="s">
        <v>2911</v>
      </c>
      <c r="E732" t="s">
        <v>2943</v>
      </c>
      <c r="F732">
        <v>3</v>
      </c>
      <c r="G732">
        <v>244.48</v>
      </c>
      <c r="H732">
        <v>20.6</v>
      </c>
      <c r="I732" t="b">
        <v>1</v>
      </c>
      <c r="J732" t="s">
        <v>2919</v>
      </c>
      <c r="K732" t="s">
        <v>2905</v>
      </c>
      <c r="L732">
        <f>F732*G732</f>
        <v>733.43999999999994</v>
      </c>
      <c r="M732">
        <f t="shared" si="11"/>
        <v>1</v>
      </c>
    </row>
    <row r="733" spans="1:13" x14ac:dyDescent="0.35">
      <c r="A733">
        <v>965</v>
      </c>
      <c r="B733" s="1">
        <v>44352</v>
      </c>
      <c r="C733">
        <v>235</v>
      </c>
      <c r="D733" t="s">
        <v>2906</v>
      </c>
      <c r="E733" t="s">
        <v>2925</v>
      </c>
      <c r="F733">
        <v>3</v>
      </c>
      <c r="G733">
        <v>44.72</v>
      </c>
      <c r="H733">
        <v>5.32</v>
      </c>
      <c r="I733" t="b">
        <v>0</v>
      </c>
      <c r="J733" t="s">
        <v>2916</v>
      </c>
      <c r="K733" t="s">
        <v>2917</v>
      </c>
      <c r="L733">
        <f>F733*G733</f>
        <v>134.16</v>
      </c>
      <c r="M733">
        <f t="shared" si="11"/>
        <v>0</v>
      </c>
    </row>
    <row r="734" spans="1:13" x14ac:dyDescent="0.35">
      <c r="A734">
        <v>8839</v>
      </c>
      <c r="B734" s="1">
        <v>44790</v>
      </c>
      <c r="C734">
        <v>236</v>
      </c>
      <c r="D734" t="s">
        <v>2902</v>
      </c>
      <c r="E734" t="s">
        <v>2933</v>
      </c>
      <c r="F734">
        <v>2</v>
      </c>
      <c r="G734">
        <v>193.49</v>
      </c>
      <c r="H734">
        <v>9.69</v>
      </c>
      <c r="I734" t="b">
        <v>1</v>
      </c>
      <c r="J734" t="s">
        <v>2904</v>
      </c>
      <c r="K734" t="s">
        <v>2917</v>
      </c>
      <c r="L734">
        <f>F734*G734</f>
        <v>386.98</v>
      </c>
      <c r="M734">
        <f t="shared" si="11"/>
        <v>1</v>
      </c>
    </row>
    <row r="735" spans="1:13" x14ac:dyDescent="0.35">
      <c r="A735">
        <v>8171</v>
      </c>
      <c r="B735" s="1">
        <v>44743</v>
      </c>
      <c r="C735">
        <v>237</v>
      </c>
      <c r="D735" t="s">
        <v>2906</v>
      </c>
      <c r="E735" t="s">
        <v>2934</v>
      </c>
      <c r="F735">
        <v>5</v>
      </c>
      <c r="G735">
        <v>172.15</v>
      </c>
      <c r="H735">
        <v>19.28</v>
      </c>
      <c r="I735" t="b">
        <v>0</v>
      </c>
      <c r="J735" t="s">
        <v>2910</v>
      </c>
      <c r="K735" t="s">
        <v>2905</v>
      </c>
      <c r="L735">
        <f>F735*G735</f>
        <v>860.75</v>
      </c>
      <c r="M735">
        <f t="shared" si="11"/>
        <v>0</v>
      </c>
    </row>
    <row r="736" spans="1:13" x14ac:dyDescent="0.35">
      <c r="A736">
        <v>3944</v>
      </c>
      <c r="B736" s="1">
        <v>44512</v>
      </c>
      <c r="C736">
        <v>237</v>
      </c>
      <c r="D736" t="s">
        <v>2920</v>
      </c>
      <c r="E736" t="s">
        <v>2927</v>
      </c>
      <c r="F736">
        <v>5</v>
      </c>
      <c r="G736">
        <v>289.60000000000002</v>
      </c>
      <c r="H736">
        <v>38.619999999999997</v>
      </c>
      <c r="I736" t="b">
        <v>0</v>
      </c>
      <c r="J736" t="s">
        <v>2916</v>
      </c>
      <c r="K736" t="s">
        <v>2917</v>
      </c>
      <c r="L736">
        <f>F736*G736</f>
        <v>1448</v>
      </c>
      <c r="M736">
        <f t="shared" si="11"/>
        <v>0</v>
      </c>
    </row>
    <row r="737" spans="1:13" x14ac:dyDescent="0.35">
      <c r="A737">
        <v>3701</v>
      </c>
      <c r="B737" s="1">
        <v>44338</v>
      </c>
      <c r="C737">
        <v>237</v>
      </c>
      <c r="D737" t="s">
        <v>2913</v>
      </c>
      <c r="E737" t="s">
        <v>2914</v>
      </c>
      <c r="F737">
        <v>4</v>
      </c>
      <c r="G737">
        <v>178.05</v>
      </c>
      <c r="H737">
        <v>2.35</v>
      </c>
      <c r="I737" t="b">
        <v>1</v>
      </c>
      <c r="J737" t="s">
        <v>2929</v>
      </c>
      <c r="K737" t="s">
        <v>2917</v>
      </c>
      <c r="L737">
        <f>F737*G737</f>
        <v>712.2</v>
      </c>
      <c r="M737">
        <f t="shared" si="11"/>
        <v>1</v>
      </c>
    </row>
    <row r="738" spans="1:13" x14ac:dyDescent="0.35">
      <c r="A738">
        <v>5931</v>
      </c>
      <c r="B738" s="1">
        <v>44319</v>
      </c>
      <c r="C738">
        <v>237</v>
      </c>
      <c r="D738" t="s">
        <v>2913</v>
      </c>
      <c r="E738" t="s">
        <v>2918</v>
      </c>
      <c r="F738">
        <v>1</v>
      </c>
      <c r="G738">
        <v>349.61</v>
      </c>
      <c r="H738">
        <v>77.790000000000006</v>
      </c>
      <c r="I738" t="b">
        <v>0</v>
      </c>
      <c r="J738" t="s">
        <v>2910</v>
      </c>
      <c r="K738" t="s">
        <v>2917</v>
      </c>
      <c r="L738">
        <f>F738*G738</f>
        <v>349.61</v>
      </c>
      <c r="M738">
        <f t="shared" si="11"/>
        <v>0</v>
      </c>
    </row>
    <row r="739" spans="1:13" x14ac:dyDescent="0.35">
      <c r="A739">
        <v>780</v>
      </c>
      <c r="B739" s="1">
        <v>44312</v>
      </c>
      <c r="C739">
        <v>237</v>
      </c>
      <c r="D739" t="s">
        <v>2911</v>
      </c>
      <c r="E739" t="s">
        <v>2943</v>
      </c>
      <c r="F739">
        <v>3</v>
      </c>
      <c r="G739">
        <v>475.35</v>
      </c>
      <c r="H739">
        <v>59.91</v>
      </c>
      <c r="I739" t="b">
        <v>1</v>
      </c>
      <c r="J739" t="s">
        <v>2929</v>
      </c>
      <c r="K739" t="s">
        <v>2905</v>
      </c>
      <c r="L739">
        <f>F739*G739</f>
        <v>1426.0500000000002</v>
      </c>
      <c r="M739">
        <f t="shared" si="11"/>
        <v>1</v>
      </c>
    </row>
    <row r="740" spans="1:13" x14ac:dyDescent="0.35">
      <c r="A740">
        <v>3710</v>
      </c>
      <c r="B740" s="1">
        <v>44911</v>
      </c>
      <c r="C740">
        <v>238</v>
      </c>
      <c r="D740" t="s">
        <v>2911</v>
      </c>
      <c r="E740" t="s">
        <v>2943</v>
      </c>
      <c r="F740">
        <v>2</v>
      </c>
      <c r="G740">
        <v>243.36</v>
      </c>
      <c r="H740">
        <v>81.02</v>
      </c>
      <c r="I740" t="b">
        <v>0</v>
      </c>
      <c r="J740" t="s">
        <v>2916</v>
      </c>
      <c r="K740" t="s">
        <v>2905</v>
      </c>
      <c r="L740">
        <f>F740*G740</f>
        <v>486.72</v>
      </c>
      <c r="M740">
        <f t="shared" si="11"/>
        <v>0</v>
      </c>
    </row>
    <row r="741" spans="1:13" x14ac:dyDescent="0.35">
      <c r="A741">
        <v>9493</v>
      </c>
      <c r="B741" s="1">
        <v>45009</v>
      </c>
      <c r="C741">
        <v>239</v>
      </c>
      <c r="D741" t="s">
        <v>2906</v>
      </c>
      <c r="E741" t="s">
        <v>2925</v>
      </c>
      <c r="F741">
        <v>2</v>
      </c>
      <c r="G741">
        <v>249.56</v>
      </c>
      <c r="H741">
        <v>2.38</v>
      </c>
      <c r="I741" t="b">
        <v>1</v>
      </c>
      <c r="J741" t="s">
        <v>2916</v>
      </c>
      <c r="K741" t="s">
        <v>2917</v>
      </c>
      <c r="L741">
        <f>F741*G741</f>
        <v>499.12</v>
      </c>
      <c r="M741">
        <f t="shared" si="11"/>
        <v>1</v>
      </c>
    </row>
    <row r="742" spans="1:13" x14ac:dyDescent="0.35">
      <c r="A742">
        <v>813</v>
      </c>
      <c r="B742" s="1">
        <v>44957</v>
      </c>
      <c r="C742">
        <v>239</v>
      </c>
      <c r="D742" t="s">
        <v>2906</v>
      </c>
      <c r="E742" t="s">
        <v>2925</v>
      </c>
      <c r="F742">
        <v>2</v>
      </c>
      <c r="G742">
        <v>345.38</v>
      </c>
      <c r="H742">
        <v>148.61000000000001</v>
      </c>
      <c r="I742" t="b">
        <v>0</v>
      </c>
      <c r="J742" t="s">
        <v>2919</v>
      </c>
      <c r="K742" t="s">
        <v>2917</v>
      </c>
      <c r="L742">
        <f>F742*G742</f>
        <v>690.76</v>
      </c>
      <c r="M742">
        <f t="shared" si="11"/>
        <v>0</v>
      </c>
    </row>
    <row r="743" spans="1:13" x14ac:dyDescent="0.35">
      <c r="A743">
        <v>4068</v>
      </c>
      <c r="B743" s="1">
        <v>44892</v>
      </c>
      <c r="C743">
        <v>239</v>
      </c>
      <c r="D743" t="s">
        <v>2920</v>
      </c>
      <c r="E743" t="s">
        <v>2935</v>
      </c>
      <c r="F743">
        <v>4</v>
      </c>
      <c r="G743">
        <v>99.68</v>
      </c>
      <c r="H743">
        <v>36.729999999999997</v>
      </c>
      <c r="I743" t="b">
        <v>0</v>
      </c>
      <c r="J743" t="s">
        <v>2904</v>
      </c>
      <c r="K743" t="s">
        <v>2917</v>
      </c>
      <c r="L743">
        <f>F743*G743</f>
        <v>398.72</v>
      </c>
      <c r="M743">
        <f t="shared" si="11"/>
        <v>0</v>
      </c>
    </row>
    <row r="744" spans="1:13" x14ac:dyDescent="0.35">
      <c r="A744">
        <v>6785</v>
      </c>
      <c r="B744" s="1">
        <v>44548</v>
      </c>
      <c r="C744">
        <v>239</v>
      </c>
      <c r="D744" t="s">
        <v>2911</v>
      </c>
      <c r="E744" t="s">
        <v>2924</v>
      </c>
      <c r="F744">
        <v>4</v>
      </c>
      <c r="G744">
        <v>461.43</v>
      </c>
      <c r="H744">
        <v>109.4</v>
      </c>
      <c r="I744" t="b">
        <v>1</v>
      </c>
      <c r="J744" t="s">
        <v>2916</v>
      </c>
      <c r="K744" t="s">
        <v>2905</v>
      </c>
      <c r="L744">
        <f>F744*G744</f>
        <v>1845.72</v>
      </c>
      <c r="M744">
        <f t="shared" si="11"/>
        <v>1</v>
      </c>
    </row>
    <row r="745" spans="1:13" x14ac:dyDescent="0.35">
      <c r="A745">
        <v>1769</v>
      </c>
      <c r="B745" s="1">
        <v>44464</v>
      </c>
      <c r="C745">
        <v>239</v>
      </c>
      <c r="D745" t="s">
        <v>2920</v>
      </c>
      <c r="E745" t="s">
        <v>2936</v>
      </c>
      <c r="F745">
        <v>4</v>
      </c>
      <c r="G745">
        <v>448.28</v>
      </c>
      <c r="H745">
        <v>76.599999999999994</v>
      </c>
      <c r="I745" t="b">
        <v>1</v>
      </c>
      <c r="J745" t="s">
        <v>2919</v>
      </c>
      <c r="K745" t="s">
        <v>2905</v>
      </c>
      <c r="L745">
        <f>F745*G745</f>
        <v>1793.12</v>
      </c>
      <c r="M745">
        <f t="shared" si="11"/>
        <v>1</v>
      </c>
    </row>
    <row r="746" spans="1:13" x14ac:dyDescent="0.35">
      <c r="A746">
        <v>2572</v>
      </c>
      <c r="B746" s="1">
        <v>44782</v>
      </c>
      <c r="C746">
        <v>240</v>
      </c>
      <c r="D746" t="s">
        <v>2902</v>
      </c>
      <c r="E746" t="s">
        <v>2915</v>
      </c>
      <c r="F746">
        <v>2</v>
      </c>
      <c r="G746">
        <v>105.97</v>
      </c>
      <c r="H746">
        <v>11.08</v>
      </c>
      <c r="I746" t="b">
        <v>1</v>
      </c>
      <c r="J746" t="s">
        <v>2910</v>
      </c>
      <c r="K746" t="s">
        <v>2905</v>
      </c>
      <c r="L746">
        <f>F746*G746</f>
        <v>211.94</v>
      </c>
      <c r="M746">
        <f t="shared" si="11"/>
        <v>1</v>
      </c>
    </row>
    <row r="747" spans="1:13" x14ac:dyDescent="0.35">
      <c r="A747">
        <v>9840</v>
      </c>
      <c r="B747" s="1">
        <v>44725</v>
      </c>
      <c r="C747">
        <v>241</v>
      </c>
      <c r="D747" t="s">
        <v>2911</v>
      </c>
      <c r="E747" t="s">
        <v>2912</v>
      </c>
      <c r="F747">
        <v>1</v>
      </c>
      <c r="G747">
        <v>258.39999999999998</v>
      </c>
      <c r="H747">
        <v>14.62</v>
      </c>
      <c r="I747" t="b">
        <v>1</v>
      </c>
      <c r="J747" t="s">
        <v>2916</v>
      </c>
      <c r="K747" t="s">
        <v>2917</v>
      </c>
      <c r="L747">
        <f>F747*G747</f>
        <v>258.39999999999998</v>
      </c>
      <c r="M747">
        <f t="shared" si="11"/>
        <v>1</v>
      </c>
    </row>
    <row r="748" spans="1:13" x14ac:dyDescent="0.35">
      <c r="A748">
        <v>4911</v>
      </c>
      <c r="B748" s="1">
        <v>44390</v>
      </c>
      <c r="C748">
        <v>241</v>
      </c>
      <c r="D748" t="s">
        <v>2906</v>
      </c>
      <c r="E748" t="s">
        <v>2922</v>
      </c>
      <c r="F748">
        <v>5</v>
      </c>
      <c r="G748">
        <v>152.09</v>
      </c>
      <c r="H748">
        <v>39.89</v>
      </c>
      <c r="I748" t="b">
        <v>0</v>
      </c>
      <c r="J748" t="s">
        <v>2904</v>
      </c>
      <c r="K748" t="s">
        <v>2905</v>
      </c>
      <c r="L748">
        <f>F748*G748</f>
        <v>760.45</v>
      </c>
      <c r="M748">
        <f t="shared" si="11"/>
        <v>0</v>
      </c>
    </row>
    <row r="749" spans="1:13" x14ac:dyDescent="0.35">
      <c r="A749">
        <v>511</v>
      </c>
      <c r="B749" s="1">
        <v>44363</v>
      </c>
      <c r="C749">
        <v>241</v>
      </c>
      <c r="D749" t="s">
        <v>2913</v>
      </c>
      <c r="E749" t="s">
        <v>2914</v>
      </c>
      <c r="F749">
        <v>4</v>
      </c>
      <c r="G749">
        <v>316.36</v>
      </c>
      <c r="H749">
        <v>112.59</v>
      </c>
      <c r="I749" t="b">
        <v>0</v>
      </c>
      <c r="J749" t="s">
        <v>2929</v>
      </c>
      <c r="K749" t="s">
        <v>2905</v>
      </c>
      <c r="L749">
        <f>F749*G749</f>
        <v>1265.44</v>
      </c>
      <c r="M749">
        <f t="shared" si="11"/>
        <v>0</v>
      </c>
    </row>
    <row r="750" spans="1:13" x14ac:dyDescent="0.35">
      <c r="A750">
        <v>6285</v>
      </c>
      <c r="B750" s="1">
        <v>44753</v>
      </c>
      <c r="C750">
        <v>242</v>
      </c>
      <c r="D750" t="s">
        <v>2913</v>
      </c>
      <c r="E750" t="s">
        <v>2918</v>
      </c>
      <c r="F750">
        <v>3</v>
      </c>
      <c r="G750">
        <v>157.94999999999999</v>
      </c>
      <c r="H750">
        <v>57.09</v>
      </c>
      <c r="I750" t="b">
        <v>1</v>
      </c>
      <c r="J750" t="s">
        <v>2910</v>
      </c>
      <c r="K750" t="s">
        <v>2905</v>
      </c>
      <c r="L750">
        <f>F750*G750</f>
        <v>473.84999999999997</v>
      </c>
      <c r="M750">
        <f t="shared" si="11"/>
        <v>1</v>
      </c>
    </row>
    <row r="751" spans="1:13" x14ac:dyDescent="0.35">
      <c r="A751">
        <v>1102</v>
      </c>
      <c r="B751" s="1">
        <v>44743</v>
      </c>
      <c r="C751">
        <v>242</v>
      </c>
      <c r="D751" t="s">
        <v>2902</v>
      </c>
      <c r="E751" t="s">
        <v>2903</v>
      </c>
      <c r="F751">
        <v>3</v>
      </c>
      <c r="G751">
        <v>197.6</v>
      </c>
      <c r="H751">
        <v>56.04</v>
      </c>
      <c r="I751" t="b">
        <v>1</v>
      </c>
      <c r="J751" t="s">
        <v>2929</v>
      </c>
      <c r="K751" t="s">
        <v>2905</v>
      </c>
      <c r="L751">
        <f>F751*G751</f>
        <v>592.79999999999995</v>
      </c>
      <c r="M751">
        <f t="shared" si="11"/>
        <v>1</v>
      </c>
    </row>
    <row r="752" spans="1:13" x14ac:dyDescent="0.35">
      <c r="A752">
        <v>2420</v>
      </c>
      <c r="B752" s="1">
        <v>44587</v>
      </c>
      <c r="C752">
        <v>242</v>
      </c>
      <c r="D752" t="s">
        <v>2906</v>
      </c>
      <c r="E752" t="s">
        <v>2907</v>
      </c>
      <c r="F752">
        <v>3</v>
      </c>
      <c r="G752">
        <v>106.66</v>
      </c>
      <c r="H752">
        <v>32.130000000000003</v>
      </c>
      <c r="I752" t="b">
        <v>1</v>
      </c>
      <c r="J752" t="s">
        <v>2916</v>
      </c>
      <c r="K752" t="s">
        <v>2905</v>
      </c>
      <c r="L752">
        <f>F752*G752</f>
        <v>319.98</v>
      </c>
      <c r="M752">
        <f t="shared" si="11"/>
        <v>1</v>
      </c>
    </row>
    <row r="753" spans="1:13" x14ac:dyDescent="0.35">
      <c r="A753">
        <v>9851</v>
      </c>
      <c r="B753" s="1">
        <v>44445</v>
      </c>
      <c r="C753">
        <v>242</v>
      </c>
      <c r="D753" t="s">
        <v>2913</v>
      </c>
      <c r="E753" t="s">
        <v>2931</v>
      </c>
      <c r="F753">
        <v>1</v>
      </c>
      <c r="G753">
        <v>83.48</v>
      </c>
      <c r="H753">
        <v>1.1599999999999999</v>
      </c>
      <c r="I753" t="b">
        <v>0</v>
      </c>
      <c r="J753" t="s">
        <v>2929</v>
      </c>
      <c r="K753" t="s">
        <v>2905</v>
      </c>
      <c r="L753">
        <f>F753*G753</f>
        <v>83.48</v>
      </c>
      <c r="M753">
        <f t="shared" si="11"/>
        <v>0</v>
      </c>
    </row>
    <row r="754" spans="1:13" x14ac:dyDescent="0.35">
      <c r="A754">
        <v>867</v>
      </c>
      <c r="B754" s="1">
        <v>44716</v>
      </c>
      <c r="C754">
        <v>243</v>
      </c>
      <c r="D754" t="s">
        <v>2913</v>
      </c>
      <c r="E754" t="s">
        <v>2931</v>
      </c>
      <c r="F754">
        <v>3</v>
      </c>
      <c r="G754">
        <v>417.68</v>
      </c>
      <c r="H754">
        <v>83.19</v>
      </c>
      <c r="I754" t="b">
        <v>1</v>
      </c>
      <c r="J754" t="s">
        <v>2916</v>
      </c>
      <c r="K754" t="s">
        <v>2905</v>
      </c>
      <c r="L754">
        <f>F754*G754</f>
        <v>1253.04</v>
      </c>
      <c r="M754">
        <f t="shared" si="11"/>
        <v>1</v>
      </c>
    </row>
    <row r="755" spans="1:13" x14ac:dyDescent="0.35">
      <c r="A755">
        <v>8351</v>
      </c>
      <c r="B755" s="1">
        <v>44926</v>
      </c>
      <c r="C755">
        <v>245</v>
      </c>
      <c r="D755" t="s">
        <v>2913</v>
      </c>
      <c r="E755" t="s">
        <v>2926</v>
      </c>
      <c r="F755">
        <v>5</v>
      </c>
      <c r="G755">
        <v>438.79</v>
      </c>
      <c r="H755">
        <v>126.52</v>
      </c>
      <c r="I755" t="b">
        <v>1</v>
      </c>
      <c r="J755" t="s">
        <v>2929</v>
      </c>
      <c r="K755" t="s">
        <v>2917</v>
      </c>
      <c r="L755">
        <f>F755*G755</f>
        <v>2193.9500000000003</v>
      </c>
      <c r="M755">
        <f t="shared" si="11"/>
        <v>1</v>
      </c>
    </row>
    <row r="756" spans="1:13" x14ac:dyDescent="0.35">
      <c r="A756">
        <v>2300</v>
      </c>
      <c r="B756" s="1">
        <v>44936</v>
      </c>
      <c r="C756">
        <v>246</v>
      </c>
      <c r="D756" t="s">
        <v>2908</v>
      </c>
      <c r="E756" t="s">
        <v>2938</v>
      </c>
      <c r="F756">
        <v>4</v>
      </c>
      <c r="G756">
        <v>478.96</v>
      </c>
      <c r="H756">
        <v>217.28</v>
      </c>
      <c r="I756" t="b">
        <v>1</v>
      </c>
      <c r="J756" t="s">
        <v>2929</v>
      </c>
      <c r="K756" t="s">
        <v>2917</v>
      </c>
      <c r="L756">
        <f>F756*G756</f>
        <v>1915.84</v>
      </c>
      <c r="M756">
        <f t="shared" si="11"/>
        <v>1</v>
      </c>
    </row>
    <row r="757" spans="1:13" x14ac:dyDescent="0.35">
      <c r="A757">
        <v>3407</v>
      </c>
      <c r="B757" s="1">
        <v>44960</v>
      </c>
      <c r="C757">
        <v>247</v>
      </c>
      <c r="D757" t="s">
        <v>2913</v>
      </c>
      <c r="E757" t="s">
        <v>2914</v>
      </c>
      <c r="F757">
        <v>5</v>
      </c>
      <c r="G757">
        <v>283.55</v>
      </c>
      <c r="H757">
        <v>87.63</v>
      </c>
      <c r="I757" t="b">
        <v>1</v>
      </c>
      <c r="J757" t="s">
        <v>2904</v>
      </c>
      <c r="K757" t="s">
        <v>2917</v>
      </c>
      <c r="L757">
        <f>F757*G757</f>
        <v>1417.75</v>
      </c>
      <c r="M757">
        <f t="shared" si="11"/>
        <v>1</v>
      </c>
    </row>
    <row r="758" spans="1:13" x14ac:dyDescent="0.35">
      <c r="A758">
        <v>531</v>
      </c>
      <c r="B758" s="1">
        <v>44923</v>
      </c>
      <c r="C758">
        <v>247</v>
      </c>
      <c r="D758" t="s">
        <v>2911</v>
      </c>
      <c r="E758" t="s">
        <v>2912</v>
      </c>
      <c r="F758">
        <v>5</v>
      </c>
      <c r="G758">
        <v>286.75</v>
      </c>
      <c r="H758">
        <v>80.83</v>
      </c>
      <c r="I758" t="b">
        <v>0</v>
      </c>
      <c r="J758" t="s">
        <v>2919</v>
      </c>
      <c r="K758" t="s">
        <v>2917</v>
      </c>
      <c r="L758">
        <f>F758*G758</f>
        <v>1433.75</v>
      </c>
      <c r="M758">
        <f t="shared" si="11"/>
        <v>0</v>
      </c>
    </row>
    <row r="759" spans="1:13" x14ac:dyDescent="0.35">
      <c r="A759">
        <v>7416</v>
      </c>
      <c r="B759" s="1">
        <v>44896</v>
      </c>
      <c r="C759">
        <v>247</v>
      </c>
      <c r="D759" t="s">
        <v>2906</v>
      </c>
      <c r="E759" t="s">
        <v>2907</v>
      </c>
      <c r="F759">
        <v>4</v>
      </c>
      <c r="G759">
        <v>45.52</v>
      </c>
      <c r="H759">
        <v>21.43</v>
      </c>
      <c r="I759" t="b">
        <v>0</v>
      </c>
      <c r="J759" t="s">
        <v>2919</v>
      </c>
      <c r="K759" t="s">
        <v>2905</v>
      </c>
      <c r="L759">
        <f>F759*G759</f>
        <v>182.08</v>
      </c>
      <c r="M759">
        <f t="shared" si="11"/>
        <v>0</v>
      </c>
    </row>
    <row r="760" spans="1:13" x14ac:dyDescent="0.35">
      <c r="A760">
        <v>8859</v>
      </c>
      <c r="B760" s="1">
        <v>44633</v>
      </c>
      <c r="C760">
        <v>247</v>
      </c>
      <c r="D760" t="s">
        <v>2920</v>
      </c>
      <c r="E760" t="s">
        <v>2921</v>
      </c>
      <c r="F760">
        <v>2</v>
      </c>
      <c r="G760">
        <v>379.09</v>
      </c>
      <c r="H760">
        <v>125.05</v>
      </c>
      <c r="I760" t="b">
        <v>1</v>
      </c>
      <c r="J760" t="s">
        <v>2919</v>
      </c>
      <c r="K760" t="s">
        <v>2905</v>
      </c>
      <c r="L760">
        <f>F760*G760</f>
        <v>758.18</v>
      </c>
      <c r="M760">
        <f t="shared" si="11"/>
        <v>1</v>
      </c>
    </row>
    <row r="761" spans="1:13" x14ac:dyDescent="0.35">
      <c r="A761">
        <v>5781</v>
      </c>
      <c r="B761" s="1">
        <v>44350</v>
      </c>
      <c r="C761">
        <v>247</v>
      </c>
      <c r="D761" t="s">
        <v>2908</v>
      </c>
      <c r="E761" t="s">
        <v>2937</v>
      </c>
      <c r="F761">
        <v>2</v>
      </c>
      <c r="G761">
        <v>335.54</v>
      </c>
      <c r="H761">
        <v>14.36</v>
      </c>
      <c r="I761" t="b">
        <v>0</v>
      </c>
      <c r="J761" t="s">
        <v>2919</v>
      </c>
      <c r="K761" t="s">
        <v>2917</v>
      </c>
      <c r="L761">
        <f>F761*G761</f>
        <v>671.08</v>
      </c>
      <c r="M761">
        <f t="shared" si="11"/>
        <v>0</v>
      </c>
    </row>
    <row r="762" spans="1:13" x14ac:dyDescent="0.35">
      <c r="A762">
        <v>5650</v>
      </c>
      <c r="B762" s="1">
        <v>44316</v>
      </c>
      <c r="C762">
        <v>247</v>
      </c>
      <c r="D762" t="s">
        <v>2902</v>
      </c>
      <c r="E762" t="s">
        <v>2915</v>
      </c>
      <c r="F762">
        <v>5</v>
      </c>
      <c r="G762">
        <v>370.24</v>
      </c>
      <c r="H762">
        <v>61.56</v>
      </c>
      <c r="I762" t="b">
        <v>1</v>
      </c>
      <c r="J762" t="s">
        <v>2910</v>
      </c>
      <c r="K762" t="s">
        <v>2905</v>
      </c>
      <c r="L762">
        <f>F762*G762</f>
        <v>1851.2</v>
      </c>
      <c r="M762">
        <f t="shared" si="11"/>
        <v>1</v>
      </c>
    </row>
    <row r="763" spans="1:13" x14ac:dyDescent="0.35">
      <c r="A763">
        <v>5528</v>
      </c>
      <c r="B763" s="1">
        <v>44947</v>
      </c>
      <c r="C763">
        <v>248</v>
      </c>
      <c r="D763" t="s">
        <v>2908</v>
      </c>
      <c r="E763" t="s">
        <v>2937</v>
      </c>
      <c r="F763">
        <v>1</v>
      </c>
      <c r="G763">
        <v>168.21</v>
      </c>
      <c r="H763">
        <v>46.48</v>
      </c>
      <c r="I763" t="b">
        <v>0</v>
      </c>
      <c r="J763" t="s">
        <v>2916</v>
      </c>
      <c r="K763" t="s">
        <v>2905</v>
      </c>
      <c r="L763">
        <f>F763*G763</f>
        <v>168.21</v>
      </c>
      <c r="M763">
        <f t="shared" si="11"/>
        <v>0</v>
      </c>
    </row>
    <row r="764" spans="1:13" x14ac:dyDescent="0.35">
      <c r="A764">
        <v>5229</v>
      </c>
      <c r="B764" s="1">
        <v>44697</v>
      </c>
      <c r="C764">
        <v>248</v>
      </c>
      <c r="D764" t="s">
        <v>2913</v>
      </c>
      <c r="E764" t="s">
        <v>2926</v>
      </c>
      <c r="F764">
        <v>3</v>
      </c>
      <c r="G764">
        <v>230.3</v>
      </c>
      <c r="H764">
        <v>16.22</v>
      </c>
      <c r="I764" t="b">
        <v>1</v>
      </c>
      <c r="J764" t="s">
        <v>2910</v>
      </c>
      <c r="K764" t="s">
        <v>2905</v>
      </c>
      <c r="L764">
        <f>F764*G764</f>
        <v>690.90000000000009</v>
      </c>
      <c r="M764">
        <f t="shared" si="11"/>
        <v>1</v>
      </c>
    </row>
    <row r="765" spans="1:13" x14ac:dyDescent="0.35">
      <c r="A765">
        <v>9201</v>
      </c>
      <c r="B765" s="1">
        <v>44674</v>
      </c>
      <c r="C765">
        <v>249</v>
      </c>
      <c r="D765" t="s">
        <v>2908</v>
      </c>
      <c r="E765" t="s">
        <v>2928</v>
      </c>
      <c r="F765">
        <v>4</v>
      </c>
      <c r="G765">
        <v>52.47</v>
      </c>
      <c r="H765">
        <v>2.35</v>
      </c>
      <c r="I765" t="b">
        <v>1</v>
      </c>
      <c r="J765" t="s">
        <v>2916</v>
      </c>
      <c r="K765" t="s">
        <v>2917</v>
      </c>
      <c r="L765">
        <f>F765*G765</f>
        <v>209.88</v>
      </c>
      <c r="M765">
        <f t="shared" si="11"/>
        <v>1</v>
      </c>
    </row>
    <row r="766" spans="1:13" x14ac:dyDescent="0.35">
      <c r="A766">
        <v>2532</v>
      </c>
      <c r="B766" s="1">
        <v>44898</v>
      </c>
      <c r="C766">
        <v>250</v>
      </c>
      <c r="D766" t="s">
        <v>2906</v>
      </c>
      <c r="E766" t="s">
        <v>2934</v>
      </c>
      <c r="F766">
        <v>3</v>
      </c>
      <c r="G766">
        <v>317.47000000000003</v>
      </c>
      <c r="H766">
        <v>19.54</v>
      </c>
      <c r="I766" t="b">
        <v>1</v>
      </c>
      <c r="J766" t="s">
        <v>2919</v>
      </c>
      <c r="K766" t="s">
        <v>2905</v>
      </c>
      <c r="L766">
        <f>F766*G766</f>
        <v>952.41000000000008</v>
      </c>
      <c r="M766">
        <f t="shared" si="11"/>
        <v>1</v>
      </c>
    </row>
    <row r="767" spans="1:13" x14ac:dyDescent="0.35">
      <c r="A767">
        <v>1735</v>
      </c>
      <c r="B767" s="1">
        <v>44789</v>
      </c>
      <c r="C767">
        <v>250</v>
      </c>
      <c r="D767" t="s">
        <v>2913</v>
      </c>
      <c r="E767" t="s">
        <v>2914</v>
      </c>
      <c r="F767">
        <v>4</v>
      </c>
      <c r="G767">
        <v>266.74</v>
      </c>
      <c r="H767">
        <v>52.78</v>
      </c>
      <c r="I767" t="b">
        <v>0</v>
      </c>
      <c r="J767" t="s">
        <v>2910</v>
      </c>
      <c r="K767" t="s">
        <v>2917</v>
      </c>
      <c r="L767">
        <f>F767*G767</f>
        <v>1066.96</v>
      </c>
      <c r="M767">
        <f t="shared" si="11"/>
        <v>0</v>
      </c>
    </row>
    <row r="768" spans="1:13" x14ac:dyDescent="0.35">
      <c r="A768">
        <v>7188</v>
      </c>
      <c r="B768" s="1">
        <v>44418</v>
      </c>
      <c r="C768">
        <v>250</v>
      </c>
      <c r="D768" t="s">
        <v>2908</v>
      </c>
      <c r="E768" t="s">
        <v>2932</v>
      </c>
      <c r="F768">
        <v>2</v>
      </c>
      <c r="G768">
        <v>58.98</v>
      </c>
      <c r="H768">
        <v>24.99</v>
      </c>
      <c r="I768" t="b">
        <v>0</v>
      </c>
      <c r="J768" t="s">
        <v>2916</v>
      </c>
      <c r="K768" t="s">
        <v>2917</v>
      </c>
      <c r="L768">
        <f>F768*G768</f>
        <v>117.96</v>
      </c>
      <c r="M768">
        <f t="shared" si="11"/>
        <v>0</v>
      </c>
    </row>
    <row r="769" spans="1:13" x14ac:dyDescent="0.35">
      <c r="A769">
        <v>4863</v>
      </c>
      <c r="B769" s="1">
        <v>44302</v>
      </c>
      <c r="C769">
        <v>250</v>
      </c>
      <c r="D769" t="s">
        <v>2906</v>
      </c>
      <c r="E769" t="s">
        <v>2934</v>
      </c>
      <c r="F769">
        <v>4</v>
      </c>
      <c r="G769">
        <v>420.59</v>
      </c>
      <c r="H769">
        <v>87.17</v>
      </c>
      <c r="I769" t="b">
        <v>1</v>
      </c>
      <c r="J769" t="s">
        <v>2929</v>
      </c>
      <c r="K769" t="s">
        <v>2917</v>
      </c>
      <c r="L769">
        <f>F769*G769</f>
        <v>1682.36</v>
      </c>
      <c r="M769">
        <f t="shared" si="11"/>
        <v>1</v>
      </c>
    </row>
    <row r="770" spans="1:13" x14ac:dyDescent="0.35">
      <c r="A770">
        <v>479</v>
      </c>
      <c r="B770" s="1">
        <v>44879</v>
      </c>
      <c r="C770">
        <v>251</v>
      </c>
      <c r="D770" t="s">
        <v>2906</v>
      </c>
      <c r="E770" t="s">
        <v>2941</v>
      </c>
      <c r="F770">
        <v>2</v>
      </c>
      <c r="G770">
        <v>242.25</v>
      </c>
      <c r="H770">
        <v>45.97</v>
      </c>
      <c r="I770" t="b">
        <v>0</v>
      </c>
      <c r="J770" t="s">
        <v>2916</v>
      </c>
      <c r="K770" t="s">
        <v>2917</v>
      </c>
      <c r="L770">
        <f>F770*G770</f>
        <v>484.5</v>
      </c>
      <c r="M770">
        <f t="shared" si="11"/>
        <v>0</v>
      </c>
    </row>
    <row r="771" spans="1:13" x14ac:dyDescent="0.35">
      <c r="A771">
        <v>5627</v>
      </c>
      <c r="B771" s="1">
        <v>44694</v>
      </c>
      <c r="C771">
        <v>251</v>
      </c>
      <c r="D771" t="s">
        <v>2908</v>
      </c>
      <c r="E771" t="s">
        <v>2909</v>
      </c>
      <c r="F771">
        <v>4</v>
      </c>
      <c r="G771">
        <v>189.07</v>
      </c>
      <c r="H771">
        <v>32.33</v>
      </c>
      <c r="I771" t="b">
        <v>1</v>
      </c>
      <c r="J771" t="s">
        <v>2916</v>
      </c>
      <c r="K771" t="s">
        <v>2917</v>
      </c>
      <c r="L771">
        <f>F771*G771</f>
        <v>756.28</v>
      </c>
      <c r="M771">
        <f t="shared" ref="M771:M834" si="12">IF(I771, 1, 0)</f>
        <v>1</v>
      </c>
    </row>
    <row r="772" spans="1:13" x14ac:dyDescent="0.35">
      <c r="A772">
        <v>5836</v>
      </c>
      <c r="B772" s="1">
        <v>44350</v>
      </c>
      <c r="C772">
        <v>251</v>
      </c>
      <c r="D772" t="s">
        <v>2906</v>
      </c>
      <c r="E772" t="s">
        <v>2934</v>
      </c>
      <c r="F772">
        <v>5</v>
      </c>
      <c r="G772">
        <v>457.63</v>
      </c>
      <c r="H772">
        <v>116.8</v>
      </c>
      <c r="I772" t="b">
        <v>1</v>
      </c>
      <c r="J772" t="s">
        <v>2919</v>
      </c>
      <c r="K772" t="s">
        <v>2917</v>
      </c>
      <c r="L772">
        <f>F772*G772</f>
        <v>2288.15</v>
      </c>
      <c r="M772">
        <f t="shared" si="12"/>
        <v>1</v>
      </c>
    </row>
    <row r="773" spans="1:13" x14ac:dyDescent="0.35">
      <c r="A773">
        <v>7524</v>
      </c>
      <c r="B773" s="1">
        <v>44342</v>
      </c>
      <c r="C773">
        <v>251</v>
      </c>
      <c r="D773" t="s">
        <v>2902</v>
      </c>
      <c r="E773" t="s">
        <v>2933</v>
      </c>
      <c r="F773">
        <v>4</v>
      </c>
      <c r="G773">
        <v>494.96</v>
      </c>
      <c r="H773">
        <v>197.18</v>
      </c>
      <c r="I773" t="b">
        <v>0</v>
      </c>
      <c r="J773" t="s">
        <v>2904</v>
      </c>
      <c r="K773" t="s">
        <v>2917</v>
      </c>
      <c r="L773">
        <f>F773*G773</f>
        <v>1979.84</v>
      </c>
      <c r="M773">
        <f t="shared" si="12"/>
        <v>0</v>
      </c>
    </row>
    <row r="774" spans="1:13" x14ac:dyDescent="0.35">
      <c r="A774">
        <v>6144</v>
      </c>
      <c r="B774" s="1">
        <v>44826</v>
      </c>
      <c r="C774">
        <v>252</v>
      </c>
      <c r="D774" t="s">
        <v>2913</v>
      </c>
      <c r="E774" t="s">
        <v>2940</v>
      </c>
      <c r="F774">
        <v>3</v>
      </c>
      <c r="G774">
        <v>466.92</v>
      </c>
      <c r="H774">
        <v>107.18</v>
      </c>
      <c r="I774" t="b">
        <v>0</v>
      </c>
      <c r="J774" t="s">
        <v>2916</v>
      </c>
      <c r="K774" t="s">
        <v>2905</v>
      </c>
      <c r="L774">
        <f>F774*G774</f>
        <v>1400.76</v>
      </c>
      <c r="M774">
        <f t="shared" si="12"/>
        <v>0</v>
      </c>
    </row>
    <row r="775" spans="1:13" x14ac:dyDescent="0.35">
      <c r="A775">
        <v>3462</v>
      </c>
      <c r="B775" s="1">
        <v>44757</v>
      </c>
      <c r="C775">
        <v>252</v>
      </c>
      <c r="D775" t="s">
        <v>2911</v>
      </c>
      <c r="E775" t="s">
        <v>2912</v>
      </c>
      <c r="F775">
        <v>4</v>
      </c>
      <c r="G775">
        <v>158.97999999999999</v>
      </c>
      <c r="H775">
        <v>31.43</v>
      </c>
      <c r="I775" t="b">
        <v>0</v>
      </c>
      <c r="J775" t="s">
        <v>2929</v>
      </c>
      <c r="K775" t="s">
        <v>2905</v>
      </c>
      <c r="L775">
        <f>F775*G775</f>
        <v>635.91999999999996</v>
      </c>
      <c r="M775">
        <f t="shared" si="12"/>
        <v>0</v>
      </c>
    </row>
    <row r="776" spans="1:13" x14ac:dyDescent="0.35">
      <c r="A776">
        <v>108</v>
      </c>
      <c r="B776" s="1">
        <v>44712</v>
      </c>
      <c r="C776">
        <v>252</v>
      </c>
      <c r="D776" t="s">
        <v>2913</v>
      </c>
      <c r="E776" t="s">
        <v>2918</v>
      </c>
      <c r="F776">
        <v>3</v>
      </c>
      <c r="G776">
        <v>257.45999999999998</v>
      </c>
      <c r="H776">
        <v>10.97</v>
      </c>
      <c r="I776" t="b">
        <v>0</v>
      </c>
      <c r="J776" t="s">
        <v>2929</v>
      </c>
      <c r="K776" t="s">
        <v>2905</v>
      </c>
      <c r="L776">
        <f>F776*G776</f>
        <v>772.37999999999988</v>
      </c>
      <c r="M776">
        <f t="shared" si="12"/>
        <v>0</v>
      </c>
    </row>
    <row r="777" spans="1:13" x14ac:dyDescent="0.35">
      <c r="A777">
        <v>1940</v>
      </c>
      <c r="B777" s="1">
        <v>44649</v>
      </c>
      <c r="C777">
        <v>252</v>
      </c>
      <c r="D777" t="s">
        <v>2908</v>
      </c>
      <c r="E777" t="s">
        <v>2909</v>
      </c>
      <c r="F777">
        <v>2</v>
      </c>
      <c r="G777">
        <v>53.83</v>
      </c>
      <c r="H777">
        <v>1.48</v>
      </c>
      <c r="I777" t="b">
        <v>1</v>
      </c>
      <c r="J777" t="s">
        <v>2929</v>
      </c>
      <c r="K777" t="s">
        <v>2905</v>
      </c>
      <c r="L777">
        <f>F777*G777</f>
        <v>107.66</v>
      </c>
      <c r="M777">
        <f t="shared" si="12"/>
        <v>1</v>
      </c>
    </row>
    <row r="778" spans="1:13" x14ac:dyDescent="0.35">
      <c r="A778">
        <v>131</v>
      </c>
      <c r="B778" s="1">
        <v>44515</v>
      </c>
      <c r="C778">
        <v>252</v>
      </c>
      <c r="D778" t="s">
        <v>2920</v>
      </c>
      <c r="E778" t="s">
        <v>2927</v>
      </c>
      <c r="F778">
        <v>4</v>
      </c>
      <c r="G778">
        <v>437.34</v>
      </c>
      <c r="H778">
        <v>48.15</v>
      </c>
      <c r="I778" t="b">
        <v>1</v>
      </c>
      <c r="J778" t="s">
        <v>2910</v>
      </c>
      <c r="K778" t="s">
        <v>2905</v>
      </c>
      <c r="L778">
        <f>F778*G778</f>
        <v>1749.36</v>
      </c>
      <c r="M778">
        <f t="shared" si="12"/>
        <v>1</v>
      </c>
    </row>
    <row r="779" spans="1:13" x14ac:dyDescent="0.35">
      <c r="A779">
        <v>7741</v>
      </c>
      <c r="B779" s="1">
        <v>44930</v>
      </c>
      <c r="C779">
        <v>253</v>
      </c>
      <c r="D779" t="s">
        <v>2908</v>
      </c>
      <c r="E779" t="s">
        <v>2909</v>
      </c>
      <c r="F779">
        <v>3</v>
      </c>
      <c r="G779">
        <v>374.79</v>
      </c>
      <c r="H779">
        <v>171.35</v>
      </c>
      <c r="I779" t="b">
        <v>1</v>
      </c>
      <c r="J779" t="s">
        <v>2916</v>
      </c>
      <c r="K779" t="s">
        <v>2917</v>
      </c>
      <c r="L779">
        <f>F779*G779</f>
        <v>1124.3700000000001</v>
      </c>
      <c r="M779">
        <f t="shared" si="12"/>
        <v>1</v>
      </c>
    </row>
    <row r="780" spans="1:13" x14ac:dyDescent="0.35">
      <c r="A780">
        <v>3758</v>
      </c>
      <c r="B780" s="1">
        <v>44962</v>
      </c>
      <c r="C780">
        <v>254</v>
      </c>
      <c r="D780" t="s">
        <v>2902</v>
      </c>
      <c r="E780" t="s">
        <v>2903</v>
      </c>
      <c r="F780">
        <v>4</v>
      </c>
      <c r="G780">
        <v>316.98</v>
      </c>
      <c r="H780">
        <v>20.81</v>
      </c>
      <c r="I780" t="b">
        <v>1</v>
      </c>
      <c r="J780" t="s">
        <v>2919</v>
      </c>
      <c r="K780" t="s">
        <v>2917</v>
      </c>
      <c r="L780">
        <f>F780*G780</f>
        <v>1267.92</v>
      </c>
      <c r="M780">
        <f t="shared" si="12"/>
        <v>1</v>
      </c>
    </row>
    <row r="781" spans="1:13" x14ac:dyDescent="0.35">
      <c r="A781">
        <v>4749</v>
      </c>
      <c r="B781" s="1">
        <v>44944</v>
      </c>
      <c r="C781">
        <v>254</v>
      </c>
      <c r="D781" t="s">
        <v>2906</v>
      </c>
      <c r="E781" t="s">
        <v>2934</v>
      </c>
      <c r="F781">
        <v>3</v>
      </c>
      <c r="G781">
        <v>137.91</v>
      </c>
      <c r="H781">
        <v>17.510000000000002</v>
      </c>
      <c r="I781" t="b">
        <v>0</v>
      </c>
      <c r="J781" t="s">
        <v>2904</v>
      </c>
      <c r="K781" t="s">
        <v>2917</v>
      </c>
      <c r="L781">
        <f>F781*G781</f>
        <v>413.73</v>
      </c>
      <c r="M781">
        <f t="shared" si="12"/>
        <v>0</v>
      </c>
    </row>
    <row r="782" spans="1:13" x14ac:dyDescent="0.35">
      <c r="A782">
        <v>642</v>
      </c>
      <c r="B782" s="1">
        <v>44485</v>
      </c>
      <c r="C782">
        <v>254</v>
      </c>
      <c r="D782" t="s">
        <v>2902</v>
      </c>
      <c r="E782" t="s">
        <v>2923</v>
      </c>
      <c r="F782">
        <v>4</v>
      </c>
      <c r="G782">
        <v>266.79000000000002</v>
      </c>
      <c r="H782">
        <v>81.34</v>
      </c>
      <c r="I782" t="b">
        <v>0</v>
      </c>
      <c r="J782" t="s">
        <v>2910</v>
      </c>
      <c r="K782" t="s">
        <v>2905</v>
      </c>
      <c r="L782">
        <f>F782*G782</f>
        <v>1067.1600000000001</v>
      </c>
      <c r="M782">
        <f t="shared" si="12"/>
        <v>0</v>
      </c>
    </row>
    <row r="783" spans="1:13" x14ac:dyDescent="0.35">
      <c r="A783">
        <v>1983</v>
      </c>
      <c r="B783" s="1">
        <v>44303</v>
      </c>
      <c r="C783">
        <v>254</v>
      </c>
      <c r="D783" t="s">
        <v>2920</v>
      </c>
      <c r="E783" t="s">
        <v>2930</v>
      </c>
      <c r="F783">
        <v>3</v>
      </c>
      <c r="G783">
        <v>20.309999999999999</v>
      </c>
      <c r="H783">
        <v>5.63</v>
      </c>
      <c r="I783" t="b">
        <v>1</v>
      </c>
      <c r="J783" t="s">
        <v>2919</v>
      </c>
      <c r="K783" t="s">
        <v>2917</v>
      </c>
      <c r="L783">
        <f>F783*G783</f>
        <v>60.929999999999993</v>
      </c>
      <c r="M783">
        <f t="shared" si="12"/>
        <v>1</v>
      </c>
    </row>
    <row r="784" spans="1:13" x14ac:dyDescent="0.35">
      <c r="A784">
        <v>6851</v>
      </c>
      <c r="B784" s="1">
        <v>44863</v>
      </c>
      <c r="C784">
        <v>255</v>
      </c>
      <c r="D784" t="s">
        <v>2920</v>
      </c>
      <c r="E784" t="s">
        <v>2935</v>
      </c>
      <c r="F784">
        <v>5</v>
      </c>
      <c r="G784">
        <v>363.35</v>
      </c>
      <c r="H784">
        <v>34.49</v>
      </c>
      <c r="I784" t="b">
        <v>1</v>
      </c>
      <c r="J784" t="s">
        <v>2929</v>
      </c>
      <c r="K784" t="s">
        <v>2905</v>
      </c>
      <c r="L784">
        <f>F784*G784</f>
        <v>1816.75</v>
      </c>
      <c r="M784">
        <f t="shared" si="12"/>
        <v>1</v>
      </c>
    </row>
    <row r="785" spans="1:13" x14ac:dyDescent="0.35">
      <c r="A785">
        <v>4315</v>
      </c>
      <c r="B785" s="1">
        <v>44501</v>
      </c>
      <c r="C785">
        <v>255</v>
      </c>
      <c r="D785" t="s">
        <v>2911</v>
      </c>
      <c r="E785" t="s">
        <v>2912</v>
      </c>
      <c r="F785">
        <v>4</v>
      </c>
      <c r="G785">
        <v>340.11</v>
      </c>
      <c r="H785">
        <v>139.63</v>
      </c>
      <c r="I785" t="b">
        <v>1</v>
      </c>
      <c r="J785" t="s">
        <v>2904</v>
      </c>
      <c r="K785" t="s">
        <v>2917</v>
      </c>
      <c r="L785">
        <f>F785*G785</f>
        <v>1360.44</v>
      </c>
      <c r="M785">
        <f t="shared" si="12"/>
        <v>1</v>
      </c>
    </row>
    <row r="786" spans="1:13" x14ac:dyDescent="0.35">
      <c r="A786">
        <v>171</v>
      </c>
      <c r="B786" s="1">
        <v>44341</v>
      </c>
      <c r="C786">
        <v>255</v>
      </c>
      <c r="D786" t="s">
        <v>2908</v>
      </c>
      <c r="E786" t="s">
        <v>2928</v>
      </c>
      <c r="F786">
        <v>5</v>
      </c>
      <c r="G786">
        <v>492.53</v>
      </c>
      <c r="H786">
        <v>75.7</v>
      </c>
      <c r="I786" t="b">
        <v>0</v>
      </c>
      <c r="J786" t="s">
        <v>2910</v>
      </c>
      <c r="K786" t="s">
        <v>2917</v>
      </c>
      <c r="L786">
        <f>F786*G786</f>
        <v>2462.6499999999996</v>
      </c>
      <c r="M786">
        <f t="shared" si="12"/>
        <v>0</v>
      </c>
    </row>
    <row r="787" spans="1:13" x14ac:dyDescent="0.35">
      <c r="A787">
        <v>2775</v>
      </c>
      <c r="B787" s="1">
        <v>44836</v>
      </c>
      <c r="C787">
        <v>256</v>
      </c>
      <c r="D787" t="s">
        <v>2902</v>
      </c>
      <c r="E787" t="s">
        <v>2939</v>
      </c>
      <c r="F787">
        <v>1</v>
      </c>
      <c r="G787">
        <v>180.69</v>
      </c>
      <c r="H787">
        <v>79.23</v>
      </c>
      <c r="I787" t="b">
        <v>1</v>
      </c>
      <c r="J787" t="s">
        <v>2916</v>
      </c>
      <c r="K787" t="s">
        <v>2917</v>
      </c>
      <c r="L787">
        <f>F787*G787</f>
        <v>180.69</v>
      </c>
      <c r="M787">
        <f t="shared" si="12"/>
        <v>1</v>
      </c>
    </row>
    <row r="788" spans="1:13" x14ac:dyDescent="0.35">
      <c r="A788">
        <v>8615</v>
      </c>
      <c r="B788" s="1">
        <v>44787</v>
      </c>
      <c r="C788">
        <v>256</v>
      </c>
      <c r="D788" t="s">
        <v>2902</v>
      </c>
      <c r="E788" t="s">
        <v>2933</v>
      </c>
      <c r="F788">
        <v>1</v>
      </c>
      <c r="G788">
        <v>494.81</v>
      </c>
      <c r="H788">
        <v>193.45</v>
      </c>
      <c r="I788" t="b">
        <v>0</v>
      </c>
      <c r="J788" t="s">
        <v>2929</v>
      </c>
      <c r="K788" t="s">
        <v>2905</v>
      </c>
      <c r="L788">
        <f>F788*G788</f>
        <v>494.81</v>
      </c>
      <c r="M788">
        <f t="shared" si="12"/>
        <v>0</v>
      </c>
    </row>
    <row r="789" spans="1:13" x14ac:dyDescent="0.35">
      <c r="A789">
        <v>7596</v>
      </c>
      <c r="B789" s="1">
        <v>44757</v>
      </c>
      <c r="C789">
        <v>256</v>
      </c>
      <c r="D789" t="s">
        <v>2906</v>
      </c>
      <c r="E789" t="s">
        <v>2941</v>
      </c>
      <c r="F789">
        <v>2</v>
      </c>
      <c r="G789">
        <v>160.29</v>
      </c>
      <c r="H789">
        <v>27.04</v>
      </c>
      <c r="I789" t="b">
        <v>0</v>
      </c>
      <c r="J789" t="s">
        <v>2904</v>
      </c>
      <c r="K789" t="s">
        <v>2917</v>
      </c>
      <c r="L789">
        <f>F789*G789</f>
        <v>320.58</v>
      </c>
      <c r="M789">
        <f t="shared" si="12"/>
        <v>0</v>
      </c>
    </row>
    <row r="790" spans="1:13" x14ac:dyDescent="0.35">
      <c r="A790">
        <v>5162</v>
      </c>
      <c r="B790" s="1">
        <v>44460</v>
      </c>
      <c r="C790">
        <v>256</v>
      </c>
      <c r="D790" t="s">
        <v>2902</v>
      </c>
      <c r="E790" t="s">
        <v>2915</v>
      </c>
      <c r="F790">
        <v>3</v>
      </c>
      <c r="G790">
        <v>394.38</v>
      </c>
      <c r="H790">
        <v>8.34</v>
      </c>
      <c r="I790" t="b">
        <v>1</v>
      </c>
      <c r="J790" t="s">
        <v>2904</v>
      </c>
      <c r="K790" t="s">
        <v>2905</v>
      </c>
      <c r="L790">
        <f>F790*G790</f>
        <v>1183.1399999999999</v>
      </c>
      <c r="M790">
        <f t="shared" si="12"/>
        <v>1</v>
      </c>
    </row>
    <row r="791" spans="1:13" x14ac:dyDescent="0.35">
      <c r="A791">
        <v>7980</v>
      </c>
      <c r="B791" s="1">
        <v>44420</v>
      </c>
      <c r="C791">
        <v>256</v>
      </c>
      <c r="D791" t="s">
        <v>2911</v>
      </c>
      <c r="E791" t="s">
        <v>2944</v>
      </c>
      <c r="F791">
        <v>5</v>
      </c>
      <c r="G791">
        <v>193.76</v>
      </c>
      <c r="H791">
        <v>9.83</v>
      </c>
      <c r="I791" t="b">
        <v>0</v>
      </c>
      <c r="J791" t="s">
        <v>2910</v>
      </c>
      <c r="K791" t="s">
        <v>2905</v>
      </c>
      <c r="L791">
        <f>F791*G791</f>
        <v>968.8</v>
      </c>
      <c r="M791">
        <f t="shared" si="12"/>
        <v>0</v>
      </c>
    </row>
    <row r="792" spans="1:13" x14ac:dyDescent="0.35">
      <c r="A792">
        <v>3164</v>
      </c>
      <c r="B792" s="1">
        <v>44899</v>
      </c>
      <c r="C792">
        <v>257</v>
      </c>
      <c r="D792" t="s">
        <v>2920</v>
      </c>
      <c r="E792" t="s">
        <v>2921</v>
      </c>
      <c r="F792">
        <v>3</v>
      </c>
      <c r="G792">
        <v>481.32</v>
      </c>
      <c r="H792">
        <v>24.76</v>
      </c>
      <c r="I792" t="b">
        <v>0</v>
      </c>
      <c r="J792" t="s">
        <v>2916</v>
      </c>
      <c r="K792" t="s">
        <v>2917</v>
      </c>
      <c r="L792">
        <f>F792*G792</f>
        <v>1443.96</v>
      </c>
      <c r="M792">
        <f t="shared" si="12"/>
        <v>0</v>
      </c>
    </row>
    <row r="793" spans="1:13" x14ac:dyDescent="0.35">
      <c r="A793">
        <v>176</v>
      </c>
      <c r="B793" s="1">
        <v>44860</v>
      </c>
      <c r="C793">
        <v>257</v>
      </c>
      <c r="D793" t="s">
        <v>2906</v>
      </c>
      <c r="E793" t="s">
        <v>2907</v>
      </c>
      <c r="F793">
        <v>3</v>
      </c>
      <c r="G793">
        <v>338.44</v>
      </c>
      <c r="H793">
        <v>78.56</v>
      </c>
      <c r="I793" t="b">
        <v>0</v>
      </c>
      <c r="J793" t="s">
        <v>2919</v>
      </c>
      <c r="K793" t="s">
        <v>2917</v>
      </c>
      <c r="L793">
        <f>F793*G793</f>
        <v>1015.3199999999999</v>
      </c>
      <c r="M793">
        <f t="shared" si="12"/>
        <v>0</v>
      </c>
    </row>
    <row r="794" spans="1:13" x14ac:dyDescent="0.35">
      <c r="A794">
        <v>7023</v>
      </c>
      <c r="B794" s="1">
        <v>44620</v>
      </c>
      <c r="C794">
        <v>257</v>
      </c>
      <c r="D794" t="s">
        <v>2920</v>
      </c>
      <c r="E794" t="s">
        <v>2930</v>
      </c>
      <c r="F794">
        <v>4</v>
      </c>
      <c r="G794">
        <v>329.82</v>
      </c>
      <c r="H794">
        <v>62.21</v>
      </c>
      <c r="I794" t="b">
        <v>1</v>
      </c>
      <c r="J794" t="s">
        <v>2916</v>
      </c>
      <c r="K794" t="s">
        <v>2905</v>
      </c>
      <c r="L794">
        <f>F794*G794</f>
        <v>1319.28</v>
      </c>
      <c r="M794">
        <f t="shared" si="12"/>
        <v>1</v>
      </c>
    </row>
    <row r="795" spans="1:13" x14ac:dyDescent="0.35">
      <c r="A795">
        <v>5024</v>
      </c>
      <c r="B795" s="1">
        <v>44949</v>
      </c>
      <c r="C795">
        <v>258</v>
      </c>
      <c r="D795" t="s">
        <v>2920</v>
      </c>
      <c r="E795" t="s">
        <v>2930</v>
      </c>
      <c r="F795">
        <v>2</v>
      </c>
      <c r="G795">
        <v>164.62</v>
      </c>
      <c r="H795">
        <v>61.15</v>
      </c>
      <c r="I795" t="b">
        <v>1</v>
      </c>
      <c r="J795" t="s">
        <v>2916</v>
      </c>
      <c r="K795" t="s">
        <v>2917</v>
      </c>
      <c r="L795">
        <f>F795*G795</f>
        <v>329.24</v>
      </c>
      <c r="M795">
        <f t="shared" si="12"/>
        <v>1</v>
      </c>
    </row>
    <row r="796" spans="1:13" x14ac:dyDescent="0.35">
      <c r="A796">
        <v>1970</v>
      </c>
      <c r="B796" s="1">
        <v>44802</v>
      </c>
      <c r="C796">
        <v>258</v>
      </c>
      <c r="D796" t="s">
        <v>2920</v>
      </c>
      <c r="E796" t="s">
        <v>2935</v>
      </c>
      <c r="F796">
        <v>4</v>
      </c>
      <c r="G796">
        <v>275.32</v>
      </c>
      <c r="H796">
        <v>33.119999999999997</v>
      </c>
      <c r="I796" t="b">
        <v>0</v>
      </c>
      <c r="J796" t="s">
        <v>2904</v>
      </c>
      <c r="K796" t="s">
        <v>2905</v>
      </c>
      <c r="L796">
        <f>F796*G796</f>
        <v>1101.28</v>
      </c>
      <c r="M796">
        <f t="shared" si="12"/>
        <v>0</v>
      </c>
    </row>
    <row r="797" spans="1:13" x14ac:dyDescent="0.35">
      <c r="A797">
        <v>8967</v>
      </c>
      <c r="B797" s="1">
        <v>44847</v>
      </c>
      <c r="C797">
        <v>259</v>
      </c>
      <c r="D797" t="s">
        <v>2913</v>
      </c>
      <c r="E797" t="s">
        <v>2931</v>
      </c>
      <c r="F797">
        <v>2</v>
      </c>
      <c r="G797">
        <v>350.64</v>
      </c>
      <c r="H797">
        <v>110.51</v>
      </c>
      <c r="I797" t="b">
        <v>0</v>
      </c>
      <c r="J797" t="s">
        <v>2929</v>
      </c>
      <c r="K797" t="s">
        <v>2917</v>
      </c>
      <c r="L797">
        <f>F797*G797</f>
        <v>701.28</v>
      </c>
      <c r="M797">
        <f t="shared" si="12"/>
        <v>0</v>
      </c>
    </row>
    <row r="798" spans="1:13" x14ac:dyDescent="0.35">
      <c r="A798">
        <v>6907</v>
      </c>
      <c r="B798" s="1">
        <v>44846</v>
      </c>
      <c r="C798">
        <v>259</v>
      </c>
      <c r="D798" t="s">
        <v>2906</v>
      </c>
      <c r="E798" t="s">
        <v>2941</v>
      </c>
      <c r="F798">
        <v>1</v>
      </c>
      <c r="G798">
        <v>377.02</v>
      </c>
      <c r="H798">
        <v>9.82</v>
      </c>
      <c r="I798" t="b">
        <v>0</v>
      </c>
      <c r="J798" t="s">
        <v>2916</v>
      </c>
      <c r="K798" t="s">
        <v>2917</v>
      </c>
      <c r="L798">
        <f>F798*G798</f>
        <v>377.02</v>
      </c>
      <c r="M798">
        <f t="shared" si="12"/>
        <v>0</v>
      </c>
    </row>
    <row r="799" spans="1:13" x14ac:dyDescent="0.35">
      <c r="A799">
        <v>842</v>
      </c>
      <c r="B799" s="1">
        <v>44827</v>
      </c>
      <c r="C799">
        <v>259</v>
      </c>
      <c r="D799" t="s">
        <v>2913</v>
      </c>
      <c r="E799" t="s">
        <v>2926</v>
      </c>
      <c r="F799">
        <v>1</v>
      </c>
      <c r="G799">
        <v>206.35</v>
      </c>
      <c r="H799">
        <v>7.64</v>
      </c>
      <c r="I799" t="b">
        <v>1</v>
      </c>
      <c r="J799" t="s">
        <v>2916</v>
      </c>
      <c r="K799" t="s">
        <v>2917</v>
      </c>
      <c r="L799">
        <f>F799*G799</f>
        <v>206.35</v>
      </c>
      <c r="M799">
        <f t="shared" si="12"/>
        <v>1</v>
      </c>
    </row>
    <row r="800" spans="1:13" x14ac:dyDescent="0.35">
      <c r="A800">
        <v>8379</v>
      </c>
      <c r="B800" s="1">
        <v>44497</v>
      </c>
      <c r="C800">
        <v>260</v>
      </c>
      <c r="D800" t="s">
        <v>2908</v>
      </c>
      <c r="E800" t="s">
        <v>2937</v>
      </c>
      <c r="F800">
        <v>3</v>
      </c>
      <c r="G800">
        <v>305.89999999999998</v>
      </c>
      <c r="H800">
        <v>134.18</v>
      </c>
      <c r="I800" t="b">
        <v>0</v>
      </c>
      <c r="J800" t="s">
        <v>2929</v>
      </c>
      <c r="K800" t="s">
        <v>2917</v>
      </c>
      <c r="L800">
        <f>F800*G800</f>
        <v>917.69999999999993</v>
      </c>
      <c r="M800">
        <f t="shared" si="12"/>
        <v>0</v>
      </c>
    </row>
    <row r="801" spans="1:13" x14ac:dyDescent="0.35">
      <c r="A801">
        <v>7971</v>
      </c>
      <c r="B801" s="1">
        <v>44468</v>
      </c>
      <c r="C801">
        <v>260</v>
      </c>
      <c r="D801" t="s">
        <v>2911</v>
      </c>
      <c r="E801" t="s">
        <v>2942</v>
      </c>
      <c r="F801">
        <v>1</v>
      </c>
      <c r="G801">
        <v>415.6</v>
      </c>
      <c r="H801">
        <v>62.58</v>
      </c>
      <c r="I801" t="b">
        <v>0</v>
      </c>
      <c r="J801" t="s">
        <v>2904</v>
      </c>
      <c r="K801" t="s">
        <v>2905</v>
      </c>
      <c r="L801">
        <f>F801*G801</f>
        <v>415.6</v>
      </c>
      <c r="M801">
        <f t="shared" si="12"/>
        <v>0</v>
      </c>
    </row>
    <row r="802" spans="1:13" x14ac:dyDescent="0.35">
      <c r="A802">
        <v>6488</v>
      </c>
      <c r="B802" s="1">
        <v>44884</v>
      </c>
      <c r="C802">
        <v>261</v>
      </c>
      <c r="D802" t="s">
        <v>2906</v>
      </c>
      <c r="E802" t="s">
        <v>2907</v>
      </c>
      <c r="F802">
        <v>5</v>
      </c>
      <c r="G802">
        <v>45.78</v>
      </c>
      <c r="H802">
        <v>9.6999999999999993</v>
      </c>
      <c r="I802" t="b">
        <v>1</v>
      </c>
      <c r="J802" t="s">
        <v>2904</v>
      </c>
      <c r="K802" t="s">
        <v>2917</v>
      </c>
      <c r="L802">
        <f>F802*G802</f>
        <v>228.9</v>
      </c>
      <c r="M802">
        <f t="shared" si="12"/>
        <v>1</v>
      </c>
    </row>
    <row r="803" spans="1:13" x14ac:dyDescent="0.35">
      <c r="A803">
        <v>4569</v>
      </c>
      <c r="B803" s="1">
        <v>44652</v>
      </c>
      <c r="C803">
        <v>261</v>
      </c>
      <c r="D803" t="s">
        <v>2911</v>
      </c>
      <c r="E803" t="s">
        <v>2943</v>
      </c>
      <c r="F803">
        <v>3</v>
      </c>
      <c r="G803">
        <v>138.32</v>
      </c>
      <c r="H803">
        <v>3.7</v>
      </c>
      <c r="I803" t="b">
        <v>1</v>
      </c>
      <c r="J803" t="s">
        <v>2904</v>
      </c>
      <c r="K803" t="s">
        <v>2905</v>
      </c>
      <c r="L803">
        <f>F803*G803</f>
        <v>414.96</v>
      </c>
      <c r="M803">
        <f t="shared" si="12"/>
        <v>1</v>
      </c>
    </row>
    <row r="804" spans="1:13" x14ac:dyDescent="0.35">
      <c r="A804">
        <v>5641</v>
      </c>
      <c r="B804" s="1">
        <v>44569</v>
      </c>
      <c r="C804">
        <v>261</v>
      </c>
      <c r="D804" t="s">
        <v>2920</v>
      </c>
      <c r="E804" t="s">
        <v>2936</v>
      </c>
      <c r="F804">
        <v>1</v>
      </c>
      <c r="G804">
        <v>297.48</v>
      </c>
      <c r="H804">
        <v>128.31</v>
      </c>
      <c r="I804" t="b">
        <v>1</v>
      </c>
      <c r="J804" t="s">
        <v>2904</v>
      </c>
      <c r="K804" t="s">
        <v>2905</v>
      </c>
      <c r="L804">
        <f>F804*G804</f>
        <v>297.48</v>
      </c>
      <c r="M804">
        <f t="shared" si="12"/>
        <v>1</v>
      </c>
    </row>
    <row r="805" spans="1:13" x14ac:dyDescent="0.35">
      <c r="A805">
        <v>7530</v>
      </c>
      <c r="B805" s="1">
        <v>44783</v>
      </c>
      <c r="C805">
        <v>262</v>
      </c>
      <c r="D805" t="s">
        <v>2902</v>
      </c>
      <c r="E805" t="s">
        <v>2915</v>
      </c>
      <c r="F805">
        <v>4</v>
      </c>
      <c r="G805">
        <v>451.59</v>
      </c>
      <c r="H805">
        <v>153</v>
      </c>
      <c r="I805" t="b">
        <v>1</v>
      </c>
      <c r="J805" t="s">
        <v>2919</v>
      </c>
      <c r="K805" t="s">
        <v>2905</v>
      </c>
      <c r="L805">
        <f>F805*G805</f>
        <v>1806.36</v>
      </c>
      <c r="M805">
        <f t="shared" si="12"/>
        <v>1</v>
      </c>
    </row>
    <row r="806" spans="1:13" x14ac:dyDescent="0.35">
      <c r="A806">
        <v>9956</v>
      </c>
      <c r="B806" s="1">
        <v>44955</v>
      </c>
      <c r="C806">
        <v>263</v>
      </c>
      <c r="D806" t="s">
        <v>2911</v>
      </c>
      <c r="E806" t="s">
        <v>2924</v>
      </c>
      <c r="F806">
        <v>3</v>
      </c>
      <c r="G806">
        <v>449.98</v>
      </c>
      <c r="H806">
        <v>88.34</v>
      </c>
      <c r="I806" t="b">
        <v>0</v>
      </c>
      <c r="J806" t="s">
        <v>2929</v>
      </c>
      <c r="K806" t="s">
        <v>2917</v>
      </c>
      <c r="L806">
        <f>F806*G806</f>
        <v>1349.94</v>
      </c>
      <c r="M806">
        <f t="shared" si="12"/>
        <v>0</v>
      </c>
    </row>
    <row r="807" spans="1:13" x14ac:dyDescent="0.35">
      <c r="A807">
        <v>8338</v>
      </c>
      <c r="B807" s="1">
        <v>44342</v>
      </c>
      <c r="C807">
        <v>263</v>
      </c>
      <c r="D807" t="s">
        <v>2911</v>
      </c>
      <c r="E807" t="s">
        <v>2942</v>
      </c>
      <c r="F807">
        <v>4</v>
      </c>
      <c r="G807">
        <v>365.07</v>
      </c>
      <c r="H807">
        <v>81.16</v>
      </c>
      <c r="I807" t="b">
        <v>1</v>
      </c>
      <c r="J807" t="s">
        <v>2916</v>
      </c>
      <c r="K807" t="s">
        <v>2917</v>
      </c>
      <c r="L807">
        <f>F807*G807</f>
        <v>1460.28</v>
      </c>
      <c r="M807">
        <f t="shared" si="12"/>
        <v>1</v>
      </c>
    </row>
    <row r="808" spans="1:13" x14ac:dyDescent="0.35">
      <c r="A808">
        <v>8584</v>
      </c>
      <c r="B808" s="1">
        <v>44933</v>
      </c>
      <c r="C808">
        <v>264</v>
      </c>
      <c r="D808" t="s">
        <v>2906</v>
      </c>
      <c r="E808" t="s">
        <v>2934</v>
      </c>
      <c r="F808">
        <v>1</v>
      </c>
      <c r="G808">
        <v>491.18</v>
      </c>
      <c r="H808">
        <v>14.53</v>
      </c>
      <c r="I808" t="b">
        <v>0</v>
      </c>
      <c r="J808" t="s">
        <v>2919</v>
      </c>
      <c r="K808" t="s">
        <v>2917</v>
      </c>
      <c r="L808">
        <f>F808*G808</f>
        <v>491.18</v>
      </c>
      <c r="M808">
        <f t="shared" si="12"/>
        <v>0</v>
      </c>
    </row>
    <row r="809" spans="1:13" x14ac:dyDescent="0.35">
      <c r="A809">
        <v>6970</v>
      </c>
      <c r="B809" s="1">
        <v>44625</v>
      </c>
      <c r="C809">
        <v>264</v>
      </c>
      <c r="D809" t="s">
        <v>2906</v>
      </c>
      <c r="E809" t="s">
        <v>2907</v>
      </c>
      <c r="F809">
        <v>4</v>
      </c>
      <c r="G809">
        <v>24.09</v>
      </c>
      <c r="H809">
        <v>3.1</v>
      </c>
      <c r="I809" t="b">
        <v>1</v>
      </c>
      <c r="J809" t="s">
        <v>2904</v>
      </c>
      <c r="K809" t="s">
        <v>2905</v>
      </c>
      <c r="L809">
        <f>F809*G809</f>
        <v>96.36</v>
      </c>
      <c r="M809">
        <f t="shared" si="12"/>
        <v>1</v>
      </c>
    </row>
    <row r="810" spans="1:13" x14ac:dyDescent="0.35">
      <c r="A810">
        <v>3902</v>
      </c>
      <c r="B810" s="1">
        <v>44380</v>
      </c>
      <c r="C810">
        <v>264</v>
      </c>
      <c r="D810" t="s">
        <v>2920</v>
      </c>
      <c r="E810" t="s">
        <v>2936</v>
      </c>
      <c r="F810">
        <v>3</v>
      </c>
      <c r="G810">
        <v>60.24</v>
      </c>
      <c r="H810">
        <v>28.83</v>
      </c>
      <c r="I810" t="b">
        <v>0</v>
      </c>
      <c r="J810" t="s">
        <v>2929</v>
      </c>
      <c r="K810" t="s">
        <v>2905</v>
      </c>
      <c r="L810">
        <f>F810*G810</f>
        <v>180.72</v>
      </c>
      <c r="M810">
        <f t="shared" si="12"/>
        <v>0</v>
      </c>
    </row>
    <row r="811" spans="1:13" x14ac:dyDescent="0.35">
      <c r="A811">
        <v>6296</v>
      </c>
      <c r="B811" s="1">
        <v>44350</v>
      </c>
      <c r="C811">
        <v>264</v>
      </c>
      <c r="D811" t="s">
        <v>2902</v>
      </c>
      <c r="E811" t="s">
        <v>2939</v>
      </c>
      <c r="F811">
        <v>1</v>
      </c>
      <c r="G811">
        <v>426.95</v>
      </c>
      <c r="H811">
        <v>124.51</v>
      </c>
      <c r="I811" t="b">
        <v>1</v>
      </c>
      <c r="J811" t="s">
        <v>2904</v>
      </c>
      <c r="K811" t="s">
        <v>2917</v>
      </c>
      <c r="L811">
        <f>F811*G811</f>
        <v>426.95</v>
      </c>
      <c r="M811">
        <f t="shared" si="12"/>
        <v>1</v>
      </c>
    </row>
    <row r="812" spans="1:13" x14ac:dyDescent="0.35">
      <c r="A812">
        <v>9750</v>
      </c>
      <c r="B812" s="1">
        <v>44707</v>
      </c>
      <c r="C812">
        <v>265</v>
      </c>
      <c r="D812" t="s">
        <v>2911</v>
      </c>
      <c r="E812" t="s">
        <v>2912</v>
      </c>
      <c r="F812">
        <v>1</v>
      </c>
      <c r="G812">
        <v>200.17</v>
      </c>
      <c r="H812">
        <v>39.770000000000003</v>
      </c>
      <c r="I812" t="b">
        <v>0</v>
      </c>
      <c r="J812" t="s">
        <v>2910</v>
      </c>
      <c r="K812" t="s">
        <v>2905</v>
      </c>
      <c r="L812">
        <f>F812*G812</f>
        <v>200.17</v>
      </c>
      <c r="M812">
        <f t="shared" si="12"/>
        <v>0</v>
      </c>
    </row>
    <row r="813" spans="1:13" x14ac:dyDescent="0.35">
      <c r="A813">
        <v>7865</v>
      </c>
      <c r="B813" s="1">
        <v>44525</v>
      </c>
      <c r="C813">
        <v>265</v>
      </c>
      <c r="D813" t="s">
        <v>2913</v>
      </c>
      <c r="E813" t="s">
        <v>2931</v>
      </c>
      <c r="F813">
        <v>1</v>
      </c>
      <c r="G813">
        <v>34.82</v>
      </c>
      <c r="H813">
        <v>16.04</v>
      </c>
      <c r="I813" t="b">
        <v>0</v>
      </c>
      <c r="J813" t="s">
        <v>2916</v>
      </c>
      <c r="K813" t="s">
        <v>2917</v>
      </c>
      <c r="L813">
        <f>F813*G813</f>
        <v>34.82</v>
      </c>
      <c r="M813">
        <f t="shared" si="12"/>
        <v>0</v>
      </c>
    </row>
    <row r="814" spans="1:13" x14ac:dyDescent="0.35">
      <c r="A814">
        <v>5866</v>
      </c>
      <c r="B814" s="1">
        <v>44337</v>
      </c>
      <c r="C814">
        <v>265</v>
      </c>
      <c r="D814" t="s">
        <v>2906</v>
      </c>
      <c r="E814" t="s">
        <v>2907</v>
      </c>
      <c r="F814">
        <v>5</v>
      </c>
      <c r="G814">
        <v>133.33000000000001</v>
      </c>
      <c r="H814">
        <v>15.58</v>
      </c>
      <c r="I814" t="b">
        <v>0</v>
      </c>
      <c r="J814" t="s">
        <v>2929</v>
      </c>
      <c r="K814" t="s">
        <v>2917</v>
      </c>
      <c r="L814">
        <f>F814*G814</f>
        <v>666.65000000000009</v>
      </c>
      <c r="M814">
        <f t="shared" si="12"/>
        <v>0</v>
      </c>
    </row>
    <row r="815" spans="1:13" x14ac:dyDescent="0.35">
      <c r="A815">
        <v>4737</v>
      </c>
      <c r="B815" s="1">
        <v>44628</v>
      </c>
      <c r="C815">
        <v>266</v>
      </c>
      <c r="D815" t="s">
        <v>2906</v>
      </c>
      <c r="E815" t="s">
        <v>2907</v>
      </c>
      <c r="F815">
        <v>5</v>
      </c>
      <c r="G815">
        <v>461.56</v>
      </c>
      <c r="H815">
        <v>74.349999999999994</v>
      </c>
      <c r="I815" t="b">
        <v>1</v>
      </c>
      <c r="J815" t="s">
        <v>2929</v>
      </c>
      <c r="K815" t="s">
        <v>2905</v>
      </c>
      <c r="L815">
        <f>F815*G815</f>
        <v>2307.8000000000002</v>
      </c>
      <c r="M815">
        <f t="shared" si="12"/>
        <v>1</v>
      </c>
    </row>
    <row r="816" spans="1:13" x14ac:dyDescent="0.35">
      <c r="A816">
        <v>4844</v>
      </c>
      <c r="B816" s="1">
        <v>44591</v>
      </c>
      <c r="C816">
        <v>266</v>
      </c>
      <c r="D816" t="s">
        <v>2913</v>
      </c>
      <c r="E816" t="s">
        <v>2940</v>
      </c>
      <c r="F816">
        <v>4</v>
      </c>
      <c r="G816">
        <v>371</v>
      </c>
      <c r="H816">
        <v>108.15</v>
      </c>
      <c r="I816" t="b">
        <v>1</v>
      </c>
      <c r="J816" t="s">
        <v>2910</v>
      </c>
      <c r="K816" t="s">
        <v>2917</v>
      </c>
      <c r="L816">
        <f>F816*G816</f>
        <v>1484</v>
      </c>
      <c r="M816">
        <f t="shared" si="12"/>
        <v>1</v>
      </c>
    </row>
    <row r="817" spans="1:13" x14ac:dyDescent="0.35">
      <c r="A817">
        <v>2440</v>
      </c>
      <c r="B817" s="1">
        <v>44309</v>
      </c>
      <c r="C817">
        <v>266</v>
      </c>
      <c r="D817" t="s">
        <v>2920</v>
      </c>
      <c r="E817" t="s">
        <v>2935</v>
      </c>
      <c r="F817">
        <v>5</v>
      </c>
      <c r="G817">
        <v>480.94</v>
      </c>
      <c r="H817">
        <v>19.98</v>
      </c>
      <c r="I817" t="b">
        <v>0</v>
      </c>
      <c r="J817" t="s">
        <v>2904</v>
      </c>
      <c r="K817" t="s">
        <v>2917</v>
      </c>
      <c r="L817">
        <f>F817*G817</f>
        <v>2404.6999999999998</v>
      </c>
      <c r="M817">
        <f t="shared" si="12"/>
        <v>0</v>
      </c>
    </row>
    <row r="818" spans="1:13" x14ac:dyDescent="0.35">
      <c r="A818">
        <v>2950</v>
      </c>
      <c r="B818" s="1">
        <v>44968</v>
      </c>
      <c r="C818">
        <v>267</v>
      </c>
      <c r="D818" t="s">
        <v>2906</v>
      </c>
      <c r="E818" t="s">
        <v>2934</v>
      </c>
      <c r="F818">
        <v>4</v>
      </c>
      <c r="G818">
        <v>391.23</v>
      </c>
      <c r="H818">
        <v>20.07</v>
      </c>
      <c r="I818" t="b">
        <v>1</v>
      </c>
      <c r="J818" t="s">
        <v>2919</v>
      </c>
      <c r="K818" t="s">
        <v>2905</v>
      </c>
      <c r="L818">
        <f>F818*G818</f>
        <v>1564.92</v>
      </c>
      <c r="M818">
        <f t="shared" si="12"/>
        <v>1</v>
      </c>
    </row>
    <row r="819" spans="1:13" x14ac:dyDescent="0.35">
      <c r="A819">
        <v>7224</v>
      </c>
      <c r="B819" s="1">
        <v>44852</v>
      </c>
      <c r="C819">
        <v>267</v>
      </c>
      <c r="D819" t="s">
        <v>2911</v>
      </c>
      <c r="E819" t="s">
        <v>2924</v>
      </c>
      <c r="F819">
        <v>2</v>
      </c>
      <c r="G819">
        <v>285.62</v>
      </c>
      <c r="H819">
        <v>4.95</v>
      </c>
      <c r="I819" t="b">
        <v>0</v>
      </c>
      <c r="J819" t="s">
        <v>2910</v>
      </c>
      <c r="K819" t="s">
        <v>2917</v>
      </c>
      <c r="L819">
        <f>F819*G819</f>
        <v>571.24</v>
      </c>
      <c r="M819">
        <f t="shared" si="12"/>
        <v>0</v>
      </c>
    </row>
    <row r="820" spans="1:13" x14ac:dyDescent="0.35">
      <c r="A820">
        <v>2694</v>
      </c>
      <c r="B820" s="1">
        <v>44462</v>
      </c>
      <c r="C820">
        <v>267</v>
      </c>
      <c r="D820" t="s">
        <v>2906</v>
      </c>
      <c r="E820" t="s">
        <v>2922</v>
      </c>
      <c r="F820">
        <v>2</v>
      </c>
      <c r="G820">
        <v>271.19</v>
      </c>
      <c r="H820">
        <v>45.82</v>
      </c>
      <c r="I820" t="b">
        <v>0</v>
      </c>
      <c r="J820" t="s">
        <v>2916</v>
      </c>
      <c r="K820" t="s">
        <v>2905</v>
      </c>
      <c r="L820">
        <f>F820*G820</f>
        <v>542.38</v>
      </c>
      <c r="M820">
        <f t="shared" si="12"/>
        <v>0</v>
      </c>
    </row>
    <row r="821" spans="1:13" x14ac:dyDescent="0.35">
      <c r="A821">
        <v>2423</v>
      </c>
      <c r="B821" s="1">
        <v>44984</v>
      </c>
      <c r="C821">
        <v>268</v>
      </c>
      <c r="D821" t="s">
        <v>2908</v>
      </c>
      <c r="E821" t="s">
        <v>2937</v>
      </c>
      <c r="F821">
        <v>2</v>
      </c>
      <c r="G821">
        <v>134.6</v>
      </c>
      <c r="H821">
        <v>40.520000000000003</v>
      </c>
      <c r="I821" t="b">
        <v>1</v>
      </c>
      <c r="J821" t="s">
        <v>2919</v>
      </c>
      <c r="K821" t="s">
        <v>2917</v>
      </c>
      <c r="L821">
        <f>F821*G821</f>
        <v>269.2</v>
      </c>
      <c r="M821">
        <f t="shared" si="12"/>
        <v>1</v>
      </c>
    </row>
    <row r="822" spans="1:13" x14ac:dyDescent="0.35">
      <c r="A822">
        <v>6905</v>
      </c>
      <c r="B822" s="1">
        <v>44926</v>
      </c>
      <c r="C822">
        <v>268</v>
      </c>
      <c r="D822" t="s">
        <v>2920</v>
      </c>
      <c r="E822" t="s">
        <v>2935</v>
      </c>
      <c r="F822">
        <v>1</v>
      </c>
      <c r="G822">
        <v>78.25</v>
      </c>
      <c r="H822">
        <v>21.4</v>
      </c>
      <c r="I822" t="b">
        <v>0</v>
      </c>
      <c r="J822" t="s">
        <v>2919</v>
      </c>
      <c r="K822" t="s">
        <v>2917</v>
      </c>
      <c r="L822">
        <f>F822*G822</f>
        <v>78.25</v>
      </c>
      <c r="M822">
        <f t="shared" si="12"/>
        <v>0</v>
      </c>
    </row>
    <row r="823" spans="1:13" x14ac:dyDescent="0.35">
      <c r="A823">
        <v>2874</v>
      </c>
      <c r="B823" s="1">
        <v>44917</v>
      </c>
      <c r="C823">
        <v>268</v>
      </c>
      <c r="D823" t="s">
        <v>2902</v>
      </c>
      <c r="E823" t="s">
        <v>2939</v>
      </c>
      <c r="F823">
        <v>4</v>
      </c>
      <c r="G823">
        <v>98.6</v>
      </c>
      <c r="H823">
        <v>26</v>
      </c>
      <c r="I823" t="b">
        <v>1</v>
      </c>
      <c r="J823" t="s">
        <v>2910</v>
      </c>
      <c r="K823" t="s">
        <v>2917</v>
      </c>
      <c r="L823">
        <f>F823*G823</f>
        <v>394.4</v>
      </c>
      <c r="M823">
        <f t="shared" si="12"/>
        <v>1</v>
      </c>
    </row>
    <row r="824" spans="1:13" x14ac:dyDescent="0.35">
      <c r="A824">
        <v>2289</v>
      </c>
      <c r="B824" s="1">
        <v>44551</v>
      </c>
      <c r="C824">
        <v>268</v>
      </c>
      <c r="D824" t="s">
        <v>2913</v>
      </c>
      <c r="E824" t="s">
        <v>2914</v>
      </c>
      <c r="F824">
        <v>2</v>
      </c>
      <c r="G824">
        <v>193.44</v>
      </c>
      <c r="H824">
        <v>71.69</v>
      </c>
      <c r="I824" t="b">
        <v>1</v>
      </c>
      <c r="J824" t="s">
        <v>2916</v>
      </c>
      <c r="K824" t="s">
        <v>2917</v>
      </c>
      <c r="L824">
        <f>F824*G824</f>
        <v>386.88</v>
      </c>
      <c r="M824">
        <f t="shared" si="12"/>
        <v>1</v>
      </c>
    </row>
    <row r="825" spans="1:13" x14ac:dyDescent="0.35">
      <c r="A825">
        <v>1127</v>
      </c>
      <c r="B825" s="1">
        <v>44402</v>
      </c>
      <c r="C825">
        <v>268</v>
      </c>
      <c r="D825" t="s">
        <v>2902</v>
      </c>
      <c r="E825" t="s">
        <v>2903</v>
      </c>
      <c r="F825">
        <v>5</v>
      </c>
      <c r="G825">
        <v>156.19</v>
      </c>
      <c r="H825">
        <v>20.260000000000002</v>
      </c>
      <c r="I825" t="b">
        <v>0</v>
      </c>
      <c r="J825" t="s">
        <v>2929</v>
      </c>
      <c r="K825" t="s">
        <v>2905</v>
      </c>
      <c r="L825">
        <f>F825*G825</f>
        <v>780.95</v>
      </c>
      <c r="M825">
        <f t="shared" si="12"/>
        <v>0</v>
      </c>
    </row>
    <row r="826" spans="1:13" x14ac:dyDescent="0.35">
      <c r="A826">
        <v>8505</v>
      </c>
      <c r="B826" s="1">
        <v>44951</v>
      </c>
      <c r="C826">
        <v>270</v>
      </c>
      <c r="D826" t="s">
        <v>2906</v>
      </c>
      <c r="E826" t="s">
        <v>2922</v>
      </c>
      <c r="F826">
        <v>4</v>
      </c>
      <c r="G826">
        <v>324.72000000000003</v>
      </c>
      <c r="H826">
        <v>156.63999999999999</v>
      </c>
      <c r="I826" t="b">
        <v>1</v>
      </c>
      <c r="J826" t="s">
        <v>2919</v>
      </c>
      <c r="K826" t="s">
        <v>2917</v>
      </c>
      <c r="L826">
        <f>F826*G826</f>
        <v>1298.8800000000001</v>
      </c>
      <c r="M826">
        <f t="shared" si="12"/>
        <v>1</v>
      </c>
    </row>
    <row r="827" spans="1:13" x14ac:dyDescent="0.35">
      <c r="A827">
        <v>4915</v>
      </c>
      <c r="B827" s="1">
        <v>44877</v>
      </c>
      <c r="C827">
        <v>270</v>
      </c>
      <c r="D827" t="s">
        <v>2906</v>
      </c>
      <c r="E827" t="s">
        <v>2934</v>
      </c>
      <c r="F827">
        <v>5</v>
      </c>
      <c r="G827">
        <v>451</v>
      </c>
      <c r="H827">
        <v>171.85</v>
      </c>
      <c r="I827" t="b">
        <v>0</v>
      </c>
      <c r="J827" t="s">
        <v>2929</v>
      </c>
      <c r="K827" t="s">
        <v>2917</v>
      </c>
      <c r="L827">
        <f>F827*G827</f>
        <v>2255</v>
      </c>
      <c r="M827">
        <f t="shared" si="12"/>
        <v>0</v>
      </c>
    </row>
    <row r="828" spans="1:13" x14ac:dyDescent="0.35">
      <c r="A828">
        <v>1430</v>
      </c>
      <c r="B828" s="1">
        <v>44659</v>
      </c>
      <c r="C828">
        <v>270</v>
      </c>
      <c r="D828" t="s">
        <v>2902</v>
      </c>
      <c r="E828" t="s">
        <v>2903</v>
      </c>
      <c r="F828">
        <v>4</v>
      </c>
      <c r="G828">
        <v>206.65</v>
      </c>
      <c r="H828">
        <v>94.98</v>
      </c>
      <c r="I828" t="b">
        <v>1</v>
      </c>
      <c r="J828" t="s">
        <v>2919</v>
      </c>
      <c r="K828" t="s">
        <v>2917</v>
      </c>
      <c r="L828">
        <f>F828*G828</f>
        <v>826.6</v>
      </c>
      <c r="M828">
        <f t="shared" si="12"/>
        <v>1</v>
      </c>
    </row>
    <row r="829" spans="1:13" x14ac:dyDescent="0.35">
      <c r="A829">
        <v>6733</v>
      </c>
      <c r="B829" s="1">
        <v>44786</v>
      </c>
      <c r="C829">
        <v>271</v>
      </c>
      <c r="D829" t="s">
        <v>2913</v>
      </c>
      <c r="E829" t="s">
        <v>2940</v>
      </c>
      <c r="F829">
        <v>5</v>
      </c>
      <c r="G829">
        <v>308.39</v>
      </c>
      <c r="H829">
        <v>5.78</v>
      </c>
      <c r="I829" t="b">
        <v>0</v>
      </c>
      <c r="J829" t="s">
        <v>2929</v>
      </c>
      <c r="K829" t="s">
        <v>2917</v>
      </c>
      <c r="L829">
        <f>F829*G829</f>
        <v>1541.9499999999998</v>
      </c>
      <c r="M829">
        <f t="shared" si="12"/>
        <v>0</v>
      </c>
    </row>
    <row r="830" spans="1:13" x14ac:dyDescent="0.35">
      <c r="A830">
        <v>1505</v>
      </c>
      <c r="B830" s="1">
        <v>44659</v>
      </c>
      <c r="C830">
        <v>271</v>
      </c>
      <c r="D830" t="s">
        <v>2911</v>
      </c>
      <c r="E830" t="s">
        <v>2912</v>
      </c>
      <c r="F830">
        <v>3</v>
      </c>
      <c r="G830">
        <v>283.67</v>
      </c>
      <c r="H830">
        <v>123.8</v>
      </c>
      <c r="I830" t="b">
        <v>1</v>
      </c>
      <c r="J830" t="s">
        <v>2919</v>
      </c>
      <c r="K830" t="s">
        <v>2917</v>
      </c>
      <c r="L830">
        <f>F830*G830</f>
        <v>851.01</v>
      </c>
      <c r="M830">
        <f t="shared" si="12"/>
        <v>1</v>
      </c>
    </row>
    <row r="831" spans="1:13" x14ac:dyDescent="0.35">
      <c r="A831">
        <v>3001</v>
      </c>
      <c r="B831" s="1">
        <v>44840</v>
      </c>
      <c r="C831">
        <v>272</v>
      </c>
      <c r="D831" t="s">
        <v>2913</v>
      </c>
      <c r="E831" t="s">
        <v>2931</v>
      </c>
      <c r="F831">
        <v>1</v>
      </c>
      <c r="G831">
        <v>19.170000000000002</v>
      </c>
      <c r="H831">
        <v>2.2200000000000002</v>
      </c>
      <c r="I831" t="b">
        <v>0</v>
      </c>
      <c r="J831" t="s">
        <v>2904</v>
      </c>
      <c r="K831" t="s">
        <v>2905</v>
      </c>
      <c r="L831">
        <f>F831*G831</f>
        <v>19.170000000000002</v>
      </c>
      <c r="M831">
        <f t="shared" si="12"/>
        <v>0</v>
      </c>
    </row>
    <row r="832" spans="1:13" x14ac:dyDescent="0.35">
      <c r="A832">
        <v>4709</v>
      </c>
      <c r="B832" s="1">
        <v>44788</v>
      </c>
      <c r="C832">
        <v>272</v>
      </c>
      <c r="D832" t="s">
        <v>2906</v>
      </c>
      <c r="E832" t="s">
        <v>2922</v>
      </c>
      <c r="F832">
        <v>5</v>
      </c>
      <c r="G832">
        <v>206.99</v>
      </c>
      <c r="H832">
        <v>23.38</v>
      </c>
      <c r="I832" t="b">
        <v>1</v>
      </c>
      <c r="J832" t="s">
        <v>2904</v>
      </c>
      <c r="K832" t="s">
        <v>2917</v>
      </c>
      <c r="L832">
        <f>F832*G832</f>
        <v>1034.95</v>
      </c>
      <c r="M832">
        <f t="shared" si="12"/>
        <v>1</v>
      </c>
    </row>
    <row r="833" spans="1:13" x14ac:dyDescent="0.35">
      <c r="A833">
        <v>5767</v>
      </c>
      <c r="B833" s="1">
        <v>44781</v>
      </c>
      <c r="C833">
        <v>272</v>
      </c>
      <c r="D833" t="s">
        <v>2906</v>
      </c>
      <c r="E833" t="s">
        <v>2934</v>
      </c>
      <c r="F833">
        <v>1</v>
      </c>
      <c r="G833">
        <v>183.67</v>
      </c>
      <c r="H833">
        <v>19.48</v>
      </c>
      <c r="I833" t="b">
        <v>0</v>
      </c>
      <c r="J833" t="s">
        <v>2904</v>
      </c>
      <c r="K833" t="s">
        <v>2905</v>
      </c>
      <c r="L833">
        <f>F833*G833</f>
        <v>183.67</v>
      </c>
      <c r="M833">
        <f t="shared" si="12"/>
        <v>0</v>
      </c>
    </row>
    <row r="834" spans="1:13" x14ac:dyDescent="0.35">
      <c r="A834">
        <v>8125</v>
      </c>
      <c r="B834" s="1">
        <v>44707</v>
      </c>
      <c r="C834">
        <v>272</v>
      </c>
      <c r="D834" t="s">
        <v>2913</v>
      </c>
      <c r="E834" t="s">
        <v>2918</v>
      </c>
      <c r="F834">
        <v>5</v>
      </c>
      <c r="G834">
        <v>143.58000000000001</v>
      </c>
      <c r="H834">
        <v>20.59</v>
      </c>
      <c r="I834" t="b">
        <v>1</v>
      </c>
      <c r="J834" t="s">
        <v>2910</v>
      </c>
      <c r="K834" t="s">
        <v>2905</v>
      </c>
      <c r="L834">
        <f>F834*G834</f>
        <v>717.90000000000009</v>
      </c>
      <c r="M834">
        <f t="shared" si="12"/>
        <v>1</v>
      </c>
    </row>
    <row r="835" spans="1:13" x14ac:dyDescent="0.35">
      <c r="A835">
        <v>6469</v>
      </c>
      <c r="B835" s="1">
        <v>44362</v>
      </c>
      <c r="C835">
        <v>272</v>
      </c>
      <c r="D835" t="s">
        <v>2906</v>
      </c>
      <c r="E835" t="s">
        <v>2934</v>
      </c>
      <c r="F835">
        <v>2</v>
      </c>
      <c r="G835">
        <v>29.87</v>
      </c>
      <c r="H835">
        <v>14.22</v>
      </c>
      <c r="I835" t="b">
        <v>0</v>
      </c>
      <c r="J835" t="s">
        <v>2916</v>
      </c>
      <c r="K835" t="s">
        <v>2905</v>
      </c>
      <c r="L835">
        <f>F835*G835</f>
        <v>59.74</v>
      </c>
      <c r="M835">
        <f t="shared" ref="M835:M898" si="13">IF(I835, 1, 0)</f>
        <v>0</v>
      </c>
    </row>
    <row r="836" spans="1:13" x14ac:dyDescent="0.35">
      <c r="A836">
        <v>1725</v>
      </c>
      <c r="B836" s="1">
        <v>44892</v>
      </c>
      <c r="C836">
        <v>273</v>
      </c>
      <c r="D836" t="s">
        <v>2913</v>
      </c>
      <c r="E836" t="s">
        <v>2918</v>
      </c>
      <c r="F836">
        <v>2</v>
      </c>
      <c r="G836">
        <v>132.11000000000001</v>
      </c>
      <c r="H836">
        <v>56.08</v>
      </c>
      <c r="I836" t="b">
        <v>0</v>
      </c>
      <c r="J836" t="s">
        <v>2916</v>
      </c>
      <c r="K836" t="s">
        <v>2905</v>
      </c>
      <c r="L836">
        <f>F836*G836</f>
        <v>264.22000000000003</v>
      </c>
      <c r="M836">
        <f t="shared" si="13"/>
        <v>0</v>
      </c>
    </row>
    <row r="837" spans="1:13" x14ac:dyDescent="0.35">
      <c r="A837">
        <v>944</v>
      </c>
      <c r="B837" s="1">
        <v>44447</v>
      </c>
      <c r="C837">
        <v>273</v>
      </c>
      <c r="D837" t="s">
        <v>2913</v>
      </c>
      <c r="E837" t="s">
        <v>2940</v>
      </c>
      <c r="F837">
        <v>4</v>
      </c>
      <c r="G837">
        <v>59.08</v>
      </c>
      <c r="H837">
        <v>28.51</v>
      </c>
      <c r="I837" t="b">
        <v>1</v>
      </c>
      <c r="J837" t="s">
        <v>2919</v>
      </c>
      <c r="K837" t="s">
        <v>2917</v>
      </c>
      <c r="L837">
        <f>F837*G837</f>
        <v>236.32</v>
      </c>
      <c r="M837">
        <f t="shared" si="13"/>
        <v>1</v>
      </c>
    </row>
    <row r="838" spans="1:13" x14ac:dyDescent="0.35">
      <c r="A838">
        <v>3336</v>
      </c>
      <c r="B838" s="1">
        <v>44495</v>
      </c>
      <c r="C838">
        <v>274</v>
      </c>
      <c r="D838" t="s">
        <v>2908</v>
      </c>
      <c r="E838" t="s">
        <v>2928</v>
      </c>
      <c r="F838">
        <v>3</v>
      </c>
      <c r="G838">
        <v>224.68</v>
      </c>
      <c r="H838">
        <v>78.44</v>
      </c>
      <c r="I838" t="b">
        <v>1</v>
      </c>
      <c r="J838" t="s">
        <v>2919</v>
      </c>
      <c r="K838" t="s">
        <v>2917</v>
      </c>
      <c r="L838">
        <f>F838*G838</f>
        <v>674.04</v>
      </c>
      <c r="M838">
        <f t="shared" si="13"/>
        <v>1</v>
      </c>
    </row>
    <row r="839" spans="1:13" x14ac:dyDescent="0.35">
      <c r="A839">
        <v>820</v>
      </c>
      <c r="B839" s="1">
        <v>44415</v>
      </c>
      <c r="C839">
        <v>274</v>
      </c>
      <c r="D839" t="s">
        <v>2906</v>
      </c>
      <c r="E839" t="s">
        <v>2934</v>
      </c>
      <c r="F839">
        <v>3</v>
      </c>
      <c r="G839">
        <v>122.38</v>
      </c>
      <c r="H839">
        <v>7.22</v>
      </c>
      <c r="I839" t="b">
        <v>1</v>
      </c>
      <c r="J839" t="s">
        <v>2904</v>
      </c>
      <c r="K839" t="s">
        <v>2905</v>
      </c>
      <c r="L839">
        <f>F839*G839</f>
        <v>367.14</v>
      </c>
      <c r="M839">
        <f t="shared" si="13"/>
        <v>1</v>
      </c>
    </row>
    <row r="840" spans="1:13" x14ac:dyDescent="0.35">
      <c r="A840">
        <v>1370</v>
      </c>
      <c r="B840" s="1">
        <v>44905</v>
      </c>
      <c r="C840">
        <v>275</v>
      </c>
      <c r="D840" t="s">
        <v>2920</v>
      </c>
      <c r="E840" t="s">
        <v>2927</v>
      </c>
      <c r="F840">
        <v>1</v>
      </c>
      <c r="G840">
        <v>398.28</v>
      </c>
      <c r="H840">
        <v>1.87</v>
      </c>
      <c r="I840" t="b">
        <v>1</v>
      </c>
      <c r="J840" t="s">
        <v>2904</v>
      </c>
      <c r="K840" t="s">
        <v>2905</v>
      </c>
      <c r="L840">
        <f>F840*G840</f>
        <v>398.28</v>
      </c>
      <c r="M840">
        <f t="shared" si="13"/>
        <v>1</v>
      </c>
    </row>
    <row r="841" spans="1:13" x14ac:dyDescent="0.35">
      <c r="A841">
        <v>1286</v>
      </c>
      <c r="B841" s="1">
        <v>44644</v>
      </c>
      <c r="C841">
        <v>275</v>
      </c>
      <c r="D841" t="s">
        <v>2911</v>
      </c>
      <c r="E841" t="s">
        <v>2942</v>
      </c>
      <c r="F841">
        <v>2</v>
      </c>
      <c r="G841">
        <v>486.08</v>
      </c>
      <c r="H841">
        <v>9</v>
      </c>
      <c r="I841" t="b">
        <v>1</v>
      </c>
      <c r="J841" t="s">
        <v>2904</v>
      </c>
      <c r="K841" t="s">
        <v>2905</v>
      </c>
      <c r="L841">
        <f>F841*G841</f>
        <v>972.16</v>
      </c>
      <c r="M841">
        <f t="shared" si="13"/>
        <v>1</v>
      </c>
    </row>
    <row r="842" spans="1:13" x14ac:dyDescent="0.35">
      <c r="A842">
        <v>7292</v>
      </c>
      <c r="B842" s="1">
        <v>44575</v>
      </c>
      <c r="C842">
        <v>275</v>
      </c>
      <c r="D842" t="s">
        <v>2902</v>
      </c>
      <c r="E842" t="s">
        <v>2923</v>
      </c>
      <c r="F842">
        <v>2</v>
      </c>
      <c r="G842">
        <v>384.77</v>
      </c>
      <c r="H842">
        <v>79.260000000000005</v>
      </c>
      <c r="I842" t="b">
        <v>0</v>
      </c>
      <c r="J842" t="s">
        <v>2919</v>
      </c>
      <c r="K842" t="s">
        <v>2905</v>
      </c>
      <c r="L842">
        <f>F842*G842</f>
        <v>769.54</v>
      </c>
      <c r="M842">
        <f t="shared" si="13"/>
        <v>0</v>
      </c>
    </row>
    <row r="843" spans="1:13" x14ac:dyDescent="0.35">
      <c r="A843">
        <v>1886</v>
      </c>
      <c r="B843" s="1">
        <v>44949</v>
      </c>
      <c r="C843">
        <v>276</v>
      </c>
      <c r="D843" t="s">
        <v>2906</v>
      </c>
      <c r="E843" t="s">
        <v>2922</v>
      </c>
      <c r="F843">
        <v>4</v>
      </c>
      <c r="G843">
        <v>281.02999999999997</v>
      </c>
      <c r="H843">
        <v>9.1999999999999993</v>
      </c>
      <c r="I843" t="b">
        <v>1</v>
      </c>
      <c r="J843" t="s">
        <v>2929</v>
      </c>
      <c r="K843" t="s">
        <v>2917</v>
      </c>
      <c r="L843">
        <f>F843*G843</f>
        <v>1124.1199999999999</v>
      </c>
      <c r="M843">
        <f t="shared" si="13"/>
        <v>1</v>
      </c>
    </row>
    <row r="844" spans="1:13" x14ac:dyDescent="0.35">
      <c r="A844">
        <v>5313</v>
      </c>
      <c r="B844" s="1">
        <v>44880</v>
      </c>
      <c r="C844">
        <v>276</v>
      </c>
      <c r="D844" t="s">
        <v>2920</v>
      </c>
      <c r="E844" t="s">
        <v>2927</v>
      </c>
      <c r="F844">
        <v>4</v>
      </c>
      <c r="G844">
        <v>86.26</v>
      </c>
      <c r="H844">
        <v>9.99</v>
      </c>
      <c r="I844" t="b">
        <v>0</v>
      </c>
      <c r="J844" t="s">
        <v>2910</v>
      </c>
      <c r="K844" t="s">
        <v>2917</v>
      </c>
      <c r="L844">
        <f>F844*G844</f>
        <v>345.04</v>
      </c>
      <c r="M844">
        <f t="shared" si="13"/>
        <v>0</v>
      </c>
    </row>
    <row r="845" spans="1:13" x14ac:dyDescent="0.35">
      <c r="A845">
        <v>306</v>
      </c>
      <c r="B845" s="1">
        <v>44648</v>
      </c>
      <c r="C845">
        <v>276</v>
      </c>
      <c r="D845" t="s">
        <v>2908</v>
      </c>
      <c r="E845" t="s">
        <v>2938</v>
      </c>
      <c r="F845">
        <v>1</v>
      </c>
      <c r="G845">
        <v>130.69</v>
      </c>
      <c r="H845">
        <v>36.25</v>
      </c>
      <c r="I845" t="b">
        <v>1</v>
      </c>
      <c r="J845" t="s">
        <v>2910</v>
      </c>
      <c r="K845" t="s">
        <v>2905</v>
      </c>
      <c r="L845">
        <f>F845*G845</f>
        <v>130.69</v>
      </c>
      <c r="M845">
        <f t="shared" si="13"/>
        <v>1</v>
      </c>
    </row>
    <row r="846" spans="1:13" x14ac:dyDescent="0.35">
      <c r="A846">
        <v>9691</v>
      </c>
      <c r="B846" s="1">
        <v>44493</v>
      </c>
      <c r="C846">
        <v>276</v>
      </c>
      <c r="D846" t="s">
        <v>2908</v>
      </c>
      <c r="E846" t="s">
        <v>2937</v>
      </c>
      <c r="F846">
        <v>1</v>
      </c>
      <c r="G846">
        <v>266.17</v>
      </c>
      <c r="H846">
        <v>2</v>
      </c>
      <c r="I846" t="b">
        <v>1</v>
      </c>
      <c r="J846" t="s">
        <v>2929</v>
      </c>
      <c r="K846" t="s">
        <v>2905</v>
      </c>
      <c r="L846">
        <f>F846*G846</f>
        <v>266.17</v>
      </c>
      <c r="M846">
        <f t="shared" si="13"/>
        <v>1</v>
      </c>
    </row>
    <row r="847" spans="1:13" x14ac:dyDescent="0.35">
      <c r="A847">
        <v>3388</v>
      </c>
      <c r="B847" s="1">
        <v>44409</v>
      </c>
      <c r="C847">
        <v>276</v>
      </c>
      <c r="D847" t="s">
        <v>2902</v>
      </c>
      <c r="E847" t="s">
        <v>2923</v>
      </c>
      <c r="F847">
        <v>5</v>
      </c>
      <c r="G847">
        <v>19.829999999999998</v>
      </c>
      <c r="H847">
        <v>7.74</v>
      </c>
      <c r="I847" t="b">
        <v>1</v>
      </c>
      <c r="J847" t="s">
        <v>2929</v>
      </c>
      <c r="K847" t="s">
        <v>2917</v>
      </c>
      <c r="L847">
        <f>F847*G847</f>
        <v>99.149999999999991</v>
      </c>
      <c r="M847">
        <f t="shared" si="13"/>
        <v>1</v>
      </c>
    </row>
    <row r="848" spans="1:13" x14ac:dyDescent="0.35">
      <c r="A848">
        <v>9674</v>
      </c>
      <c r="B848" s="1">
        <v>44900</v>
      </c>
      <c r="C848">
        <v>277</v>
      </c>
      <c r="D848" t="s">
        <v>2920</v>
      </c>
      <c r="E848" t="s">
        <v>2927</v>
      </c>
      <c r="F848">
        <v>4</v>
      </c>
      <c r="G848">
        <v>284.25</v>
      </c>
      <c r="H848">
        <v>71.73</v>
      </c>
      <c r="I848" t="b">
        <v>0</v>
      </c>
      <c r="J848" t="s">
        <v>2929</v>
      </c>
      <c r="K848" t="s">
        <v>2905</v>
      </c>
      <c r="L848">
        <f>F848*G848</f>
        <v>1137</v>
      </c>
      <c r="M848">
        <f t="shared" si="13"/>
        <v>0</v>
      </c>
    </row>
    <row r="849" spans="1:13" x14ac:dyDescent="0.35">
      <c r="A849">
        <v>8525</v>
      </c>
      <c r="B849" s="1">
        <v>44888</v>
      </c>
      <c r="C849">
        <v>277</v>
      </c>
      <c r="D849" t="s">
        <v>2908</v>
      </c>
      <c r="E849" t="s">
        <v>2938</v>
      </c>
      <c r="F849">
        <v>2</v>
      </c>
      <c r="G849">
        <v>215.22</v>
      </c>
      <c r="H849">
        <v>96.7</v>
      </c>
      <c r="I849" t="b">
        <v>1</v>
      </c>
      <c r="J849" t="s">
        <v>2910</v>
      </c>
      <c r="K849" t="s">
        <v>2917</v>
      </c>
      <c r="L849">
        <f>F849*G849</f>
        <v>430.44</v>
      </c>
      <c r="M849">
        <f t="shared" si="13"/>
        <v>1</v>
      </c>
    </row>
    <row r="850" spans="1:13" x14ac:dyDescent="0.35">
      <c r="A850">
        <v>9630</v>
      </c>
      <c r="B850" s="1">
        <v>44767</v>
      </c>
      <c r="C850">
        <v>277</v>
      </c>
      <c r="D850" t="s">
        <v>2906</v>
      </c>
      <c r="E850" t="s">
        <v>2907</v>
      </c>
      <c r="F850">
        <v>1</v>
      </c>
      <c r="G850">
        <v>295.83999999999997</v>
      </c>
      <c r="H850">
        <v>45.13</v>
      </c>
      <c r="I850" t="b">
        <v>0</v>
      </c>
      <c r="J850" t="s">
        <v>2929</v>
      </c>
      <c r="K850" t="s">
        <v>2917</v>
      </c>
      <c r="L850">
        <f>F850*G850</f>
        <v>295.83999999999997</v>
      </c>
      <c r="M850">
        <f t="shared" si="13"/>
        <v>0</v>
      </c>
    </row>
    <row r="851" spans="1:13" x14ac:dyDescent="0.35">
      <c r="A851">
        <v>897</v>
      </c>
      <c r="B851" s="1">
        <v>44518</v>
      </c>
      <c r="C851">
        <v>277</v>
      </c>
      <c r="D851" t="s">
        <v>2902</v>
      </c>
      <c r="E851" t="s">
        <v>2915</v>
      </c>
      <c r="F851">
        <v>3</v>
      </c>
      <c r="G851">
        <v>301.23</v>
      </c>
      <c r="H851">
        <v>123.8</v>
      </c>
      <c r="I851" t="b">
        <v>0</v>
      </c>
      <c r="J851" t="s">
        <v>2910</v>
      </c>
      <c r="K851" t="s">
        <v>2917</v>
      </c>
      <c r="L851">
        <f>F851*G851</f>
        <v>903.69</v>
      </c>
      <c r="M851">
        <f t="shared" si="13"/>
        <v>0</v>
      </c>
    </row>
    <row r="852" spans="1:13" x14ac:dyDescent="0.35">
      <c r="A852">
        <v>1848</v>
      </c>
      <c r="B852" s="1">
        <v>44517</v>
      </c>
      <c r="C852">
        <v>277</v>
      </c>
      <c r="D852" t="s">
        <v>2902</v>
      </c>
      <c r="E852" t="s">
        <v>2933</v>
      </c>
      <c r="F852">
        <v>1</v>
      </c>
      <c r="G852">
        <v>82.47</v>
      </c>
      <c r="H852">
        <v>16.920000000000002</v>
      </c>
      <c r="I852" t="b">
        <v>1</v>
      </c>
      <c r="J852" t="s">
        <v>2916</v>
      </c>
      <c r="K852" t="s">
        <v>2905</v>
      </c>
      <c r="L852">
        <f>F852*G852</f>
        <v>82.47</v>
      </c>
      <c r="M852">
        <f t="shared" si="13"/>
        <v>1</v>
      </c>
    </row>
    <row r="853" spans="1:13" x14ac:dyDescent="0.35">
      <c r="A853">
        <v>4291</v>
      </c>
      <c r="B853" s="1">
        <v>44300</v>
      </c>
      <c r="C853">
        <v>277</v>
      </c>
      <c r="D853" t="s">
        <v>2908</v>
      </c>
      <c r="E853" t="s">
        <v>2928</v>
      </c>
      <c r="F853">
        <v>5</v>
      </c>
      <c r="G853">
        <v>474.47</v>
      </c>
      <c r="H853">
        <v>133.13</v>
      </c>
      <c r="I853" t="b">
        <v>0</v>
      </c>
      <c r="J853" t="s">
        <v>2910</v>
      </c>
      <c r="K853" t="s">
        <v>2905</v>
      </c>
      <c r="L853">
        <f>F853*G853</f>
        <v>2372.3500000000004</v>
      </c>
      <c r="M853">
        <f t="shared" si="13"/>
        <v>0</v>
      </c>
    </row>
    <row r="854" spans="1:13" x14ac:dyDescent="0.35">
      <c r="A854">
        <v>4270</v>
      </c>
      <c r="B854" s="1">
        <v>44928</v>
      </c>
      <c r="C854">
        <v>278</v>
      </c>
      <c r="D854" t="s">
        <v>2902</v>
      </c>
      <c r="E854" t="s">
        <v>2933</v>
      </c>
      <c r="F854">
        <v>4</v>
      </c>
      <c r="G854">
        <v>337.85</v>
      </c>
      <c r="H854">
        <v>42.04</v>
      </c>
      <c r="I854" t="b">
        <v>1</v>
      </c>
      <c r="J854" t="s">
        <v>2929</v>
      </c>
      <c r="K854" t="s">
        <v>2917</v>
      </c>
      <c r="L854">
        <f>F854*G854</f>
        <v>1351.4</v>
      </c>
      <c r="M854">
        <f t="shared" si="13"/>
        <v>1</v>
      </c>
    </row>
    <row r="855" spans="1:13" x14ac:dyDescent="0.35">
      <c r="A855">
        <v>8825</v>
      </c>
      <c r="B855" s="1">
        <v>44674</v>
      </c>
      <c r="C855">
        <v>278</v>
      </c>
      <c r="D855" t="s">
        <v>2908</v>
      </c>
      <c r="E855" t="s">
        <v>2909</v>
      </c>
      <c r="F855">
        <v>2</v>
      </c>
      <c r="G855">
        <v>63.52</v>
      </c>
      <c r="H855">
        <v>23.53</v>
      </c>
      <c r="I855" t="b">
        <v>1</v>
      </c>
      <c r="J855" t="s">
        <v>2916</v>
      </c>
      <c r="K855" t="s">
        <v>2917</v>
      </c>
      <c r="L855">
        <f>F855*G855</f>
        <v>127.04</v>
      </c>
      <c r="M855">
        <f t="shared" si="13"/>
        <v>1</v>
      </c>
    </row>
    <row r="856" spans="1:13" x14ac:dyDescent="0.35">
      <c r="A856">
        <v>6786</v>
      </c>
      <c r="B856" s="1">
        <v>44989</v>
      </c>
      <c r="C856">
        <v>280</v>
      </c>
      <c r="D856" t="s">
        <v>2920</v>
      </c>
      <c r="E856" t="s">
        <v>2927</v>
      </c>
      <c r="F856">
        <v>1</v>
      </c>
      <c r="G856">
        <v>179.13</v>
      </c>
      <c r="H856">
        <v>9.93</v>
      </c>
      <c r="I856" t="b">
        <v>0</v>
      </c>
      <c r="J856" t="s">
        <v>2904</v>
      </c>
      <c r="K856" t="s">
        <v>2905</v>
      </c>
      <c r="L856">
        <f>F856*G856</f>
        <v>179.13</v>
      </c>
      <c r="M856">
        <f t="shared" si="13"/>
        <v>0</v>
      </c>
    </row>
    <row r="857" spans="1:13" x14ac:dyDescent="0.35">
      <c r="A857">
        <v>7901</v>
      </c>
      <c r="B857" s="1">
        <v>44863</v>
      </c>
      <c r="C857">
        <v>280</v>
      </c>
      <c r="D857" t="s">
        <v>2908</v>
      </c>
      <c r="E857" t="s">
        <v>2909</v>
      </c>
      <c r="F857">
        <v>4</v>
      </c>
      <c r="G857">
        <v>499.63</v>
      </c>
      <c r="H857">
        <v>210.45</v>
      </c>
      <c r="I857" t="b">
        <v>1</v>
      </c>
      <c r="J857" t="s">
        <v>2904</v>
      </c>
      <c r="K857" t="s">
        <v>2905</v>
      </c>
      <c r="L857">
        <f>F857*G857</f>
        <v>1998.52</v>
      </c>
      <c r="M857">
        <f t="shared" si="13"/>
        <v>1</v>
      </c>
    </row>
    <row r="858" spans="1:13" x14ac:dyDescent="0.35">
      <c r="A858">
        <v>2627</v>
      </c>
      <c r="B858" s="1">
        <v>44590</v>
      </c>
      <c r="C858">
        <v>280</v>
      </c>
      <c r="D858" t="s">
        <v>2913</v>
      </c>
      <c r="E858" t="s">
        <v>2914</v>
      </c>
      <c r="F858">
        <v>2</v>
      </c>
      <c r="G858">
        <v>417.21</v>
      </c>
      <c r="H858">
        <v>19.13</v>
      </c>
      <c r="I858" t="b">
        <v>1</v>
      </c>
      <c r="J858" t="s">
        <v>2929</v>
      </c>
      <c r="K858" t="s">
        <v>2905</v>
      </c>
      <c r="L858">
        <f>F858*G858</f>
        <v>834.42</v>
      </c>
      <c r="M858">
        <f t="shared" si="13"/>
        <v>1</v>
      </c>
    </row>
    <row r="859" spans="1:13" x14ac:dyDescent="0.35">
      <c r="A859">
        <v>867</v>
      </c>
      <c r="B859" s="1">
        <v>44513</v>
      </c>
      <c r="C859">
        <v>280</v>
      </c>
      <c r="D859" t="s">
        <v>2911</v>
      </c>
      <c r="E859" t="s">
        <v>2942</v>
      </c>
      <c r="F859">
        <v>3</v>
      </c>
      <c r="G859">
        <v>33.869999999999997</v>
      </c>
      <c r="H859">
        <v>4.9400000000000004</v>
      </c>
      <c r="I859" t="b">
        <v>1</v>
      </c>
      <c r="J859" t="s">
        <v>2904</v>
      </c>
      <c r="K859" t="s">
        <v>2917</v>
      </c>
      <c r="L859">
        <f>F859*G859</f>
        <v>101.60999999999999</v>
      </c>
      <c r="M859">
        <f t="shared" si="13"/>
        <v>1</v>
      </c>
    </row>
    <row r="860" spans="1:13" x14ac:dyDescent="0.35">
      <c r="A860">
        <v>1564</v>
      </c>
      <c r="B860" s="1">
        <v>44731</v>
      </c>
      <c r="C860">
        <v>281</v>
      </c>
      <c r="D860" t="s">
        <v>2908</v>
      </c>
      <c r="E860" t="s">
        <v>2938</v>
      </c>
      <c r="F860">
        <v>4</v>
      </c>
      <c r="G860">
        <v>409.11</v>
      </c>
      <c r="H860">
        <v>196.15</v>
      </c>
      <c r="I860" t="b">
        <v>1</v>
      </c>
      <c r="J860" t="s">
        <v>2904</v>
      </c>
      <c r="K860" t="s">
        <v>2917</v>
      </c>
      <c r="L860">
        <f>F860*G860</f>
        <v>1636.44</v>
      </c>
      <c r="M860">
        <f t="shared" si="13"/>
        <v>1</v>
      </c>
    </row>
    <row r="861" spans="1:13" x14ac:dyDescent="0.35">
      <c r="A861">
        <v>6667</v>
      </c>
      <c r="B861" s="1">
        <v>44621</v>
      </c>
      <c r="C861">
        <v>281</v>
      </c>
      <c r="D861" t="s">
        <v>2906</v>
      </c>
      <c r="E861" t="s">
        <v>2934</v>
      </c>
      <c r="F861">
        <v>4</v>
      </c>
      <c r="G861">
        <v>252.83</v>
      </c>
      <c r="H861">
        <v>65.39</v>
      </c>
      <c r="I861" t="b">
        <v>1</v>
      </c>
      <c r="J861" t="s">
        <v>2916</v>
      </c>
      <c r="K861" t="s">
        <v>2917</v>
      </c>
      <c r="L861">
        <f>F861*G861</f>
        <v>1011.32</v>
      </c>
      <c r="M861">
        <f t="shared" si="13"/>
        <v>1</v>
      </c>
    </row>
    <row r="862" spans="1:13" x14ac:dyDescent="0.35">
      <c r="A862">
        <v>5099</v>
      </c>
      <c r="B862" s="1">
        <v>44459</v>
      </c>
      <c r="C862">
        <v>281</v>
      </c>
      <c r="D862" t="s">
        <v>2908</v>
      </c>
      <c r="E862" t="s">
        <v>2909</v>
      </c>
      <c r="F862">
        <v>1</v>
      </c>
      <c r="G862">
        <v>177.31</v>
      </c>
      <c r="H862">
        <v>50.37</v>
      </c>
      <c r="I862" t="b">
        <v>1</v>
      </c>
      <c r="J862" t="s">
        <v>2904</v>
      </c>
      <c r="K862" t="s">
        <v>2905</v>
      </c>
      <c r="L862">
        <f>F862*G862</f>
        <v>177.31</v>
      </c>
      <c r="M862">
        <f t="shared" si="13"/>
        <v>1</v>
      </c>
    </row>
    <row r="863" spans="1:13" x14ac:dyDescent="0.35">
      <c r="A863">
        <v>7589</v>
      </c>
      <c r="B863" s="1">
        <v>44575</v>
      </c>
      <c r="C863">
        <v>282</v>
      </c>
      <c r="D863" t="s">
        <v>2902</v>
      </c>
      <c r="E863" t="s">
        <v>2933</v>
      </c>
      <c r="F863">
        <v>4</v>
      </c>
      <c r="G863">
        <v>402.64</v>
      </c>
      <c r="H863">
        <v>107.84</v>
      </c>
      <c r="I863" t="b">
        <v>1</v>
      </c>
      <c r="J863" t="s">
        <v>2910</v>
      </c>
      <c r="K863" t="s">
        <v>2917</v>
      </c>
      <c r="L863">
        <f>F863*G863</f>
        <v>1610.56</v>
      </c>
      <c r="M863">
        <f t="shared" si="13"/>
        <v>1</v>
      </c>
    </row>
    <row r="864" spans="1:13" x14ac:dyDescent="0.35">
      <c r="A864">
        <v>3920</v>
      </c>
      <c r="B864" s="1">
        <v>44558</v>
      </c>
      <c r="C864">
        <v>282</v>
      </c>
      <c r="D864" t="s">
        <v>2913</v>
      </c>
      <c r="E864" t="s">
        <v>2926</v>
      </c>
      <c r="F864">
        <v>3</v>
      </c>
      <c r="G864">
        <v>124.9</v>
      </c>
      <c r="H864">
        <v>20.97</v>
      </c>
      <c r="I864" t="b">
        <v>1</v>
      </c>
      <c r="J864" t="s">
        <v>2916</v>
      </c>
      <c r="K864" t="s">
        <v>2917</v>
      </c>
      <c r="L864">
        <f>F864*G864</f>
        <v>374.70000000000005</v>
      </c>
      <c r="M864">
        <f t="shared" si="13"/>
        <v>1</v>
      </c>
    </row>
    <row r="865" spans="1:13" x14ac:dyDescent="0.35">
      <c r="A865">
        <v>3669</v>
      </c>
      <c r="B865" s="1">
        <v>44503</v>
      </c>
      <c r="C865">
        <v>282</v>
      </c>
      <c r="D865" t="s">
        <v>2902</v>
      </c>
      <c r="E865" t="s">
        <v>2933</v>
      </c>
      <c r="F865">
        <v>4</v>
      </c>
      <c r="G865">
        <v>334.06</v>
      </c>
      <c r="H865">
        <v>101.47</v>
      </c>
      <c r="I865" t="b">
        <v>0</v>
      </c>
      <c r="J865" t="s">
        <v>2919</v>
      </c>
      <c r="K865" t="s">
        <v>2917</v>
      </c>
      <c r="L865">
        <f>F865*G865</f>
        <v>1336.24</v>
      </c>
      <c r="M865">
        <f t="shared" si="13"/>
        <v>0</v>
      </c>
    </row>
    <row r="866" spans="1:13" x14ac:dyDescent="0.35">
      <c r="A866">
        <v>5590</v>
      </c>
      <c r="B866" s="1">
        <v>44311</v>
      </c>
      <c r="C866">
        <v>282</v>
      </c>
      <c r="D866" t="s">
        <v>2902</v>
      </c>
      <c r="E866" t="s">
        <v>2933</v>
      </c>
      <c r="F866">
        <v>5</v>
      </c>
      <c r="G866">
        <v>161.31</v>
      </c>
      <c r="H866">
        <v>35.49</v>
      </c>
      <c r="I866" t="b">
        <v>1</v>
      </c>
      <c r="J866" t="s">
        <v>2929</v>
      </c>
      <c r="K866" t="s">
        <v>2917</v>
      </c>
      <c r="L866">
        <f>F866*G866</f>
        <v>806.55</v>
      </c>
      <c r="M866">
        <f t="shared" si="13"/>
        <v>1</v>
      </c>
    </row>
    <row r="867" spans="1:13" x14ac:dyDescent="0.35">
      <c r="A867">
        <v>6663</v>
      </c>
      <c r="B867" s="1">
        <v>44291</v>
      </c>
      <c r="C867">
        <v>282</v>
      </c>
      <c r="D867" t="s">
        <v>2908</v>
      </c>
      <c r="E867" t="s">
        <v>2938</v>
      </c>
      <c r="F867">
        <v>2</v>
      </c>
      <c r="G867">
        <v>10.17</v>
      </c>
      <c r="H867">
        <v>4.92</v>
      </c>
      <c r="I867" t="b">
        <v>1</v>
      </c>
      <c r="J867" t="s">
        <v>2910</v>
      </c>
      <c r="K867" t="s">
        <v>2905</v>
      </c>
      <c r="L867">
        <f>F867*G867</f>
        <v>20.34</v>
      </c>
      <c r="M867">
        <f t="shared" si="13"/>
        <v>1</v>
      </c>
    </row>
    <row r="868" spans="1:13" x14ac:dyDescent="0.35">
      <c r="A868">
        <v>8058</v>
      </c>
      <c r="B868" s="1">
        <v>45001</v>
      </c>
      <c r="C868">
        <v>283</v>
      </c>
      <c r="D868" t="s">
        <v>2906</v>
      </c>
      <c r="E868" t="s">
        <v>2907</v>
      </c>
      <c r="F868">
        <v>1</v>
      </c>
      <c r="G868">
        <v>247.93</v>
      </c>
      <c r="H868">
        <v>39.08</v>
      </c>
      <c r="I868" t="b">
        <v>0</v>
      </c>
      <c r="J868" t="s">
        <v>2919</v>
      </c>
      <c r="K868" t="s">
        <v>2905</v>
      </c>
      <c r="L868">
        <f>F868*G868</f>
        <v>247.93</v>
      </c>
      <c r="M868">
        <f t="shared" si="13"/>
        <v>0</v>
      </c>
    </row>
    <row r="869" spans="1:13" x14ac:dyDescent="0.35">
      <c r="A869">
        <v>2542</v>
      </c>
      <c r="B869" s="1">
        <v>44745</v>
      </c>
      <c r="C869">
        <v>283</v>
      </c>
      <c r="D869" t="s">
        <v>2920</v>
      </c>
      <c r="E869" t="s">
        <v>2930</v>
      </c>
      <c r="F869">
        <v>1</v>
      </c>
      <c r="G869">
        <v>406.64</v>
      </c>
      <c r="H869">
        <v>85.24</v>
      </c>
      <c r="I869" t="b">
        <v>1</v>
      </c>
      <c r="J869" t="s">
        <v>2916</v>
      </c>
      <c r="K869" t="s">
        <v>2917</v>
      </c>
      <c r="L869">
        <f>F869*G869</f>
        <v>406.64</v>
      </c>
      <c r="M869">
        <f t="shared" si="13"/>
        <v>1</v>
      </c>
    </row>
    <row r="870" spans="1:13" x14ac:dyDescent="0.35">
      <c r="A870">
        <v>7471</v>
      </c>
      <c r="B870" s="1">
        <v>44579</v>
      </c>
      <c r="C870">
        <v>283</v>
      </c>
      <c r="D870" t="s">
        <v>2920</v>
      </c>
      <c r="E870" t="s">
        <v>2927</v>
      </c>
      <c r="F870">
        <v>4</v>
      </c>
      <c r="G870">
        <v>149.53</v>
      </c>
      <c r="H870">
        <v>43.85</v>
      </c>
      <c r="I870" t="b">
        <v>0</v>
      </c>
      <c r="J870" t="s">
        <v>2919</v>
      </c>
      <c r="K870" t="s">
        <v>2917</v>
      </c>
      <c r="L870">
        <f>F870*G870</f>
        <v>598.12</v>
      </c>
      <c r="M870">
        <f t="shared" si="13"/>
        <v>0</v>
      </c>
    </row>
    <row r="871" spans="1:13" x14ac:dyDescent="0.35">
      <c r="A871">
        <v>1423</v>
      </c>
      <c r="B871" s="1">
        <v>44551</v>
      </c>
      <c r="C871">
        <v>283</v>
      </c>
      <c r="D871" t="s">
        <v>2913</v>
      </c>
      <c r="E871" t="s">
        <v>2918</v>
      </c>
      <c r="F871">
        <v>4</v>
      </c>
      <c r="G871">
        <v>208.67</v>
      </c>
      <c r="H871">
        <v>20.9</v>
      </c>
      <c r="I871" t="b">
        <v>1</v>
      </c>
      <c r="J871" t="s">
        <v>2919</v>
      </c>
      <c r="K871" t="s">
        <v>2917</v>
      </c>
      <c r="L871">
        <f>F871*G871</f>
        <v>834.68</v>
      </c>
      <c r="M871">
        <f t="shared" si="13"/>
        <v>1</v>
      </c>
    </row>
    <row r="872" spans="1:13" x14ac:dyDescent="0.35">
      <c r="A872">
        <v>4235</v>
      </c>
      <c r="B872" s="1">
        <v>44303</v>
      </c>
      <c r="C872">
        <v>283</v>
      </c>
      <c r="D872" t="s">
        <v>2908</v>
      </c>
      <c r="E872" t="s">
        <v>2937</v>
      </c>
      <c r="F872">
        <v>3</v>
      </c>
      <c r="G872">
        <v>120.94</v>
      </c>
      <c r="H872">
        <v>53.27</v>
      </c>
      <c r="I872" t="b">
        <v>0</v>
      </c>
      <c r="J872" t="s">
        <v>2910</v>
      </c>
      <c r="K872" t="s">
        <v>2917</v>
      </c>
      <c r="L872">
        <f>F872*G872</f>
        <v>362.82</v>
      </c>
      <c r="M872">
        <f t="shared" si="13"/>
        <v>0</v>
      </c>
    </row>
    <row r="873" spans="1:13" x14ac:dyDescent="0.35">
      <c r="A873">
        <v>6388</v>
      </c>
      <c r="B873" s="1">
        <v>44994</v>
      </c>
      <c r="C873">
        <v>284</v>
      </c>
      <c r="D873" t="s">
        <v>2902</v>
      </c>
      <c r="E873" t="s">
        <v>2933</v>
      </c>
      <c r="F873">
        <v>5</v>
      </c>
      <c r="G873">
        <v>155.79</v>
      </c>
      <c r="H873">
        <v>58.51</v>
      </c>
      <c r="I873" t="b">
        <v>0</v>
      </c>
      <c r="J873" t="s">
        <v>2904</v>
      </c>
      <c r="K873" t="s">
        <v>2905</v>
      </c>
      <c r="L873">
        <f>F873*G873</f>
        <v>778.94999999999993</v>
      </c>
      <c r="M873">
        <f t="shared" si="13"/>
        <v>0</v>
      </c>
    </row>
    <row r="874" spans="1:13" x14ac:dyDescent="0.35">
      <c r="A874">
        <v>4060</v>
      </c>
      <c r="B874" s="1">
        <v>44679</v>
      </c>
      <c r="C874">
        <v>284</v>
      </c>
      <c r="D874" t="s">
        <v>2902</v>
      </c>
      <c r="E874" t="s">
        <v>2915</v>
      </c>
      <c r="F874">
        <v>2</v>
      </c>
      <c r="G874">
        <v>281.16000000000003</v>
      </c>
      <c r="H874">
        <v>84.35</v>
      </c>
      <c r="I874" t="b">
        <v>0</v>
      </c>
      <c r="J874" t="s">
        <v>2919</v>
      </c>
      <c r="K874" t="s">
        <v>2905</v>
      </c>
      <c r="L874">
        <f>F874*G874</f>
        <v>562.32000000000005</v>
      </c>
      <c r="M874">
        <f t="shared" si="13"/>
        <v>0</v>
      </c>
    </row>
    <row r="875" spans="1:13" x14ac:dyDescent="0.35">
      <c r="A875">
        <v>7934</v>
      </c>
      <c r="B875" s="1">
        <v>44560</v>
      </c>
      <c r="C875">
        <v>284</v>
      </c>
      <c r="D875" t="s">
        <v>2902</v>
      </c>
      <c r="E875" t="s">
        <v>2933</v>
      </c>
      <c r="F875">
        <v>5</v>
      </c>
      <c r="G875">
        <v>302.43</v>
      </c>
      <c r="H875">
        <v>148.27000000000001</v>
      </c>
      <c r="I875" t="b">
        <v>1</v>
      </c>
      <c r="J875" t="s">
        <v>2910</v>
      </c>
      <c r="K875" t="s">
        <v>2917</v>
      </c>
      <c r="L875">
        <f>F875*G875</f>
        <v>1512.15</v>
      </c>
      <c r="M875">
        <f t="shared" si="13"/>
        <v>1</v>
      </c>
    </row>
    <row r="876" spans="1:13" x14ac:dyDescent="0.35">
      <c r="A876">
        <v>972</v>
      </c>
      <c r="B876" s="1">
        <v>44451</v>
      </c>
      <c r="C876">
        <v>284</v>
      </c>
      <c r="D876" t="s">
        <v>2902</v>
      </c>
      <c r="E876" t="s">
        <v>2939</v>
      </c>
      <c r="F876">
        <v>2</v>
      </c>
      <c r="G876">
        <v>132.34</v>
      </c>
      <c r="H876">
        <v>47.07</v>
      </c>
      <c r="I876" t="b">
        <v>1</v>
      </c>
      <c r="J876" t="s">
        <v>2929</v>
      </c>
      <c r="K876" t="s">
        <v>2905</v>
      </c>
      <c r="L876">
        <f>F876*G876</f>
        <v>264.68</v>
      </c>
      <c r="M876">
        <f t="shared" si="13"/>
        <v>1</v>
      </c>
    </row>
    <row r="877" spans="1:13" x14ac:dyDescent="0.35">
      <c r="A877">
        <v>1213</v>
      </c>
      <c r="B877" s="1">
        <v>44333</v>
      </c>
      <c r="C877">
        <v>284</v>
      </c>
      <c r="D877" t="s">
        <v>2906</v>
      </c>
      <c r="E877" t="s">
        <v>2941</v>
      </c>
      <c r="F877">
        <v>4</v>
      </c>
      <c r="G877">
        <v>173</v>
      </c>
      <c r="H877">
        <v>5.2</v>
      </c>
      <c r="I877" t="b">
        <v>0</v>
      </c>
      <c r="J877" t="s">
        <v>2916</v>
      </c>
      <c r="K877" t="s">
        <v>2905</v>
      </c>
      <c r="L877">
        <f>F877*G877</f>
        <v>692</v>
      </c>
      <c r="M877">
        <f t="shared" si="13"/>
        <v>0</v>
      </c>
    </row>
    <row r="878" spans="1:13" x14ac:dyDescent="0.35">
      <c r="A878">
        <v>1125</v>
      </c>
      <c r="B878" s="1">
        <v>44816</v>
      </c>
      <c r="C878">
        <v>285</v>
      </c>
      <c r="D878" t="s">
        <v>2913</v>
      </c>
      <c r="E878" t="s">
        <v>2931</v>
      </c>
      <c r="F878">
        <v>3</v>
      </c>
      <c r="G878">
        <v>476.23</v>
      </c>
      <c r="H878">
        <v>137.44999999999999</v>
      </c>
      <c r="I878" t="b">
        <v>1</v>
      </c>
      <c r="J878" t="s">
        <v>2916</v>
      </c>
      <c r="K878" t="s">
        <v>2905</v>
      </c>
      <c r="L878">
        <f>F878*G878</f>
        <v>1428.69</v>
      </c>
      <c r="M878">
        <f t="shared" si="13"/>
        <v>1</v>
      </c>
    </row>
    <row r="879" spans="1:13" x14ac:dyDescent="0.35">
      <c r="A879">
        <v>8783</v>
      </c>
      <c r="B879" s="1">
        <v>44520</v>
      </c>
      <c r="C879">
        <v>285</v>
      </c>
      <c r="D879" t="s">
        <v>2913</v>
      </c>
      <c r="E879" t="s">
        <v>2918</v>
      </c>
      <c r="F879">
        <v>2</v>
      </c>
      <c r="G879">
        <v>267.74</v>
      </c>
      <c r="H879">
        <v>47.91</v>
      </c>
      <c r="I879" t="b">
        <v>0</v>
      </c>
      <c r="J879" t="s">
        <v>2919</v>
      </c>
      <c r="K879" t="s">
        <v>2917</v>
      </c>
      <c r="L879">
        <f>F879*G879</f>
        <v>535.48</v>
      </c>
      <c r="M879">
        <f t="shared" si="13"/>
        <v>0</v>
      </c>
    </row>
    <row r="880" spans="1:13" x14ac:dyDescent="0.35">
      <c r="A880">
        <v>6228</v>
      </c>
      <c r="B880" s="1">
        <v>44453</v>
      </c>
      <c r="C880">
        <v>285</v>
      </c>
      <c r="D880" t="s">
        <v>2913</v>
      </c>
      <c r="E880" t="s">
        <v>2918</v>
      </c>
      <c r="F880">
        <v>2</v>
      </c>
      <c r="G880">
        <v>191.39</v>
      </c>
      <c r="H880">
        <v>20.05</v>
      </c>
      <c r="I880" t="b">
        <v>0</v>
      </c>
      <c r="J880" t="s">
        <v>2919</v>
      </c>
      <c r="K880" t="s">
        <v>2917</v>
      </c>
      <c r="L880">
        <f>F880*G880</f>
        <v>382.78</v>
      </c>
      <c r="M880">
        <f t="shared" si="13"/>
        <v>0</v>
      </c>
    </row>
    <row r="881" spans="1:13" x14ac:dyDescent="0.35">
      <c r="A881">
        <v>3776</v>
      </c>
      <c r="B881" s="1">
        <v>44965</v>
      </c>
      <c r="C881">
        <v>286</v>
      </c>
      <c r="D881" t="s">
        <v>2908</v>
      </c>
      <c r="E881" t="s">
        <v>2909</v>
      </c>
      <c r="F881">
        <v>5</v>
      </c>
      <c r="G881">
        <v>224.15</v>
      </c>
      <c r="H881">
        <v>50.33</v>
      </c>
      <c r="I881" t="b">
        <v>1</v>
      </c>
      <c r="J881" t="s">
        <v>2904</v>
      </c>
      <c r="K881" t="s">
        <v>2917</v>
      </c>
      <c r="L881">
        <f>F881*G881</f>
        <v>1120.75</v>
      </c>
      <c r="M881">
        <f t="shared" si="13"/>
        <v>1</v>
      </c>
    </row>
    <row r="882" spans="1:13" x14ac:dyDescent="0.35">
      <c r="A882">
        <v>8178</v>
      </c>
      <c r="B882" s="1">
        <v>44415</v>
      </c>
      <c r="C882">
        <v>286</v>
      </c>
      <c r="D882" t="s">
        <v>2902</v>
      </c>
      <c r="E882" t="s">
        <v>2933</v>
      </c>
      <c r="F882">
        <v>5</v>
      </c>
      <c r="G882">
        <v>143.76</v>
      </c>
      <c r="H882">
        <v>56.75</v>
      </c>
      <c r="I882" t="b">
        <v>0</v>
      </c>
      <c r="J882" t="s">
        <v>2910</v>
      </c>
      <c r="K882" t="s">
        <v>2905</v>
      </c>
      <c r="L882">
        <f>F882*G882</f>
        <v>718.8</v>
      </c>
      <c r="M882">
        <f t="shared" si="13"/>
        <v>0</v>
      </c>
    </row>
    <row r="883" spans="1:13" x14ac:dyDescent="0.35">
      <c r="A883">
        <v>7582</v>
      </c>
      <c r="B883" s="1">
        <v>44369</v>
      </c>
      <c r="C883">
        <v>286</v>
      </c>
      <c r="D883" t="s">
        <v>2906</v>
      </c>
      <c r="E883" t="s">
        <v>2941</v>
      </c>
      <c r="F883">
        <v>2</v>
      </c>
      <c r="G883">
        <v>131.44</v>
      </c>
      <c r="H883">
        <v>28.54</v>
      </c>
      <c r="I883" t="b">
        <v>1</v>
      </c>
      <c r="J883" t="s">
        <v>2904</v>
      </c>
      <c r="K883" t="s">
        <v>2917</v>
      </c>
      <c r="L883">
        <f>F883*G883</f>
        <v>262.88</v>
      </c>
      <c r="M883">
        <f t="shared" si="13"/>
        <v>1</v>
      </c>
    </row>
    <row r="884" spans="1:13" x14ac:dyDescent="0.35">
      <c r="A884">
        <v>1117</v>
      </c>
      <c r="B884" s="1">
        <v>44785</v>
      </c>
      <c r="C884">
        <v>287</v>
      </c>
      <c r="D884" t="s">
        <v>2908</v>
      </c>
      <c r="E884" t="s">
        <v>2909</v>
      </c>
      <c r="F884">
        <v>3</v>
      </c>
      <c r="G884">
        <v>53.72</v>
      </c>
      <c r="H884">
        <v>4.8099999999999996</v>
      </c>
      <c r="I884" t="b">
        <v>0</v>
      </c>
      <c r="J884" t="s">
        <v>2910</v>
      </c>
      <c r="K884" t="s">
        <v>2905</v>
      </c>
      <c r="L884">
        <f>F884*G884</f>
        <v>161.16</v>
      </c>
      <c r="M884">
        <f t="shared" si="13"/>
        <v>0</v>
      </c>
    </row>
    <row r="885" spans="1:13" x14ac:dyDescent="0.35">
      <c r="A885">
        <v>4007</v>
      </c>
      <c r="B885" s="1">
        <v>44775</v>
      </c>
      <c r="C885">
        <v>288</v>
      </c>
      <c r="D885" t="s">
        <v>2913</v>
      </c>
      <c r="E885" t="s">
        <v>2926</v>
      </c>
      <c r="F885">
        <v>1</v>
      </c>
      <c r="G885">
        <v>277.29000000000002</v>
      </c>
      <c r="H885">
        <v>22.14</v>
      </c>
      <c r="I885" t="b">
        <v>1</v>
      </c>
      <c r="J885" t="s">
        <v>2919</v>
      </c>
      <c r="K885" t="s">
        <v>2917</v>
      </c>
      <c r="L885">
        <f>F885*G885</f>
        <v>277.29000000000002</v>
      </c>
      <c r="M885">
        <f t="shared" si="13"/>
        <v>1</v>
      </c>
    </row>
    <row r="886" spans="1:13" x14ac:dyDescent="0.35">
      <c r="A886">
        <v>1971</v>
      </c>
      <c r="B886" s="1">
        <v>44386</v>
      </c>
      <c r="C886">
        <v>288</v>
      </c>
      <c r="D886" t="s">
        <v>2902</v>
      </c>
      <c r="E886" t="s">
        <v>2933</v>
      </c>
      <c r="F886">
        <v>4</v>
      </c>
      <c r="G886">
        <v>447.62</v>
      </c>
      <c r="H886">
        <v>20.92</v>
      </c>
      <c r="I886" t="b">
        <v>1</v>
      </c>
      <c r="J886" t="s">
        <v>2904</v>
      </c>
      <c r="K886" t="s">
        <v>2917</v>
      </c>
      <c r="L886">
        <f>F886*G886</f>
        <v>1790.48</v>
      </c>
      <c r="M886">
        <f t="shared" si="13"/>
        <v>1</v>
      </c>
    </row>
    <row r="887" spans="1:13" x14ac:dyDescent="0.35">
      <c r="A887">
        <v>7615</v>
      </c>
      <c r="B887" s="1">
        <v>44922</v>
      </c>
      <c r="C887">
        <v>289</v>
      </c>
      <c r="D887" t="s">
        <v>2906</v>
      </c>
      <c r="E887" t="s">
        <v>2925</v>
      </c>
      <c r="F887">
        <v>4</v>
      </c>
      <c r="G887">
        <v>235.52</v>
      </c>
      <c r="H887">
        <v>5.9</v>
      </c>
      <c r="I887" t="b">
        <v>0</v>
      </c>
      <c r="J887" t="s">
        <v>2910</v>
      </c>
      <c r="K887" t="s">
        <v>2905</v>
      </c>
      <c r="L887">
        <f>F887*G887</f>
        <v>942.08</v>
      </c>
      <c r="M887">
        <f t="shared" si="13"/>
        <v>0</v>
      </c>
    </row>
    <row r="888" spans="1:13" x14ac:dyDescent="0.35">
      <c r="A888">
        <v>4124</v>
      </c>
      <c r="B888" s="1">
        <v>44572</v>
      </c>
      <c r="C888">
        <v>289</v>
      </c>
      <c r="D888" t="s">
        <v>2920</v>
      </c>
      <c r="E888" t="s">
        <v>2930</v>
      </c>
      <c r="F888">
        <v>1</v>
      </c>
      <c r="G888">
        <v>40.76</v>
      </c>
      <c r="H888">
        <v>7.02</v>
      </c>
      <c r="I888" t="b">
        <v>1</v>
      </c>
      <c r="J888" t="s">
        <v>2904</v>
      </c>
      <c r="K888" t="s">
        <v>2905</v>
      </c>
      <c r="L888">
        <f>F888*G888</f>
        <v>40.76</v>
      </c>
      <c r="M888">
        <f t="shared" si="13"/>
        <v>1</v>
      </c>
    </row>
    <row r="889" spans="1:13" x14ac:dyDescent="0.35">
      <c r="A889">
        <v>4743</v>
      </c>
      <c r="B889" s="1">
        <v>44521</v>
      </c>
      <c r="C889">
        <v>289</v>
      </c>
      <c r="D889" t="s">
        <v>2913</v>
      </c>
      <c r="E889" t="s">
        <v>2926</v>
      </c>
      <c r="F889">
        <v>4</v>
      </c>
      <c r="G889">
        <v>131.4</v>
      </c>
      <c r="H889">
        <v>10.02</v>
      </c>
      <c r="I889" t="b">
        <v>1</v>
      </c>
      <c r="J889" t="s">
        <v>2916</v>
      </c>
      <c r="K889" t="s">
        <v>2905</v>
      </c>
      <c r="L889">
        <f>F889*G889</f>
        <v>525.6</v>
      </c>
      <c r="M889">
        <f t="shared" si="13"/>
        <v>1</v>
      </c>
    </row>
    <row r="890" spans="1:13" x14ac:dyDescent="0.35">
      <c r="A890">
        <v>2565</v>
      </c>
      <c r="B890" s="1">
        <v>44397</v>
      </c>
      <c r="C890">
        <v>289</v>
      </c>
      <c r="D890" t="s">
        <v>2920</v>
      </c>
      <c r="E890" t="s">
        <v>2930</v>
      </c>
      <c r="F890">
        <v>5</v>
      </c>
      <c r="G890">
        <v>273.70999999999998</v>
      </c>
      <c r="H890">
        <v>30.4</v>
      </c>
      <c r="I890" t="b">
        <v>1</v>
      </c>
      <c r="J890" t="s">
        <v>2910</v>
      </c>
      <c r="K890" t="s">
        <v>2905</v>
      </c>
      <c r="L890">
        <f>F890*G890</f>
        <v>1368.55</v>
      </c>
      <c r="M890">
        <f t="shared" si="13"/>
        <v>1</v>
      </c>
    </row>
    <row r="891" spans="1:13" x14ac:dyDescent="0.35">
      <c r="A891">
        <v>6617</v>
      </c>
      <c r="B891" s="1">
        <v>44524</v>
      </c>
      <c r="C891">
        <v>290</v>
      </c>
      <c r="D891" t="s">
        <v>2908</v>
      </c>
      <c r="E891" t="s">
        <v>2932</v>
      </c>
      <c r="F891">
        <v>2</v>
      </c>
      <c r="G891">
        <v>120.85</v>
      </c>
      <c r="H891">
        <v>11.16</v>
      </c>
      <c r="I891" t="b">
        <v>0</v>
      </c>
      <c r="J891" t="s">
        <v>2910</v>
      </c>
      <c r="K891" t="s">
        <v>2905</v>
      </c>
      <c r="L891">
        <f>F891*G891</f>
        <v>241.7</v>
      </c>
      <c r="M891">
        <f t="shared" si="13"/>
        <v>0</v>
      </c>
    </row>
    <row r="892" spans="1:13" x14ac:dyDescent="0.35">
      <c r="A892">
        <v>985</v>
      </c>
      <c r="B892" s="1">
        <v>44982</v>
      </c>
      <c r="C892">
        <v>291</v>
      </c>
      <c r="D892" t="s">
        <v>2920</v>
      </c>
      <c r="E892" t="s">
        <v>2927</v>
      </c>
      <c r="F892">
        <v>3</v>
      </c>
      <c r="G892">
        <v>36.01</v>
      </c>
      <c r="H892">
        <v>11.79</v>
      </c>
      <c r="I892" t="b">
        <v>1</v>
      </c>
      <c r="J892" t="s">
        <v>2919</v>
      </c>
      <c r="K892" t="s">
        <v>2905</v>
      </c>
      <c r="L892">
        <f>F892*G892</f>
        <v>108.03</v>
      </c>
      <c r="M892">
        <f t="shared" si="13"/>
        <v>1</v>
      </c>
    </row>
    <row r="893" spans="1:13" x14ac:dyDescent="0.35">
      <c r="A893">
        <v>700</v>
      </c>
      <c r="B893" s="1">
        <v>44956</v>
      </c>
      <c r="C893">
        <v>291</v>
      </c>
      <c r="D893" t="s">
        <v>2911</v>
      </c>
      <c r="E893" t="s">
        <v>2912</v>
      </c>
      <c r="F893">
        <v>2</v>
      </c>
      <c r="G893">
        <v>156.68</v>
      </c>
      <c r="H893">
        <v>55.98</v>
      </c>
      <c r="I893" t="b">
        <v>1</v>
      </c>
      <c r="J893" t="s">
        <v>2929</v>
      </c>
      <c r="K893" t="s">
        <v>2917</v>
      </c>
      <c r="L893">
        <f>F893*G893</f>
        <v>313.36</v>
      </c>
      <c r="M893">
        <f t="shared" si="13"/>
        <v>1</v>
      </c>
    </row>
    <row r="894" spans="1:13" x14ac:dyDescent="0.35">
      <c r="A894">
        <v>459</v>
      </c>
      <c r="B894" s="1">
        <v>44857</v>
      </c>
      <c r="C894">
        <v>291</v>
      </c>
      <c r="D894" t="s">
        <v>2913</v>
      </c>
      <c r="E894" t="s">
        <v>2926</v>
      </c>
      <c r="F894">
        <v>5</v>
      </c>
      <c r="G894">
        <v>200.82</v>
      </c>
      <c r="H894">
        <v>58.29</v>
      </c>
      <c r="I894" t="b">
        <v>1</v>
      </c>
      <c r="J894" t="s">
        <v>2904</v>
      </c>
      <c r="K894" t="s">
        <v>2905</v>
      </c>
      <c r="L894">
        <f>F894*G894</f>
        <v>1004.0999999999999</v>
      </c>
      <c r="M894">
        <f t="shared" si="13"/>
        <v>1</v>
      </c>
    </row>
    <row r="895" spans="1:13" x14ac:dyDescent="0.35">
      <c r="A895">
        <v>6318</v>
      </c>
      <c r="B895" s="1">
        <v>44824</v>
      </c>
      <c r="C895">
        <v>291</v>
      </c>
      <c r="D895" t="s">
        <v>2908</v>
      </c>
      <c r="E895" t="s">
        <v>2928</v>
      </c>
      <c r="F895">
        <v>5</v>
      </c>
      <c r="G895">
        <v>116.56</v>
      </c>
      <c r="H895">
        <v>32.69</v>
      </c>
      <c r="I895" t="b">
        <v>1</v>
      </c>
      <c r="J895" t="s">
        <v>2904</v>
      </c>
      <c r="K895" t="s">
        <v>2905</v>
      </c>
      <c r="L895">
        <f>F895*G895</f>
        <v>582.79999999999995</v>
      </c>
      <c r="M895">
        <f t="shared" si="13"/>
        <v>1</v>
      </c>
    </row>
    <row r="896" spans="1:13" x14ac:dyDescent="0.35">
      <c r="A896">
        <v>8926</v>
      </c>
      <c r="B896" s="1">
        <v>44696</v>
      </c>
      <c r="C896">
        <v>291</v>
      </c>
      <c r="D896" t="s">
        <v>2902</v>
      </c>
      <c r="E896" t="s">
        <v>2915</v>
      </c>
      <c r="F896">
        <v>4</v>
      </c>
      <c r="G896">
        <v>141.19</v>
      </c>
      <c r="H896">
        <v>65.790000000000006</v>
      </c>
      <c r="I896" t="b">
        <v>1</v>
      </c>
      <c r="J896" t="s">
        <v>2929</v>
      </c>
      <c r="K896" t="s">
        <v>2917</v>
      </c>
      <c r="L896">
        <f>F896*G896</f>
        <v>564.76</v>
      </c>
      <c r="M896">
        <f t="shared" si="13"/>
        <v>1</v>
      </c>
    </row>
    <row r="897" spans="1:13" x14ac:dyDescent="0.35">
      <c r="A897">
        <v>9005</v>
      </c>
      <c r="B897" s="1">
        <v>44964</v>
      </c>
      <c r="C897">
        <v>292</v>
      </c>
      <c r="D897" t="s">
        <v>2902</v>
      </c>
      <c r="E897" t="s">
        <v>2933</v>
      </c>
      <c r="F897">
        <v>5</v>
      </c>
      <c r="G897">
        <v>180.57</v>
      </c>
      <c r="H897">
        <v>86.97</v>
      </c>
      <c r="I897" t="b">
        <v>0</v>
      </c>
      <c r="J897" t="s">
        <v>2916</v>
      </c>
      <c r="K897" t="s">
        <v>2917</v>
      </c>
      <c r="L897">
        <f>F897*G897</f>
        <v>902.84999999999991</v>
      </c>
      <c r="M897">
        <f t="shared" si="13"/>
        <v>0</v>
      </c>
    </row>
    <row r="898" spans="1:13" x14ac:dyDescent="0.35">
      <c r="A898">
        <v>9437</v>
      </c>
      <c r="B898" s="1">
        <v>44961</v>
      </c>
      <c r="C898">
        <v>292</v>
      </c>
      <c r="D898" t="s">
        <v>2906</v>
      </c>
      <c r="E898" t="s">
        <v>2922</v>
      </c>
      <c r="F898">
        <v>4</v>
      </c>
      <c r="G898">
        <v>182.26</v>
      </c>
      <c r="H898">
        <v>56.59</v>
      </c>
      <c r="I898" t="b">
        <v>1</v>
      </c>
      <c r="J898" t="s">
        <v>2916</v>
      </c>
      <c r="K898" t="s">
        <v>2905</v>
      </c>
      <c r="L898">
        <f>F898*G898</f>
        <v>729.04</v>
      </c>
      <c r="M898">
        <f t="shared" si="13"/>
        <v>1</v>
      </c>
    </row>
    <row r="899" spans="1:13" x14ac:dyDescent="0.35">
      <c r="A899">
        <v>7920</v>
      </c>
      <c r="B899" s="1">
        <v>44948</v>
      </c>
      <c r="C899">
        <v>292</v>
      </c>
      <c r="D899" t="s">
        <v>2902</v>
      </c>
      <c r="E899" t="s">
        <v>2933</v>
      </c>
      <c r="F899">
        <v>5</v>
      </c>
      <c r="G899">
        <v>129.86000000000001</v>
      </c>
      <c r="H899">
        <v>1.1200000000000001</v>
      </c>
      <c r="I899" t="b">
        <v>0</v>
      </c>
      <c r="J899" t="s">
        <v>2929</v>
      </c>
      <c r="K899" t="s">
        <v>2905</v>
      </c>
      <c r="L899">
        <f>F899*G899</f>
        <v>649.30000000000007</v>
      </c>
      <c r="M899">
        <f t="shared" ref="M899:M962" si="14">IF(I899, 1, 0)</f>
        <v>0</v>
      </c>
    </row>
    <row r="900" spans="1:13" x14ac:dyDescent="0.35">
      <c r="A900">
        <v>2470</v>
      </c>
      <c r="B900" s="1">
        <v>44702</v>
      </c>
      <c r="C900">
        <v>292</v>
      </c>
      <c r="D900" t="s">
        <v>2911</v>
      </c>
      <c r="E900" t="s">
        <v>2942</v>
      </c>
      <c r="F900">
        <v>4</v>
      </c>
      <c r="G900">
        <v>27.07</v>
      </c>
      <c r="H900">
        <v>12.97</v>
      </c>
      <c r="I900" t="b">
        <v>0</v>
      </c>
      <c r="J900" t="s">
        <v>2916</v>
      </c>
      <c r="K900" t="s">
        <v>2917</v>
      </c>
      <c r="L900">
        <f>F900*G900</f>
        <v>108.28</v>
      </c>
      <c r="M900">
        <f t="shared" si="14"/>
        <v>0</v>
      </c>
    </row>
    <row r="901" spans="1:13" x14ac:dyDescent="0.35">
      <c r="A901">
        <v>6055</v>
      </c>
      <c r="B901" s="1">
        <v>44605</v>
      </c>
      <c r="C901">
        <v>292</v>
      </c>
      <c r="D901" t="s">
        <v>2920</v>
      </c>
      <c r="E901" t="s">
        <v>2936</v>
      </c>
      <c r="F901">
        <v>5</v>
      </c>
      <c r="G901">
        <v>354.73</v>
      </c>
      <c r="H901">
        <v>108.49</v>
      </c>
      <c r="I901" t="b">
        <v>1</v>
      </c>
      <c r="J901" t="s">
        <v>2904</v>
      </c>
      <c r="K901" t="s">
        <v>2905</v>
      </c>
      <c r="L901">
        <f>F901*G901</f>
        <v>1773.65</v>
      </c>
      <c r="M901">
        <f t="shared" si="14"/>
        <v>1</v>
      </c>
    </row>
    <row r="902" spans="1:13" x14ac:dyDescent="0.35">
      <c r="A902">
        <v>1362</v>
      </c>
      <c r="B902" s="1">
        <v>44844</v>
      </c>
      <c r="C902">
        <v>293</v>
      </c>
      <c r="D902" t="s">
        <v>2920</v>
      </c>
      <c r="E902" t="s">
        <v>2927</v>
      </c>
      <c r="F902">
        <v>3</v>
      </c>
      <c r="G902">
        <v>104.36</v>
      </c>
      <c r="H902">
        <v>2.09</v>
      </c>
      <c r="I902" t="b">
        <v>1</v>
      </c>
      <c r="J902" t="s">
        <v>2929</v>
      </c>
      <c r="K902" t="s">
        <v>2905</v>
      </c>
      <c r="L902">
        <f>F902*G902</f>
        <v>313.08</v>
      </c>
      <c r="M902">
        <f t="shared" si="14"/>
        <v>1</v>
      </c>
    </row>
    <row r="903" spans="1:13" x14ac:dyDescent="0.35">
      <c r="A903">
        <v>7332</v>
      </c>
      <c r="B903" s="1">
        <v>44791</v>
      </c>
      <c r="C903">
        <v>293</v>
      </c>
      <c r="D903" t="s">
        <v>2908</v>
      </c>
      <c r="E903" t="s">
        <v>2938</v>
      </c>
      <c r="F903">
        <v>4</v>
      </c>
      <c r="G903">
        <v>344.26</v>
      </c>
      <c r="H903">
        <v>106.86</v>
      </c>
      <c r="I903" t="b">
        <v>1</v>
      </c>
      <c r="J903" t="s">
        <v>2929</v>
      </c>
      <c r="K903" t="s">
        <v>2905</v>
      </c>
      <c r="L903">
        <f>F903*G903</f>
        <v>1377.04</v>
      </c>
      <c r="M903">
        <f t="shared" si="14"/>
        <v>1</v>
      </c>
    </row>
    <row r="904" spans="1:13" x14ac:dyDescent="0.35">
      <c r="A904">
        <v>5624</v>
      </c>
      <c r="B904" s="1">
        <v>44445</v>
      </c>
      <c r="C904">
        <v>293</v>
      </c>
      <c r="D904" t="s">
        <v>2911</v>
      </c>
      <c r="E904" t="s">
        <v>2912</v>
      </c>
      <c r="F904">
        <v>5</v>
      </c>
      <c r="G904">
        <v>351.89</v>
      </c>
      <c r="H904">
        <v>1.39</v>
      </c>
      <c r="I904" t="b">
        <v>0</v>
      </c>
      <c r="J904" t="s">
        <v>2904</v>
      </c>
      <c r="K904" t="s">
        <v>2905</v>
      </c>
      <c r="L904">
        <f>F904*G904</f>
        <v>1759.4499999999998</v>
      </c>
      <c r="M904">
        <f t="shared" si="14"/>
        <v>0</v>
      </c>
    </row>
    <row r="905" spans="1:13" x14ac:dyDescent="0.35">
      <c r="A905">
        <v>4967</v>
      </c>
      <c r="B905" s="1">
        <v>44408</v>
      </c>
      <c r="C905">
        <v>293</v>
      </c>
      <c r="D905" t="s">
        <v>2908</v>
      </c>
      <c r="E905" t="s">
        <v>2937</v>
      </c>
      <c r="F905">
        <v>2</v>
      </c>
      <c r="G905">
        <v>143.21</v>
      </c>
      <c r="H905">
        <v>55.94</v>
      </c>
      <c r="I905" t="b">
        <v>1</v>
      </c>
      <c r="J905" t="s">
        <v>2910</v>
      </c>
      <c r="K905" t="s">
        <v>2905</v>
      </c>
      <c r="L905">
        <f>F905*G905</f>
        <v>286.42</v>
      </c>
      <c r="M905">
        <f t="shared" si="14"/>
        <v>1</v>
      </c>
    </row>
    <row r="906" spans="1:13" x14ac:dyDescent="0.35">
      <c r="A906">
        <v>2637</v>
      </c>
      <c r="B906" s="1">
        <v>44941</v>
      </c>
      <c r="C906">
        <v>294</v>
      </c>
      <c r="D906" t="s">
        <v>2902</v>
      </c>
      <c r="E906" t="s">
        <v>2903</v>
      </c>
      <c r="F906">
        <v>2</v>
      </c>
      <c r="G906">
        <v>421.3</v>
      </c>
      <c r="H906">
        <v>145.47</v>
      </c>
      <c r="I906" t="b">
        <v>0</v>
      </c>
      <c r="J906" t="s">
        <v>2916</v>
      </c>
      <c r="K906" t="s">
        <v>2917</v>
      </c>
      <c r="L906">
        <f>F906*G906</f>
        <v>842.6</v>
      </c>
      <c r="M906">
        <f t="shared" si="14"/>
        <v>0</v>
      </c>
    </row>
    <row r="907" spans="1:13" x14ac:dyDescent="0.35">
      <c r="A907">
        <v>690</v>
      </c>
      <c r="B907" s="1">
        <v>44418</v>
      </c>
      <c r="C907">
        <v>295</v>
      </c>
      <c r="D907" t="s">
        <v>2902</v>
      </c>
      <c r="E907" t="s">
        <v>2915</v>
      </c>
      <c r="F907">
        <v>3</v>
      </c>
      <c r="G907">
        <v>462.76</v>
      </c>
      <c r="H907">
        <v>151.78</v>
      </c>
      <c r="I907" t="b">
        <v>0</v>
      </c>
      <c r="J907" t="s">
        <v>2916</v>
      </c>
      <c r="K907" t="s">
        <v>2917</v>
      </c>
      <c r="L907">
        <f>F907*G907</f>
        <v>1388.28</v>
      </c>
      <c r="M907">
        <f t="shared" si="14"/>
        <v>0</v>
      </c>
    </row>
    <row r="908" spans="1:13" x14ac:dyDescent="0.35">
      <c r="A908">
        <v>8549</v>
      </c>
      <c r="B908" s="1">
        <v>44474</v>
      </c>
      <c r="C908">
        <v>296</v>
      </c>
      <c r="D908" t="s">
        <v>2906</v>
      </c>
      <c r="E908" t="s">
        <v>2907</v>
      </c>
      <c r="F908">
        <v>3</v>
      </c>
      <c r="G908">
        <v>286.13</v>
      </c>
      <c r="H908">
        <v>102.12</v>
      </c>
      <c r="I908" t="b">
        <v>0</v>
      </c>
      <c r="J908" t="s">
        <v>2916</v>
      </c>
      <c r="K908" t="s">
        <v>2905</v>
      </c>
      <c r="L908">
        <f>F908*G908</f>
        <v>858.39</v>
      </c>
      <c r="M908">
        <f t="shared" si="14"/>
        <v>0</v>
      </c>
    </row>
    <row r="909" spans="1:13" x14ac:dyDescent="0.35">
      <c r="A909">
        <v>6255</v>
      </c>
      <c r="B909" s="1">
        <v>44795</v>
      </c>
      <c r="C909">
        <v>297</v>
      </c>
      <c r="D909" t="s">
        <v>2908</v>
      </c>
      <c r="E909" t="s">
        <v>2937</v>
      </c>
      <c r="F909">
        <v>1</v>
      </c>
      <c r="G909">
        <v>413.17</v>
      </c>
      <c r="H909">
        <v>62.39</v>
      </c>
      <c r="I909" t="b">
        <v>0</v>
      </c>
      <c r="J909" t="s">
        <v>2929</v>
      </c>
      <c r="K909" t="s">
        <v>2905</v>
      </c>
      <c r="L909">
        <f>F909*G909</f>
        <v>413.17</v>
      </c>
      <c r="M909">
        <f t="shared" si="14"/>
        <v>0</v>
      </c>
    </row>
    <row r="910" spans="1:13" x14ac:dyDescent="0.35">
      <c r="A910">
        <v>6175</v>
      </c>
      <c r="B910" s="1">
        <v>44666</v>
      </c>
      <c r="C910">
        <v>297</v>
      </c>
      <c r="D910" t="s">
        <v>2913</v>
      </c>
      <c r="E910" t="s">
        <v>2918</v>
      </c>
      <c r="F910">
        <v>2</v>
      </c>
      <c r="G910">
        <v>227.53</v>
      </c>
      <c r="H910">
        <v>89.01</v>
      </c>
      <c r="I910" t="b">
        <v>1</v>
      </c>
      <c r="J910" t="s">
        <v>2904</v>
      </c>
      <c r="K910" t="s">
        <v>2905</v>
      </c>
      <c r="L910">
        <f>F910*G910</f>
        <v>455.06</v>
      </c>
      <c r="M910">
        <f t="shared" si="14"/>
        <v>1</v>
      </c>
    </row>
    <row r="911" spans="1:13" x14ac:dyDescent="0.35">
      <c r="A911">
        <v>9061</v>
      </c>
      <c r="B911" s="1">
        <v>44342</v>
      </c>
      <c r="C911">
        <v>297</v>
      </c>
      <c r="D911" t="s">
        <v>2911</v>
      </c>
      <c r="E911" t="s">
        <v>2924</v>
      </c>
      <c r="F911">
        <v>1</v>
      </c>
      <c r="G911">
        <v>298.92</v>
      </c>
      <c r="H911">
        <v>112.86</v>
      </c>
      <c r="I911" t="b">
        <v>0</v>
      </c>
      <c r="J911" t="s">
        <v>2910</v>
      </c>
      <c r="K911" t="s">
        <v>2905</v>
      </c>
      <c r="L911">
        <f>F911*G911</f>
        <v>298.92</v>
      </c>
      <c r="M911">
        <f t="shared" si="14"/>
        <v>0</v>
      </c>
    </row>
    <row r="912" spans="1:13" x14ac:dyDescent="0.35">
      <c r="A912">
        <v>2113</v>
      </c>
      <c r="B912" s="1">
        <v>44339</v>
      </c>
      <c r="C912">
        <v>297</v>
      </c>
      <c r="D912" t="s">
        <v>2906</v>
      </c>
      <c r="E912" t="s">
        <v>2934</v>
      </c>
      <c r="F912">
        <v>1</v>
      </c>
      <c r="G912">
        <v>399.25</v>
      </c>
      <c r="H912">
        <v>138.5</v>
      </c>
      <c r="I912" t="b">
        <v>0</v>
      </c>
      <c r="J912" t="s">
        <v>2929</v>
      </c>
      <c r="K912" t="s">
        <v>2917</v>
      </c>
      <c r="L912">
        <f>F912*G912</f>
        <v>399.25</v>
      </c>
      <c r="M912">
        <f t="shared" si="14"/>
        <v>0</v>
      </c>
    </row>
    <row r="913" spans="1:13" x14ac:dyDescent="0.35">
      <c r="A913">
        <v>1896</v>
      </c>
      <c r="B913" s="1">
        <v>44963</v>
      </c>
      <c r="C913">
        <v>298</v>
      </c>
      <c r="D913" t="s">
        <v>2906</v>
      </c>
      <c r="E913" t="s">
        <v>2925</v>
      </c>
      <c r="F913">
        <v>1</v>
      </c>
      <c r="G913">
        <v>176.72</v>
      </c>
      <c r="H913">
        <v>52.33</v>
      </c>
      <c r="I913" t="b">
        <v>1</v>
      </c>
      <c r="J913" t="s">
        <v>2919</v>
      </c>
      <c r="K913" t="s">
        <v>2905</v>
      </c>
      <c r="L913">
        <f>F913*G913</f>
        <v>176.72</v>
      </c>
      <c r="M913">
        <f t="shared" si="14"/>
        <v>1</v>
      </c>
    </row>
    <row r="914" spans="1:13" x14ac:dyDescent="0.35">
      <c r="A914">
        <v>5229</v>
      </c>
      <c r="B914" s="1">
        <v>45001</v>
      </c>
      <c r="C914">
        <v>299</v>
      </c>
      <c r="D914" t="s">
        <v>2902</v>
      </c>
      <c r="E914" t="s">
        <v>2923</v>
      </c>
      <c r="F914">
        <v>5</v>
      </c>
      <c r="G914">
        <v>393.17</v>
      </c>
      <c r="H914">
        <v>64.06</v>
      </c>
      <c r="I914" t="b">
        <v>0</v>
      </c>
      <c r="J914" t="s">
        <v>2929</v>
      </c>
      <c r="K914" t="s">
        <v>2905</v>
      </c>
      <c r="L914">
        <f>F914*G914</f>
        <v>1965.8500000000001</v>
      </c>
      <c r="M914">
        <f t="shared" si="14"/>
        <v>0</v>
      </c>
    </row>
    <row r="915" spans="1:13" x14ac:dyDescent="0.35">
      <c r="A915">
        <v>9623</v>
      </c>
      <c r="B915" s="1">
        <v>44674</v>
      </c>
      <c r="C915">
        <v>299</v>
      </c>
      <c r="D915" t="s">
        <v>2920</v>
      </c>
      <c r="E915" t="s">
        <v>2930</v>
      </c>
      <c r="F915">
        <v>2</v>
      </c>
      <c r="G915">
        <v>361.8</v>
      </c>
      <c r="H915">
        <v>106.98</v>
      </c>
      <c r="I915" t="b">
        <v>1</v>
      </c>
      <c r="J915" t="s">
        <v>2919</v>
      </c>
      <c r="K915" t="s">
        <v>2917</v>
      </c>
      <c r="L915">
        <f>F915*G915</f>
        <v>723.6</v>
      </c>
      <c r="M915">
        <f t="shared" si="14"/>
        <v>1</v>
      </c>
    </row>
    <row r="916" spans="1:13" x14ac:dyDescent="0.35">
      <c r="A916">
        <v>3880</v>
      </c>
      <c r="B916" s="1">
        <v>44355</v>
      </c>
      <c r="C916">
        <v>299</v>
      </c>
      <c r="D916" t="s">
        <v>2911</v>
      </c>
      <c r="E916" t="s">
        <v>2943</v>
      </c>
      <c r="F916">
        <v>4</v>
      </c>
      <c r="G916">
        <v>353.36</v>
      </c>
      <c r="H916">
        <v>129.91999999999999</v>
      </c>
      <c r="I916" t="b">
        <v>0</v>
      </c>
      <c r="J916" t="s">
        <v>2929</v>
      </c>
      <c r="K916" t="s">
        <v>2905</v>
      </c>
      <c r="L916">
        <f>F916*G916</f>
        <v>1413.44</v>
      </c>
      <c r="M916">
        <f t="shared" si="14"/>
        <v>0</v>
      </c>
    </row>
    <row r="917" spans="1:13" x14ac:dyDescent="0.35">
      <c r="A917">
        <v>540</v>
      </c>
      <c r="B917" s="1">
        <v>44320</v>
      </c>
      <c r="C917">
        <v>299</v>
      </c>
      <c r="D917" t="s">
        <v>2908</v>
      </c>
      <c r="E917" t="s">
        <v>2928</v>
      </c>
      <c r="F917">
        <v>2</v>
      </c>
      <c r="G917">
        <v>100.53</v>
      </c>
      <c r="H917">
        <v>41.98</v>
      </c>
      <c r="I917" t="b">
        <v>1</v>
      </c>
      <c r="J917" t="s">
        <v>2910</v>
      </c>
      <c r="K917" t="s">
        <v>2905</v>
      </c>
      <c r="L917">
        <f>F917*G917</f>
        <v>201.06</v>
      </c>
      <c r="M917">
        <f t="shared" si="14"/>
        <v>1</v>
      </c>
    </row>
    <row r="918" spans="1:13" x14ac:dyDescent="0.35">
      <c r="A918">
        <v>2978</v>
      </c>
      <c r="B918" s="1">
        <v>44952</v>
      </c>
      <c r="C918">
        <v>300</v>
      </c>
      <c r="D918" t="s">
        <v>2902</v>
      </c>
      <c r="E918" t="s">
        <v>2915</v>
      </c>
      <c r="F918">
        <v>5</v>
      </c>
      <c r="G918">
        <v>463.85</v>
      </c>
      <c r="H918">
        <v>162.81</v>
      </c>
      <c r="I918" t="b">
        <v>0</v>
      </c>
      <c r="J918" t="s">
        <v>2904</v>
      </c>
      <c r="K918" t="s">
        <v>2905</v>
      </c>
      <c r="L918">
        <f>F918*G918</f>
        <v>2319.25</v>
      </c>
      <c r="M918">
        <f t="shared" si="14"/>
        <v>0</v>
      </c>
    </row>
    <row r="919" spans="1:13" x14ac:dyDescent="0.35">
      <c r="A919">
        <v>3081</v>
      </c>
      <c r="B919" s="1">
        <v>44902</v>
      </c>
      <c r="C919">
        <v>300</v>
      </c>
      <c r="D919" t="s">
        <v>2911</v>
      </c>
      <c r="E919" t="s">
        <v>2942</v>
      </c>
      <c r="F919">
        <v>4</v>
      </c>
      <c r="G919">
        <v>52.93</v>
      </c>
      <c r="H919">
        <v>12.68</v>
      </c>
      <c r="I919" t="b">
        <v>0</v>
      </c>
      <c r="J919" t="s">
        <v>2916</v>
      </c>
      <c r="K919" t="s">
        <v>2905</v>
      </c>
      <c r="L919">
        <f>F919*G919</f>
        <v>211.72</v>
      </c>
      <c r="M919">
        <f t="shared" si="14"/>
        <v>0</v>
      </c>
    </row>
    <row r="920" spans="1:13" x14ac:dyDescent="0.35">
      <c r="A920">
        <v>920</v>
      </c>
      <c r="B920" s="1">
        <v>45007</v>
      </c>
      <c r="C920">
        <v>301</v>
      </c>
      <c r="D920" t="s">
        <v>2911</v>
      </c>
      <c r="E920" t="s">
        <v>2943</v>
      </c>
      <c r="F920">
        <v>4</v>
      </c>
      <c r="G920">
        <v>81.33</v>
      </c>
      <c r="H920">
        <v>21.6</v>
      </c>
      <c r="I920" t="b">
        <v>1</v>
      </c>
      <c r="J920" t="s">
        <v>2916</v>
      </c>
      <c r="K920" t="s">
        <v>2917</v>
      </c>
      <c r="L920">
        <f>F920*G920</f>
        <v>325.32</v>
      </c>
      <c r="M920">
        <f t="shared" si="14"/>
        <v>1</v>
      </c>
    </row>
    <row r="921" spans="1:13" x14ac:dyDescent="0.35">
      <c r="A921">
        <v>7916</v>
      </c>
      <c r="B921" s="1">
        <v>44566</v>
      </c>
      <c r="C921">
        <v>301</v>
      </c>
      <c r="D921" t="s">
        <v>2911</v>
      </c>
      <c r="E921" t="s">
        <v>2924</v>
      </c>
      <c r="F921">
        <v>1</v>
      </c>
      <c r="G921">
        <v>371.63</v>
      </c>
      <c r="H921">
        <v>105.7</v>
      </c>
      <c r="I921" t="b">
        <v>1</v>
      </c>
      <c r="J921" t="s">
        <v>2910</v>
      </c>
      <c r="K921" t="s">
        <v>2917</v>
      </c>
      <c r="L921">
        <f>F921*G921</f>
        <v>371.63</v>
      </c>
      <c r="M921">
        <f t="shared" si="14"/>
        <v>1</v>
      </c>
    </row>
    <row r="922" spans="1:13" x14ac:dyDescent="0.35">
      <c r="A922">
        <v>4194</v>
      </c>
      <c r="B922" s="1">
        <v>44991</v>
      </c>
      <c r="C922">
        <v>302</v>
      </c>
      <c r="D922" t="s">
        <v>2911</v>
      </c>
      <c r="E922" t="s">
        <v>2912</v>
      </c>
      <c r="F922">
        <v>3</v>
      </c>
      <c r="G922">
        <v>219.47</v>
      </c>
      <c r="H922">
        <v>41.96</v>
      </c>
      <c r="I922" t="b">
        <v>1</v>
      </c>
      <c r="J922" t="s">
        <v>2916</v>
      </c>
      <c r="K922" t="s">
        <v>2905</v>
      </c>
      <c r="L922">
        <f>F922*G922</f>
        <v>658.41</v>
      </c>
      <c r="M922">
        <f t="shared" si="14"/>
        <v>1</v>
      </c>
    </row>
    <row r="923" spans="1:13" x14ac:dyDescent="0.35">
      <c r="A923">
        <v>8244</v>
      </c>
      <c r="B923" s="1">
        <v>44962</v>
      </c>
      <c r="C923">
        <v>302</v>
      </c>
      <c r="D923" t="s">
        <v>2911</v>
      </c>
      <c r="E923" t="s">
        <v>2912</v>
      </c>
      <c r="F923">
        <v>5</v>
      </c>
      <c r="G923">
        <v>478.79</v>
      </c>
      <c r="H923">
        <v>209.74</v>
      </c>
      <c r="I923" t="b">
        <v>0</v>
      </c>
      <c r="J923" t="s">
        <v>2929</v>
      </c>
      <c r="K923" t="s">
        <v>2905</v>
      </c>
      <c r="L923">
        <f>F923*G923</f>
        <v>2393.9500000000003</v>
      </c>
      <c r="M923">
        <f t="shared" si="14"/>
        <v>0</v>
      </c>
    </row>
    <row r="924" spans="1:13" x14ac:dyDescent="0.35">
      <c r="A924">
        <v>2658</v>
      </c>
      <c r="B924" s="1">
        <v>44789</v>
      </c>
      <c r="C924">
        <v>302</v>
      </c>
      <c r="D924" t="s">
        <v>2920</v>
      </c>
      <c r="E924" t="s">
        <v>2936</v>
      </c>
      <c r="F924">
        <v>2</v>
      </c>
      <c r="G924">
        <v>300.13</v>
      </c>
      <c r="H924">
        <v>19.850000000000001</v>
      </c>
      <c r="I924" t="b">
        <v>1</v>
      </c>
      <c r="J924" t="s">
        <v>2910</v>
      </c>
      <c r="K924" t="s">
        <v>2917</v>
      </c>
      <c r="L924">
        <f>F924*G924</f>
        <v>600.26</v>
      </c>
      <c r="M924">
        <f t="shared" si="14"/>
        <v>1</v>
      </c>
    </row>
    <row r="925" spans="1:13" x14ac:dyDescent="0.35">
      <c r="A925">
        <v>8894</v>
      </c>
      <c r="B925" s="1">
        <v>44954</v>
      </c>
      <c r="C925">
        <v>303</v>
      </c>
      <c r="D925" t="s">
        <v>2911</v>
      </c>
      <c r="E925" t="s">
        <v>2944</v>
      </c>
      <c r="F925">
        <v>4</v>
      </c>
      <c r="G925">
        <v>28.92</v>
      </c>
      <c r="H925">
        <v>3.97</v>
      </c>
      <c r="I925" t="b">
        <v>0</v>
      </c>
      <c r="J925" t="s">
        <v>2910</v>
      </c>
      <c r="K925" t="s">
        <v>2917</v>
      </c>
      <c r="L925">
        <f>F925*G925</f>
        <v>115.68</v>
      </c>
      <c r="M925">
        <f t="shared" si="14"/>
        <v>0</v>
      </c>
    </row>
    <row r="926" spans="1:13" x14ac:dyDescent="0.35">
      <c r="A926">
        <v>530</v>
      </c>
      <c r="B926" s="1">
        <v>44689</v>
      </c>
      <c r="C926">
        <v>303</v>
      </c>
      <c r="D926" t="s">
        <v>2913</v>
      </c>
      <c r="E926" t="s">
        <v>2931</v>
      </c>
      <c r="F926">
        <v>2</v>
      </c>
      <c r="G926">
        <v>18.86</v>
      </c>
      <c r="H926">
        <v>2.13</v>
      </c>
      <c r="I926" t="b">
        <v>0</v>
      </c>
      <c r="J926" t="s">
        <v>2919</v>
      </c>
      <c r="K926" t="s">
        <v>2905</v>
      </c>
      <c r="L926">
        <f>F926*G926</f>
        <v>37.72</v>
      </c>
      <c r="M926">
        <f t="shared" si="14"/>
        <v>0</v>
      </c>
    </row>
    <row r="927" spans="1:13" x14ac:dyDescent="0.35">
      <c r="A927">
        <v>8851</v>
      </c>
      <c r="B927" s="1">
        <v>44759</v>
      </c>
      <c r="C927">
        <v>304</v>
      </c>
      <c r="D927" t="s">
        <v>2913</v>
      </c>
      <c r="E927" t="s">
        <v>2926</v>
      </c>
      <c r="F927">
        <v>5</v>
      </c>
      <c r="G927">
        <v>406.65</v>
      </c>
      <c r="H927">
        <v>162.08000000000001</v>
      </c>
      <c r="I927" t="b">
        <v>1</v>
      </c>
      <c r="J927" t="s">
        <v>2919</v>
      </c>
      <c r="K927" t="s">
        <v>2905</v>
      </c>
      <c r="L927">
        <f>F927*G927</f>
        <v>2033.25</v>
      </c>
      <c r="M927">
        <f t="shared" si="14"/>
        <v>1</v>
      </c>
    </row>
    <row r="928" spans="1:13" x14ac:dyDescent="0.35">
      <c r="A928">
        <v>2219</v>
      </c>
      <c r="B928" s="1">
        <v>44625</v>
      </c>
      <c r="C928">
        <v>304</v>
      </c>
      <c r="D928" t="s">
        <v>2906</v>
      </c>
      <c r="E928" t="s">
        <v>2922</v>
      </c>
      <c r="F928">
        <v>5</v>
      </c>
      <c r="G928">
        <v>485.11</v>
      </c>
      <c r="H928">
        <v>157.41</v>
      </c>
      <c r="I928" t="b">
        <v>1</v>
      </c>
      <c r="J928" t="s">
        <v>2904</v>
      </c>
      <c r="K928" t="s">
        <v>2917</v>
      </c>
      <c r="L928">
        <f>F928*G928</f>
        <v>2425.5500000000002</v>
      </c>
      <c r="M928">
        <f t="shared" si="14"/>
        <v>1</v>
      </c>
    </row>
    <row r="929" spans="1:13" x14ac:dyDescent="0.35">
      <c r="A929">
        <v>6679</v>
      </c>
      <c r="B929" s="1">
        <v>44491</v>
      </c>
      <c r="C929">
        <v>305</v>
      </c>
      <c r="D929" t="s">
        <v>2920</v>
      </c>
      <c r="E929" t="s">
        <v>2930</v>
      </c>
      <c r="F929">
        <v>2</v>
      </c>
      <c r="G929">
        <v>440.93</v>
      </c>
      <c r="H929">
        <v>166.78</v>
      </c>
      <c r="I929" t="b">
        <v>1</v>
      </c>
      <c r="J929" t="s">
        <v>2910</v>
      </c>
      <c r="K929" t="s">
        <v>2905</v>
      </c>
      <c r="L929">
        <f>F929*G929</f>
        <v>881.86</v>
      </c>
      <c r="M929">
        <f t="shared" si="14"/>
        <v>1</v>
      </c>
    </row>
    <row r="930" spans="1:13" x14ac:dyDescent="0.35">
      <c r="A930">
        <v>5319</v>
      </c>
      <c r="B930" s="1">
        <v>44335</v>
      </c>
      <c r="C930">
        <v>305</v>
      </c>
      <c r="D930" t="s">
        <v>2902</v>
      </c>
      <c r="E930" t="s">
        <v>2915</v>
      </c>
      <c r="F930">
        <v>5</v>
      </c>
      <c r="G930">
        <v>64.72</v>
      </c>
      <c r="H930">
        <v>23.68</v>
      </c>
      <c r="I930" t="b">
        <v>0</v>
      </c>
      <c r="J930" t="s">
        <v>2916</v>
      </c>
      <c r="K930" t="s">
        <v>2917</v>
      </c>
      <c r="L930">
        <f>F930*G930</f>
        <v>323.60000000000002</v>
      </c>
      <c r="M930">
        <f t="shared" si="14"/>
        <v>0</v>
      </c>
    </row>
    <row r="931" spans="1:13" x14ac:dyDescent="0.35">
      <c r="A931">
        <v>6578</v>
      </c>
      <c r="B931" s="1">
        <v>44798</v>
      </c>
      <c r="C931">
        <v>306</v>
      </c>
      <c r="D931" t="s">
        <v>2906</v>
      </c>
      <c r="E931" t="s">
        <v>2925</v>
      </c>
      <c r="F931">
        <v>5</v>
      </c>
      <c r="G931">
        <v>63.77</v>
      </c>
      <c r="H931">
        <v>10.42</v>
      </c>
      <c r="I931" t="b">
        <v>1</v>
      </c>
      <c r="J931" t="s">
        <v>2929</v>
      </c>
      <c r="K931" t="s">
        <v>2905</v>
      </c>
      <c r="L931">
        <f>F931*G931</f>
        <v>318.85000000000002</v>
      </c>
      <c r="M931">
        <f t="shared" si="14"/>
        <v>1</v>
      </c>
    </row>
    <row r="932" spans="1:13" x14ac:dyDescent="0.35">
      <c r="A932">
        <v>5764</v>
      </c>
      <c r="B932" s="1">
        <v>44748</v>
      </c>
      <c r="C932">
        <v>306</v>
      </c>
      <c r="D932" t="s">
        <v>2913</v>
      </c>
      <c r="E932" t="s">
        <v>2940</v>
      </c>
      <c r="F932">
        <v>5</v>
      </c>
      <c r="G932">
        <v>376.28</v>
      </c>
      <c r="H932">
        <v>102.75</v>
      </c>
      <c r="I932" t="b">
        <v>1</v>
      </c>
      <c r="J932" t="s">
        <v>2929</v>
      </c>
      <c r="K932" t="s">
        <v>2917</v>
      </c>
      <c r="L932">
        <f>F932*G932</f>
        <v>1881.3999999999999</v>
      </c>
      <c r="M932">
        <f t="shared" si="14"/>
        <v>1</v>
      </c>
    </row>
    <row r="933" spans="1:13" x14ac:dyDescent="0.35">
      <c r="A933">
        <v>750</v>
      </c>
      <c r="B933" s="1">
        <v>44633</v>
      </c>
      <c r="C933">
        <v>306</v>
      </c>
      <c r="D933" t="s">
        <v>2911</v>
      </c>
      <c r="E933" t="s">
        <v>2942</v>
      </c>
      <c r="F933">
        <v>5</v>
      </c>
      <c r="G933">
        <v>302.22000000000003</v>
      </c>
      <c r="H933">
        <v>51.05</v>
      </c>
      <c r="I933" t="b">
        <v>1</v>
      </c>
      <c r="J933" t="s">
        <v>2910</v>
      </c>
      <c r="K933" t="s">
        <v>2905</v>
      </c>
      <c r="L933">
        <f>F933*G933</f>
        <v>1511.1000000000001</v>
      </c>
      <c r="M933">
        <f t="shared" si="14"/>
        <v>1</v>
      </c>
    </row>
    <row r="934" spans="1:13" x14ac:dyDescent="0.35">
      <c r="A934">
        <v>2826</v>
      </c>
      <c r="B934" s="1">
        <v>44988</v>
      </c>
      <c r="C934">
        <v>307</v>
      </c>
      <c r="D934" t="s">
        <v>2902</v>
      </c>
      <c r="E934" t="s">
        <v>2939</v>
      </c>
      <c r="F934">
        <v>1</v>
      </c>
      <c r="G934">
        <v>442.28</v>
      </c>
      <c r="H934">
        <v>63.47</v>
      </c>
      <c r="I934" t="b">
        <v>1</v>
      </c>
      <c r="J934" t="s">
        <v>2929</v>
      </c>
      <c r="K934" t="s">
        <v>2905</v>
      </c>
      <c r="L934">
        <f>F934*G934</f>
        <v>442.28</v>
      </c>
      <c r="M934">
        <f t="shared" si="14"/>
        <v>1</v>
      </c>
    </row>
    <row r="935" spans="1:13" x14ac:dyDescent="0.35">
      <c r="A935">
        <v>7804</v>
      </c>
      <c r="B935" s="1">
        <v>44949</v>
      </c>
      <c r="C935">
        <v>307</v>
      </c>
      <c r="D935" t="s">
        <v>2906</v>
      </c>
      <c r="E935" t="s">
        <v>2941</v>
      </c>
      <c r="F935">
        <v>1</v>
      </c>
      <c r="G935">
        <v>256.02999999999997</v>
      </c>
      <c r="H935">
        <v>115.27</v>
      </c>
      <c r="I935" t="b">
        <v>1</v>
      </c>
      <c r="J935" t="s">
        <v>2919</v>
      </c>
      <c r="K935" t="s">
        <v>2905</v>
      </c>
      <c r="L935">
        <f>F935*G935</f>
        <v>256.02999999999997</v>
      </c>
      <c r="M935">
        <f t="shared" si="14"/>
        <v>1</v>
      </c>
    </row>
    <row r="936" spans="1:13" x14ac:dyDescent="0.35">
      <c r="A936">
        <v>7132</v>
      </c>
      <c r="B936" s="1">
        <v>44825</v>
      </c>
      <c r="C936">
        <v>307</v>
      </c>
      <c r="D936" t="s">
        <v>2920</v>
      </c>
      <c r="E936" t="s">
        <v>2921</v>
      </c>
      <c r="F936">
        <v>1</v>
      </c>
      <c r="G936">
        <v>200.65</v>
      </c>
      <c r="H936">
        <v>27.69</v>
      </c>
      <c r="I936" t="b">
        <v>0</v>
      </c>
      <c r="J936" t="s">
        <v>2919</v>
      </c>
      <c r="K936" t="s">
        <v>2917</v>
      </c>
      <c r="L936">
        <f>F936*G936</f>
        <v>200.65</v>
      </c>
      <c r="M936">
        <f t="shared" si="14"/>
        <v>0</v>
      </c>
    </row>
    <row r="937" spans="1:13" x14ac:dyDescent="0.35">
      <c r="A937">
        <v>2256</v>
      </c>
      <c r="B937" s="1">
        <v>44619</v>
      </c>
      <c r="C937">
        <v>307</v>
      </c>
      <c r="D937" t="s">
        <v>2908</v>
      </c>
      <c r="E937" t="s">
        <v>2938</v>
      </c>
      <c r="F937">
        <v>2</v>
      </c>
      <c r="G937">
        <v>323.26</v>
      </c>
      <c r="H937">
        <v>146.65</v>
      </c>
      <c r="I937" t="b">
        <v>0</v>
      </c>
      <c r="J937" t="s">
        <v>2919</v>
      </c>
      <c r="K937" t="s">
        <v>2905</v>
      </c>
      <c r="L937">
        <f>F937*G937</f>
        <v>646.52</v>
      </c>
      <c r="M937">
        <f t="shared" si="14"/>
        <v>0</v>
      </c>
    </row>
    <row r="938" spans="1:13" x14ac:dyDescent="0.35">
      <c r="A938">
        <v>3568</v>
      </c>
      <c r="B938" s="1">
        <v>44838</v>
      </c>
      <c r="C938">
        <v>308</v>
      </c>
      <c r="D938" t="s">
        <v>2906</v>
      </c>
      <c r="E938" t="s">
        <v>2925</v>
      </c>
      <c r="F938">
        <v>2</v>
      </c>
      <c r="G938">
        <v>263.13</v>
      </c>
      <c r="H938">
        <v>75.64</v>
      </c>
      <c r="I938" t="b">
        <v>0</v>
      </c>
      <c r="J938" t="s">
        <v>2916</v>
      </c>
      <c r="K938" t="s">
        <v>2905</v>
      </c>
      <c r="L938">
        <f>F938*G938</f>
        <v>526.26</v>
      </c>
      <c r="M938">
        <f t="shared" si="14"/>
        <v>0</v>
      </c>
    </row>
    <row r="939" spans="1:13" x14ac:dyDescent="0.35">
      <c r="A939">
        <v>8188</v>
      </c>
      <c r="B939" s="1">
        <v>44529</v>
      </c>
      <c r="C939">
        <v>308</v>
      </c>
      <c r="D939" t="s">
        <v>2913</v>
      </c>
      <c r="E939" t="s">
        <v>2918</v>
      </c>
      <c r="F939">
        <v>5</v>
      </c>
      <c r="G939">
        <v>499.56</v>
      </c>
      <c r="H939">
        <v>47.53</v>
      </c>
      <c r="I939" t="b">
        <v>1</v>
      </c>
      <c r="J939" t="s">
        <v>2919</v>
      </c>
      <c r="K939" t="s">
        <v>2905</v>
      </c>
      <c r="L939">
        <f>F939*G939</f>
        <v>2497.8000000000002</v>
      </c>
      <c r="M939">
        <f t="shared" si="14"/>
        <v>1</v>
      </c>
    </row>
    <row r="940" spans="1:13" x14ac:dyDescent="0.35">
      <c r="A940">
        <v>7973</v>
      </c>
      <c r="B940" s="1">
        <v>44286</v>
      </c>
      <c r="C940">
        <v>308</v>
      </c>
      <c r="D940" t="s">
        <v>2911</v>
      </c>
      <c r="E940" t="s">
        <v>2944</v>
      </c>
      <c r="F940">
        <v>5</v>
      </c>
      <c r="G940">
        <v>33.380000000000003</v>
      </c>
      <c r="H940">
        <v>1.65</v>
      </c>
      <c r="I940" t="b">
        <v>1</v>
      </c>
      <c r="J940" t="s">
        <v>2919</v>
      </c>
      <c r="K940" t="s">
        <v>2917</v>
      </c>
      <c r="L940">
        <f>F940*G940</f>
        <v>166.9</v>
      </c>
      <c r="M940">
        <f t="shared" si="14"/>
        <v>1</v>
      </c>
    </row>
    <row r="941" spans="1:13" x14ac:dyDescent="0.35">
      <c r="A941">
        <v>1411</v>
      </c>
      <c r="B941" s="1">
        <v>44973</v>
      </c>
      <c r="C941">
        <v>309</v>
      </c>
      <c r="D941" t="s">
        <v>2913</v>
      </c>
      <c r="E941" t="s">
        <v>2931</v>
      </c>
      <c r="F941">
        <v>4</v>
      </c>
      <c r="G941">
        <v>216.72</v>
      </c>
      <c r="H941">
        <v>12.62</v>
      </c>
      <c r="I941" t="b">
        <v>1</v>
      </c>
      <c r="J941" t="s">
        <v>2929</v>
      </c>
      <c r="K941" t="s">
        <v>2905</v>
      </c>
      <c r="L941">
        <f>F941*G941</f>
        <v>866.88</v>
      </c>
      <c r="M941">
        <f t="shared" si="14"/>
        <v>1</v>
      </c>
    </row>
    <row r="942" spans="1:13" x14ac:dyDescent="0.35">
      <c r="A942">
        <v>4406</v>
      </c>
      <c r="B942" s="1">
        <v>44957</v>
      </c>
      <c r="C942">
        <v>309</v>
      </c>
      <c r="D942" t="s">
        <v>2911</v>
      </c>
      <c r="E942" t="s">
        <v>2942</v>
      </c>
      <c r="F942">
        <v>2</v>
      </c>
      <c r="G942">
        <v>41</v>
      </c>
      <c r="H942">
        <v>8.91</v>
      </c>
      <c r="I942" t="b">
        <v>0</v>
      </c>
      <c r="J942" t="s">
        <v>2910</v>
      </c>
      <c r="K942" t="s">
        <v>2905</v>
      </c>
      <c r="L942">
        <f>F942*G942</f>
        <v>82</v>
      </c>
      <c r="M942">
        <f t="shared" si="14"/>
        <v>0</v>
      </c>
    </row>
    <row r="943" spans="1:13" x14ac:dyDescent="0.35">
      <c r="A943">
        <v>3894</v>
      </c>
      <c r="B943" s="1">
        <v>44675</v>
      </c>
      <c r="C943">
        <v>309</v>
      </c>
      <c r="D943" t="s">
        <v>2906</v>
      </c>
      <c r="E943" t="s">
        <v>2925</v>
      </c>
      <c r="F943">
        <v>2</v>
      </c>
      <c r="G943">
        <v>215.71</v>
      </c>
      <c r="H943">
        <v>85.63</v>
      </c>
      <c r="I943" t="b">
        <v>0</v>
      </c>
      <c r="J943" t="s">
        <v>2919</v>
      </c>
      <c r="K943" t="s">
        <v>2917</v>
      </c>
      <c r="L943">
        <f>F943*G943</f>
        <v>431.42</v>
      </c>
      <c r="M943">
        <f t="shared" si="14"/>
        <v>0</v>
      </c>
    </row>
    <row r="944" spans="1:13" x14ac:dyDescent="0.35">
      <c r="A944">
        <v>6935</v>
      </c>
      <c r="B944" s="1">
        <v>44674</v>
      </c>
      <c r="C944">
        <v>309</v>
      </c>
      <c r="D944" t="s">
        <v>2920</v>
      </c>
      <c r="E944" t="s">
        <v>2935</v>
      </c>
      <c r="F944">
        <v>4</v>
      </c>
      <c r="G944">
        <v>421.09</v>
      </c>
      <c r="H944">
        <v>85.6</v>
      </c>
      <c r="I944" t="b">
        <v>1</v>
      </c>
      <c r="J944" t="s">
        <v>2916</v>
      </c>
      <c r="K944" t="s">
        <v>2905</v>
      </c>
      <c r="L944">
        <f>F944*G944</f>
        <v>1684.36</v>
      </c>
      <c r="M944">
        <f t="shared" si="14"/>
        <v>1</v>
      </c>
    </row>
    <row r="945" spans="1:13" x14ac:dyDescent="0.35">
      <c r="A945">
        <v>2536</v>
      </c>
      <c r="B945" s="1">
        <v>44459</v>
      </c>
      <c r="C945">
        <v>309</v>
      </c>
      <c r="D945" t="s">
        <v>2902</v>
      </c>
      <c r="E945" t="s">
        <v>2903</v>
      </c>
      <c r="F945">
        <v>1</v>
      </c>
      <c r="G945">
        <v>404.75</v>
      </c>
      <c r="H945">
        <v>126.21</v>
      </c>
      <c r="I945" t="b">
        <v>1</v>
      </c>
      <c r="J945" t="s">
        <v>2919</v>
      </c>
      <c r="K945" t="s">
        <v>2917</v>
      </c>
      <c r="L945">
        <f>F945*G945</f>
        <v>404.75</v>
      </c>
      <c r="M945">
        <f t="shared" si="14"/>
        <v>1</v>
      </c>
    </row>
    <row r="946" spans="1:13" x14ac:dyDescent="0.35">
      <c r="A946">
        <v>7803</v>
      </c>
      <c r="B946" s="1">
        <v>44456</v>
      </c>
      <c r="C946">
        <v>309</v>
      </c>
      <c r="D946" t="s">
        <v>2913</v>
      </c>
      <c r="E946" t="s">
        <v>2914</v>
      </c>
      <c r="F946">
        <v>2</v>
      </c>
      <c r="G946">
        <v>196.1</v>
      </c>
      <c r="H946">
        <v>69.180000000000007</v>
      </c>
      <c r="I946" t="b">
        <v>0</v>
      </c>
      <c r="J946" t="s">
        <v>2910</v>
      </c>
      <c r="K946" t="s">
        <v>2917</v>
      </c>
      <c r="L946">
        <f>F946*G946</f>
        <v>392.2</v>
      </c>
      <c r="M946">
        <f t="shared" si="14"/>
        <v>0</v>
      </c>
    </row>
    <row r="947" spans="1:13" x14ac:dyDescent="0.35">
      <c r="A947">
        <v>266</v>
      </c>
      <c r="B947" s="1">
        <v>44925</v>
      </c>
      <c r="C947">
        <v>310</v>
      </c>
      <c r="D947" t="s">
        <v>2911</v>
      </c>
      <c r="E947" t="s">
        <v>2944</v>
      </c>
      <c r="F947">
        <v>1</v>
      </c>
      <c r="G947">
        <v>352.67</v>
      </c>
      <c r="H947">
        <v>114.43</v>
      </c>
      <c r="I947" t="b">
        <v>0</v>
      </c>
      <c r="J947" t="s">
        <v>2929</v>
      </c>
      <c r="K947" t="s">
        <v>2905</v>
      </c>
      <c r="L947">
        <f>F947*G947</f>
        <v>352.67</v>
      </c>
      <c r="M947">
        <f t="shared" si="14"/>
        <v>0</v>
      </c>
    </row>
    <row r="948" spans="1:13" x14ac:dyDescent="0.35">
      <c r="A948">
        <v>5355</v>
      </c>
      <c r="B948" s="1">
        <v>44878</v>
      </c>
      <c r="C948">
        <v>310</v>
      </c>
      <c r="D948" t="s">
        <v>2902</v>
      </c>
      <c r="E948" t="s">
        <v>2933</v>
      </c>
      <c r="F948">
        <v>1</v>
      </c>
      <c r="G948">
        <v>65.349999999999994</v>
      </c>
      <c r="H948">
        <v>11.72</v>
      </c>
      <c r="I948" t="b">
        <v>0</v>
      </c>
      <c r="J948" t="s">
        <v>2929</v>
      </c>
      <c r="K948" t="s">
        <v>2917</v>
      </c>
      <c r="L948">
        <f>F948*G948</f>
        <v>65.349999999999994</v>
      </c>
      <c r="M948">
        <f t="shared" si="14"/>
        <v>0</v>
      </c>
    </row>
    <row r="949" spans="1:13" x14ac:dyDescent="0.35">
      <c r="A949">
        <v>6506</v>
      </c>
      <c r="B949" s="1">
        <v>44790</v>
      </c>
      <c r="C949">
        <v>310</v>
      </c>
      <c r="D949" t="s">
        <v>2913</v>
      </c>
      <c r="E949" t="s">
        <v>2931</v>
      </c>
      <c r="F949">
        <v>1</v>
      </c>
      <c r="G949">
        <v>428.19</v>
      </c>
      <c r="H949">
        <v>51.28</v>
      </c>
      <c r="I949" t="b">
        <v>0</v>
      </c>
      <c r="J949" t="s">
        <v>2910</v>
      </c>
      <c r="K949" t="s">
        <v>2917</v>
      </c>
      <c r="L949">
        <f>F949*G949</f>
        <v>428.19</v>
      </c>
      <c r="M949">
        <f t="shared" si="14"/>
        <v>0</v>
      </c>
    </row>
    <row r="950" spans="1:13" x14ac:dyDescent="0.35">
      <c r="A950">
        <v>122</v>
      </c>
      <c r="B950" s="1">
        <v>44789</v>
      </c>
      <c r="C950">
        <v>310</v>
      </c>
      <c r="D950" t="s">
        <v>2908</v>
      </c>
      <c r="E950" t="s">
        <v>2937</v>
      </c>
      <c r="F950">
        <v>4</v>
      </c>
      <c r="G950">
        <v>30.31</v>
      </c>
      <c r="H950">
        <v>7.47</v>
      </c>
      <c r="I950" t="b">
        <v>0</v>
      </c>
      <c r="J950" t="s">
        <v>2904</v>
      </c>
      <c r="K950" t="s">
        <v>2917</v>
      </c>
      <c r="L950">
        <f>F950*G950</f>
        <v>121.24</v>
      </c>
      <c r="M950">
        <f t="shared" si="14"/>
        <v>0</v>
      </c>
    </row>
    <row r="951" spans="1:13" x14ac:dyDescent="0.35">
      <c r="A951">
        <v>4189</v>
      </c>
      <c r="B951" s="1">
        <v>44680</v>
      </c>
      <c r="C951">
        <v>310</v>
      </c>
      <c r="D951" t="s">
        <v>2906</v>
      </c>
      <c r="E951" t="s">
        <v>2907</v>
      </c>
      <c r="F951">
        <v>2</v>
      </c>
      <c r="G951">
        <v>299.45999999999998</v>
      </c>
      <c r="H951">
        <v>46.06</v>
      </c>
      <c r="I951" t="b">
        <v>0</v>
      </c>
      <c r="J951" t="s">
        <v>2919</v>
      </c>
      <c r="K951" t="s">
        <v>2905</v>
      </c>
      <c r="L951">
        <f>F951*G951</f>
        <v>598.91999999999996</v>
      </c>
      <c r="M951">
        <f t="shared" si="14"/>
        <v>0</v>
      </c>
    </row>
    <row r="952" spans="1:13" x14ac:dyDescent="0.35">
      <c r="A952">
        <v>5360</v>
      </c>
      <c r="B952" s="1">
        <v>44415</v>
      </c>
      <c r="C952">
        <v>310</v>
      </c>
      <c r="D952" t="s">
        <v>2908</v>
      </c>
      <c r="E952" t="s">
        <v>2932</v>
      </c>
      <c r="F952">
        <v>2</v>
      </c>
      <c r="G952">
        <v>284.47000000000003</v>
      </c>
      <c r="H952">
        <v>53.67</v>
      </c>
      <c r="I952" t="b">
        <v>0</v>
      </c>
      <c r="J952" t="s">
        <v>2929</v>
      </c>
      <c r="K952" t="s">
        <v>2905</v>
      </c>
      <c r="L952">
        <f>F952*G952</f>
        <v>568.94000000000005</v>
      </c>
      <c r="M952">
        <f t="shared" si="14"/>
        <v>0</v>
      </c>
    </row>
    <row r="953" spans="1:13" x14ac:dyDescent="0.35">
      <c r="A953">
        <v>8562</v>
      </c>
      <c r="B953" s="1">
        <v>44874</v>
      </c>
      <c r="C953">
        <v>311</v>
      </c>
      <c r="D953" t="s">
        <v>2906</v>
      </c>
      <c r="E953" t="s">
        <v>2907</v>
      </c>
      <c r="F953">
        <v>2</v>
      </c>
      <c r="G953">
        <v>129.53</v>
      </c>
      <c r="H953">
        <v>49.33</v>
      </c>
      <c r="I953" t="b">
        <v>0</v>
      </c>
      <c r="J953" t="s">
        <v>2929</v>
      </c>
      <c r="K953" t="s">
        <v>2917</v>
      </c>
      <c r="L953">
        <f>F953*G953</f>
        <v>259.06</v>
      </c>
      <c r="M953">
        <f t="shared" si="14"/>
        <v>0</v>
      </c>
    </row>
    <row r="954" spans="1:13" x14ac:dyDescent="0.35">
      <c r="A954">
        <v>5700</v>
      </c>
      <c r="B954" s="1">
        <v>44774</v>
      </c>
      <c r="C954">
        <v>311</v>
      </c>
      <c r="D954" t="s">
        <v>2902</v>
      </c>
      <c r="E954" t="s">
        <v>2939</v>
      </c>
      <c r="F954">
        <v>4</v>
      </c>
      <c r="G954">
        <v>108.45</v>
      </c>
      <c r="H954">
        <v>46.84</v>
      </c>
      <c r="I954" t="b">
        <v>0</v>
      </c>
      <c r="J954" t="s">
        <v>2929</v>
      </c>
      <c r="K954" t="s">
        <v>2905</v>
      </c>
      <c r="L954">
        <f>F954*G954</f>
        <v>433.8</v>
      </c>
      <c r="M954">
        <f t="shared" si="14"/>
        <v>0</v>
      </c>
    </row>
    <row r="955" spans="1:13" x14ac:dyDescent="0.35">
      <c r="A955">
        <v>991</v>
      </c>
      <c r="B955" s="1">
        <v>44608</v>
      </c>
      <c r="C955">
        <v>311</v>
      </c>
      <c r="D955" t="s">
        <v>2908</v>
      </c>
      <c r="E955" t="s">
        <v>2909</v>
      </c>
      <c r="F955">
        <v>3</v>
      </c>
      <c r="G955">
        <v>157.25</v>
      </c>
      <c r="H955">
        <v>2.84</v>
      </c>
      <c r="I955" t="b">
        <v>0</v>
      </c>
      <c r="J955" t="s">
        <v>2929</v>
      </c>
      <c r="K955" t="s">
        <v>2917</v>
      </c>
      <c r="L955">
        <f>F955*G955</f>
        <v>471.75</v>
      </c>
      <c r="M955">
        <f t="shared" si="14"/>
        <v>0</v>
      </c>
    </row>
    <row r="956" spans="1:13" x14ac:dyDescent="0.35">
      <c r="A956">
        <v>7825</v>
      </c>
      <c r="B956" s="1">
        <v>44456</v>
      </c>
      <c r="C956">
        <v>311</v>
      </c>
      <c r="D956" t="s">
        <v>2920</v>
      </c>
      <c r="E956" t="s">
        <v>2930</v>
      </c>
      <c r="F956">
        <v>1</v>
      </c>
      <c r="G956">
        <v>22.91</v>
      </c>
      <c r="H956">
        <v>8.9600000000000009</v>
      </c>
      <c r="I956" t="b">
        <v>1</v>
      </c>
      <c r="J956" t="s">
        <v>2904</v>
      </c>
      <c r="K956" t="s">
        <v>2905</v>
      </c>
      <c r="L956">
        <f>F956*G956</f>
        <v>22.91</v>
      </c>
      <c r="M956">
        <f t="shared" si="14"/>
        <v>1</v>
      </c>
    </row>
    <row r="957" spans="1:13" x14ac:dyDescent="0.35">
      <c r="A957">
        <v>894</v>
      </c>
      <c r="B957" s="1">
        <v>44395</v>
      </c>
      <c r="C957">
        <v>311</v>
      </c>
      <c r="D957" t="s">
        <v>2913</v>
      </c>
      <c r="E957" t="s">
        <v>2918</v>
      </c>
      <c r="F957">
        <v>1</v>
      </c>
      <c r="G957">
        <v>305.77999999999997</v>
      </c>
      <c r="H957">
        <v>122.68</v>
      </c>
      <c r="I957" t="b">
        <v>0</v>
      </c>
      <c r="J957" t="s">
        <v>2904</v>
      </c>
      <c r="K957" t="s">
        <v>2905</v>
      </c>
      <c r="L957">
        <f>F957*G957</f>
        <v>305.77999999999997</v>
      </c>
      <c r="M957">
        <f t="shared" si="14"/>
        <v>0</v>
      </c>
    </row>
    <row r="958" spans="1:13" x14ac:dyDescent="0.35">
      <c r="A958">
        <v>6738</v>
      </c>
      <c r="B958" s="1">
        <v>44378</v>
      </c>
      <c r="C958">
        <v>311</v>
      </c>
      <c r="D958" t="s">
        <v>2913</v>
      </c>
      <c r="E958" t="s">
        <v>2918</v>
      </c>
      <c r="F958">
        <v>2</v>
      </c>
      <c r="G958">
        <v>391.76</v>
      </c>
      <c r="H958">
        <v>20.91</v>
      </c>
      <c r="I958" t="b">
        <v>1</v>
      </c>
      <c r="J958" t="s">
        <v>2919</v>
      </c>
      <c r="K958" t="s">
        <v>2905</v>
      </c>
      <c r="L958">
        <f>F958*G958</f>
        <v>783.52</v>
      </c>
      <c r="M958">
        <f t="shared" si="14"/>
        <v>1</v>
      </c>
    </row>
    <row r="959" spans="1:13" x14ac:dyDescent="0.35">
      <c r="A959">
        <v>3967</v>
      </c>
      <c r="B959" s="1">
        <v>44936</v>
      </c>
      <c r="C959">
        <v>312</v>
      </c>
      <c r="D959" t="s">
        <v>2908</v>
      </c>
      <c r="E959" t="s">
        <v>2932</v>
      </c>
      <c r="F959">
        <v>5</v>
      </c>
      <c r="G959">
        <v>492.72</v>
      </c>
      <c r="H959">
        <v>192.22</v>
      </c>
      <c r="I959" t="b">
        <v>0</v>
      </c>
      <c r="J959" t="s">
        <v>2910</v>
      </c>
      <c r="K959" t="s">
        <v>2917</v>
      </c>
      <c r="L959">
        <f>F959*G959</f>
        <v>2463.6000000000004</v>
      </c>
      <c r="M959">
        <f t="shared" si="14"/>
        <v>0</v>
      </c>
    </row>
    <row r="960" spans="1:13" x14ac:dyDescent="0.35">
      <c r="A960">
        <v>7504</v>
      </c>
      <c r="B960" s="1">
        <v>44838</v>
      </c>
      <c r="C960">
        <v>312</v>
      </c>
      <c r="D960" t="s">
        <v>2908</v>
      </c>
      <c r="E960" t="s">
        <v>2928</v>
      </c>
      <c r="F960">
        <v>3</v>
      </c>
      <c r="G960">
        <v>94.15</v>
      </c>
      <c r="H960">
        <v>12.24</v>
      </c>
      <c r="I960" t="b">
        <v>0</v>
      </c>
      <c r="J960" t="s">
        <v>2910</v>
      </c>
      <c r="K960" t="s">
        <v>2905</v>
      </c>
      <c r="L960">
        <f>F960*G960</f>
        <v>282.45000000000005</v>
      </c>
      <c r="M960">
        <f t="shared" si="14"/>
        <v>0</v>
      </c>
    </row>
    <row r="961" spans="1:13" x14ac:dyDescent="0.35">
      <c r="A961">
        <v>4261</v>
      </c>
      <c r="B961" s="1">
        <v>44392</v>
      </c>
      <c r="C961">
        <v>312</v>
      </c>
      <c r="D961" t="s">
        <v>2908</v>
      </c>
      <c r="E961" t="s">
        <v>2928</v>
      </c>
      <c r="F961">
        <v>2</v>
      </c>
      <c r="G961">
        <v>381.34</v>
      </c>
      <c r="H961">
        <v>86.05</v>
      </c>
      <c r="I961" t="b">
        <v>0</v>
      </c>
      <c r="J961" t="s">
        <v>2904</v>
      </c>
      <c r="K961" t="s">
        <v>2917</v>
      </c>
      <c r="L961">
        <f>F961*G961</f>
        <v>762.68</v>
      </c>
      <c r="M961">
        <f t="shared" si="14"/>
        <v>0</v>
      </c>
    </row>
    <row r="962" spans="1:13" x14ac:dyDescent="0.35">
      <c r="A962">
        <v>3349</v>
      </c>
      <c r="B962" s="1">
        <v>44386</v>
      </c>
      <c r="C962">
        <v>312</v>
      </c>
      <c r="D962" t="s">
        <v>2902</v>
      </c>
      <c r="E962" t="s">
        <v>2939</v>
      </c>
      <c r="F962">
        <v>5</v>
      </c>
      <c r="G962">
        <v>349.86</v>
      </c>
      <c r="H962">
        <v>151.91999999999999</v>
      </c>
      <c r="I962" t="b">
        <v>0</v>
      </c>
      <c r="J962" t="s">
        <v>2929</v>
      </c>
      <c r="K962" t="s">
        <v>2917</v>
      </c>
      <c r="L962">
        <f>F962*G962</f>
        <v>1749.3000000000002</v>
      </c>
      <c r="M962">
        <f t="shared" si="14"/>
        <v>0</v>
      </c>
    </row>
    <row r="963" spans="1:13" x14ac:dyDescent="0.35">
      <c r="A963">
        <v>7905</v>
      </c>
      <c r="B963" s="1">
        <v>44906</v>
      </c>
      <c r="C963">
        <v>313</v>
      </c>
      <c r="D963" t="s">
        <v>2902</v>
      </c>
      <c r="E963" t="s">
        <v>2933</v>
      </c>
      <c r="F963">
        <v>5</v>
      </c>
      <c r="G963">
        <v>126.11</v>
      </c>
      <c r="H963">
        <v>37.520000000000003</v>
      </c>
      <c r="I963" t="b">
        <v>0</v>
      </c>
      <c r="J963" t="s">
        <v>2910</v>
      </c>
      <c r="K963" t="s">
        <v>2917</v>
      </c>
      <c r="L963">
        <f>F963*G963</f>
        <v>630.54999999999995</v>
      </c>
      <c r="M963">
        <f t="shared" ref="M963:M1026" si="15">IF(I963, 1, 0)</f>
        <v>0</v>
      </c>
    </row>
    <row r="964" spans="1:13" x14ac:dyDescent="0.35">
      <c r="A964">
        <v>5729</v>
      </c>
      <c r="B964" s="1">
        <v>44905</v>
      </c>
      <c r="C964">
        <v>313</v>
      </c>
      <c r="D964" t="s">
        <v>2920</v>
      </c>
      <c r="E964" t="s">
        <v>2921</v>
      </c>
      <c r="F964">
        <v>1</v>
      </c>
      <c r="G964">
        <v>333.42</v>
      </c>
      <c r="H964">
        <v>66.430000000000007</v>
      </c>
      <c r="I964" t="b">
        <v>0</v>
      </c>
      <c r="J964" t="s">
        <v>2919</v>
      </c>
      <c r="K964" t="s">
        <v>2905</v>
      </c>
      <c r="L964">
        <f>F964*G964</f>
        <v>333.42</v>
      </c>
      <c r="M964">
        <f t="shared" si="15"/>
        <v>0</v>
      </c>
    </row>
    <row r="965" spans="1:13" x14ac:dyDescent="0.35">
      <c r="A965">
        <v>5938</v>
      </c>
      <c r="B965" s="1">
        <v>44742</v>
      </c>
      <c r="C965">
        <v>313</v>
      </c>
      <c r="D965" t="s">
        <v>2920</v>
      </c>
      <c r="E965" t="s">
        <v>2935</v>
      </c>
      <c r="F965">
        <v>3</v>
      </c>
      <c r="G965">
        <v>49.28</v>
      </c>
      <c r="H965">
        <v>14.43</v>
      </c>
      <c r="I965" t="b">
        <v>1</v>
      </c>
      <c r="J965" t="s">
        <v>2904</v>
      </c>
      <c r="K965" t="s">
        <v>2917</v>
      </c>
      <c r="L965">
        <f>F965*G965</f>
        <v>147.84</v>
      </c>
      <c r="M965">
        <f t="shared" si="15"/>
        <v>1</v>
      </c>
    </row>
    <row r="966" spans="1:13" x14ac:dyDescent="0.35">
      <c r="A966">
        <v>3328</v>
      </c>
      <c r="B966" s="1">
        <v>44551</v>
      </c>
      <c r="C966">
        <v>313</v>
      </c>
      <c r="D966" t="s">
        <v>2920</v>
      </c>
      <c r="E966" t="s">
        <v>2927</v>
      </c>
      <c r="F966">
        <v>5</v>
      </c>
      <c r="G966">
        <v>382.4</v>
      </c>
      <c r="H966">
        <v>172.3</v>
      </c>
      <c r="I966" t="b">
        <v>0</v>
      </c>
      <c r="J966" t="s">
        <v>2916</v>
      </c>
      <c r="K966" t="s">
        <v>2905</v>
      </c>
      <c r="L966">
        <f>F966*G966</f>
        <v>1912</v>
      </c>
      <c r="M966">
        <f t="shared" si="15"/>
        <v>0</v>
      </c>
    </row>
    <row r="967" spans="1:13" x14ac:dyDescent="0.35">
      <c r="A967">
        <v>8222</v>
      </c>
      <c r="B967" s="1">
        <v>44416</v>
      </c>
      <c r="C967">
        <v>313</v>
      </c>
      <c r="D967" t="s">
        <v>2911</v>
      </c>
      <c r="E967" t="s">
        <v>2944</v>
      </c>
      <c r="F967">
        <v>4</v>
      </c>
      <c r="G967">
        <v>60.43</v>
      </c>
      <c r="H967">
        <v>9.07</v>
      </c>
      <c r="I967" t="b">
        <v>1</v>
      </c>
      <c r="J967" t="s">
        <v>2904</v>
      </c>
      <c r="K967" t="s">
        <v>2917</v>
      </c>
      <c r="L967">
        <f>F967*G967</f>
        <v>241.72</v>
      </c>
      <c r="M967">
        <f t="shared" si="15"/>
        <v>1</v>
      </c>
    </row>
    <row r="968" spans="1:13" x14ac:dyDescent="0.35">
      <c r="A968">
        <v>7597</v>
      </c>
      <c r="B968" s="1">
        <v>44994</v>
      </c>
      <c r="C968">
        <v>314</v>
      </c>
      <c r="D968" t="s">
        <v>2913</v>
      </c>
      <c r="E968" t="s">
        <v>2918</v>
      </c>
      <c r="F968">
        <v>4</v>
      </c>
      <c r="G968">
        <v>285.45</v>
      </c>
      <c r="H968">
        <v>68.63</v>
      </c>
      <c r="I968" t="b">
        <v>0</v>
      </c>
      <c r="J968" t="s">
        <v>2916</v>
      </c>
      <c r="K968" t="s">
        <v>2905</v>
      </c>
      <c r="L968">
        <f>F968*G968</f>
        <v>1141.8</v>
      </c>
      <c r="M968">
        <f t="shared" si="15"/>
        <v>0</v>
      </c>
    </row>
    <row r="969" spans="1:13" x14ac:dyDescent="0.35">
      <c r="A969">
        <v>4208</v>
      </c>
      <c r="B969" s="1">
        <v>44417</v>
      </c>
      <c r="C969">
        <v>314</v>
      </c>
      <c r="D969" t="s">
        <v>2920</v>
      </c>
      <c r="E969" t="s">
        <v>2936</v>
      </c>
      <c r="F969">
        <v>1</v>
      </c>
      <c r="G969">
        <v>491.79</v>
      </c>
      <c r="H969">
        <v>35.58</v>
      </c>
      <c r="I969" t="b">
        <v>1</v>
      </c>
      <c r="J969" t="s">
        <v>2910</v>
      </c>
      <c r="K969" t="s">
        <v>2905</v>
      </c>
      <c r="L969">
        <f>F969*G969</f>
        <v>491.79</v>
      </c>
      <c r="M969">
        <f t="shared" si="15"/>
        <v>1</v>
      </c>
    </row>
    <row r="970" spans="1:13" x14ac:dyDescent="0.35">
      <c r="A970">
        <v>2037</v>
      </c>
      <c r="B970" s="1">
        <v>44864</v>
      </c>
      <c r="C970">
        <v>315</v>
      </c>
      <c r="D970" t="s">
        <v>2908</v>
      </c>
      <c r="E970" t="s">
        <v>2909</v>
      </c>
      <c r="F970">
        <v>3</v>
      </c>
      <c r="G970">
        <v>425.32</v>
      </c>
      <c r="H970">
        <v>94.38</v>
      </c>
      <c r="I970" t="b">
        <v>1</v>
      </c>
      <c r="J970" t="s">
        <v>2929</v>
      </c>
      <c r="K970" t="s">
        <v>2917</v>
      </c>
      <c r="L970">
        <f>F970*G970</f>
        <v>1275.96</v>
      </c>
      <c r="M970">
        <f t="shared" si="15"/>
        <v>1</v>
      </c>
    </row>
    <row r="971" spans="1:13" x14ac:dyDescent="0.35">
      <c r="A971">
        <v>2453</v>
      </c>
      <c r="B971" s="1">
        <v>44825</v>
      </c>
      <c r="C971">
        <v>315</v>
      </c>
      <c r="D971" t="s">
        <v>2906</v>
      </c>
      <c r="E971" t="s">
        <v>2907</v>
      </c>
      <c r="F971">
        <v>5</v>
      </c>
      <c r="G971">
        <v>129.38999999999999</v>
      </c>
      <c r="H971">
        <v>46.35</v>
      </c>
      <c r="I971" t="b">
        <v>0</v>
      </c>
      <c r="J971" t="s">
        <v>2929</v>
      </c>
      <c r="K971" t="s">
        <v>2905</v>
      </c>
      <c r="L971">
        <f>F971*G971</f>
        <v>646.94999999999993</v>
      </c>
      <c r="M971">
        <f t="shared" si="15"/>
        <v>0</v>
      </c>
    </row>
    <row r="972" spans="1:13" x14ac:dyDescent="0.35">
      <c r="A972">
        <v>4158</v>
      </c>
      <c r="B972" s="1">
        <v>44697</v>
      </c>
      <c r="C972">
        <v>315</v>
      </c>
      <c r="D972" t="s">
        <v>2908</v>
      </c>
      <c r="E972" t="s">
        <v>2909</v>
      </c>
      <c r="F972">
        <v>4</v>
      </c>
      <c r="G972">
        <v>370.53</v>
      </c>
      <c r="H972">
        <v>158.4</v>
      </c>
      <c r="I972" t="b">
        <v>1</v>
      </c>
      <c r="J972" t="s">
        <v>2916</v>
      </c>
      <c r="K972" t="s">
        <v>2905</v>
      </c>
      <c r="L972">
        <f>F972*G972</f>
        <v>1482.12</v>
      </c>
      <c r="M972">
        <f t="shared" si="15"/>
        <v>1</v>
      </c>
    </row>
    <row r="973" spans="1:13" x14ac:dyDescent="0.35">
      <c r="A973">
        <v>1078</v>
      </c>
      <c r="B973" s="1">
        <v>44475</v>
      </c>
      <c r="C973">
        <v>317</v>
      </c>
      <c r="D973" t="s">
        <v>2913</v>
      </c>
      <c r="E973" t="s">
        <v>2940</v>
      </c>
      <c r="F973">
        <v>5</v>
      </c>
      <c r="G973">
        <v>211.29</v>
      </c>
      <c r="H973">
        <v>43.25</v>
      </c>
      <c r="I973" t="b">
        <v>1</v>
      </c>
      <c r="J973" t="s">
        <v>2916</v>
      </c>
      <c r="K973" t="s">
        <v>2905</v>
      </c>
      <c r="L973">
        <f>F973*G973</f>
        <v>1056.45</v>
      </c>
      <c r="M973">
        <f t="shared" si="15"/>
        <v>1</v>
      </c>
    </row>
    <row r="974" spans="1:13" x14ac:dyDescent="0.35">
      <c r="A974">
        <v>3538</v>
      </c>
      <c r="B974" s="1">
        <v>44375</v>
      </c>
      <c r="C974">
        <v>317</v>
      </c>
      <c r="D974" t="s">
        <v>2908</v>
      </c>
      <c r="E974" t="s">
        <v>2928</v>
      </c>
      <c r="F974">
        <v>5</v>
      </c>
      <c r="G974">
        <v>307.3</v>
      </c>
      <c r="H974">
        <v>50.06</v>
      </c>
      <c r="I974" t="b">
        <v>0</v>
      </c>
      <c r="J974" t="s">
        <v>2916</v>
      </c>
      <c r="K974" t="s">
        <v>2917</v>
      </c>
      <c r="L974">
        <f>F974*G974</f>
        <v>1536.5</v>
      </c>
      <c r="M974">
        <f t="shared" si="15"/>
        <v>0</v>
      </c>
    </row>
    <row r="975" spans="1:13" x14ac:dyDescent="0.35">
      <c r="A975">
        <v>7821</v>
      </c>
      <c r="B975" s="1">
        <v>44988</v>
      </c>
      <c r="C975">
        <v>318</v>
      </c>
      <c r="D975" t="s">
        <v>2913</v>
      </c>
      <c r="E975" t="s">
        <v>2918</v>
      </c>
      <c r="F975">
        <v>3</v>
      </c>
      <c r="G975">
        <v>257.79000000000002</v>
      </c>
      <c r="H975">
        <v>25.4</v>
      </c>
      <c r="I975" t="b">
        <v>1</v>
      </c>
      <c r="J975" t="s">
        <v>2919</v>
      </c>
      <c r="K975" t="s">
        <v>2905</v>
      </c>
      <c r="L975">
        <f>F975*G975</f>
        <v>773.37000000000012</v>
      </c>
      <c r="M975">
        <f t="shared" si="15"/>
        <v>1</v>
      </c>
    </row>
    <row r="976" spans="1:13" x14ac:dyDescent="0.35">
      <c r="A976">
        <v>9390</v>
      </c>
      <c r="B976" s="1">
        <v>44972</v>
      </c>
      <c r="C976">
        <v>318</v>
      </c>
      <c r="D976" t="s">
        <v>2908</v>
      </c>
      <c r="E976" t="s">
        <v>2937</v>
      </c>
      <c r="F976">
        <v>3</v>
      </c>
      <c r="G976">
        <v>392.86</v>
      </c>
      <c r="H976">
        <v>93.35</v>
      </c>
      <c r="I976" t="b">
        <v>1</v>
      </c>
      <c r="J976" t="s">
        <v>2916</v>
      </c>
      <c r="K976" t="s">
        <v>2905</v>
      </c>
      <c r="L976">
        <f>F976*G976</f>
        <v>1178.58</v>
      </c>
      <c r="M976">
        <f t="shared" si="15"/>
        <v>1</v>
      </c>
    </row>
    <row r="977" spans="1:13" x14ac:dyDescent="0.35">
      <c r="A977">
        <v>9782</v>
      </c>
      <c r="B977" s="1">
        <v>44707</v>
      </c>
      <c r="C977">
        <v>319</v>
      </c>
      <c r="D977" t="s">
        <v>2920</v>
      </c>
      <c r="E977" t="s">
        <v>2927</v>
      </c>
      <c r="F977">
        <v>4</v>
      </c>
      <c r="G977">
        <v>342.67</v>
      </c>
      <c r="H977">
        <v>55.25</v>
      </c>
      <c r="I977" t="b">
        <v>1</v>
      </c>
      <c r="J977" t="s">
        <v>2916</v>
      </c>
      <c r="K977" t="s">
        <v>2905</v>
      </c>
      <c r="L977">
        <f>F977*G977</f>
        <v>1370.68</v>
      </c>
      <c r="M977">
        <f t="shared" si="15"/>
        <v>1</v>
      </c>
    </row>
    <row r="978" spans="1:13" x14ac:dyDescent="0.35">
      <c r="A978">
        <v>2595</v>
      </c>
      <c r="B978" s="1">
        <v>44632</v>
      </c>
      <c r="C978">
        <v>319</v>
      </c>
      <c r="D978" t="s">
        <v>2908</v>
      </c>
      <c r="E978" t="s">
        <v>2932</v>
      </c>
      <c r="F978">
        <v>5</v>
      </c>
      <c r="G978">
        <v>209.92</v>
      </c>
      <c r="H978">
        <v>23.58</v>
      </c>
      <c r="I978" t="b">
        <v>1</v>
      </c>
      <c r="J978" t="s">
        <v>2929</v>
      </c>
      <c r="K978" t="s">
        <v>2917</v>
      </c>
      <c r="L978">
        <f>F978*G978</f>
        <v>1049.5999999999999</v>
      </c>
      <c r="M978">
        <f t="shared" si="15"/>
        <v>1</v>
      </c>
    </row>
    <row r="979" spans="1:13" x14ac:dyDescent="0.35">
      <c r="A979">
        <v>68</v>
      </c>
      <c r="B979" s="1">
        <v>44600</v>
      </c>
      <c r="C979">
        <v>319</v>
      </c>
      <c r="D979" t="s">
        <v>2906</v>
      </c>
      <c r="E979" t="s">
        <v>2934</v>
      </c>
      <c r="F979">
        <v>1</v>
      </c>
      <c r="G979">
        <v>173.31</v>
      </c>
      <c r="H979">
        <v>77.05</v>
      </c>
      <c r="I979" t="b">
        <v>1</v>
      </c>
      <c r="J979" t="s">
        <v>2904</v>
      </c>
      <c r="K979" t="s">
        <v>2905</v>
      </c>
      <c r="L979">
        <f>F979*G979</f>
        <v>173.31</v>
      </c>
      <c r="M979">
        <f t="shared" si="15"/>
        <v>1</v>
      </c>
    </row>
    <row r="980" spans="1:13" x14ac:dyDescent="0.35">
      <c r="A980">
        <v>9294</v>
      </c>
      <c r="B980" s="1">
        <v>44856</v>
      </c>
      <c r="C980">
        <v>320</v>
      </c>
      <c r="D980" t="s">
        <v>2902</v>
      </c>
      <c r="E980" t="s">
        <v>2915</v>
      </c>
      <c r="F980">
        <v>3</v>
      </c>
      <c r="G980">
        <v>176.74</v>
      </c>
      <c r="H980">
        <v>23.08</v>
      </c>
      <c r="I980" t="b">
        <v>0</v>
      </c>
      <c r="J980" t="s">
        <v>2919</v>
      </c>
      <c r="K980" t="s">
        <v>2917</v>
      </c>
      <c r="L980">
        <f>F980*G980</f>
        <v>530.22</v>
      </c>
      <c r="M980">
        <f t="shared" si="15"/>
        <v>0</v>
      </c>
    </row>
    <row r="981" spans="1:13" x14ac:dyDescent="0.35">
      <c r="A981">
        <v>6709</v>
      </c>
      <c r="B981" s="1">
        <v>44600</v>
      </c>
      <c r="C981">
        <v>320</v>
      </c>
      <c r="D981" t="s">
        <v>2920</v>
      </c>
      <c r="E981" t="s">
        <v>2927</v>
      </c>
      <c r="F981">
        <v>1</v>
      </c>
      <c r="G981">
        <v>123.59</v>
      </c>
      <c r="H981">
        <v>5.7</v>
      </c>
      <c r="I981" t="b">
        <v>1</v>
      </c>
      <c r="J981" t="s">
        <v>2904</v>
      </c>
      <c r="K981" t="s">
        <v>2917</v>
      </c>
      <c r="L981">
        <f>F981*G981</f>
        <v>123.59</v>
      </c>
      <c r="M981">
        <f t="shared" si="15"/>
        <v>1</v>
      </c>
    </row>
    <row r="982" spans="1:13" x14ac:dyDescent="0.35">
      <c r="A982">
        <v>1254</v>
      </c>
      <c r="B982" s="1">
        <v>44410</v>
      </c>
      <c r="C982">
        <v>320</v>
      </c>
      <c r="D982" t="s">
        <v>2902</v>
      </c>
      <c r="E982" t="s">
        <v>2903</v>
      </c>
      <c r="F982">
        <v>4</v>
      </c>
      <c r="G982">
        <v>229.85</v>
      </c>
      <c r="H982">
        <v>106.11</v>
      </c>
      <c r="I982" t="b">
        <v>0</v>
      </c>
      <c r="J982" t="s">
        <v>2904</v>
      </c>
      <c r="K982" t="s">
        <v>2905</v>
      </c>
      <c r="L982">
        <f>F982*G982</f>
        <v>919.4</v>
      </c>
      <c r="M982">
        <f t="shared" si="15"/>
        <v>0</v>
      </c>
    </row>
    <row r="983" spans="1:13" x14ac:dyDescent="0.35">
      <c r="A983">
        <v>1474</v>
      </c>
      <c r="B983" s="1">
        <v>44674</v>
      </c>
      <c r="C983">
        <v>321</v>
      </c>
      <c r="D983" t="s">
        <v>2911</v>
      </c>
      <c r="E983" t="s">
        <v>2924</v>
      </c>
      <c r="F983">
        <v>2</v>
      </c>
      <c r="G983">
        <v>479.4</v>
      </c>
      <c r="H983">
        <v>73.72</v>
      </c>
      <c r="I983" t="b">
        <v>1</v>
      </c>
      <c r="J983" t="s">
        <v>2910</v>
      </c>
      <c r="K983" t="s">
        <v>2905</v>
      </c>
      <c r="L983">
        <f>F983*G983</f>
        <v>958.8</v>
      </c>
      <c r="M983">
        <f t="shared" si="15"/>
        <v>1</v>
      </c>
    </row>
    <row r="984" spans="1:13" x14ac:dyDescent="0.35">
      <c r="A984">
        <v>2898</v>
      </c>
      <c r="B984" s="1">
        <v>44485</v>
      </c>
      <c r="C984">
        <v>321</v>
      </c>
      <c r="D984" t="s">
        <v>2902</v>
      </c>
      <c r="E984" t="s">
        <v>2915</v>
      </c>
      <c r="F984">
        <v>1</v>
      </c>
      <c r="G984">
        <v>231.51</v>
      </c>
      <c r="H984">
        <v>24.24</v>
      </c>
      <c r="I984" t="b">
        <v>1</v>
      </c>
      <c r="J984" t="s">
        <v>2904</v>
      </c>
      <c r="K984" t="s">
        <v>2917</v>
      </c>
      <c r="L984">
        <f>F984*G984</f>
        <v>231.51</v>
      </c>
      <c r="M984">
        <f t="shared" si="15"/>
        <v>1</v>
      </c>
    </row>
    <row r="985" spans="1:13" x14ac:dyDescent="0.35">
      <c r="A985">
        <v>80</v>
      </c>
      <c r="B985" s="1">
        <v>44482</v>
      </c>
      <c r="C985">
        <v>321</v>
      </c>
      <c r="D985" t="s">
        <v>2920</v>
      </c>
      <c r="E985" t="s">
        <v>2921</v>
      </c>
      <c r="F985">
        <v>4</v>
      </c>
      <c r="G985">
        <v>145.57</v>
      </c>
      <c r="H985">
        <v>26.17</v>
      </c>
      <c r="I985" t="b">
        <v>0</v>
      </c>
      <c r="J985" t="s">
        <v>2929</v>
      </c>
      <c r="K985" t="s">
        <v>2905</v>
      </c>
      <c r="L985">
        <f>F985*G985</f>
        <v>582.28</v>
      </c>
      <c r="M985">
        <f t="shared" si="15"/>
        <v>0</v>
      </c>
    </row>
    <row r="986" spans="1:13" x14ac:dyDescent="0.35">
      <c r="A986">
        <v>1915</v>
      </c>
      <c r="B986" s="1">
        <v>44315</v>
      </c>
      <c r="C986">
        <v>321</v>
      </c>
      <c r="D986" t="s">
        <v>2906</v>
      </c>
      <c r="E986" t="s">
        <v>2907</v>
      </c>
      <c r="F986">
        <v>4</v>
      </c>
      <c r="G986">
        <v>437.12</v>
      </c>
      <c r="H986">
        <v>182.45</v>
      </c>
      <c r="I986" t="b">
        <v>0</v>
      </c>
      <c r="J986" t="s">
        <v>2929</v>
      </c>
      <c r="K986" t="s">
        <v>2905</v>
      </c>
      <c r="L986">
        <f>F986*G986</f>
        <v>1748.48</v>
      </c>
      <c r="M986">
        <f t="shared" si="15"/>
        <v>0</v>
      </c>
    </row>
    <row r="987" spans="1:13" x14ac:dyDescent="0.35">
      <c r="A987">
        <v>1407</v>
      </c>
      <c r="B987" s="1">
        <v>44295</v>
      </c>
      <c r="C987">
        <v>321</v>
      </c>
      <c r="D987" t="s">
        <v>2920</v>
      </c>
      <c r="E987" t="s">
        <v>2936</v>
      </c>
      <c r="F987">
        <v>4</v>
      </c>
      <c r="G987">
        <v>112.7</v>
      </c>
      <c r="H987">
        <v>25.36</v>
      </c>
      <c r="I987" t="b">
        <v>1</v>
      </c>
      <c r="J987" t="s">
        <v>2910</v>
      </c>
      <c r="K987" t="s">
        <v>2917</v>
      </c>
      <c r="L987">
        <f>F987*G987</f>
        <v>450.8</v>
      </c>
      <c r="M987">
        <f t="shared" si="15"/>
        <v>1</v>
      </c>
    </row>
    <row r="988" spans="1:13" x14ac:dyDescent="0.35">
      <c r="A988">
        <v>6427</v>
      </c>
      <c r="B988" s="1">
        <v>44703</v>
      </c>
      <c r="C988">
        <v>322</v>
      </c>
      <c r="D988" t="s">
        <v>2913</v>
      </c>
      <c r="E988" t="s">
        <v>2914</v>
      </c>
      <c r="F988">
        <v>4</v>
      </c>
      <c r="G988">
        <v>488.94</v>
      </c>
      <c r="H988">
        <v>63.61</v>
      </c>
      <c r="I988" t="b">
        <v>0</v>
      </c>
      <c r="J988" t="s">
        <v>2904</v>
      </c>
      <c r="K988" t="s">
        <v>2905</v>
      </c>
      <c r="L988">
        <f>F988*G988</f>
        <v>1955.76</v>
      </c>
      <c r="M988">
        <f t="shared" si="15"/>
        <v>0</v>
      </c>
    </row>
    <row r="989" spans="1:13" x14ac:dyDescent="0.35">
      <c r="A989">
        <v>8364</v>
      </c>
      <c r="B989" s="1">
        <v>44575</v>
      </c>
      <c r="C989">
        <v>322</v>
      </c>
      <c r="D989" t="s">
        <v>2906</v>
      </c>
      <c r="E989" t="s">
        <v>2941</v>
      </c>
      <c r="F989">
        <v>4</v>
      </c>
      <c r="G989">
        <v>233.89</v>
      </c>
      <c r="H989">
        <v>82.57</v>
      </c>
      <c r="I989" t="b">
        <v>1</v>
      </c>
      <c r="J989" t="s">
        <v>2929</v>
      </c>
      <c r="K989" t="s">
        <v>2905</v>
      </c>
      <c r="L989">
        <f>F989*G989</f>
        <v>935.56</v>
      </c>
      <c r="M989">
        <f t="shared" si="15"/>
        <v>1</v>
      </c>
    </row>
    <row r="990" spans="1:13" x14ac:dyDescent="0.35">
      <c r="A990">
        <v>145</v>
      </c>
      <c r="B990" s="1">
        <v>44562</v>
      </c>
      <c r="C990">
        <v>322</v>
      </c>
      <c r="D990" t="s">
        <v>2920</v>
      </c>
      <c r="E990" t="s">
        <v>2935</v>
      </c>
      <c r="F990">
        <v>4</v>
      </c>
      <c r="G990">
        <v>230.61</v>
      </c>
      <c r="H990">
        <v>84.95</v>
      </c>
      <c r="I990" t="b">
        <v>0</v>
      </c>
      <c r="J990" t="s">
        <v>2929</v>
      </c>
      <c r="K990" t="s">
        <v>2905</v>
      </c>
      <c r="L990">
        <f>F990*G990</f>
        <v>922.44</v>
      </c>
      <c r="M990">
        <f t="shared" si="15"/>
        <v>0</v>
      </c>
    </row>
    <row r="991" spans="1:13" x14ac:dyDescent="0.35">
      <c r="A991">
        <v>3571</v>
      </c>
      <c r="B991" s="1">
        <v>44558</v>
      </c>
      <c r="C991">
        <v>322</v>
      </c>
      <c r="D991" t="s">
        <v>2911</v>
      </c>
      <c r="E991" t="s">
        <v>2942</v>
      </c>
      <c r="F991">
        <v>3</v>
      </c>
      <c r="G991">
        <v>131.9</v>
      </c>
      <c r="H991">
        <v>19.170000000000002</v>
      </c>
      <c r="I991" t="b">
        <v>1</v>
      </c>
      <c r="J991" t="s">
        <v>2929</v>
      </c>
      <c r="K991" t="s">
        <v>2905</v>
      </c>
      <c r="L991">
        <f>F991*G991</f>
        <v>395.70000000000005</v>
      </c>
      <c r="M991">
        <f t="shared" si="15"/>
        <v>1</v>
      </c>
    </row>
    <row r="992" spans="1:13" x14ac:dyDescent="0.35">
      <c r="A992">
        <v>7808</v>
      </c>
      <c r="B992" s="1">
        <v>44402</v>
      </c>
      <c r="C992">
        <v>322</v>
      </c>
      <c r="D992" t="s">
        <v>2911</v>
      </c>
      <c r="E992" t="s">
        <v>2924</v>
      </c>
      <c r="F992">
        <v>5</v>
      </c>
      <c r="G992">
        <v>141.85</v>
      </c>
      <c r="H992">
        <v>67.17</v>
      </c>
      <c r="I992" t="b">
        <v>1</v>
      </c>
      <c r="J992" t="s">
        <v>2929</v>
      </c>
      <c r="K992" t="s">
        <v>2917</v>
      </c>
      <c r="L992">
        <f>F992*G992</f>
        <v>709.25</v>
      </c>
      <c r="M992">
        <f t="shared" si="15"/>
        <v>1</v>
      </c>
    </row>
    <row r="993" spans="1:13" x14ac:dyDescent="0.35">
      <c r="A993">
        <v>1539</v>
      </c>
      <c r="B993" s="1">
        <v>44937</v>
      </c>
      <c r="C993">
        <v>324</v>
      </c>
      <c r="D993" t="s">
        <v>2913</v>
      </c>
      <c r="E993" t="s">
        <v>2926</v>
      </c>
      <c r="F993">
        <v>3</v>
      </c>
      <c r="G993">
        <v>268.01</v>
      </c>
      <c r="H993">
        <v>76.66</v>
      </c>
      <c r="I993" t="b">
        <v>0</v>
      </c>
      <c r="J993" t="s">
        <v>2916</v>
      </c>
      <c r="K993" t="s">
        <v>2917</v>
      </c>
      <c r="L993">
        <f>F993*G993</f>
        <v>804.03</v>
      </c>
      <c r="M993">
        <f t="shared" si="15"/>
        <v>0</v>
      </c>
    </row>
    <row r="994" spans="1:13" x14ac:dyDescent="0.35">
      <c r="A994">
        <v>254</v>
      </c>
      <c r="B994" s="1">
        <v>44629</v>
      </c>
      <c r="C994">
        <v>324</v>
      </c>
      <c r="D994" t="s">
        <v>2920</v>
      </c>
      <c r="E994" t="s">
        <v>2930</v>
      </c>
      <c r="F994">
        <v>2</v>
      </c>
      <c r="G994">
        <v>59.46</v>
      </c>
      <c r="H994">
        <v>27.1</v>
      </c>
      <c r="I994" t="b">
        <v>0</v>
      </c>
      <c r="J994" t="s">
        <v>2929</v>
      </c>
      <c r="K994" t="s">
        <v>2905</v>
      </c>
      <c r="L994">
        <f>F994*G994</f>
        <v>118.92</v>
      </c>
      <c r="M994">
        <f t="shared" si="15"/>
        <v>0</v>
      </c>
    </row>
    <row r="995" spans="1:13" x14ac:dyDescent="0.35">
      <c r="A995">
        <v>1851</v>
      </c>
      <c r="B995" s="1">
        <v>44411</v>
      </c>
      <c r="C995">
        <v>325</v>
      </c>
      <c r="D995" t="s">
        <v>2908</v>
      </c>
      <c r="E995" t="s">
        <v>2937</v>
      </c>
      <c r="F995">
        <v>4</v>
      </c>
      <c r="G995">
        <v>344.54</v>
      </c>
      <c r="H995">
        <v>165.95</v>
      </c>
      <c r="I995" t="b">
        <v>1</v>
      </c>
      <c r="J995" t="s">
        <v>2910</v>
      </c>
      <c r="K995" t="s">
        <v>2905</v>
      </c>
      <c r="L995">
        <f>F995*G995</f>
        <v>1378.16</v>
      </c>
      <c r="M995">
        <f t="shared" si="15"/>
        <v>1</v>
      </c>
    </row>
    <row r="996" spans="1:13" x14ac:dyDescent="0.35">
      <c r="A996">
        <v>7131</v>
      </c>
      <c r="B996" s="1">
        <v>44963</v>
      </c>
      <c r="C996">
        <v>326</v>
      </c>
      <c r="D996" t="s">
        <v>2911</v>
      </c>
      <c r="E996" t="s">
        <v>2924</v>
      </c>
      <c r="F996">
        <v>2</v>
      </c>
      <c r="G996">
        <v>34.33</v>
      </c>
      <c r="H996">
        <v>8.48</v>
      </c>
      <c r="I996" t="b">
        <v>1</v>
      </c>
      <c r="J996" t="s">
        <v>2910</v>
      </c>
      <c r="K996" t="s">
        <v>2905</v>
      </c>
      <c r="L996">
        <f>F996*G996</f>
        <v>68.66</v>
      </c>
      <c r="M996">
        <f t="shared" si="15"/>
        <v>1</v>
      </c>
    </row>
    <row r="997" spans="1:13" x14ac:dyDescent="0.35">
      <c r="A997">
        <v>9001</v>
      </c>
      <c r="B997" s="1">
        <v>44852</v>
      </c>
      <c r="C997">
        <v>327</v>
      </c>
      <c r="D997" t="s">
        <v>2911</v>
      </c>
      <c r="E997" t="s">
        <v>2924</v>
      </c>
      <c r="F997">
        <v>3</v>
      </c>
      <c r="G997">
        <v>291.3</v>
      </c>
      <c r="H997">
        <v>24.95</v>
      </c>
      <c r="I997" t="b">
        <v>0</v>
      </c>
      <c r="J997" t="s">
        <v>2904</v>
      </c>
      <c r="K997" t="s">
        <v>2905</v>
      </c>
      <c r="L997">
        <f>F997*G997</f>
        <v>873.90000000000009</v>
      </c>
      <c r="M997">
        <f t="shared" si="15"/>
        <v>0</v>
      </c>
    </row>
    <row r="998" spans="1:13" x14ac:dyDescent="0.35">
      <c r="A998">
        <v>5924</v>
      </c>
      <c r="B998" s="1">
        <v>44818</v>
      </c>
      <c r="C998">
        <v>327</v>
      </c>
      <c r="D998" t="s">
        <v>2911</v>
      </c>
      <c r="E998" t="s">
        <v>2944</v>
      </c>
      <c r="F998">
        <v>1</v>
      </c>
      <c r="G998">
        <v>401.65</v>
      </c>
      <c r="H998">
        <v>188.13</v>
      </c>
      <c r="I998" t="b">
        <v>1</v>
      </c>
      <c r="J998" t="s">
        <v>2910</v>
      </c>
      <c r="K998" t="s">
        <v>2917</v>
      </c>
      <c r="L998">
        <f>F998*G998</f>
        <v>401.65</v>
      </c>
      <c r="M998">
        <f t="shared" si="15"/>
        <v>1</v>
      </c>
    </row>
    <row r="999" spans="1:13" x14ac:dyDescent="0.35">
      <c r="A999">
        <v>2636</v>
      </c>
      <c r="B999" s="1">
        <v>44783</v>
      </c>
      <c r="C999">
        <v>327</v>
      </c>
      <c r="D999" t="s">
        <v>2920</v>
      </c>
      <c r="E999" t="s">
        <v>2927</v>
      </c>
      <c r="F999">
        <v>5</v>
      </c>
      <c r="G999">
        <v>198.16</v>
      </c>
      <c r="H999">
        <v>45.05</v>
      </c>
      <c r="I999" t="b">
        <v>0</v>
      </c>
      <c r="J999" t="s">
        <v>2929</v>
      </c>
      <c r="K999" t="s">
        <v>2905</v>
      </c>
      <c r="L999">
        <f>F999*G999</f>
        <v>990.8</v>
      </c>
      <c r="M999">
        <f t="shared" si="15"/>
        <v>0</v>
      </c>
    </row>
    <row r="1000" spans="1:13" x14ac:dyDescent="0.35">
      <c r="A1000">
        <v>6293</v>
      </c>
      <c r="B1000" s="1">
        <v>44728</v>
      </c>
      <c r="C1000">
        <v>327</v>
      </c>
      <c r="D1000" t="s">
        <v>2920</v>
      </c>
      <c r="E1000" t="s">
        <v>2921</v>
      </c>
      <c r="F1000">
        <v>1</v>
      </c>
      <c r="G1000">
        <v>408.85</v>
      </c>
      <c r="H1000">
        <v>150.18</v>
      </c>
      <c r="I1000" t="b">
        <v>1</v>
      </c>
      <c r="J1000" t="s">
        <v>2929</v>
      </c>
      <c r="K1000" t="s">
        <v>2905</v>
      </c>
      <c r="L1000">
        <f>F1000*G1000</f>
        <v>408.85</v>
      </c>
      <c r="M1000">
        <f t="shared" si="15"/>
        <v>1</v>
      </c>
    </row>
    <row r="1001" spans="1:13" x14ac:dyDescent="0.35">
      <c r="A1001">
        <v>462</v>
      </c>
      <c r="B1001" s="1">
        <v>44450</v>
      </c>
      <c r="C1001">
        <v>327</v>
      </c>
      <c r="D1001" t="s">
        <v>2906</v>
      </c>
      <c r="E1001" t="s">
        <v>2922</v>
      </c>
      <c r="F1001">
        <v>2</v>
      </c>
      <c r="G1001">
        <v>77.42</v>
      </c>
      <c r="H1001">
        <v>11.11</v>
      </c>
      <c r="I1001" t="b">
        <v>0</v>
      </c>
      <c r="J1001" t="s">
        <v>2916</v>
      </c>
      <c r="K1001" t="s">
        <v>2905</v>
      </c>
      <c r="L1001">
        <f>F1001*G1001</f>
        <v>154.84</v>
      </c>
      <c r="M1001">
        <f t="shared" si="15"/>
        <v>0</v>
      </c>
    </row>
    <row r="1002" spans="1:13" x14ac:dyDescent="0.35">
      <c r="A1002">
        <v>517</v>
      </c>
      <c r="B1002" s="1">
        <v>44958</v>
      </c>
      <c r="C1002">
        <v>328</v>
      </c>
      <c r="D1002" t="s">
        <v>2920</v>
      </c>
      <c r="E1002" t="s">
        <v>2927</v>
      </c>
      <c r="F1002">
        <v>2</v>
      </c>
      <c r="G1002">
        <v>100.25</v>
      </c>
      <c r="H1002">
        <v>8.83</v>
      </c>
      <c r="I1002" t="b">
        <v>0</v>
      </c>
      <c r="J1002" t="s">
        <v>2929</v>
      </c>
      <c r="K1002" t="s">
        <v>2917</v>
      </c>
      <c r="L1002">
        <f>F1002*G1002</f>
        <v>200.5</v>
      </c>
      <c r="M1002">
        <f t="shared" si="15"/>
        <v>0</v>
      </c>
    </row>
    <row r="1003" spans="1:13" x14ac:dyDescent="0.35">
      <c r="A1003">
        <v>638</v>
      </c>
      <c r="B1003" s="1">
        <v>44923</v>
      </c>
      <c r="C1003">
        <v>328</v>
      </c>
      <c r="D1003" t="s">
        <v>2911</v>
      </c>
      <c r="E1003" t="s">
        <v>2924</v>
      </c>
      <c r="F1003">
        <v>3</v>
      </c>
      <c r="G1003">
        <v>421</v>
      </c>
      <c r="H1003">
        <v>208.42</v>
      </c>
      <c r="I1003" t="b">
        <v>1</v>
      </c>
      <c r="J1003" t="s">
        <v>2904</v>
      </c>
      <c r="K1003" t="s">
        <v>2917</v>
      </c>
      <c r="L1003">
        <f>F1003*G1003</f>
        <v>1263</v>
      </c>
      <c r="M1003">
        <f t="shared" si="15"/>
        <v>1</v>
      </c>
    </row>
    <row r="1004" spans="1:13" x14ac:dyDescent="0.35">
      <c r="A1004">
        <v>3498</v>
      </c>
      <c r="B1004" s="1">
        <v>44641</v>
      </c>
      <c r="C1004">
        <v>328</v>
      </c>
      <c r="D1004" t="s">
        <v>2908</v>
      </c>
      <c r="E1004" t="s">
        <v>2932</v>
      </c>
      <c r="F1004">
        <v>5</v>
      </c>
      <c r="G1004">
        <v>389.36</v>
      </c>
      <c r="H1004">
        <v>12.15</v>
      </c>
      <c r="I1004" t="b">
        <v>0</v>
      </c>
      <c r="J1004" t="s">
        <v>2929</v>
      </c>
      <c r="K1004" t="s">
        <v>2905</v>
      </c>
      <c r="L1004">
        <f>F1004*G1004</f>
        <v>1946.8000000000002</v>
      </c>
      <c r="M1004">
        <f t="shared" si="15"/>
        <v>0</v>
      </c>
    </row>
    <row r="1005" spans="1:13" x14ac:dyDescent="0.35">
      <c r="A1005">
        <v>2402</v>
      </c>
      <c r="B1005" s="1">
        <v>44612</v>
      </c>
      <c r="C1005">
        <v>328</v>
      </c>
      <c r="D1005" t="s">
        <v>2920</v>
      </c>
      <c r="E1005" t="s">
        <v>2936</v>
      </c>
      <c r="F1005">
        <v>4</v>
      </c>
      <c r="G1005">
        <v>363.46</v>
      </c>
      <c r="H1005">
        <v>142.76</v>
      </c>
      <c r="I1005" t="b">
        <v>0</v>
      </c>
      <c r="J1005" t="s">
        <v>2919</v>
      </c>
      <c r="K1005" t="s">
        <v>2917</v>
      </c>
      <c r="L1005">
        <f>F1005*G1005</f>
        <v>1453.84</v>
      </c>
      <c r="M1005">
        <f t="shared" si="15"/>
        <v>0</v>
      </c>
    </row>
    <row r="1006" spans="1:13" x14ac:dyDescent="0.35">
      <c r="A1006">
        <v>8192</v>
      </c>
      <c r="B1006" s="1">
        <v>44535</v>
      </c>
      <c r="C1006">
        <v>328</v>
      </c>
      <c r="D1006" t="s">
        <v>2911</v>
      </c>
      <c r="E1006" t="s">
        <v>2912</v>
      </c>
      <c r="F1006">
        <v>3</v>
      </c>
      <c r="G1006">
        <v>353.31</v>
      </c>
      <c r="H1006">
        <v>152.13</v>
      </c>
      <c r="I1006" t="b">
        <v>0</v>
      </c>
      <c r="J1006" t="s">
        <v>2904</v>
      </c>
      <c r="K1006" t="s">
        <v>2917</v>
      </c>
      <c r="L1006">
        <f>F1006*G1006</f>
        <v>1059.93</v>
      </c>
      <c r="M1006">
        <f t="shared" si="15"/>
        <v>0</v>
      </c>
    </row>
    <row r="1007" spans="1:13" x14ac:dyDescent="0.35">
      <c r="A1007">
        <v>4707</v>
      </c>
      <c r="B1007" s="1">
        <v>44956</v>
      </c>
      <c r="C1007">
        <v>329</v>
      </c>
      <c r="D1007" t="s">
        <v>2911</v>
      </c>
      <c r="E1007" t="s">
        <v>2912</v>
      </c>
      <c r="F1007">
        <v>1</v>
      </c>
      <c r="G1007">
        <v>329.63</v>
      </c>
      <c r="H1007">
        <v>38.270000000000003</v>
      </c>
      <c r="I1007" t="b">
        <v>1</v>
      </c>
      <c r="J1007" t="s">
        <v>2916</v>
      </c>
      <c r="K1007" t="s">
        <v>2905</v>
      </c>
      <c r="L1007">
        <f>F1007*G1007</f>
        <v>329.63</v>
      </c>
      <c r="M1007">
        <f t="shared" si="15"/>
        <v>1</v>
      </c>
    </row>
    <row r="1008" spans="1:13" x14ac:dyDescent="0.35">
      <c r="A1008">
        <v>611</v>
      </c>
      <c r="B1008" s="1">
        <v>44535</v>
      </c>
      <c r="C1008">
        <v>329</v>
      </c>
      <c r="D1008" t="s">
        <v>2913</v>
      </c>
      <c r="E1008" t="s">
        <v>2918</v>
      </c>
      <c r="F1008">
        <v>4</v>
      </c>
      <c r="G1008">
        <v>64.34</v>
      </c>
      <c r="H1008">
        <v>22.04</v>
      </c>
      <c r="I1008" t="b">
        <v>0</v>
      </c>
      <c r="J1008" t="s">
        <v>2919</v>
      </c>
      <c r="K1008" t="s">
        <v>2905</v>
      </c>
      <c r="L1008">
        <f>F1008*G1008</f>
        <v>257.36</v>
      </c>
      <c r="M1008">
        <f t="shared" si="15"/>
        <v>0</v>
      </c>
    </row>
    <row r="1009" spans="1:13" x14ac:dyDescent="0.35">
      <c r="A1009">
        <v>3077</v>
      </c>
      <c r="B1009" s="1">
        <v>44491</v>
      </c>
      <c r="C1009">
        <v>329</v>
      </c>
      <c r="D1009" t="s">
        <v>2906</v>
      </c>
      <c r="E1009" t="s">
        <v>2907</v>
      </c>
      <c r="F1009">
        <v>1</v>
      </c>
      <c r="G1009">
        <v>485.16</v>
      </c>
      <c r="H1009">
        <v>5.37</v>
      </c>
      <c r="I1009" t="b">
        <v>1</v>
      </c>
      <c r="J1009" t="s">
        <v>2910</v>
      </c>
      <c r="K1009" t="s">
        <v>2905</v>
      </c>
      <c r="L1009">
        <f>F1009*G1009</f>
        <v>485.16</v>
      </c>
      <c r="M1009">
        <f t="shared" si="15"/>
        <v>1</v>
      </c>
    </row>
    <row r="1010" spans="1:13" x14ac:dyDescent="0.35">
      <c r="A1010">
        <v>8544</v>
      </c>
      <c r="B1010" s="1">
        <v>44899</v>
      </c>
      <c r="C1010">
        <v>330</v>
      </c>
      <c r="D1010" t="s">
        <v>2920</v>
      </c>
      <c r="E1010" t="s">
        <v>2936</v>
      </c>
      <c r="F1010">
        <v>1</v>
      </c>
      <c r="G1010">
        <v>41.66</v>
      </c>
      <c r="H1010">
        <v>10.24</v>
      </c>
      <c r="I1010" t="b">
        <v>1</v>
      </c>
      <c r="J1010" t="s">
        <v>2919</v>
      </c>
      <c r="K1010" t="s">
        <v>2917</v>
      </c>
      <c r="L1010">
        <f>F1010*G1010</f>
        <v>41.66</v>
      </c>
      <c r="M1010">
        <f t="shared" si="15"/>
        <v>1</v>
      </c>
    </row>
    <row r="1011" spans="1:13" x14ac:dyDescent="0.35">
      <c r="A1011">
        <v>6346</v>
      </c>
      <c r="B1011" s="1">
        <v>44587</v>
      </c>
      <c r="C1011">
        <v>330</v>
      </c>
      <c r="D1011" t="s">
        <v>2902</v>
      </c>
      <c r="E1011" t="s">
        <v>2903</v>
      </c>
      <c r="F1011">
        <v>2</v>
      </c>
      <c r="G1011">
        <v>450.99</v>
      </c>
      <c r="H1011">
        <v>8.1999999999999993</v>
      </c>
      <c r="I1011" t="b">
        <v>1</v>
      </c>
      <c r="J1011" t="s">
        <v>2919</v>
      </c>
      <c r="K1011" t="s">
        <v>2905</v>
      </c>
      <c r="L1011">
        <f>F1011*G1011</f>
        <v>901.98</v>
      </c>
      <c r="M1011">
        <f t="shared" si="15"/>
        <v>1</v>
      </c>
    </row>
    <row r="1012" spans="1:13" x14ac:dyDescent="0.35">
      <c r="A1012">
        <v>9046</v>
      </c>
      <c r="B1012" s="1">
        <v>44465</v>
      </c>
      <c r="C1012">
        <v>330</v>
      </c>
      <c r="D1012" t="s">
        <v>2911</v>
      </c>
      <c r="E1012" t="s">
        <v>2942</v>
      </c>
      <c r="F1012">
        <v>4</v>
      </c>
      <c r="G1012">
        <v>271.49</v>
      </c>
      <c r="H1012">
        <v>48.77</v>
      </c>
      <c r="I1012" t="b">
        <v>0</v>
      </c>
      <c r="J1012" t="s">
        <v>2910</v>
      </c>
      <c r="K1012" t="s">
        <v>2905</v>
      </c>
      <c r="L1012">
        <f>F1012*G1012</f>
        <v>1085.96</v>
      </c>
      <c r="M1012">
        <f t="shared" si="15"/>
        <v>0</v>
      </c>
    </row>
    <row r="1013" spans="1:13" x14ac:dyDescent="0.35">
      <c r="A1013">
        <v>7251</v>
      </c>
      <c r="B1013" s="1">
        <v>44351</v>
      </c>
      <c r="C1013">
        <v>332</v>
      </c>
      <c r="D1013" t="s">
        <v>2913</v>
      </c>
      <c r="E1013" t="s">
        <v>2914</v>
      </c>
      <c r="F1013">
        <v>5</v>
      </c>
      <c r="G1013">
        <v>314.94</v>
      </c>
      <c r="H1013">
        <v>31.77</v>
      </c>
      <c r="I1013" t="b">
        <v>1</v>
      </c>
      <c r="J1013" t="s">
        <v>2919</v>
      </c>
      <c r="K1013" t="s">
        <v>2917</v>
      </c>
      <c r="L1013">
        <f>F1013*G1013</f>
        <v>1574.7</v>
      </c>
      <c r="M1013">
        <f t="shared" si="15"/>
        <v>1</v>
      </c>
    </row>
    <row r="1014" spans="1:13" x14ac:dyDescent="0.35">
      <c r="A1014">
        <v>375</v>
      </c>
      <c r="B1014" s="1">
        <v>44699</v>
      </c>
      <c r="C1014">
        <v>333</v>
      </c>
      <c r="D1014" t="s">
        <v>2908</v>
      </c>
      <c r="E1014" t="s">
        <v>2928</v>
      </c>
      <c r="F1014">
        <v>2</v>
      </c>
      <c r="G1014">
        <v>288.95999999999998</v>
      </c>
      <c r="H1014">
        <v>68.180000000000007</v>
      </c>
      <c r="I1014" t="b">
        <v>1</v>
      </c>
      <c r="J1014" t="s">
        <v>2910</v>
      </c>
      <c r="K1014" t="s">
        <v>2917</v>
      </c>
      <c r="L1014">
        <f>F1014*G1014</f>
        <v>577.91999999999996</v>
      </c>
      <c r="M1014">
        <f t="shared" si="15"/>
        <v>1</v>
      </c>
    </row>
    <row r="1015" spans="1:13" x14ac:dyDescent="0.35">
      <c r="A1015">
        <v>9829</v>
      </c>
      <c r="B1015" s="1">
        <v>44657</v>
      </c>
      <c r="C1015">
        <v>333</v>
      </c>
      <c r="D1015" t="s">
        <v>2902</v>
      </c>
      <c r="E1015" t="s">
        <v>2923</v>
      </c>
      <c r="F1015">
        <v>2</v>
      </c>
      <c r="G1015">
        <v>172.7</v>
      </c>
      <c r="H1015">
        <v>54.86</v>
      </c>
      <c r="I1015" t="b">
        <v>0</v>
      </c>
      <c r="J1015" t="s">
        <v>2929</v>
      </c>
      <c r="K1015" t="s">
        <v>2917</v>
      </c>
      <c r="L1015">
        <f>F1015*G1015</f>
        <v>345.4</v>
      </c>
      <c r="M1015">
        <f t="shared" si="15"/>
        <v>0</v>
      </c>
    </row>
    <row r="1016" spans="1:13" x14ac:dyDescent="0.35">
      <c r="A1016">
        <v>4832</v>
      </c>
      <c r="B1016" s="1">
        <v>44359</v>
      </c>
      <c r="C1016">
        <v>333</v>
      </c>
      <c r="D1016" t="s">
        <v>2906</v>
      </c>
      <c r="E1016" t="s">
        <v>2925</v>
      </c>
      <c r="F1016">
        <v>3</v>
      </c>
      <c r="G1016">
        <v>117.45</v>
      </c>
      <c r="H1016">
        <v>56.68</v>
      </c>
      <c r="I1016" t="b">
        <v>1</v>
      </c>
      <c r="J1016" t="s">
        <v>2910</v>
      </c>
      <c r="K1016" t="s">
        <v>2917</v>
      </c>
      <c r="L1016">
        <f>F1016*G1016</f>
        <v>352.35</v>
      </c>
      <c r="M1016">
        <f t="shared" si="15"/>
        <v>1</v>
      </c>
    </row>
    <row r="1017" spans="1:13" x14ac:dyDescent="0.35">
      <c r="A1017">
        <v>1630</v>
      </c>
      <c r="B1017" s="1">
        <v>44784</v>
      </c>
      <c r="C1017">
        <v>334</v>
      </c>
      <c r="D1017" t="s">
        <v>2906</v>
      </c>
      <c r="E1017" t="s">
        <v>2934</v>
      </c>
      <c r="F1017">
        <v>2</v>
      </c>
      <c r="G1017">
        <v>208.61</v>
      </c>
      <c r="H1017">
        <v>73.09</v>
      </c>
      <c r="I1017" t="b">
        <v>0</v>
      </c>
      <c r="J1017" t="s">
        <v>2904</v>
      </c>
      <c r="K1017" t="s">
        <v>2905</v>
      </c>
      <c r="L1017">
        <f>F1017*G1017</f>
        <v>417.22</v>
      </c>
      <c r="M1017">
        <f t="shared" si="15"/>
        <v>0</v>
      </c>
    </row>
    <row r="1018" spans="1:13" x14ac:dyDescent="0.35">
      <c r="A1018">
        <v>3578</v>
      </c>
      <c r="B1018" s="1">
        <v>44743</v>
      </c>
      <c r="C1018">
        <v>334</v>
      </c>
      <c r="D1018" t="s">
        <v>2908</v>
      </c>
      <c r="E1018" t="s">
        <v>2937</v>
      </c>
      <c r="F1018">
        <v>2</v>
      </c>
      <c r="G1018">
        <v>324.54000000000002</v>
      </c>
      <c r="H1018">
        <v>54.2</v>
      </c>
      <c r="I1018" t="b">
        <v>0</v>
      </c>
      <c r="J1018" t="s">
        <v>2919</v>
      </c>
      <c r="K1018" t="s">
        <v>2917</v>
      </c>
      <c r="L1018">
        <f>F1018*G1018</f>
        <v>649.08000000000004</v>
      </c>
      <c r="M1018">
        <f t="shared" si="15"/>
        <v>0</v>
      </c>
    </row>
    <row r="1019" spans="1:13" x14ac:dyDescent="0.35">
      <c r="A1019">
        <v>480</v>
      </c>
      <c r="B1019" s="1">
        <v>44448</v>
      </c>
      <c r="C1019">
        <v>334</v>
      </c>
      <c r="D1019" t="s">
        <v>2920</v>
      </c>
      <c r="E1019" t="s">
        <v>2921</v>
      </c>
      <c r="F1019">
        <v>2</v>
      </c>
      <c r="G1019">
        <v>292.56</v>
      </c>
      <c r="H1019">
        <v>82.92</v>
      </c>
      <c r="I1019" t="b">
        <v>1</v>
      </c>
      <c r="J1019" t="s">
        <v>2929</v>
      </c>
      <c r="K1019" t="s">
        <v>2917</v>
      </c>
      <c r="L1019">
        <f>F1019*G1019</f>
        <v>585.12</v>
      </c>
      <c r="M1019">
        <f t="shared" si="15"/>
        <v>1</v>
      </c>
    </row>
    <row r="1020" spans="1:13" x14ac:dyDescent="0.35">
      <c r="A1020">
        <v>9379</v>
      </c>
      <c r="B1020" s="1">
        <v>44379</v>
      </c>
      <c r="C1020">
        <v>334</v>
      </c>
      <c r="D1020" t="s">
        <v>2920</v>
      </c>
      <c r="E1020" t="s">
        <v>2936</v>
      </c>
      <c r="F1020">
        <v>2</v>
      </c>
      <c r="G1020">
        <v>107.94</v>
      </c>
      <c r="H1020">
        <v>22.86</v>
      </c>
      <c r="I1020" t="b">
        <v>0</v>
      </c>
      <c r="J1020" t="s">
        <v>2929</v>
      </c>
      <c r="K1020" t="s">
        <v>2917</v>
      </c>
      <c r="L1020">
        <f>F1020*G1020</f>
        <v>215.88</v>
      </c>
      <c r="M1020">
        <f t="shared" si="15"/>
        <v>0</v>
      </c>
    </row>
    <row r="1021" spans="1:13" x14ac:dyDescent="0.35">
      <c r="A1021">
        <v>6692</v>
      </c>
      <c r="B1021" s="1">
        <v>44495</v>
      </c>
      <c r="C1021">
        <v>335</v>
      </c>
      <c r="D1021" t="s">
        <v>2913</v>
      </c>
      <c r="E1021" t="s">
        <v>2918</v>
      </c>
      <c r="F1021">
        <v>5</v>
      </c>
      <c r="G1021">
        <v>72.37</v>
      </c>
      <c r="H1021">
        <v>15.21</v>
      </c>
      <c r="I1021" t="b">
        <v>0</v>
      </c>
      <c r="J1021" t="s">
        <v>2916</v>
      </c>
      <c r="K1021" t="s">
        <v>2905</v>
      </c>
      <c r="L1021">
        <f>F1021*G1021</f>
        <v>361.85</v>
      </c>
      <c r="M1021">
        <f t="shared" si="15"/>
        <v>0</v>
      </c>
    </row>
    <row r="1022" spans="1:13" x14ac:dyDescent="0.35">
      <c r="A1022">
        <v>7847</v>
      </c>
      <c r="B1022" s="1">
        <v>44447</v>
      </c>
      <c r="C1022">
        <v>335</v>
      </c>
      <c r="D1022" t="s">
        <v>2911</v>
      </c>
      <c r="E1022" t="s">
        <v>2944</v>
      </c>
      <c r="F1022">
        <v>3</v>
      </c>
      <c r="G1022">
        <v>104.43</v>
      </c>
      <c r="H1022">
        <v>32.909999999999997</v>
      </c>
      <c r="I1022" t="b">
        <v>0</v>
      </c>
      <c r="J1022" t="s">
        <v>2910</v>
      </c>
      <c r="K1022" t="s">
        <v>2905</v>
      </c>
      <c r="L1022">
        <f>F1022*G1022</f>
        <v>313.29000000000002</v>
      </c>
      <c r="M1022">
        <f t="shared" si="15"/>
        <v>0</v>
      </c>
    </row>
    <row r="1023" spans="1:13" x14ac:dyDescent="0.35">
      <c r="A1023">
        <v>1516</v>
      </c>
      <c r="B1023" s="1">
        <v>44334</v>
      </c>
      <c r="C1023">
        <v>335</v>
      </c>
      <c r="D1023" t="s">
        <v>2906</v>
      </c>
      <c r="E1023" t="s">
        <v>2934</v>
      </c>
      <c r="F1023">
        <v>2</v>
      </c>
      <c r="G1023">
        <v>295.88</v>
      </c>
      <c r="H1023">
        <v>32.86</v>
      </c>
      <c r="I1023" t="b">
        <v>0</v>
      </c>
      <c r="J1023" t="s">
        <v>2916</v>
      </c>
      <c r="K1023" t="s">
        <v>2917</v>
      </c>
      <c r="L1023">
        <f>F1023*G1023</f>
        <v>591.76</v>
      </c>
      <c r="M1023">
        <f t="shared" si="15"/>
        <v>0</v>
      </c>
    </row>
    <row r="1024" spans="1:13" x14ac:dyDescent="0.35">
      <c r="A1024">
        <v>4743</v>
      </c>
      <c r="B1024" s="1">
        <v>44960</v>
      </c>
      <c r="C1024">
        <v>336</v>
      </c>
      <c r="D1024" t="s">
        <v>2906</v>
      </c>
      <c r="E1024" t="s">
        <v>2925</v>
      </c>
      <c r="F1024">
        <v>4</v>
      </c>
      <c r="G1024">
        <v>376.04</v>
      </c>
      <c r="H1024">
        <v>33.03</v>
      </c>
      <c r="I1024" t="b">
        <v>0</v>
      </c>
      <c r="J1024" t="s">
        <v>2904</v>
      </c>
      <c r="K1024" t="s">
        <v>2917</v>
      </c>
      <c r="L1024">
        <f>F1024*G1024</f>
        <v>1504.16</v>
      </c>
      <c r="M1024">
        <f t="shared" si="15"/>
        <v>0</v>
      </c>
    </row>
    <row r="1025" spans="1:13" x14ac:dyDescent="0.35">
      <c r="A1025">
        <v>6346</v>
      </c>
      <c r="B1025" s="1">
        <v>44937</v>
      </c>
      <c r="C1025">
        <v>336</v>
      </c>
      <c r="D1025" t="s">
        <v>2913</v>
      </c>
      <c r="E1025" t="s">
        <v>2931</v>
      </c>
      <c r="F1025">
        <v>1</v>
      </c>
      <c r="G1025">
        <v>473.22</v>
      </c>
      <c r="H1025">
        <v>176.83</v>
      </c>
      <c r="I1025" t="b">
        <v>1</v>
      </c>
      <c r="J1025" t="s">
        <v>2910</v>
      </c>
      <c r="K1025" t="s">
        <v>2905</v>
      </c>
      <c r="L1025">
        <f>F1025*G1025</f>
        <v>473.22</v>
      </c>
      <c r="M1025">
        <f t="shared" si="15"/>
        <v>1</v>
      </c>
    </row>
    <row r="1026" spans="1:13" x14ac:dyDescent="0.35">
      <c r="A1026">
        <v>1312</v>
      </c>
      <c r="B1026" s="1">
        <v>44895</v>
      </c>
      <c r="C1026">
        <v>336</v>
      </c>
      <c r="D1026" t="s">
        <v>2902</v>
      </c>
      <c r="E1026" t="s">
        <v>2903</v>
      </c>
      <c r="F1026">
        <v>3</v>
      </c>
      <c r="G1026">
        <v>228.5</v>
      </c>
      <c r="H1026">
        <v>81.99</v>
      </c>
      <c r="I1026" t="b">
        <v>1</v>
      </c>
      <c r="J1026" t="s">
        <v>2929</v>
      </c>
      <c r="K1026" t="s">
        <v>2905</v>
      </c>
      <c r="L1026">
        <f>F1026*G1026</f>
        <v>685.5</v>
      </c>
      <c r="M1026">
        <f t="shared" si="15"/>
        <v>1</v>
      </c>
    </row>
    <row r="1027" spans="1:13" x14ac:dyDescent="0.35">
      <c r="A1027">
        <v>5284</v>
      </c>
      <c r="B1027" s="1">
        <v>44835</v>
      </c>
      <c r="C1027">
        <v>336</v>
      </c>
      <c r="D1027" t="s">
        <v>2911</v>
      </c>
      <c r="E1027" t="s">
        <v>2942</v>
      </c>
      <c r="F1027">
        <v>3</v>
      </c>
      <c r="G1027">
        <v>58.94</v>
      </c>
      <c r="H1027">
        <v>28.47</v>
      </c>
      <c r="I1027" t="b">
        <v>0</v>
      </c>
      <c r="J1027" t="s">
        <v>2929</v>
      </c>
      <c r="K1027" t="s">
        <v>2905</v>
      </c>
      <c r="L1027">
        <f>F1027*G1027</f>
        <v>176.82</v>
      </c>
      <c r="M1027">
        <f t="shared" ref="M1027:M1090" si="16">IF(I1027, 1, 0)</f>
        <v>0</v>
      </c>
    </row>
    <row r="1028" spans="1:13" x14ac:dyDescent="0.35">
      <c r="A1028">
        <v>7756</v>
      </c>
      <c r="B1028" s="1">
        <v>44812</v>
      </c>
      <c r="C1028">
        <v>336</v>
      </c>
      <c r="D1028" t="s">
        <v>2911</v>
      </c>
      <c r="E1028" t="s">
        <v>2912</v>
      </c>
      <c r="F1028">
        <v>5</v>
      </c>
      <c r="G1028">
        <v>279.73</v>
      </c>
      <c r="H1028">
        <v>2.77</v>
      </c>
      <c r="I1028" t="b">
        <v>1</v>
      </c>
      <c r="J1028" t="s">
        <v>2929</v>
      </c>
      <c r="K1028" t="s">
        <v>2917</v>
      </c>
      <c r="L1028">
        <f>F1028*G1028</f>
        <v>1398.65</v>
      </c>
      <c r="M1028">
        <f t="shared" si="16"/>
        <v>1</v>
      </c>
    </row>
    <row r="1029" spans="1:13" x14ac:dyDescent="0.35">
      <c r="A1029">
        <v>51</v>
      </c>
      <c r="B1029" s="1">
        <v>44647</v>
      </c>
      <c r="C1029">
        <v>336</v>
      </c>
      <c r="D1029" t="s">
        <v>2911</v>
      </c>
      <c r="E1029" t="s">
        <v>2944</v>
      </c>
      <c r="F1029">
        <v>4</v>
      </c>
      <c r="G1029">
        <v>285.32</v>
      </c>
      <c r="H1029">
        <v>111.8</v>
      </c>
      <c r="I1029" t="b">
        <v>0</v>
      </c>
      <c r="J1029" t="s">
        <v>2929</v>
      </c>
      <c r="K1029" t="s">
        <v>2905</v>
      </c>
      <c r="L1029">
        <f>F1029*G1029</f>
        <v>1141.28</v>
      </c>
      <c r="M1029">
        <f t="shared" si="16"/>
        <v>0</v>
      </c>
    </row>
    <row r="1030" spans="1:13" x14ac:dyDescent="0.35">
      <c r="A1030">
        <v>484</v>
      </c>
      <c r="B1030" s="1">
        <v>44444</v>
      </c>
      <c r="C1030">
        <v>336</v>
      </c>
      <c r="D1030" t="s">
        <v>2920</v>
      </c>
      <c r="E1030" t="s">
        <v>2921</v>
      </c>
      <c r="F1030">
        <v>1</v>
      </c>
      <c r="G1030">
        <v>366.59</v>
      </c>
      <c r="H1030">
        <v>172.27</v>
      </c>
      <c r="I1030" t="b">
        <v>0</v>
      </c>
      <c r="J1030" t="s">
        <v>2910</v>
      </c>
      <c r="K1030" t="s">
        <v>2905</v>
      </c>
      <c r="L1030">
        <f>F1030*G1030</f>
        <v>366.59</v>
      </c>
      <c r="M1030">
        <f t="shared" si="16"/>
        <v>0</v>
      </c>
    </row>
    <row r="1031" spans="1:13" x14ac:dyDescent="0.35">
      <c r="A1031">
        <v>2696</v>
      </c>
      <c r="B1031" s="1">
        <v>44405</v>
      </c>
      <c r="C1031">
        <v>336</v>
      </c>
      <c r="D1031" t="s">
        <v>2908</v>
      </c>
      <c r="E1031" t="s">
        <v>2937</v>
      </c>
      <c r="F1031">
        <v>1</v>
      </c>
      <c r="G1031">
        <v>343.34</v>
      </c>
      <c r="H1031">
        <v>123.07</v>
      </c>
      <c r="I1031" t="b">
        <v>0</v>
      </c>
      <c r="J1031" t="s">
        <v>2919</v>
      </c>
      <c r="K1031" t="s">
        <v>2905</v>
      </c>
      <c r="L1031">
        <f>F1031*G1031</f>
        <v>343.34</v>
      </c>
      <c r="M1031">
        <f t="shared" si="16"/>
        <v>0</v>
      </c>
    </row>
    <row r="1032" spans="1:13" x14ac:dyDescent="0.35">
      <c r="A1032">
        <v>1135</v>
      </c>
      <c r="B1032" s="1">
        <v>44361</v>
      </c>
      <c r="C1032">
        <v>336</v>
      </c>
      <c r="D1032" t="s">
        <v>2911</v>
      </c>
      <c r="E1032" t="s">
        <v>2924</v>
      </c>
      <c r="F1032">
        <v>2</v>
      </c>
      <c r="G1032">
        <v>108.83</v>
      </c>
      <c r="H1032">
        <v>8.89</v>
      </c>
      <c r="I1032" t="b">
        <v>0</v>
      </c>
      <c r="J1032" t="s">
        <v>2916</v>
      </c>
      <c r="K1032" t="s">
        <v>2917</v>
      </c>
      <c r="L1032">
        <f>F1032*G1032</f>
        <v>217.66</v>
      </c>
      <c r="M1032">
        <f t="shared" si="16"/>
        <v>0</v>
      </c>
    </row>
    <row r="1033" spans="1:13" x14ac:dyDescent="0.35">
      <c r="A1033">
        <v>1183</v>
      </c>
      <c r="B1033" s="1">
        <v>44281</v>
      </c>
      <c r="C1033">
        <v>336</v>
      </c>
      <c r="D1033" t="s">
        <v>2920</v>
      </c>
      <c r="E1033" t="s">
        <v>2935</v>
      </c>
      <c r="F1033">
        <v>3</v>
      </c>
      <c r="G1033">
        <v>408.98</v>
      </c>
      <c r="H1033">
        <v>24.6</v>
      </c>
      <c r="I1033" t="b">
        <v>0</v>
      </c>
      <c r="J1033" t="s">
        <v>2919</v>
      </c>
      <c r="K1033" t="s">
        <v>2917</v>
      </c>
      <c r="L1033">
        <f>F1033*G1033</f>
        <v>1226.94</v>
      </c>
      <c r="M1033">
        <f t="shared" si="16"/>
        <v>0</v>
      </c>
    </row>
    <row r="1034" spans="1:13" x14ac:dyDescent="0.35">
      <c r="A1034">
        <v>7384</v>
      </c>
      <c r="B1034" s="1">
        <v>45006</v>
      </c>
      <c r="C1034">
        <v>337</v>
      </c>
      <c r="D1034" t="s">
        <v>2908</v>
      </c>
      <c r="E1034" t="s">
        <v>2909</v>
      </c>
      <c r="F1034">
        <v>5</v>
      </c>
      <c r="G1034">
        <v>84.67</v>
      </c>
      <c r="H1034">
        <v>24</v>
      </c>
      <c r="I1034" t="b">
        <v>0</v>
      </c>
      <c r="J1034" t="s">
        <v>2929</v>
      </c>
      <c r="K1034" t="s">
        <v>2917</v>
      </c>
      <c r="L1034">
        <f>F1034*G1034</f>
        <v>423.35</v>
      </c>
      <c r="M1034">
        <f t="shared" si="16"/>
        <v>0</v>
      </c>
    </row>
    <row r="1035" spans="1:13" x14ac:dyDescent="0.35">
      <c r="A1035">
        <v>6860</v>
      </c>
      <c r="B1035" s="1">
        <v>44819</v>
      </c>
      <c r="C1035">
        <v>337</v>
      </c>
      <c r="D1035" t="s">
        <v>2920</v>
      </c>
      <c r="E1035" t="s">
        <v>2930</v>
      </c>
      <c r="F1035">
        <v>4</v>
      </c>
      <c r="G1035">
        <v>439.29</v>
      </c>
      <c r="H1035">
        <v>200</v>
      </c>
      <c r="I1035" t="b">
        <v>0</v>
      </c>
      <c r="J1035" t="s">
        <v>2916</v>
      </c>
      <c r="K1035" t="s">
        <v>2917</v>
      </c>
      <c r="L1035">
        <f>F1035*G1035</f>
        <v>1757.16</v>
      </c>
      <c r="M1035">
        <f t="shared" si="16"/>
        <v>0</v>
      </c>
    </row>
    <row r="1036" spans="1:13" x14ac:dyDescent="0.35">
      <c r="A1036">
        <v>2332</v>
      </c>
      <c r="B1036" s="1">
        <v>44543</v>
      </c>
      <c r="C1036">
        <v>337</v>
      </c>
      <c r="D1036" t="s">
        <v>2911</v>
      </c>
      <c r="E1036" t="s">
        <v>2942</v>
      </c>
      <c r="F1036">
        <v>4</v>
      </c>
      <c r="G1036">
        <v>36.450000000000003</v>
      </c>
      <c r="H1036">
        <v>12.81</v>
      </c>
      <c r="I1036" t="b">
        <v>1</v>
      </c>
      <c r="J1036" t="s">
        <v>2919</v>
      </c>
      <c r="K1036" t="s">
        <v>2905</v>
      </c>
      <c r="L1036">
        <f>F1036*G1036</f>
        <v>145.80000000000001</v>
      </c>
      <c r="M1036">
        <f t="shared" si="16"/>
        <v>1</v>
      </c>
    </row>
    <row r="1037" spans="1:13" x14ac:dyDescent="0.35">
      <c r="A1037">
        <v>8633</v>
      </c>
      <c r="B1037" s="1">
        <v>44688</v>
      </c>
      <c r="C1037">
        <v>338</v>
      </c>
      <c r="D1037" t="s">
        <v>2911</v>
      </c>
      <c r="E1037" t="s">
        <v>2944</v>
      </c>
      <c r="F1037">
        <v>1</v>
      </c>
      <c r="G1037">
        <v>379.61</v>
      </c>
      <c r="H1037">
        <v>8.6199999999999992</v>
      </c>
      <c r="I1037" t="b">
        <v>1</v>
      </c>
      <c r="J1037" t="s">
        <v>2916</v>
      </c>
      <c r="K1037" t="s">
        <v>2905</v>
      </c>
      <c r="L1037">
        <f>F1037*G1037</f>
        <v>379.61</v>
      </c>
      <c r="M1037">
        <f t="shared" si="16"/>
        <v>1</v>
      </c>
    </row>
    <row r="1038" spans="1:13" x14ac:dyDescent="0.35">
      <c r="A1038">
        <v>9085</v>
      </c>
      <c r="B1038" s="1">
        <v>44670</v>
      </c>
      <c r="C1038">
        <v>338</v>
      </c>
      <c r="D1038" t="s">
        <v>2911</v>
      </c>
      <c r="E1038" t="s">
        <v>2912</v>
      </c>
      <c r="F1038">
        <v>4</v>
      </c>
      <c r="G1038">
        <v>141.80000000000001</v>
      </c>
      <c r="H1038">
        <v>24.11</v>
      </c>
      <c r="I1038" t="b">
        <v>1</v>
      </c>
      <c r="J1038" t="s">
        <v>2904</v>
      </c>
      <c r="K1038" t="s">
        <v>2905</v>
      </c>
      <c r="L1038">
        <f>F1038*G1038</f>
        <v>567.20000000000005</v>
      </c>
      <c r="M1038">
        <f t="shared" si="16"/>
        <v>1</v>
      </c>
    </row>
    <row r="1039" spans="1:13" x14ac:dyDescent="0.35">
      <c r="A1039">
        <v>5291</v>
      </c>
      <c r="B1039" s="1">
        <v>44374</v>
      </c>
      <c r="C1039">
        <v>338</v>
      </c>
      <c r="D1039" t="s">
        <v>2911</v>
      </c>
      <c r="E1039" t="s">
        <v>2912</v>
      </c>
      <c r="F1039">
        <v>3</v>
      </c>
      <c r="G1039">
        <v>225.59</v>
      </c>
      <c r="H1039">
        <v>102.09</v>
      </c>
      <c r="I1039" t="b">
        <v>0</v>
      </c>
      <c r="J1039" t="s">
        <v>2916</v>
      </c>
      <c r="K1039" t="s">
        <v>2917</v>
      </c>
      <c r="L1039">
        <f>F1039*G1039</f>
        <v>676.77</v>
      </c>
      <c r="M1039">
        <f t="shared" si="16"/>
        <v>0</v>
      </c>
    </row>
    <row r="1040" spans="1:13" x14ac:dyDescent="0.35">
      <c r="A1040">
        <v>3119</v>
      </c>
      <c r="B1040" s="1">
        <v>44544</v>
      </c>
      <c r="C1040">
        <v>339</v>
      </c>
      <c r="D1040" t="s">
        <v>2908</v>
      </c>
      <c r="E1040" t="s">
        <v>2909</v>
      </c>
      <c r="F1040">
        <v>4</v>
      </c>
      <c r="G1040">
        <v>482.28</v>
      </c>
      <c r="H1040">
        <v>133.91999999999999</v>
      </c>
      <c r="I1040" t="b">
        <v>0</v>
      </c>
      <c r="J1040" t="s">
        <v>2919</v>
      </c>
      <c r="K1040" t="s">
        <v>2917</v>
      </c>
      <c r="L1040">
        <f>F1040*G1040</f>
        <v>1929.12</v>
      </c>
      <c r="M1040">
        <f t="shared" si="16"/>
        <v>0</v>
      </c>
    </row>
    <row r="1041" spans="1:13" x14ac:dyDescent="0.35">
      <c r="A1041">
        <v>5042</v>
      </c>
      <c r="B1041" s="1">
        <v>44332</v>
      </c>
      <c r="C1041">
        <v>339</v>
      </c>
      <c r="D1041" t="s">
        <v>2906</v>
      </c>
      <c r="E1041" t="s">
        <v>2925</v>
      </c>
      <c r="F1041">
        <v>1</v>
      </c>
      <c r="G1041">
        <v>371.24</v>
      </c>
      <c r="H1041">
        <v>5.93</v>
      </c>
      <c r="I1041" t="b">
        <v>1</v>
      </c>
      <c r="J1041" t="s">
        <v>2929</v>
      </c>
      <c r="K1041" t="s">
        <v>2917</v>
      </c>
      <c r="L1041">
        <f>F1041*G1041</f>
        <v>371.24</v>
      </c>
      <c r="M1041">
        <f t="shared" si="16"/>
        <v>1</v>
      </c>
    </row>
    <row r="1042" spans="1:13" x14ac:dyDescent="0.35">
      <c r="A1042">
        <v>7918</v>
      </c>
      <c r="B1042" s="1">
        <v>44619</v>
      </c>
      <c r="C1042">
        <v>340</v>
      </c>
      <c r="D1042" t="s">
        <v>2911</v>
      </c>
      <c r="E1042" t="s">
        <v>2912</v>
      </c>
      <c r="F1042">
        <v>3</v>
      </c>
      <c r="G1042">
        <v>422.94</v>
      </c>
      <c r="H1042">
        <v>145.91999999999999</v>
      </c>
      <c r="I1042" t="b">
        <v>1</v>
      </c>
      <c r="J1042" t="s">
        <v>2929</v>
      </c>
      <c r="K1042" t="s">
        <v>2917</v>
      </c>
      <c r="L1042">
        <f>F1042*G1042</f>
        <v>1268.82</v>
      </c>
      <c r="M1042">
        <f t="shared" si="16"/>
        <v>1</v>
      </c>
    </row>
    <row r="1043" spans="1:13" x14ac:dyDescent="0.35">
      <c r="A1043">
        <v>5120</v>
      </c>
      <c r="B1043" s="1">
        <v>44887</v>
      </c>
      <c r="C1043">
        <v>341</v>
      </c>
      <c r="D1043" t="s">
        <v>2920</v>
      </c>
      <c r="E1043" t="s">
        <v>2927</v>
      </c>
      <c r="F1043">
        <v>1</v>
      </c>
      <c r="G1043">
        <v>487.1</v>
      </c>
      <c r="H1043">
        <v>184.06</v>
      </c>
      <c r="I1043" t="b">
        <v>0</v>
      </c>
      <c r="J1043" t="s">
        <v>2904</v>
      </c>
      <c r="K1043" t="s">
        <v>2917</v>
      </c>
      <c r="L1043">
        <f>F1043*G1043</f>
        <v>487.1</v>
      </c>
      <c r="M1043">
        <f t="shared" si="16"/>
        <v>0</v>
      </c>
    </row>
    <row r="1044" spans="1:13" x14ac:dyDescent="0.35">
      <c r="A1044">
        <v>2256</v>
      </c>
      <c r="B1044" s="1">
        <v>44644</v>
      </c>
      <c r="C1044">
        <v>341</v>
      </c>
      <c r="D1044" t="s">
        <v>2911</v>
      </c>
      <c r="E1044" t="s">
        <v>2942</v>
      </c>
      <c r="F1044">
        <v>4</v>
      </c>
      <c r="G1044">
        <v>379.31</v>
      </c>
      <c r="H1044">
        <v>163.44</v>
      </c>
      <c r="I1044" t="b">
        <v>1</v>
      </c>
      <c r="J1044" t="s">
        <v>2919</v>
      </c>
      <c r="K1044" t="s">
        <v>2905</v>
      </c>
      <c r="L1044">
        <f>F1044*G1044</f>
        <v>1517.24</v>
      </c>
      <c r="M1044">
        <f t="shared" si="16"/>
        <v>1</v>
      </c>
    </row>
    <row r="1045" spans="1:13" x14ac:dyDescent="0.35">
      <c r="A1045">
        <v>8322</v>
      </c>
      <c r="B1045" s="1">
        <v>44832</v>
      </c>
      <c r="C1045">
        <v>342</v>
      </c>
      <c r="D1045" t="s">
        <v>2906</v>
      </c>
      <c r="E1045" t="s">
        <v>2941</v>
      </c>
      <c r="F1045">
        <v>3</v>
      </c>
      <c r="G1045">
        <v>191.19</v>
      </c>
      <c r="H1045">
        <v>4.7</v>
      </c>
      <c r="I1045" t="b">
        <v>0</v>
      </c>
      <c r="J1045" t="s">
        <v>2929</v>
      </c>
      <c r="K1045" t="s">
        <v>2917</v>
      </c>
      <c r="L1045">
        <f>F1045*G1045</f>
        <v>573.56999999999994</v>
      </c>
      <c r="M1045">
        <f t="shared" si="16"/>
        <v>0</v>
      </c>
    </row>
    <row r="1046" spans="1:13" x14ac:dyDescent="0.35">
      <c r="A1046">
        <v>5018</v>
      </c>
      <c r="B1046" s="1">
        <v>44786</v>
      </c>
      <c r="C1046">
        <v>342</v>
      </c>
      <c r="D1046" t="s">
        <v>2902</v>
      </c>
      <c r="E1046" t="s">
        <v>2903</v>
      </c>
      <c r="F1046">
        <v>3</v>
      </c>
      <c r="G1046">
        <v>230.36</v>
      </c>
      <c r="H1046">
        <v>48.99</v>
      </c>
      <c r="I1046" t="b">
        <v>0</v>
      </c>
      <c r="J1046" t="s">
        <v>2929</v>
      </c>
      <c r="K1046" t="s">
        <v>2917</v>
      </c>
      <c r="L1046">
        <f>F1046*G1046</f>
        <v>691.08</v>
      </c>
      <c r="M1046">
        <f t="shared" si="16"/>
        <v>0</v>
      </c>
    </row>
    <row r="1047" spans="1:13" x14ac:dyDescent="0.35">
      <c r="A1047">
        <v>7791</v>
      </c>
      <c r="B1047" s="1">
        <v>44997</v>
      </c>
      <c r="C1047">
        <v>343</v>
      </c>
      <c r="D1047" t="s">
        <v>2911</v>
      </c>
      <c r="E1047" t="s">
        <v>2912</v>
      </c>
      <c r="F1047">
        <v>2</v>
      </c>
      <c r="G1047">
        <v>457.44</v>
      </c>
      <c r="H1047">
        <v>70.05</v>
      </c>
      <c r="I1047" t="b">
        <v>0</v>
      </c>
      <c r="J1047" t="s">
        <v>2904</v>
      </c>
      <c r="K1047" t="s">
        <v>2917</v>
      </c>
      <c r="L1047">
        <f>F1047*G1047</f>
        <v>914.88</v>
      </c>
      <c r="M1047">
        <f t="shared" si="16"/>
        <v>0</v>
      </c>
    </row>
    <row r="1048" spans="1:13" x14ac:dyDescent="0.35">
      <c r="A1048">
        <v>5957</v>
      </c>
      <c r="B1048" s="1">
        <v>44806</v>
      </c>
      <c r="C1048">
        <v>343</v>
      </c>
      <c r="D1048" t="s">
        <v>2911</v>
      </c>
      <c r="E1048" t="s">
        <v>2912</v>
      </c>
      <c r="F1048">
        <v>1</v>
      </c>
      <c r="G1048">
        <v>337.78</v>
      </c>
      <c r="H1048">
        <v>115.35</v>
      </c>
      <c r="I1048" t="b">
        <v>1</v>
      </c>
      <c r="J1048" t="s">
        <v>2910</v>
      </c>
      <c r="K1048" t="s">
        <v>2905</v>
      </c>
      <c r="L1048">
        <f>F1048*G1048</f>
        <v>337.78</v>
      </c>
      <c r="M1048">
        <f t="shared" si="16"/>
        <v>1</v>
      </c>
    </row>
    <row r="1049" spans="1:13" x14ac:dyDescent="0.35">
      <c r="A1049">
        <v>2268</v>
      </c>
      <c r="B1049" s="1">
        <v>44618</v>
      </c>
      <c r="C1049">
        <v>343</v>
      </c>
      <c r="D1049" t="s">
        <v>2920</v>
      </c>
      <c r="E1049" t="s">
        <v>2927</v>
      </c>
      <c r="F1049">
        <v>1</v>
      </c>
      <c r="G1049">
        <v>328.03</v>
      </c>
      <c r="H1049">
        <v>120.94</v>
      </c>
      <c r="I1049" t="b">
        <v>1</v>
      </c>
      <c r="J1049" t="s">
        <v>2916</v>
      </c>
      <c r="K1049" t="s">
        <v>2905</v>
      </c>
      <c r="L1049">
        <f>F1049*G1049</f>
        <v>328.03</v>
      </c>
      <c r="M1049">
        <f t="shared" si="16"/>
        <v>1</v>
      </c>
    </row>
    <row r="1050" spans="1:13" x14ac:dyDescent="0.35">
      <c r="A1050">
        <v>7480</v>
      </c>
      <c r="B1050" s="1">
        <v>44346</v>
      </c>
      <c r="C1050">
        <v>343</v>
      </c>
      <c r="D1050" t="s">
        <v>2908</v>
      </c>
      <c r="E1050" t="s">
        <v>2938</v>
      </c>
      <c r="F1050">
        <v>5</v>
      </c>
      <c r="G1050">
        <v>231.06</v>
      </c>
      <c r="H1050">
        <v>99.03</v>
      </c>
      <c r="I1050" t="b">
        <v>1</v>
      </c>
      <c r="J1050" t="s">
        <v>2919</v>
      </c>
      <c r="K1050" t="s">
        <v>2917</v>
      </c>
      <c r="L1050">
        <f>F1050*G1050</f>
        <v>1155.3</v>
      </c>
      <c r="M1050">
        <f t="shared" si="16"/>
        <v>1</v>
      </c>
    </row>
    <row r="1051" spans="1:13" x14ac:dyDescent="0.35">
      <c r="A1051">
        <v>4506</v>
      </c>
      <c r="B1051" s="1">
        <v>44865</v>
      </c>
      <c r="C1051">
        <v>344</v>
      </c>
      <c r="D1051" t="s">
        <v>2911</v>
      </c>
      <c r="E1051" t="s">
        <v>2942</v>
      </c>
      <c r="F1051">
        <v>1</v>
      </c>
      <c r="G1051">
        <v>55.19</v>
      </c>
      <c r="H1051">
        <v>25.77</v>
      </c>
      <c r="I1051" t="b">
        <v>0</v>
      </c>
      <c r="J1051" t="s">
        <v>2916</v>
      </c>
      <c r="K1051" t="s">
        <v>2905</v>
      </c>
      <c r="L1051">
        <f>F1051*G1051</f>
        <v>55.19</v>
      </c>
      <c r="M1051">
        <f t="shared" si="16"/>
        <v>0</v>
      </c>
    </row>
    <row r="1052" spans="1:13" x14ac:dyDescent="0.35">
      <c r="A1052">
        <v>567</v>
      </c>
      <c r="B1052" s="1">
        <v>44630</v>
      </c>
      <c r="C1052">
        <v>344</v>
      </c>
      <c r="D1052" t="s">
        <v>2908</v>
      </c>
      <c r="E1052" t="s">
        <v>2909</v>
      </c>
      <c r="F1052">
        <v>2</v>
      </c>
      <c r="G1052">
        <v>315.70999999999998</v>
      </c>
      <c r="H1052">
        <v>125.68</v>
      </c>
      <c r="I1052" t="b">
        <v>1</v>
      </c>
      <c r="J1052" t="s">
        <v>2910</v>
      </c>
      <c r="K1052" t="s">
        <v>2917</v>
      </c>
      <c r="L1052">
        <f>F1052*G1052</f>
        <v>631.41999999999996</v>
      </c>
      <c r="M1052">
        <f t="shared" si="16"/>
        <v>1</v>
      </c>
    </row>
    <row r="1053" spans="1:13" x14ac:dyDescent="0.35">
      <c r="A1053">
        <v>2166</v>
      </c>
      <c r="B1053" s="1">
        <v>44828</v>
      </c>
      <c r="C1053">
        <v>345</v>
      </c>
      <c r="D1053" t="s">
        <v>2906</v>
      </c>
      <c r="E1053" t="s">
        <v>2941</v>
      </c>
      <c r="F1053">
        <v>5</v>
      </c>
      <c r="G1053">
        <v>375.2</v>
      </c>
      <c r="H1053">
        <v>102.83</v>
      </c>
      <c r="I1053" t="b">
        <v>0</v>
      </c>
      <c r="J1053" t="s">
        <v>2919</v>
      </c>
      <c r="K1053" t="s">
        <v>2905</v>
      </c>
      <c r="L1053">
        <f>F1053*G1053</f>
        <v>1876</v>
      </c>
      <c r="M1053">
        <f t="shared" si="16"/>
        <v>0</v>
      </c>
    </row>
    <row r="1054" spans="1:13" x14ac:dyDescent="0.35">
      <c r="A1054">
        <v>3827</v>
      </c>
      <c r="B1054" s="1">
        <v>44754</v>
      </c>
      <c r="C1054">
        <v>345</v>
      </c>
      <c r="D1054" t="s">
        <v>2920</v>
      </c>
      <c r="E1054" t="s">
        <v>2930</v>
      </c>
      <c r="F1054">
        <v>5</v>
      </c>
      <c r="G1054">
        <v>466.92</v>
      </c>
      <c r="H1054">
        <v>231.9</v>
      </c>
      <c r="I1054" t="b">
        <v>0</v>
      </c>
      <c r="J1054" t="s">
        <v>2904</v>
      </c>
      <c r="K1054" t="s">
        <v>2917</v>
      </c>
      <c r="L1054">
        <f>F1054*G1054</f>
        <v>2334.6</v>
      </c>
      <c r="M1054">
        <f t="shared" si="16"/>
        <v>0</v>
      </c>
    </row>
    <row r="1055" spans="1:13" x14ac:dyDescent="0.35">
      <c r="A1055">
        <v>9698</v>
      </c>
      <c r="B1055" s="1">
        <v>44530</v>
      </c>
      <c r="C1055">
        <v>345</v>
      </c>
      <c r="D1055" t="s">
        <v>2911</v>
      </c>
      <c r="E1055" t="s">
        <v>2912</v>
      </c>
      <c r="F1055">
        <v>5</v>
      </c>
      <c r="G1055">
        <v>402.58</v>
      </c>
      <c r="H1055">
        <v>95.67</v>
      </c>
      <c r="I1055" t="b">
        <v>1</v>
      </c>
      <c r="J1055" t="s">
        <v>2910</v>
      </c>
      <c r="K1055" t="s">
        <v>2917</v>
      </c>
      <c r="L1055">
        <f>F1055*G1055</f>
        <v>2012.8999999999999</v>
      </c>
      <c r="M1055">
        <f t="shared" si="16"/>
        <v>1</v>
      </c>
    </row>
    <row r="1056" spans="1:13" x14ac:dyDescent="0.35">
      <c r="A1056">
        <v>1046</v>
      </c>
      <c r="B1056" s="1">
        <v>44446</v>
      </c>
      <c r="C1056">
        <v>345</v>
      </c>
      <c r="D1056" t="s">
        <v>2911</v>
      </c>
      <c r="E1056" t="s">
        <v>2943</v>
      </c>
      <c r="F1056">
        <v>3</v>
      </c>
      <c r="G1056">
        <v>137.96</v>
      </c>
      <c r="H1056">
        <v>49.05</v>
      </c>
      <c r="I1056" t="b">
        <v>0</v>
      </c>
      <c r="J1056" t="s">
        <v>2916</v>
      </c>
      <c r="K1056" t="s">
        <v>2917</v>
      </c>
      <c r="L1056">
        <f>F1056*G1056</f>
        <v>413.88</v>
      </c>
      <c r="M1056">
        <f t="shared" si="16"/>
        <v>0</v>
      </c>
    </row>
    <row r="1057" spans="1:13" x14ac:dyDescent="0.35">
      <c r="A1057">
        <v>9728</v>
      </c>
      <c r="B1057" s="1">
        <v>44402</v>
      </c>
      <c r="C1057">
        <v>345</v>
      </c>
      <c r="D1057" t="s">
        <v>2908</v>
      </c>
      <c r="E1057" t="s">
        <v>2938</v>
      </c>
      <c r="F1057">
        <v>5</v>
      </c>
      <c r="G1057">
        <v>250.02</v>
      </c>
      <c r="H1057">
        <v>70.37</v>
      </c>
      <c r="I1057" t="b">
        <v>0</v>
      </c>
      <c r="J1057" t="s">
        <v>2919</v>
      </c>
      <c r="K1057" t="s">
        <v>2905</v>
      </c>
      <c r="L1057">
        <f>F1057*G1057</f>
        <v>1250.1000000000001</v>
      </c>
      <c r="M1057">
        <f t="shared" si="16"/>
        <v>0</v>
      </c>
    </row>
    <row r="1058" spans="1:13" x14ac:dyDescent="0.35">
      <c r="A1058">
        <v>1044</v>
      </c>
      <c r="B1058" s="1">
        <v>44904</v>
      </c>
      <c r="C1058">
        <v>346</v>
      </c>
      <c r="D1058" t="s">
        <v>2913</v>
      </c>
      <c r="E1058" t="s">
        <v>2926</v>
      </c>
      <c r="F1058">
        <v>5</v>
      </c>
      <c r="G1058">
        <v>121.08</v>
      </c>
      <c r="H1058">
        <v>34.020000000000003</v>
      </c>
      <c r="I1058" t="b">
        <v>0</v>
      </c>
      <c r="J1058" t="s">
        <v>2910</v>
      </c>
      <c r="K1058" t="s">
        <v>2905</v>
      </c>
      <c r="L1058">
        <f>F1058*G1058</f>
        <v>605.4</v>
      </c>
      <c r="M1058">
        <f t="shared" si="16"/>
        <v>0</v>
      </c>
    </row>
    <row r="1059" spans="1:13" x14ac:dyDescent="0.35">
      <c r="A1059">
        <v>7394</v>
      </c>
      <c r="B1059" s="1">
        <v>44823</v>
      </c>
      <c r="C1059">
        <v>346</v>
      </c>
      <c r="D1059" t="s">
        <v>2906</v>
      </c>
      <c r="E1059" t="s">
        <v>2934</v>
      </c>
      <c r="F1059">
        <v>5</v>
      </c>
      <c r="G1059">
        <v>238</v>
      </c>
      <c r="H1059">
        <v>14.53</v>
      </c>
      <c r="I1059" t="b">
        <v>0</v>
      </c>
      <c r="J1059" t="s">
        <v>2919</v>
      </c>
      <c r="K1059" t="s">
        <v>2905</v>
      </c>
      <c r="L1059">
        <f>F1059*G1059</f>
        <v>1190</v>
      </c>
      <c r="M1059">
        <f t="shared" si="16"/>
        <v>0</v>
      </c>
    </row>
    <row r="1060" spans="1:13" x14ac:dyDescent="0.35">
      <c r="A1060">
        <v>4647</v>
      </c>
      <c r="B1060" s="1">
        <v>44770</v>
      </c>
      <c r="C1060">
        <v>346</v>
      </c>
      <c r="D1060" t="s">
        <v>2908</v>
      </c>
      <c r="E1060" t="s">
        <v>2938</v>
      </c>
      <c r="F1060">
        <v>2</v>
      </c>
      <c r="G1060">
        <v>287.41000000000003</v>
      </c>
      <c r="H1060">
        <v>69.75</v>
      </c>
      <c r="I1060" t="b">
        <v>0</v>
      </c>
      <c r="J1060" t="s">
        <v>2919</v>
      </c>
      <c r="K1060" t="s">
        <v>2917</v>
      </c>
      <c r="L1060">
        <f>F1060*G1060</f>
        <v>574.82000000000005</v>
      </c>
      <c r="M1060">
        <f t="shared" si="16"/>
        <v>0</v>
      </c>
    </row>
    <row r="1061" spans="1:13" x14ac:dyDescent="0.35">
      <c r="A1061">
        <v>8519</v>
      </c>
      <c r="B1061" s="1">
        <v>44430</v>
      </c>
      <c r="C1061">
        <v>346</v>
      </c>
      <c r="D1061" t="s">
        <v>2902</v>
      </c>
      <c r="E1061" t="s">
        <v>2939</v>
      </c>
      <c r="F1061">
        <v>3</v>
      </c>
      <c r="G1061">
        <v>278.33</v>
      </c>
      <c r="H1061">
        <v>93.63</v>
      </c>
      <c r="I1061" t="b">
        <v>1</v>
      </c>
      <c r="J1061" t="s">
        <v>2919</v>
      </c>
      <c r="K1061" t="s">
        <v>2905</v>
      </c>
      <c r="L1061">
        <f>F1061*G1061</f>
        <v>834.99</v>
      </c>
      <c r="M1061">
        <f t="shared" si="16"/>
        <v>1</v>
      </c>
    </row>
    <row r="1062" spans="1:13" x14ac:dyDescent="0.35">
      <c r="A1062">
        <v>7655</v>
      </c>
      <c r="B1062" s="1">
        <v>44953</v>
      </c>
      <c r="C1062">
        <v>347</v>
      </c>
      <c r="D1062" t="s">
        <v>2902</v>
      </c>
      <c r="E1062" t="s">
        <v>2939</v>
      </c>
      <c r="F1062">
        <v>2</v>
      </c>
      <c r="G1062">
        <v>424.3</v>
      </c>
      <c r="H1062">
        <v>16.27</v>
      </c>
      <c r="I1062" t="b">
        <v>1</v>
      </c>
      <c r="J1062" t="s">
        <v>2916</v>
      </c>
      <c r="K1062" t="s">
        <v>2917</v>
      </c>
      <c r="L1062">
        <f>F1062*G1062</f>
        <v>848.6</v>
      </c>
      <c r="M1062">
        <f t="shared" si="16"/>
        <v>1</v>
      </c>
    </row>
    <row r="1063" spans="1:13" x14ac:dyDescent="0.35">
      <c r="A1063">
        <v>5639</v>
      </c>
      <c r="B1063" s="1">
        <v>44895</v>
      </c>
      <c r="C1063">
        <v>347</v>
      </c>
      <c r="D1063" t="s">
        <v>2913</v>
      </c>
      <c r="E1063" t="s">
        <v>2926</v>
      </c>
      <c r="F1063">
        <v>5</v>
      </c>
      <c r="G1063">
        <v>101.17</v>
      </c>
      <c r="H1063">
        <v>21.64</v>
      </c>
      <c r="I1063" t="b">
        <v>1</v>
      </c>
      <c r="J1063" t="s">
        <v>2916</v>
      </c>
      <c r="K1063" t="s">
        <v>2905</v>
      </c>
      <c r="L1063">
        <f>F1063*G1063</f>
        <v>505.85</v>
      </c>
      <c r="M1063">
        <f t="shared" si="16"/>
        <v>1</v>
      </c>
    </row>
    <row r="1064" spans="1:13" x14ac:dyDescent="0.35">
      <c r="A1064">
        <v>4343</v>
      </c>
      <c r="B1064" s="1">
        <v>44800</v>
      </c>
      <c r="C1064">
        <v>347</v>
      </c>
      <c r="D1064" t="s">
        <v>2908</v>
      </c>
      <c r="E1064" t="s">
        <v>2937</v>
      </c>
      <c r="F1064">
        <v>1</v>
      </c>
      <c r="G1064">
        <v>427.36</v>
      </c>
      <c r="H1064">
        <v>182.13</v>
      </c>
      <c r="I1064" t="b">
        <v>0</v>
      </c>
      <c r="J1064" t="s">
        <v>2910</v>
      </c>
      <c r="K1064" t="s">
        <v>2905</v>
      </c>
      <c r="L1064">
        <f>F1064*G1064</f>
        <v>427.36</v>
      </c>
      <c r="M1064">
        <f t="shared" si="16"/>
        <v>0</v>
      </c>
    </row>
    <row r="1065" spans="1:13" x14ac:dyDescent="0.35">
      <c r="A1065">
        <v>6479</v>
      </c>
      <c r="B1065" s="1">
        <v>44611</v>
      </c>
      <c r="C1065">
        <v>348</v>
      </c>
      <c r="D1065" t="s">
        <v>2908</v>
      </c>
      <c r="E1065" t="s">
        <v>2932</v>
      </c>
      <c r="F1065">
        <v>4</v>
      </c>
      <c r="G1065">
        <v>370.6</v>
      </c>
      <c r="H1065">
        <v>119.69</v>
      </c>
      <c r="I1065" t="b">
        <v>1</v>
      </c>
      <c r="J1065" t="s">
        <v>2919</v>
      </c>
      <c r="K1065" t="s">
        <v>2905</v>
      </c>
      <c r="L1065">
        <f>F1065*G1065</f>
        <v>1482.4</v>
      </c>
      <c r="M1065">
        <f t="shared" si="16"/>
        <v>1</v>
      </c>
    </row>
    <row r="1066" spans="1:13" x14ac:dyDescent="0.35">
      <c r="A1066">
        <v>7013</v>
      </c>
      <c r="B1066" s="1">
        <v>44997</v>
      </c>
      <c r="C1066">
        <v>349</v>
      </c>
      <c r="D1066" t="s">
        <v>2906</v>
      </c>
      <c r="E1066" t="s">
        <v>2922</v>
      </c>
      <c r="F1066">
        <v>2</v>
      </c>
      <c r="G1066">
        <v>332.83</v>
      </c>
      <c r="H1066">
        <v>107.85</v>
      </c>
      <c r="I1066" t="b">
        <v>0</v>
      </c>
      <c r="J1066" t="s">
        <v>2919</v>
      </c>
      <c r="K1066" t="s">
        <v>2917</v>
      </c>
      <c r="L1066">
        <f>F1066*G1066</f>
        <v>665.66</v>
      </c>
      <c r="M1066">
        <f t="shared" si="16"/>
        <v>0</v>
      </c>
    </row>
    <row r="1067" spans="1:13" x14ac:dyDescent="0.35">
      <c r="A1067">
        <v>489</v>
      </c>
      <c r="B1067" s="1">
        <v>44924</v>
      </c>
      <c r="C1067">
        <v>349</v>
      </c>
      <c r="D1067" t="s">
        <v>2913</v>
      </c>
      <c r="E1067" t="s">
        <v>2940</v>
      </c>
      <c r="F1067">
        <v>1</v>
      </c>
      <c r="G1067">
        <v>405.56</v>
      </c>
      <c r="H1067">
        <v>157.33000000000001</v>
      </c>
      <c r="I1067" t="b">
        <v>0</v>
      </c>
      <c r="J1067" t="s">
        <v>2916</v>
      </c>
      <c r="K1067" t="s">
        <v>2917</v>
      </c>
      <c r="L1067">
        <f>F1067*G1067</f>
        <v>405.56</v>
      </c>
      <c r="M1067">
        <f t="shared" si="16"/>
        <v>0</v>
      </c>
    </row>
    <row r="1068" spans="1:13" x14ac:dyDescent="0.35">
      <c r="A1068">
        <v>1083</v>
      </c>
      <c r="B1068" s="1">
        <v>44850</v>
      </c>
      <c r="C1068">
        <v>349</v>
      </c>
      <c r="D1068" t="s">
        <v>2920</v>
      </c>
      <c r="E1068" t="s">
        <v>2927</v>
      </c>
      <c r="F1068">
        <v>4</v>
      </c>
      <c r="G1068">
        <v>394.31</v>
      </c>
      <c r="H1068">
        <v>85.83</v>
      </c>
      <c r="I1068" t="b">
        <v>0</v>
      </c>
      <c r="J1068" t="s">
        <v>2904</v>
      </c>
      <c r="K1068" t="s">
        <v>2917</v>
      </c>
      <c r="L1068">
        <f>F1068*G1068</f>
        <v>1577.24</v>
      </c>
      <c r="M1068">
        <f t="shared" si="16"/>
        <v>0</v>
      </c>
    </row>
    <row r="1069" spans="1:13" x14ac:dyDescent="0.35">
      <c r="A1069">
        <v>6799</v>
      </c>
      <c r="B1069" s="1">
        <v>44563</v>
      </c>
      <c r="C1069">
        <v>349</v>
      </c>
      <c r="D1069" t="s">
        <v>2908</v>
      </c>
      <c r="E1069" t="s">
        <v>2909</v>
      </c>
      <c r="F1069">
        <v>1</v>
      </c>
      <c r="G1069">
        <v>148.59</v>
      </c>
      <c r="H1069">
        <v>22.18</v>
      </c>
      <c r="I1069" t="b">
        <v>0</v>
      </c>
      <c r="J1069" t="s">
        <v>2916</v>
      </c>
      <c r="K1069" t="s">
        <v>2905</v>
      </c>
      <c r="L1069">
        <f>F1069*G1069</f>
        <v>148.59</v>
      </c>
      <c r="M1069">
        <f t="shared" si="16"/>
        <v>0</v>
      </c>
    </row>
    <row r="1070" spans="1:13" x14ac:dyDescent="0.35">
      <c r="A1070">
        <v>5461</v>
      </c>
      <c r="B1070" s="1">
        <v>45002</v>
      </c>
      <c r="C1070">
        <v>350</v>
      </c>
      <c r="D1070" t="s">
        <v>2913</v>
      </c>
      <c r="E1070" t="s">
        <v>2914</v>
      </c>
      <c r="F1070">
        <v>5</v>
      </c>
      <c r="G1070">
        <v>480.46</v>
      </c>
      <c r="H1070">
        <v>199.88</v>
      </c>
      <c r="I1070" t="b">
        <v>1</v>
      </c>
      <c r="J1070" t="s">
        <v>2910</v>
      </c>
      <c r="K1070" t="s">
        <v>2905</v>
      </c>
      <c r="L1070">
        <f>F1070*G1070</f>
        <v>2402.2999999999997</v>
      </c>
      <c r="M1070">
        <f t="shared" si="16"/>
        <v>1</v>
      </c>
    </row>
    <row r="1071" spans="1:13" x14ac:dyDescent="0.35">
      <c r="A1071">
        <v>4701</v>
      </c>
      <c r="B1071" s="1">
        <v>44949</v>
      </c>
      <c r="C1071">
        <v>350</v>
      </c>
      <c r="D1071" t="s">
        <v>2911</v>
      </c>
      <c r="E1071" t="s">
        <v>2912</v>
      </c>
      <c r="F1071">
        <v>1</v>
      </c>
      <c r="G1071">
        <v>210.17</v>
      </c>
      <c r="H1071">
        <v>53.07</v>
      </c>
      <c r="I1071" t="b">
        <v>1</v>
      </c>
      <c r="J1071" t="s">
        <v>2904</v>
      </c>
      <c r="K1071" t="s">
        <v>2905</v>
      </c>
      <c r="L1071">
        <f>F1071*G1071</f>
        <v>210.17</v>
      </c>
      <c r="M1071">
        <f t="shared" si="16"/>
        <v>1</v>
      </c>
    </row>
    <row r="1072" spans="1:13" x14ac:dyDescent="0.35">
      <c r="A1072">
        <v>449</v>
      </c>
      <c r="B1072" s="1">
        <v>44821</v>
      </c>
      <c r="C1072">
        <v>350</v>
      </c>
      <c r="D1072" t="s">
        <v>2902</v>
      </c>
      <c r="E1072" t="s">
        <v>2933</v>
      </c>
      <c r="F1072">
        <v>4</v>
      </c>
      <c r="G1072">
        <v>434.21</v>
      </c>
      <c r="H1072">
        <v>169.91</v>
      </c>
      <c r="I1072" t="b">
        <v>1</v>
      </c>
      <c r="J1072" t="s">
        <v>2919</v>
      </c>
      <c r="K1072" t="s">
        <v>2905</v>
      </c>
      <c r="L1072">
        <f>F1072*G1072</f>
        <v>1736.84</v>
      </c>
      <c r="M1072">
        <f t="shared" si="16"/>
        <v>1</v>
      </c>
    </row>
    <row r="1073" spans="1:13" x14ac:dyDescent="0.35">
      <c r="A1073">
        <v>1753</v>
      </c>
      <c r="B1073" s="1">
        <v>44458</v>
      </c>
      <c r="C1073">
        <v>350</v>
      </c>
      <c r="D1073" t="s">
        <v>2920</v>
      </c>
      <c r="E1073" t="s">
        <v>2936</v>
      </c>
      <c r="F1073">
        <v>2</v>
      </c>
      <c r="G1073">
        <v>82.02</v>
      </c>
      <c r="H1073">
        <v>26.57</v>
      </c>
      <c r="I1073" t="b">
        <v>1</v>
      </c>
      <c r="J1073" t="s">
        <v>2910</v>
      </c>
      <c r="K1073" t="s">
        <v>2905</v>
      </c>
      <c r="L1073">
        <f>F1073*G1073</f>
        <v>164.04</v>
      </c>
      <c r="M1073">
        <f t="shared" si="16"/>
        <v>1</v>
      </c>
    </row>
    <row r="1074" spans="1:13" x14ac:dyDescent="0.35">
      <c r="A1074">
        <v>2648</v>
      </c>
      <c r="B1074" s="1">
        <v>44343</v>
      </c>
      <c r="C1074">
        <v>350</v>
      </c>
      <c r="D1074" t="s">
        <v>2913</v>
      </c>
      <c r="E1074" t="s">
        <v>2940</v>
      </c>
      <c r="F1074">
        <v>5</v>
      </c>
      <c r="G1074">
        <v>351.08</v>
      </c>
      <c r="H1074">
        <v>11.27</v>
      </c>
      <c r="I1074" t="b">
        <v>1</v>
      </c>
      <c r="J1074" t="s">
        <v>2916</v>
      </c>
      <c r="K1074" t="s">
        <v>2917</v>
      </c>
      <c r="L1074">
        <f>F1074*G1074</f>
        <v>1755.3999999999999</v>
      </c>
      <c r="M1074">
        <f t="shared" si="16"/>
        <v>1</v>
      </c>
    </row>
    <row r="1075" spans="1:13" x14ac:dyDescent="0.35">
      <c r="A1075">
        <v>7262</v>
      </c>
      <c r="B1075" s="1">
        <v>44867</v>
      </c>
      <c r="C1075">
        <v>351</v>
      </c>
      <c r="D1075" t="s">
        <v>2902</v>
      </c>
      <c r="E1075" t="s">
        <v>2933</v>
      </c>
      <c r="F1075">
        <v>2</v>
      </c>
      <c r="G1075">
        <v>104.86</v>
      </c>
      <c r="H1075">
        <v>5.7</v>
      </c>
      <c r="I1075" t="b">
        <v>1</v>
      </c>
      <c r="J1075" t="s">
        <v>2916</v>
      </c>
      <c r="K1075" t="s">
        <v>2905</v>
      </c>
      <c r="L1075">
        <f>F1075*G1075</f>
        <v>209.72</v>
      </c>
      <c r="M1075">
        <f t="shared" si="16"/>
        <v>1</v>
      </c>
    </row>
    <row r="1076" spans="1:13" x14ac:dyDescent="0.35">
      <c r="A1076">
        <v>5428</v>
      </c>
      <c r="B1076" s="1">
        <v>44807</v>
      </c>
      <c r="C1076">
        <v>351</v>
      </c>
      <c r="D1076" t="s">
        <v>2920</v>
      </c>
      <c r="E1076" t="s">
        <v>2921</v>
      </c>
      <c r="F1076">
        <v>5</v>
      </c>
      <c r="G1076">
        <v>36.5</v>
      </c>
      <c r="H1076">
        <v>16.75</v>
      </c>
      <c r="I1076" t="b">
        <v>1</v>
      </c>
      <c r="J1076" t="s">
        <v>2916</v>
      </c>
      <c r="K1076" t="s">
        <v>2905</v>
      </c>
      <c r="L1076">
        <f>F1076*G1076</f>
        <v>182.5</v>
      </c>
      <c r="M1076">
        <f t="shared" si="16"/>
        <v>1</v>
      </c>
    </row>
    <row r="1077" spans="1:13" x14ac:dyDescent="0.35">
      <c r="A1077">
        <v>2655</v>
      </c>
      <c r="B1077" s="1">
        <v>45003</v>
      </c>
      <c r="C1077">
        <v>352</v>
      </c>
      <c r="D1077" t="s">
        <v>2920</v>
      </c>
      <c r="E1077" t="s">
        <v>2935</v>
      </c>
      <c r="F1077">
        <v>3</v>
      </c>
      <c r="G1077">
        <v>329.98</v>
      </c>
      <c r="H1077">
        <v>117.21</v>
      </c>
      <c r="I1077" t="b">
        <v>0</v>
      </c>
      <c r="J1077" t="s">
        <v>2910</v>
      </c>
      <c r="K1077" t="s">
        <v>2905</v>
      </c>
      <c r="L1077">
        <f>F1077*G1077</f>
        <v>989.94</v>
      </c>
      <c r="M1077">
        <f t="shared" si="16"/>
        <v>0</v>
      </c>
    </row>
    <row r="1078" spans="1:13" x14ac:dyDescent="0.35">
      <c r="A1078">
        <v>2611</v>
      </c>
      <c r="B1078" s="1">
        <v>44904</v>
      </c>
      <c r="C1078">
        <v>353</v>
      </c>
      <c r="D1078" t="s">
        <v>2906</v>
      </c>
      <c r="E1078" t="s">
        <v>2941</v>
      </c>
      <c r="F1078">
        <v>5</v>
      </c>
      <c r="G1078">
        <v>346.53</v>
      </c>
      <c r="H1078">
        <v>121.07</v>
      </c>
      <c r="I1078" t="b">
        <v>0</v>
      </c>
      <c r="J1078" t="s">
        <v>2929</v>
      </c>
      <c r="K1078" t="s">
        <v>2905</v>
      </c>
      <c r="L1078">
        <f>F1078*G1078</f>
        <v>1732.6499999999999</v>
      </c>
      <c r="M1078">
        <f t="shared" si="16"/>
        <v>0</v>
      </c>
    </row>
    <row r="1079" spans="1:13" x14ac:dyDescent="0.35">
      <c r="A1079">
        <v>3320</v>
      </c>
      <c r="B1079" s="1">
        <v>44461</v>
      </c>
      <c r="C1079">
        <v>354</v>
      </c>
      <c r="D1079" t="s">
        <v>2913</v>
      </c>
      <c r="E1079" t="s">
        <v>2926</v>
      </c>
      <c r="F1079">
        <v>4</v>
      </c>
      <c r="G1079">
        <v>276.89999999999998</v>
      </c>
      <c r="H1079">
        <v>10.96</v>
      </c>
      <c r="I1079" t="b">
        <v>1</v>
      </c>
      <c r="J1079" t="s">
        <v>2916</v>
      </c>
      <c r="K1079" t="s">
        <v>2917</v>
      </c>
      <c r="L1079">
        <f>F1079*G1079</f>
        <v>1107.5999999999999</v>
      </c>
      <c r="M1079">
        <f t="shared" si="16"/>
        <v>1</v>
      </c>
    </row>
    <row r="1080" spans="1:13" x14ac:dyDescent="0.35">
      <c r="A1080">
        <v>7015</v>
      </c>
      <c r="B1080" s="1">
        <v>44443</v>
      </c>
      <c r="C1080">
        <v>354</v>
      </c>
      <c r="D1080" t="s">
        <v>2911</v>
      </c>
      <c r="E1080" t="s">
        <v>2942</v>
      </c>
      <c r="F1080">
        <v>3</v>
      </c>
      <c r="G1080">
        <v>37.659999999999997</v>
      </c>
      <c r="H1080">
        <v>4.5999999999999996</v>
      </c>
      <c r="I1080" t="b">
        <v>1</v>
      </c>
      <c r="J1080" t="s">
        <v>2910</v>
      </c>
      <c r="K1080" t="s">
        <v>2917</v>
      </c>
      <c r="L1080">
        <f>F1080*G1080</f>
        <v>112.97999999999999</v>
      </c>
      <c r="M1080">
        <f t="shared" si="16"/>
        <v>1</v>
      </c>
    </row>
    <row r="1081" spans="1:13" x14ac:dyDescent="0.35">
      <c r="A1081">
        <v>2961</v>
      </c>
      <c r="B1081" s="1">
        <v>44378</v>
      </c>
      <c r="C1081">
        <v>354</v>
      </c>
      <c r="D1081" t="s">
        <v>2902</v>
      </c>
      <c r="E1081" t="s">
        <v>2933</v>
      </c>
      <c r="F1081">
        <v>5</v>
      </c>
      <c r="G1081">
        <v>301.36</v>
      </c>
      <c r="H1081">
        <v>128.02000000000001</v>
      </c>
      <c r="I1081" t="b">
        <v>0</v>
      </c>
      <c r="J1081" t="s">
        <v>2904</v>
      </c>
      <c r="K1081" t="s">
        <v>2917</v>
      </c>
      <c r="L1081">
        <f>F1081*G1081</f>
        <v>1506.8000000000002</v>
      </c>
      <c r="M1081">
        <f t="shared" si="16"/>
        <v>0</v>
      </c>
    </row>
    <row r="1082" spans="1:13" x14ac:dyDescent="0.35">
      <c r="A1082">
        <v>7047</v>
      </c>
      <c r="B1082" s="1">
        <v>44844</v>
      </c>
      <c r="C1082">
        <v>355</v>
      </c>
      <c r="D1082" t="s">
        <v>2902</v>
      </c>
      <c r="E1082" t="s">
        <v>2933</v>
      </c>
      <c r="F1082">
        <v>4</v>
      </c>
      <c r="G1082">
        <v>434.54</v>
      </c>
      <c r="H1082">
        <v>115.65</v>
      </c>
      <c r="I1082" t="b">
        <v>0</v>
      </c>
      <c r="J1082" t="s">
        <v>2904</v>
      </c>
      <c r="K1082" t="s">
        <v>2905</v>
      </c>
      <c r="L1082">
        <f>F1082*G1082</f>
        <v>1738.16</v>
      </c>
      <c r="M1082">
        <f t="shared" si="16"/>
        <v>0</v>
      </c>
    </row>
    <row r="1083" spans="1:13" x14ac:dyDescent="0.35">
      <c r="A1083">
        <v>5364</v>
      </c>
      <c r="B1083" s="1">
        <v>44323</v>
      </c>
      <c r="C1083">
        <v>355</v>
      </c>
      <c r="D1083" t="s">
        <v>2908</v>
      </c>
      <c r="E1083" t="s">
        <v>2932</v>
      </c>
      <c r="F1083">
        <v>3</v>
      </c>
      <c r="G1083">
        <v>336.12</v>
      </c>
      <c r="H1083">
        <v>149.94999999999999</v>
      </c>
      <c r="I1083" t="b">
        <v>1</v>
      </c>
      <c r="J1083" t="s">
        <v>2919</v>
      </c>
      <c r="K1083" t="s">
        <v>2917</v>
      </c>
      <c r="L1083">
        <f>F1083*G1083</f>
        <v>1008.36</v>
      </c>
      <c r="M1083">
        <f t="shared" si="16"/>
        <v>1</v>
      </c>
    </row>
    <row r="1084" spans="1:13" x14ac:dyDescent="0.35">
      <c r="A1084">
        <v>300</v>
      </c>
      <c r="B1084" s="1">
        <v>44673</v>
      </c>
      <c r="C1084">
        <v>356</v>
      </c>
      <c r="D1084" t="s">
        <v>2906</v>
      </c>
      <c r="E1084" t="s">
        <v>2925</v>
      </c>
      <c r="F1084">
        <v>1</v>
      </c>
      <c r="G1084">
        <v>99.05</v>
      </c>
      <c r="H1084">
        <v>7.97</v>
      </c>
      <c r="I1084" t="b">
        <v>0</v>
      </c>
      <c r="J1084" t="s">
        <v>2910</v>
      </c>
      <c r="K1084" t="s">
        <v>2917</v>
      </c>
      <c r="L1084">
        <f>F1084*G1084</f>
        <v>99.05</v>
      </c>
      <c r="M1084">
        <f t="shared" si="16"/>
        <v>0</v>
      </c>
    </row>
    <row r="1085" spans="1:13" x14ac:dyDescent="0.35">
      <c r="A1085">
        <v>1089</v>
      </c>
      <c r="B1085" s="1">
        <v>44558</v>
      </c>
      <c r="C1085">
        <v>356</v>
      </c>
      <c r="D1085" t="s">
        <v>2920</v>
      </c>
      <c r="E1085" t="s">
        <v>2921</v>
      </c>
      <c r="F1085">
        <v>5</v>
      </c>
      <c r="G1085">
        <v>450.28</v>
      </c>
      <c r="H1085">
        <v>195.33</v>
      </c>
      <c r="I1085" t="b">
        <v>1</v>
      </c>
      <c r="J1085" t="s">
        <v>2916</v>
      </c>
      <c r="K1085" t="s">
        <v>2917</v>
      </c>
      <c r="L1085">
        <f>F1085*G1085</f>
        <v>2251.3999999999996</v>
      </c>
      <c r="M1085">
        <f t="shared" si="16"/>
        <v>1</v>
      </c>
    </row>
    <row r="1086" spans="1:13" x14ac:dyDescent="0.35">
      <c r="A1086">
        <v>9066</v>
      </c>
      <c r="B1086" s="1">
        <v>44555</v>
      </c>
      <c r="C1086">
        <v>356</v>
      </c>
      <c r="D1086" t="s">
        <v>2913</v>
      </c>
      <c r="E1086" t="s">
        <v>2931</v>
      </c>
      <c r="F1086">
        <v>1</v>
      </c>
      <c r="G1086">
        <v>83.19</v>
      </c>
      <c r="H1086">
        <v>39.94</v>
      </c>
      <c r="I1086" t="b">
        <v>0</v>
      </c>
      <c r="J1086" t="s">
        <v>2919</v>
      </c>
      <c r="K1086" t="s">
        <v>2917</v>
      </c>
      <c r="L1086">
        <f>F1086*G1086</f>
        <v>83.19</v>
      </c>
      <c r="M1086">
        <f t="shared" si="16"/>
        <v>0</v>
      </c>
    </row>
    <row r="1087" spans="1:13" x14ac:dyDescent="0.35">
      <c r="A1087">
        <v>4703</v>
      </c>
      <c r="B1087" s="1">
        <v>44693</v>
      </c>
      <c r="C1087">
        <v>357</v>
      </c>
      <c r="D1087" t="s">
        <v>2906</v>
      </c>
      <c r="E1087" t="s">
        <v>2922</v>
      </c>
      <c r="F1087">
        <v>4</v>
      </c>
      <c r="G1087">
        <v>334.25</v>
      </c>
      <c r="H1087">
        <v>155.91</v>
      </c>
      <c r="I1087" t="b">
        <v>1</v>
      </c>
      <c r="J1087" t="s">
        <v>2919</v>
      </c>
      <c r="K1087" t="s">
        <v>2917</v>
      </c>
      <c r="L1087">
        <f>F1087*G1087</f>
        <v>1337</v>
      </c>
      <c r="M1087">
        <f t="shared" si="16"/>
        <v>1</v>
      </c>
    </row>
    <row r="1088" spans="1:13" x14ac:dyDescent="0.35">
      <c r="A1088">
        <v>850</v>
      </c>
      <c r="B1088" s="1">
        <v>44304</v>
      </c>
      <c r="C1088">
        <v>358</v>
      </c>
      <c r="D1088" t="s">
        <v>2902</v>
      </c>
      <c r="E1088" t="s">
        <v>2923</v>
      </c>
      <c r="F1088">
        <v>4</v>
      </c>
      <c r="G1088">
        <v>492.87</v>
      </c>
      <c r="H1088">
        <v>23.15</v>
      </c>
      <c r="I1088" t="b">
        <v>0</v>
      </c>
      <c r="J1088" t="s">
        <v>2919</v>
      </c>
      <c r="K1088" t="s">
        <v>2905</v>
      </c>
      <c r="L1088">
        <f>F1088*G1088</f>
        <v>1971.48</v>
      </c>
      <c r="M1088">
        <f t="shared" si="16"/>
        <v>0</v>
      </c>
    </row>
    <row r="1089" spans="1:13" x14ac:dyDescent="0.35">
      <c r="A1089">
        <v>871</v>
      </c>
      <c r="B1089" s="1">
        <v>44467</v>
      </c>
      <c r="C1089">
        <v>359</v>
      </c>
      <c r="D1089" t="s">
        <v>2913</v>
      </c>
      <c r="E1089" t="s">
        <v>2940</v>
      </c>
      <c r="F1089">
        <v>4</v>
      </c>
      <c r="G1089">
        <v>48.28</v>
      </c>
      <c r="H1089">
        <v>7.1</v>
      </c>
      <c r="I1089" t="b">
        <v>0</v>
      </c>
      <c r="J1089" t="s">
        <v>2919</v>
      </c>
      <c r="K1089" t="s">
        <v>2905</v>
      </c>
      <c r="L1089">
        <f>F1089*G1089</f>
        <v>193.12</v>
      </c>
      <c r="M1089">
        <f t="shared" si="16"/>
        <v>0</v>
      </c>
    </row>
    <row r="1090" spans="1:13" x14ac:dyDescent="0.35">
      <c r="A1090">
        <v>2876</v>
      </c>
      <c r="B1090" s="1">
        <v>44428</v>
      </c>
      <c r="C1090">
        <v>359</v>
      </c>
      <c r="D1090" t="s">
        <v>2913</v>
      </c>
      <c r="E1090" t="s">
        <v>2931</v>
      </c>
      <c r="F1090">
        <v>1</v>
      </c>
      <c r="G1090">
        <v>201.74</v>
      </c>
      <c r="H1090">
        <v>15.44</v>
      </c>
      <c r="I1090" t="b">
        <v>0</v>
      </c>
      <c r="J1090" t="s">
        <v>2904</v>
      </c>
      <c r="K1090" t="s">
        <v>2917</v>
      </c>
      <c r="L1090">
        <f>F1090*G1090</f>
        <v>201.74</v>
      </c>
      <c r="M1090">
        <f t="shared" si="16"/>
        <v>0</v>
      </c>
    </row>
    <row r="1091" spans="1:13" x14ac:dyDescent="0.35">
      <c r="A1091">
        <v>6205</v>
      </c>
      <c r="B1091" s="1">
        <v>44388</v>
      </c>
      <c r="C1091">
        <v>360</v>
      </c>
      <c r="D1091" t="s">
        <v>2908</v>
      </c>
      <c r="E1091" t="s">
        <v>2937</v>
      </c>
      <c r="F1091">
        <v>1</v>
      </c>
      <c r="G1091">
        <v>416.12</v>
      </c>
      <c r="H1091">
        <v>164.1</v>
      </c>
      <c r="I1091" t="b">
        <v>1</v>
      </c>
      <c r="J1091" t="s">
        <v>2916</v>
      </c>
      <c r="K1091" t="s">
        <v>2905</v>
      </c>
      <c r="L1091">
        <f>F1091*G1091</f>
        <v>416.12</v>
      </c>
      <c r="M1091">
        <f t="shared" ref="M1091:M1154" si="17">IF(I1091, 1, 0)</f>
        <v>1</v>
      </c>
    </row>
    <row r="1092" spans="1:13" x14ac:dyDescent="0.35">
      <c r="A1092">
        <v>5763</v>
      </c>
      <c r="B1092" s="1">
        <v>45005</v>
      </c>
      <c r="C1092">
        <v>361</v>
      </c>
      <c r="D1092" t="s">
        <v>2908</v>
      </c>
      <c r="E1092" t="s">
        <v>2937</v>
      </c>
      <c r="F1092">
        <v>5</v>
      </c>
      <c r="G1092">
        <v>487.29</v>
      </c>
      <c r="H1092">
        <v>81.819999999999993</v>
      </c>
      <c r="I1092" t="b">
        <v>1</v>
      </c>
      <c r="J1092" t="s">
        <v>2929</v>
      </c>
      <c r="K1092" t="s">
        <v>2905</v>
      </c>
      <c r="L1092">
        <f>F1092*G1092</f>
        <v>2436.4500000000003</v>
      </c>
      <c r="M1092">
        <f t="shared" si="17"/>
        <v>1</v>
      </c>
    </row>
    <row r="1093" spans="1:13" x14ac:dyDescent="0.35">
      <c r="A1093">
        <v>1111</v>
      </c>
      <c r="B1093" s="1">
        <v>44666</v>
      </c>
      <c r="C1093">
        <v>361</v>
      </c>
      <c r="D1093" t="s">
        <v>2911</v>
      </c>
      <c r="E1093" t="s">
        <v>2924</v>
      </c>
      <c r="F1093">
        <v>3</v>
      </c>
      <c r="G1093">
        <v>461.77</v>
      </c>
      <c r="H1093">
        <v>38.31</v>
      </c>
      <c r="I1093" t="b">
        <v>1</v>
      </c>
      <c r="J1093" t="s">
        <v>2916</v>
      </c>
      <c r="K1093" t="s">
        <v>2905</v>
      </c>
      <c r="L1093">
        <f>F1093*G1093</f>
        <v>1385.31</v>
      </c>
      <c r="M1093">
        <f t="shared" si="17"/>
        <v>1</v>
      </c>
    </row>
    <row r="1094" spans="1:13" x14ac:dyDescent="0.35">
      <c r="A1094">
        <v>7051</v>
      </c>
      <c r="B1094" s="1">
        <v>44547</v>
      </c>
      <c r="C1094">
        <v>361</v>
      </c>
      <c r="D1094" t="s">
        <v>2902</v>
      </c>
      <c r="E1094" t="s">
        <v>2915</v>
      </c>
      <c r="F1094">
        <v>1</v>
      </c>
      <c r="G1094">
        <v>133.19999999999999</v>
      </c>
      <c r="H1094">
        <v>23.32</v>
      </c>
      <c r="I1094" t="b">
        <v>0</v>
      </c>
      <c r="J1094" t="s">
        <v>2904</v>
      </c>
      <c r="K1094" t="s">
        <v>2917</v>
      </c>
      <c r="L1094">
        <f>F1094*G1094</f>
        <v>133.19999999999999</v>
      </c>
      <c r="M1094">
        <f t="shared" si="17"/>
        <v>0</v>
      </c>
    </row>
    <row r="1095" spans="1:13" x14ac:dyDescent="0.35">
      <c r="A1095">
        <v>6898</v>
      </c>
      <c r="B1095" s="1">
        <v>44993</v>
      </c>
      <c r="C1095">
        <v>362</v>
      </c>
      <c r="D1095" t="s">
        <v>2911</v>
      </c>
      <c r="E1095" t="s">
        <v>2943</v>
      </c>
      <c r="F1095">
        <v>2</v>
      </c>
      <c r="G1095">
        <v>27.31</v>
      </c>
      <c r="H1095">
        <v>12.6</v>
      </c>
      <c r="I1095" t="b">
        <v>0</v>
      </c>
      <c r="J1095" t="s">
        <v>2904</v>
      </c>
      <c r="K1095" t="s">
        <v>2905</v>
      </c>
      <c r="L1095">
        <f>F1095*G1095</f>
        <v>54.62</v>
      </c>
      <c r="M1095">
        <f t="shared" si="17"/>
        <v>0</v>
      </c>
    </row>
    <row r="1096" spans="1:13" x14ac:dyDescent="0.35">
      <c r="A1096">
        <v>9558</v>
      </c>
      <c r="B1096" s="1">
        <v>44876</v>
      </c>
      <c r="C1096">
        <v>362</v>
      </c>
      <c r="D1096" t="s">
        <v>2906</v>
      </c>
      <c r="E1096" t="s">
        <v>2925</v>
      </c>
      <c r="F1096">
        <v>3</v>
      </c>
      <c r="G1096">
        <v>252.5</v>
      </c>
      <c r="H1096">
        <v>111.4</v>
      </c>
      <c r="I1096" t="b">
        <v>0</v>
      </c>
      <c r="J1096" t="s">
        <v>2910</v>
      </c>
      <c r="K1096" t="s">
        <v>2917</v>
      </c>
      <c r="L1096">
        <f>F1096*G1096</f>
        <v>757.5</v>
      </c>
      <c r="M1096">
        <f t="shared" si="17"/>
        <v>0</v>
      </c>
    </row>
    <row r="1097" spans="1:13" x14ac:dyDescent="0.35">
      <c r="A1097">
        <v>2454</v>
      </c>
      <c r="B1097" s="1">
        <v>44860</v>
      </c>
      <c r="C1097">
        <v>362</v>
      </c>
      <c r="D1097" t="s">
        <v>2911</v>
      </c>
      <c r="E1097" t="s">
        <v>2942</v>
      </c>
      <c r="F1097">
        <v>1</v>
      </c>
      <c r="G1097">
        <v>399.4</v>
      </c>
      <c r="H1097">
        <v>100.65</v>
      </c>
      <c r="I1097" t="b">
        <v>0</v>
      </c>
      <c r="J1097" t="s">
        <v>2910</v>
      </c>
      <c r="K1097" t="s">
        <v>2905</v>
      </c>
      <c r="L1097">
        <f>F1097*G1097</f>
        <v>399.4</v>
      </c>
      <c r="M1097">
        <f t="shared" si="17"/>
        <v>0</v>
      </c>
    </row>
    <row r="1098" spans="1:13" x14ac:dyDescent="0.35">
      <c r="A1098">
        <v>1107</v>
      </c>
      <c r="B1098" s="1">
        <v>44853</v>
      </c>
      <c r="C1098">
        <v>362</v>
      </c>
      <c r="D1098" t="s">
        <v>2908</v>
      </c>
      <c r="E1098" t="s">
        <v>2932</v>
      </c>
      <c r="F1098">
        <v>5</v>
      </c>
      <c r="G1098">
        <v>290.7</v>
      </c>
      <c r="H1098">
        <v>71.05</v>
      </c>
      <c r="I1098" t="b">
        <v>1</v>
      </c>
      <c r="J1098" t="s">
        <v>2910</v>
      </c>
      <c r="K1098" t="s">
        <v>2917</v>
      </c>
      <c r="L1098">
        <f>F1098*G1098</f>
        <v>1453.5</v>
      </c>
      <c r="M1098">
        <f t="shared" si="17"/>
        <v>1</v>
      </c>
    </row>
    <row r="1099" spans="1:13" x14ac:dyDescent="0.35">
      <c r="A1099">
        <v>1508</v>
      </c>
      <c r="B1099" s="1">
        <v>44509</v>
      </c>
      <c r="C1099">
        <v>362</v>
      </c>
      <c r="D1099" t="s">
        <v>2920</v>
      </c>
      <c r="E1099" t="s">
        <v>2936</v>
      </c>
      <c r="F1099">
        <v>2</v>
      </c>
      <c r="G1099">
        <v>277.2</v>
      </c>
      <c r="H1099">
        <v>34.69</v>
      </c>
      <c r="I1099" t="b">
        <v>1</v>
      </c>
      <c r="J1099" t="s">
        <v>2904</v>
      </c>
      <c r="K1099" t="s">
        <v>2917</v>
      </c>
      <c r="L1099">
        <f>F1099*G1099</f>
        <v>554.4</v>
      </c>
      <c r="M1099">
        <f t="shared" si="17"/>
        <v>1</v>
      </c>
    </row>
    <row r="1100" spans="1:13" x14ac:dyDescent="0.35">
      <c r="A1100">
        <v>1475</v>
      </c>
      <c r="B1100" s="1">
        <v>44869</v>
      </c>
      <c r="C1100">
        <v>363</v>
      </c>
      <c r="D1100" t="s">
        <v>2908</v>
      </c>
      <c r="E1100" t="s">
        <v>2938</v>
      </c>
      <c r="F1100">
        <v>2</v>
      </c>
      <c r="G1100">
        <v>172.74</v>
      </c>
      <c r="H1100">
        <v>24.22</v>
      </c>
      <c r="I1100" t="b">
        <v>1</v>
      </c>
      <c r="J1100" t="s">
        <v>2929</v>
      </c>
      <c r="K1100" t="s">
        <v>2917</v>
      </c>
      <c r="L1100">
        <f>F1100*G1100</f>
        <v>345.48</v>
      </c>
      <c r="M1100">
        <f t="shared" si="17"/>
        <v>1</v>
      </c>
    </row>
    <row r="1101" spans="1:13" x14ac:dyDescent="0.35">
      <c r="A1101">
        <v>1469</v>
      </c>
      <c r="B1101" s="1">
        <v>44485</v>
      </c>
      <c r="C1101">
        <v>363</v>
      </c>
      <c r="D1101" t="s">
        <v>2908</v>
      </c>
      <c r="E1101" t="s">
        <v>2932</v>
      </c>
      <c r="F1101">
        <v>5</v>
      </c>
      <c r="G1101">
        <v>303.04000000000002</v>
      </c>
      <c r="H1101">
        <v>49.16</v>
      </c>
      <c r="I1101" t="b">
        <v>0</v>
      </c>
      <c r="J1101" t="s">
        <v>2919</v>
      </c>
      <c r="K1101" t="s">
        <v>2905</v>
      </c>
      <c r="L1101">
        <f>F1101*G1101</f>
        <v>1515.2</v>
      </c>
      <c r="M1101">
        <f t="shared" si="17"/>
        <v>0</v>
      </c>
    </row>
    <row r="1102" spans="1:13" x14ac:dyDescent="0.35">
      <c r="A1102">
        <v>8951</v>
      </c>
      <c r="B1102" s="1">
        <v>44484</v>
      </c>
      <c r="C1102">
        <v>363</v>
      </c>
      <c r="D1102" t="s">
        <v>2902</v>
      </c>
      <c r="E1102" t="s">
        <v>2903</v>
      </c>
      <c r="F1102">
        <v>5</v>
      </c>
      <c r="G1102">
        <v>247.25</v>
      </c>
      <c r="H1102">
        <v>118.35</v>
      </c>
      <c r="I1102" t="b">
        <v>0</v>
      </c>
      <c r="J1102" t="s">
        <v>2904</v>
      </c>
      <c r="K1102" t="s">
        <v>2905</v>
      </c>
      <c r="L1102">
        <f>F1102*G1102</f>
        <v>1236.25</v>
      </c>
      <c r="M1102">
        <f t="shared" si="17"/>
        <v>0</v>
      </c>
    </row>
    <row r="1103" spans="1:13" x14ac:dyDescent="0.35">
      <c r="A1103">
        <v>2832</v>
      </c>
      <c r="B1103" s="1">
        <v>44322</v>
      </c>
      <c r="C1103">
        <v>363</v>
      </c>
      <c r="D1103" t="s">
        <v>2920</v>
      </c>
      <c r="E1103" t="s">
        <v>2921</v>
      </c>
      <c r="F1103">
        <v>3</v>
      </c>
      <c r="G1103">
        <v>147.13</v>
      </c>
      <c r="H1103">
        <v>64.989999999999995</v>
      </c>
      <c r="I1103" t="b">
        <v>1</v>
      </c>
      <c r="J1103" t="s">
        <v>2904</v>
      </c>
      <c r="K1103" t="s">
        <v>2917</v>
      </c>
      <c r="L1103">
        <f>F1103*G1103</f>
        <v>441.39</v>
      </c>
      <c r="M1103">
        <f t="shared" si="17"/>
        <v>1</v>
      </c>
    </row>
    <row r="1104" spans="1:13" x14ac:dyDescent="0.35">
      <c r="A1104">
        <v>1362</v>
      </c>
      <c r="B1104" s="1">
        <v>44930</v>
      </c>
      <c r="C1104">
        <v>364</v>
      </c>
      <c r="D1104" t="s">
        <v>2908</v>
      </c>
      <c r="E1104" t="s">
        <v>2937</v>
      </c>
      <c r="F1104">
        <v>1</v>
      </c>
      <c r="G1104">
        <v>314.70999999999998</v>
      </c>
      <c r="H1104">
        <v>92.89</v>
      </c>
      <c r="I1104" t="b">
        <v>1</v>
      </c>
      <c r="J1104" t="s">
        <v>2910</v>
      </c>
      <c r="K1104" t="s">
        <v>2905</v>
      </c>
      <c r="L1104">
        <f>F1104*G1104</f>
        <v>314.70999999999998</v>
      </c>
      <c r="M1104">
        <f t="shared" si="17"/>
        <v>1</v>
      </c>
    </row>
    <row r="1105" spans="1:13" x14ac:dyDescent="0.35">
      <c r="A1105">
        <v>4664</v>
      </c>
      <c r="B1105" s="1">
        <v>44710</v>
      </c>
      <c r="C1105">
        <v>364</v>
      </c>
      <c r="D1105" t="s">
        <v>2911</v>
      </c>
      <c r="E1105" t="s">
        <v>2944</v>
      </c>
      <c r="F1105">
        <v>4</v>
      </c>
      <c r="G1105">
        <v>389.62</v>
      </c>
      <c r="H1105">
        <v>87.07</v>
      </c>
      <c r="I1105" t="b">
        <v>1</v>
      </c>
      <c r="J1105" t="s">
        <v>2929</v>
      </c>
      <c r="K1105" t="s">
        <v>2905</v>
      </c>
      <c r="L1105">
        <f>F1105*G1105</f>
        <v>1558.48</v>
      </c>
      <c r="M1105">
        <f t="shared" si="17"/>
        <v>1</v>
      </c>
    </row>
    <row r="1106" spans="1:13" x14ac:dyDescent="0.35">
      <c r="A1106">
        <v>2567</v>
      </c>
      <c r="B1106" s="1">
        <v>44407</v>
      </c>
      <c r="C1106">
        <v>364</v>
      </c>
      <c r="D1106" t="s">
        <v>2911</v>
      </c>
      <c r="E1106" t="s">
        <v>2943</v>
      </c>
      <c r="F1106">
        <v>1</v>
      </c>
      <c r="G1106">
        <v>101.43</v>
      </c>
      <c r="H1106">
        <v>40</v>
      </c>
      <c r="I1106" t="b">
        <v>0</v>
      </c>
      <c r="J1106" t="s">
        <v>2910</v>
      </c>
      <c r="K1106" t="s">
        <v>2917</v>
      </c>
      <c r="L1106">
        <f>F1106*G1106</f>
        <v>101.43</v>
      </c>
      <c r="M1106">
        <f t="shared" si="17"/>
        <v>0</v>
      </c>
    </row>
    <row r="1107" spans="1:13" x14ac:dyDescent="0.35">
      <c r="A1107">
        <v>1844</v>
      </c>
      <c r="B1107" s="1">
        <v>44365</v>
      </c>
      <c r="C1107">
        <v>364</v>
      </c>
      <c r="D1107" t="s">
        <v>2913</v>
      </c>
      <c r="E1107" t="s">
        <v>2926</v>
      </c>
      <c r="F1107">
        <v>4</v>
      </c>
      <c r="G1107">
        <v>450.8</v>
      </c>
      <c r="H1107">
        <v>144.78</v>
      </c>
      <c r="I1107" t="b">
        <v>1</v>
      </c>
      <c r="J1107" t="s">
        <v>2929</v>
      </c>
      <c r="K1107" t="s">
        <v>2905</v>
      </c>
      <c r="L1107">
        <f>F1107*G1107</f>
        <v>1803.2</v>
      </c>
      <c r="M1107">
        <f t="shared" si="17"/>
        <v>1</v>
      </c>
    </row>
    <row r="1108" spans="1:13" x14ac:dyDescent="0.35">
      <c r="A1108">
        <v>2267</v>
      </c>
      <c r="B1108" s="1">
        <v>44687</v>
      </c>
      <c r="C1108">
        <v>367</v>
      </c>
      <c r="D1108" t="s">
        <v>2908</v>
      </c>
      <c r="E1108" t="s">
        <v>2928</v>
      </c>
      <c r="F1108">
        <v>2</v>
      </c>
      <c r="G1108">
        <v>447.63</v>
      </c>
      <c r="H1108">
        <v>96.52</v>
      </c>
      <c r="I1108" t="b">
        <v>0</v>
      </c>
      <c r="J1108" t="s">
        <v>2904</v>
      </c>
      <c r="K1108" t="s">
        <v>2917</v>
      </c>
      <c r="L1108">
        <f>F1108*G1108</f>
        <v>895.26</v>
      </c>
      <c r="M1108">
        <f t="shared" si="17"/>
        <v>0</v>
      </c>
    </row>
    <row r="1109" spans="1:13" x14ac:dyDescent="0.35">
      <c r="A1109">
        <v>682</v>
      </c>
      <c r="B1109" s="1">
        <v>44399</v>
      </c>
      <c r="C1109">
        <v>367</v>
      </c>
      <c r="D1109" t="s">
        <v>2906</v>
      </c>
      <c r="E1109" t="s">
        <v>2941</v>
      </c>
      <c r="F1109">
        <v>5</v>
      </c>
      <c r="G1109">
        <v>58.4</v>
      </c>
      <c r="H1109">
        <v>15.18</v>
      </c>
      <c r="I1109" t="b">
        <v>0</v>
      </c>
      <c r="J1109" t="s">
        <v>2904</v>
      </c>
      <c r="K1109" t="s">
        <v>2905</v>
      </c>
      <c r="L1109">
        <f>F1109*G1109</f>
        <v>292</v>
      </c>
      <c r="M1109">
        <f t="shared" si="17"/>
        <v>0</v>
      </c>
    </row>
    <row r="1110" spans="1:13" x14ac:dyDescent="0.35">
      <c r="A1110">
        <v>2175</v>
      </c>
      <c r="B1110" s="1">
        <v>44727</v>
      </c>
      <c r="C1110">
        <v>368</v>
      </c>
      <c r="D1110" t="s">
        <v>2911</v>
      </c>
      <c r="E1110" t="s">
        <v>2924</v>
      </c>
      <c r="F1110">
        <v>1</v>
      </c>
      <c r="G1110">
        <v>17.809999999999999</v>
      </c>
      <c r="H1110">
        <v>5.96</v>
      </c>
      <c r="I1110" t="b">
        <v>1</v>
      </c>
      <c r="J1110" t="s">
        <v>2929</v>
      </c>
      <c r="K1110" t="s">
        <v>2917</v>
      </c>
      <c r="L1110">
        <f>F1110*G1110</f>
        <v>17.809999999999999</v>
      </c>
      <c r="M1110">
        <f t="shared" si="17"/>
        <v>1</v>
      </c>
    </row>
    <row r="1111" spans="1:13" x14ac:dyDescent="0.35">
      <c r="A1111">
        <v>7297</v>
      </c>
      <c r="B1111" s="1">
        <v>44438</v>
      </c>
      <c r="C1111">
        <v>368</v>
      </c>
      <c r="D1111" t="s">
        <v>2911</v>
      </c>
      <c r="E1111" t="s">
        <v>2942</v>
      </c>
      <c r="F1111">
        <v>5</v>
      </c>
      <c r="G1111">
        <v>63.33</v>
      </c>
      <c r="H1111">
        <v>20.440000000000001</v>
      </c>
      <c r="I1111" t="b">
        <v>1</v>
      </c>
      <c r="J1111" t="s">
        <v>2910</v>
      </c>
      <c r="K1111" t="s">
        <v>2917</v>
      </c>
      <c r="L1111">
        <f>F1111*G1111</f>
        <v>316.64999999999998</v>
      </c>
      <c r="M1111">
        <f t="shared" si="17"/>
        <v>1</v>
      </c>
    </row>
    <row r="1112" spans="1:13" x14ac:dyDescent="0.35">
      <c r="A1112">
        <v>995</v>
      </c>
      <c r="B1112" s="1">
        <v>44772</v>
      </c>
      <c r="C1112">
        <v>370</v>
      </c>
      <c r="D1112" t="s">
        <v>2908</v>
      </c>
      <c r="E1112" t="s">
        <v>2937</v>
      </c>
      <c r="F1112">
        <v>3</v>
      </c>
      <c r="G1112">
        <v>399.18</v>
      </c>
      <c r="H1112">
        <v>11.64</v>
      </c>
      <c r="I1112" t="b">
        <v>0</v>
      </c>
      <c r="J1112" t="s">
        <v>2904</v>
      </c>
      <c r="K1112" t="s">
        <v>2917</v>
      </c>
      <c r="L1112">
        <f>F1112*G1112</f>
        <v>1197.54</v>
      </c>
      <c r="M1112">
        <f t="shared" si="17"/>
        <v>0</v>
      </c>
    </row>
    <row r="1113" spans="1:13" x14ac:dyDescent="0.35">
      <c r="A1113">
        <v>1261</v>
      </c>
      <c r="B1113" s="1">
        <v>44751</v>
      </c>
      <c r="C1113">
        <v>370</v>
      </c>
      <c r="D1113" t="s">
        <v>2911</v>
      </c>
      <c r="E1113" t="s">
        <v>2924</v>
      </c>
      <c r="F1113">
        <v>4</v>
      </c>
      <c r="G1113">
        <v>300.97000000000003</v>
      </c>
      <c r="H1113">
        <v>29.43</v>
      </c>
      <c r="I1113" t="b">
        <v>1</v>
      </c>
      <c r="J1113" t="s">
        <v>2916</v>
      </c>
      <c r="K1113" t="s">
        <v>2905</v>
      </c>
      <c r="L1113">
        <f>F1113*G1113</f>
        <v>1203.8800000000001</v>
      </c>
      <c r="M1113">
        <f t="shared" si="17"/>
        <v>1</v>
      </c>
    </row>
    <row r="1114" spans="1:13" x14ac:dyDescent="0.35">
      <c r="A1114">
        <v>431</v>
      </c>
      <c r="B1114" s="1">
        <v>44690</v>
      </c>
      <c r="C1114">
        <v>370</v>
      </c>
      <c r="D1114" t="s">
        <v>2908</v>
      </c>
      <c r="E1114" t="s">
        <v>2938</v>
      </c>
      <c r="F1114">
        <v>3</v>
      </c>
      <c r="G1114">
        <v>239.03</v>
      </c>
      <c r="H1114">
        <v>117.48</v>
      </c>
      <c r="I1114" t="b">
        <v>1</v>
      </c>
      <c r="J1114" t="s">
        <v>2904</v>
      </c>
      <c r="K1114" t="s">
        <v>2917</v>
      </c>
      <c r="L1114">
        <f>F1114*G1114</f>
        <v>717.09</v>
      </c>
      <c r="M1114">
        <f t="shared" si="17"/>
        <v>1</v>
      </c>
    </row>
    <row r="1115" spans="1:13" x14ac:dyDescent="0.35">
      <c r="A1115">
        <v>4149</v>
      </c>
      <c r="B1115" s="1">
        <v>44985</v>
      </c>
      <c r="C1115">
        <v>371</v>
      </c>
      <c r="D1115" t="s">
        <v>2911</v>
      </c>
      <c r="E1115" t="s">
        <v>2912</v>
      </c>
      <c r="F1115">
        <v>1</v>
      </c>
      <c r="G1115">
        <v>341.15</v>
      </c>
      <c r="H1115">
        <v>73.22</v>
      </c>
      <c r="I1115" t="b">
        <v>0</v>
      </c>
      <c r="J1115" t="s">
        <v>2910</v>
      </c>
      <c r="K1115" t="s">
        <v>2905</v>
      </c>
      <c r="L1115">
        <f>F1115*G1115</f>
        <v>341.15</v>
      </c>
      <c r="M1115">
        <f t="shared" si="17"/>
        <v>0</v>
      </c>
    </row>
    <row r="1116" spans="1:13" x14ac:dyDescent="0.35">
      <c r="A1116">
        <v>5593</v>
      </c>
      <c r="B1116" s="1">
        <v>44834</v>
      </c>
      <c r="C1116">
        <v>371</v>
      </c>
      <c r="D1116" t="s">
        <v>2911</v>
      </c>
      <c r="E1116" t="s">
        <v>2924</v>
      </c>
      <c r="F1116">
        <v>4</v>
      </c>
      <c r="G1116">
        <v>428.5</v>
      </c>
      <c r="H1116">
        <v>137.01</v>
      </c>
      <c r="I1116" t="b">
        <v>0</v>
      </c>
      <c r="J1116" t="s">
        <v>2916</v>
      </c>
      <c r="K1116" t="s">
        <v>2917</v>
      </c>
      <c r="L1116">
        <f>F1116*G1116</f>
        <v>1714</v>
      </c>
      <c r="M1116">
        <f t="shared" si="17"/>
        <v>0</v>
      </c>
    </row>
    <row r="1117" spans="1:13" x14ac:dyDescent="0.35">
      <c r="A1117">
        <v>5332</v>
      </c>
      <c r="B1117" s="1">
        <v>44755</v>
      </c>
      <c r="C1117">
        <v>371</v>
      </c>
      <c r="D1117" t="s">
        <v>2908</v>
      </c>
      <c r="E1117" t="s">
        <v>2909</v>
      </c>
      <c r="F1117">
        <v>2</v>
      </c>
      <c r="G1117">
        <v>278.8</v>
      </c>
      <c r="H1117">
        <v>33.06</v>
      </c>
      <c r="I1117" t="b">
        <v>0</v>
      </c>
      <c r="J1117" t="s">
        <v>2904</v>
      </c>
      <c r="K1117" t="s">
        <v>2905</v>
      </c>
      <c r="L1117">
        <f>F1117*G1117</f>
        <v>557.6</v>
      </c>
      <c r="M1117">
        <f t="shared" si="17"/>
        <v>0</v>
      </c>
    </row>
    <row r="1118" spans="1:13" x14ac:dyDescent="0.35">
      <c r="A1118">
        <v>6699</v>
      </c>
      <c r="B1118" s="1">
        <v>44357</v>
      </c>
      <c r="C1118">
        <v>371</v>
      </c>
      <c r="D1118" t="s">
        <v>2906</v>
      </c>
      <c r="E1118" t="s">
        <v>2907</v>
      </c>
      <c r="F1118">
        <v>4</v>
      </c>
      <c r="G1118">
        <v>329.27</v>
      </c>
      <c r="H1118">
        <v>41.76</v>
      </c>
      <c r="I1118" t="b">
        <v>0</v>
      </c>
      <c r="J1118" t="s">
        <v>2904</v>
      </c>
      <c r="K1118" t="s">
        <v>2905</v>
      </c>
      <c r="L1118">
        <f>F1118*G1118</f>
        <v>1317.08</v>
      </c>
      <c r="M1118">
        <f t="shared" si="17"/>
        <v>0</v>
      </c>
    </row>
    <row r="1119" spans="1:13" x14ac:dyDescent="0.35">
      <c r="A1119">
        <v>3427</v>
      </c>
      <c r="B1119" s="1">
        <v>44936</v>
      </c>
      <c r="C1119">
        <v>372</v>
      </c>
      <c r="D1119" t="s">
        <v>2902</v>
      </c>
      <c r="E1119" t="s">
        <v>2903</v>
      </c>
      <c r="F1119">
        <v>2</v>
      </c>
      <c r="G1119">
        <v>222.14</v>
      </c>
      <c r="H1119">
        <v>100.61</v>
      </c>
      <c r="I1119" t="b">
        <v>0</v>
      </c>
      <c r="J1119" t="s">
        <v>2910</v>
      </c>
      <c r="K1119" t="s">
        <v>2905</v>
      </c>
      <c r="L1119">
        <f>F1119*G1119</f>
        <v>444.28</v>
      </c>
      <c r="M1119">
        <f t="shared" si="17"/>
        <v>0</v>
      </c>
    </row>
    <row r="1120" spans="1:13" x14ac:dyDescent="0.35">
      <c r="A1120">
        <v>1458</v>
      </c>
      <c r="B1120" s="1">
        <v>44762</v>
      </c>
      <c r="C1120">
        <v>372</v>
      </c>
      <c r="D1120" t="s">
        <v>2911</v>
      </c>
      <c r="E1120" t="s">
        <v>2943</v>
      </c>
      <c r="F1120">
        <v>2</v>
      </c>
      <c r="G1120">
        <v>435.74</v>
      </c>
      <c r="H1120">
        <v>49.19</v>
      </c>
      <c r="I1120" t="b">
        <v>1</v>
      </c>
      <c r="J1120" t="s">
        <v>2919</v>
      </c>
      <c r="K1120" t="s">
        <v>2905</v>
      </c>
      <c r="L1120">
        <f>F1120*G1120</f>
        <v>871.48</v>
      </c>
      <c r="M1120">
        <f t="shared" si="17"/>
        <v>1</v>
      </c>
    </row>
    <row r="1121" spans="1:13" x14ac:dyDescent="0.35">
      <c r="A1121">
        <v>299</v>
      </c>
      <c r="B1121" s="1">
        <v>44698</v>
      </c>
      <c r="C1121">
        <v>372</v>
      </c>
      <c r="D1121" t="s">
        <v>2911</v>
      </c>
      <c r="E1121" t="s">
        <v>2924</v>
      </c>
      <c r="F1121">
        <v>2</v>
      </c>
      <c r="G1121">
        <v>177.45</v>
      </c>
      <c r="H1121">
        <v>67.98</v>
      </c>
      <c r="I1121" t="b">
        <v>1</v>
      </c>
      <c r="J1121" t="s">
        <v>2916</v>
      </c>
      <c r="K1121" t="s">
        <v>2917</v>
      </c>
      <c r="L1121">
        <f>F1121*G1121</f>
        <v>354.9</v>
      </c>
      <c r="M1121">
        <f t="shared" si="17"/>
        <v>1</v>
      </c>
    </row>
    <row r="1122" spans="1:13" x14ac:dyDescent="0.35">
      <c r="A1122">
        <v>9482</v>
      </c>
      <c r="B1122" s="1">
        <v>44947</v>
      </c>
      <c r="C1122">
        <v>373</v>
      </c>
      <c r="D1122" t="s">
        <v>2911</v>
      </c>
      <c r="E1122" t="s">
        <v>2944</v>
      </c>
      <c r="F1122">
        <v>4</v>
      </c>
      <c r="G1122">
        <v>416.46</v>
      </c>
      <c r="H1122">
        <v>143.06</v>
      </c>
      <c r="I1122" t="b">
        <v>1</v>
      </c>
      <c r="J1122" t="s">
        <v>2919</v>
      </c>
      <c r="K1122" t="s">
        <v>2905</v>
      </c>
      <c r="L1122">
        <f>F1122*G1122</f>
        <v>1665.84</v>
      </c>
      <c r="M1122">
        <f t="shared" si="17"/>
        <v>1</v>
      </c>
    </row>
    <row r="1123" spans="1:13" x14ac:dyDescent="0.35">
      <c r="A1123">
        <v>1191</v>
      </c>
      <c r="B1123" s="1">
        <v>44734</v>
      </c>
      <c r="C1123">
        <v>373</v>
      </c>
      <c r="D1123" t="s">
        <v>2906</v>
      </c>
      <c r="E1123" t="s">
        <v>2922</v>
      </c>
      <c r="F1123">
        <v>5</v>
      </c>
      <c r="G1123">
        <v>220.09</v>
      </c>
      <c r="H1123">
        <v>39.950000000000003</v>
      </c>
      <c r="I1123" t="b">
        <v>1</v>
      </c>
      <c r="J1123" t="s">
        <v>2904</v>
      </c>
      <c r="K1123" t="s">
        <v>2905</v>
      </c>
      <c r="L1123">
        <f>F1123*G1123</f>
        <v>1100.45</v>
      </c>
      <c r="M1123">
        <f t="shared" si="17"/>
        <v>1</v>
      </c>
    </row>
    <row r="1124" spans="1:13" x14ac:dyDescent="0.35">
      <c r="A1124">
        <v>7730</v>
      </c>
      <c r="B1124" s="1">
        <v>44727</v>
      </c>
      <c r="C1124">
        <v>373</v>
      </c>
      <c r="D1124" t="s">
        <v>2913</v>
      </c>
      <c r="E1124" t="s">
        <v>2931</v>
      </c>
      <c r="F1124">
        <v>2</v>
      </c>
      <c r="G1124">
        <v>466.27</v>
      </c>
      <c r="H1124">
        <v>199.91</v>
      </c>
      <c r="I1124" t="b">
        <v>0</v>
      </c>
      <c r="J1124" t="s">
        <v>2916</v>
      </c>
      <c r="K1124" t="s">
        <v>2905</v>
      </c>
      <c r="L1124">
        <f>F1124*G1124</f>
        <v>932.54</v>
      </c>
      <c r="M1124">
        <f t="shared" si="17"/>
        <v>0</v>
      </c>
    </row>
    <row r="1125" spans="1:13" x14ac:dyDescent="0.35">
      <c r="A1125">
        <v>3319</v>
      </c>
      <c r="B1125" s="1">
        <v>44726</v>
      </c>
      <c r="C1125">
        <v>373</v>
      </c>
      <c r="D1125" t="s">
        <v>2902</v>
      </c>
      <c r="E1125" t="s">
        <v>2915</v>
      </c>
      <c r="F1125">
        <v>4</v>
      </c>
      <c r="G1125">
        <v>316.94</v>
      </c>
      <c r="H1125">
        <v>150.87</v>
      </c>
      <c r="I1125" t="b">
        <v>1</v>
      </c>
      <c r="J1125" t="s">
        <v>2910</v>
      </c>
      <c r="K1125" t="s">
        <v>2917</v>
      </c>
      <c r="L1125">
        <f>F1125*G1125</f>
        <v>1267.76</v>
      </c>
      <c r="M1125">
        <f t="shared" si="17"/>
        <v>1</v>
      </c>
    </row>
    <row r="1126" spans="1:13" x14ac:dyDescent="0.35">
      <c r="A1126">
        <v>3870</v>
      </c>
      <c r="B1126" s="1">
        <v>44545</v>
      </c>
      <c r="C1126">
        <v>373</v>
      </c>
      <c r="D1126" t="s">
        <v>2913</v>
      </c>
      <c r="E1126" t="s">
        <v>2940</v>
      </c>
      <c r="F1126">
        <v>1</v>
      </c>
      <c r="G1126">
        <v>175.36</v>
      </c>
      <c r="H1126">
        <v>3.2</v>
      </c>
      <c r="I1126" t="b">
        <v>1</v>
      </c>
      <c r="J1126" t="s">
        <v>2929</v>
      </c>
      <c r="K1126" t="s">
        <v>2905</v>
      </c>
      <c r="L1126">
        <f>F1126*G1126</f>
        <v>175.36</v>
      </c>
      <c r="M1126">
        <f t="shared" si="17"/>
        <v>1</v>
      </c>
    </row>
    <row r="1127" spans="1:13" x14ac:dyDescent="0.35">
      <c r="A1127">
        <v>4251</v>
      </c>
      <c r="B1127" s="1">
        <v>44457</v>
      </c>
      <c r="C1127">
        <v>373</v>
      </c>
      <c r="D1127" t="s">
        <v>2902</v>
      </c>
      <c r="E1127" t="s">
        <v>2933</v>
      </c>
      <c r="F1127">
        <v>5</v>
      </c>
      <c r="G1127">
        <v>208.86</v>
      </c>
      <c r="H1127">
        <v>64.59</v>
      </c>
      <c r="I1127" t="b">
        <v>1</v>
      </c>
      <c r="J1127" t="s">
        <v>2910</v>
      </c>
      <c r="K1127" t="s">
        <v>2917</v>
      </c>
      <c r="L1127">
        <f>F1127*G1127</f>
        <v>1044.3000000000002</v>
      </c>
      <c r="M1127">
        <f t="shared" si="17"/>
        <v>1</v>
      </c>
    </row>
    <row r="1128" spans="1:13" x14ac:dyDescent="0.35">
      <c r="A1128">
        <v>46</v>
      </c>
      <c r="B1128" s="1">
        <v>44435</v>
      </c>
      <c r="C1128">
        <v>373</v>
      </c>
      <c r="D1128" t="s">
        <v>2920</v>
      </c>
      <c r="E1128" t="s">
        <v>2930</v>
      </c>
      <c r="F1128">
        <v>2</v>
      </c>
      <c r="G1128">
        <v>377.03</v>
      </c>
      <c r="H1128">
        <v>13.89</v>
      </c>
      <c r="I1128" t="b">
        <v>0</v>
      </c>
      <c r="J1128" t="s">
        <v>2919</v>
      </c>
      <c r="K1128" t="s">
        <v>2917</v>
      </c>
      <c r="L1128">
        <f>F1128*G1128</f>
        <v>754.06</v>
      </c>
      <c r="M1128">
        <f t="shared" si="17"/>
        <v>0</v>
      </c>
    </row>
    <row r="1129" spans="1:13" x14ac:dyDescent="0.35">
      <c r="A1129">
        <v>6066</v>
      </c>
      <c r="B1129" s="1">
        <v>44752</v>
      </c>
      <c r="C1129">
        <v>374</v>
      </c>
      <c r="D1129" t="s">
        <v>2920</v>
      </c>
      <c r="E1129" t="s">
        <v>2935</v>
      </c>
      <c r="F1129">
        <v>5</v>
      </c>
      <c r="G1129">
        <v>184.97</v>
      </c>
      <c r="H1129">
        <v>88.61</v>
      </c>
      <c r="I1129" t="b">
        <v>1</v>
      </c>
      <c r="J1129" t="s">
        <v>2910</v>
      </c>
      <c r="K1129" t="s">
        <v>2917</v>
      </c>
      <c r="L1129">
        <f>F1129*G1129</f>
        <v>924.85</v>
      </c>
      <c r="M1129">
        <f t="shared" si="17"/>
        <v>1</v>
      </c>
    </row>
    <row r="1130" spans="1:13" x14ac:dyDescent="0.35">
      <c r="A1130">
        <v>6732</v>
      </c>
      <c r="B1130" s="1">
        <v>44734</v>
      </c>
      <c r="C1130">
        <v>374</v>
      </c>
      <c r="D1130" t="s">
        <v>2902</v>
      </c>
      <c r="E1130" t="s">
        <v>2939</v>
      </c>
      <c r="F1130">
        <v>4</v>
      </c>
      <c r="G1130">
        <v>309.19</v>
      </c>
      <c r="H1130">
        <v>116.32</v>
      </c>
      <c r="I1130" t="b">
        <v>0</v>
      </c>
      <c r="J1130" t="s">
        <v>2916</v>
      </c>
      <c r="K1130" t="s">
        <v>2917</v>
      </c>
      <c r="L1130">
        <f>F1130*G1130</f>
        <v>1236.76</v>
      </c>
      <c r="M1130">
        <f t="shared" si="17"/>
        <v>0</v>
      </c>
    </row>
    <row r="1131" spans="1:13" x14ac:dyDescent="0.35">
      <c r="A1131">
        <v>2769</v>
      </c>
      <c r="B1131" s="1">
        <v>44850</v>
      </c>
      <c r="C1131">
        <v>376</v>
      </c>
      <c r="D1131" t="s">
        <v>2913</v>
      </c>
      <c r="E1131" t="s">
        <v>2918</v>
      </c>
      <c r="F1131">
        <v>2</v>
      </c>
      <c r="G1131">
        <v>457.36</v>
      </c>
      <c r="H1131">
        <v>181.93</v>
      </c>
      <c r="I1131" t="b">
        <v>1</v>
      </c>
      <c r="J1131" t="s">
        <v>2910</v>
      </c>
      <c r="K1131" t="s">
        <v>2917</v>
      </c>
      <c r="L1131">
        <f>F1131*G1131</f>
        <v>914.72</v>
      </c>
      <c r="M1131">
        <f t="shared" si="17"/>
        <v>1</v>
      </c>
    </row>
    <row r="1132" spans="1:13" x14ac:dyDescent="0.35">
      <c r="A1132">
        <v>8842</v>
      </c>
      <c r="B1132" s="1">
        <v>44778</v>
      </c>
      <c r="C1132">
        <v>376</v>
      </c>
      <c r="D1132" t="s">
        <v>2913</v>
      </c>
      <c r="E1132" t="s">
        <v>2918</v>
      </c>
      <c r="F1132">
        <v>2</v>
      </c>
      <c r="G1132">
        <v>113.89</v>
      </c>
      <c r="H1132">
        <v>1.54</v>
      </c>
      <c r="I1132" t="b">
        <v>1</v>
      </c>
      <c r="J1132" t="s">
        <v>2916</v>
      </c>
      <c r="K1132" t="s">
        <v>2917</v>
      </c>
      <c r="L1132">
        <f>F1132*G1132</f>
        <v>227.78</v>
      </c>
      <c r="M1132">
        <f t="shared" si="17"/>
        <v>1</v>
      </c>
    </row>
    <row r="1133" spans="1:13" x14ac:dyDescent="0.35">
      <c r="A1133">
        <v>4342</v>
      </c>
      <c r="B1133" s="1">
        <v>44774</v>
      </c>
      <c r="C1133">
        <v>376</v>
      </c>
      <c r="D1133" t="s">
        <v>2908</v>
      </c>
      <c r="E1133" t="s">
        <v>2928</v>
      </c>
      <c r="F1133">
        <v>2</v>
      </c>
      <c r="G1133">
        <v>135.56</v>
      </c>
      <c r="H1133">
        <v>20.350000000000001</v>
      </c>
      <c r="I1133" t="b">
        <v>0</v>
      </c>
      <c r="J1133" t="s">
        <v>2904</v>
      </c>
      <c r="K1133" t="s">
        <v>2917</v>
      </c>
      <c r="L1133">
        <f>F1133*G1133</f>
        <v>271.12</v>
      </c>
      <c r="M1133">
        <f t="shared" si="17"/>
        <v>0</v>
      </c>
    </row>
    <row r="1134" spans="1:13" x14ac:dyDescent="0.35">
      <c r="A1134">
        <v>805</v>
      </c>
      <c r="B1134" s="1">
        <v>44351</v>
      </c>
      <c r="C1134">
        <v>376</v>
      </c>
      <c r="D1134" t="s">
        <v>2920</v>
      </c>
      <c r="E1134" t="s">
        <v>2927</v>
      </c>
      <c r="F1134">
        <v>1</v>
      </c>
      <c r="G1134">
        <v>16.41</v>
      </c>
      <c r="H1134">
        <v>7.56</v>
      </c>
      <c r="I1134" t="b">
        <v>0</v>
      </c>
      <c r="J1134" t="s">
        <v>2919</v>
      </c>
      <c r="K1134" t="s">
        <v>2905</v>
      </c>
      <c r="L1134">
        <f>F1134*G1134</f>
        <v>16.41</v>
      </c>
      <c r="M1134">
        <f t="shared" si="17"/>
        <v>0</v>
      </c>
    </row>
    <row r="1135" spans="1:13" x14ac:dyDescent="0.35">
      <c r="A1135">
        <v>9789</v>
      </c>
      <c r="B1135" s="1">
        <v>44320</v>
      </c>
      <c r="C1135">
        <v>376</v>
      </c>
      <c r="D1135" t="s">
        <v>2920</v>
      </c>
      <c r="E1135" t="s">
        <v>2930</v>
      </c>
      <c r="F1135">
        <v>5</v>
      </c>
      <c r="G1135">
        <v>328.14</v>
      </c>
      <c r="H1135">
        <v>30.63</v>
      </c>
      <c r="I1135" t="b">
        <v>0</v>
      </c>
      <c r="J1135" t="s">
        <v>2919</v>
      </c>
      <c r="K1135" t="s">
        <v>2917</v>
      </c>
      <c r="L1135">
        <f>F1135*G1135</f>
        <v>1640.6999999999998</v>
      </c>
      <c r="M1135">
        <f t="shared" si="17"/>
        <v>0</v>
      </c>
    </row>
    <row r="1136" spans="1:13" x14ac:dyDescent="0.35">
      <c r="A1136">
        <v>5134</v>
      </c>
      <c r="B1136" s="1">
        <v>44947</v>
      </c>
      <c r="C1136">
        <v>377</v>
      </c>
      <c r="D1136" t="s">
        <v>2911</v>
      </c>
      <c r="E1136" t="s">
        <v>2924</v>
      </c>
      <c r="F1136">
        <v>4</v>
      </c>
      <c r="G1136">
        <v>389</v>
      </c>
      <c r="H1136">
        <v>146.49</v>
      </c>
      <c r="I1136" t="b">
        <v>1</v>
      </c>
      <c r="J1136" t="s">
        <v>2916</v>
      </c>
      <c r="K1136" t="s">
        <v>2917</v>
      </c>
      <c r="L1136">
        <f>F1136*G1136</f>
        <v>1556</v>
      </c>
      <c r="M1136">
        <f t="shared" si="17"/>
        <v>1</v>
      </c>
    </row>
    <row r="1137" spans="1:13" x14ac:dyDescent="0.35">
      <c r="A1137">
        <v>3926</v>
      </c>
      <c r="B1137" s="1">
        <v>44654</v>
      </c>
      <c r="C1137">
        <v>377</v>
      </c>
      <c r="D1137" t="s">
        <v>2902</v>
      </c>
      <c r="E1137" t="s">
        <v>2933</v>
      </c>
      <c r="F1137">
        <v>1</v>
      </c>
      <c r="G1137">
        <v>140.19</v>
      </c>
      <c r="H1137">
        <v>26.97</v>
      </c>
      <c r="I1137" t="b">
        <v>0</v>
      </c>
      <c r="J1137" t="s">
        <v>2919</v>
      </c>
      <c r="K1137" t="s">
        <v>2905</v>
      </c>
      <c r="L1137">
        <f>F1137*G1137</f>
        <v>140.19</v>
      </c>
      <c r="M1137">
        <f t="shared" si="17"/>
        <v>0</v>
      </c>
    </row>
    <row r="1138" spans="1:13" x14ac:dyDescent="0.35">
      <c r="A1138">
        <v>5099</v>
      </c>
      <c r="B1138" s="1">
        <v>44465</v>
      </c>
      <c r="C1138">
        <v>377</v>
      </c>
      <c r="D1138" t="s">
        <v>2908</v>
      </c>
      <c r="E1138" t="s">
        <v>2938</v>
      </c>
      <c r="F1138">
        <v>2</v>
      </c>
      <c r="G1138">
        <v>61.29</v>
      </c>
      <c r="H1138">
        <v>2.34</v>
      </c>
      <c r="I1138" t="b">
        <v>1</v>
      </c>
      <c r="J1138" t="s">
        <v>2910</v>
      </c>
      <c r="K1138" t="s">
        <v>2905</v>
      </c>
      <c r="L1138">
        <f>F1138*G1138</f>
        <v>122.58</v>
      </c>
      <c r="M1138">
        <f t="shared" si="17"/>
        <v>1</v>
      </c>
    </row>
    <row r="1139" spans="1:13" x14ac:dyDescent="0.35">
      <c r="A1139">
        <v>2766</v>
      </c>
      <c r="B1139" s="1">
        <v>44888</v>
      </c>
      <c r="C1139">
        <v>378</v>
      </c>
      <c r="D1139" t="s">
        <v>2911</v>
      </c>
      <c r="E1139" t="s">
        <v>2944</v>
      </c>
      <c r="F1139">
        <v>2</v>
      </c>
      <c r="G1139">
        <v>161.78</v>
      </c>
      <c r="H1139">
        <v>9.98</v>
      </c>
      <c r="I1139" t="b">
        <v>1</v>
      </c>
      <c r="J1139" t="s">
        <v>2904</v>
      </c>
      <c r="K1139" t="s">
        <v>2905</v>
      </c>
      <c r="L1139">
        <f>F1139*G1139</f>
        <v>323.56</v>
      </c>
      <c r="M1139">
        <f t="shared" si="17"/>
        <v>1</v>
      </c>
    </row>
    <row r="1140" spans="1:13" x14ac:dyDescent="0.35">
      <c r="A1140">
        <v>2627</v>
      </c>
      <c r="B1140" s="1">
        <v>44651</v>
      </c>
      <c r="C1140">
        <v>378</v>
      </c>
      <c r="D1140" t="s">
        <v>2906</v>
      </c>
      <c r="E1140" t="s">
        <v>2922</v>
      </c>
      <c r="F1140">
        <v>2</v>
      </c>
      <c r="G1140">
        <v>456.82</v>
      </c>
      <c r="H1140">
        <v>5.83</v>
      </c>
      <c r="I1140" t="b">
        <v>1</v>
      </c>
      <c r="J1140" t="s">
        <v>2910</v>
      </c>
      <c r="K1140" t="s">
        <v>2905</v>
      </c>
      <c r="L1140">
        <f>F1140*G1140</f>
        <v>913.64</v>
      </c>
      <c r="M1140">
        <f t="shared" si="17"/>
        <v>1</v>
      </c>
    </row>
    <row r="1141" spans="1:13" x14ac:dyDescent="0.35">
      <c r="A1141">
        <v>7601</v>
      </c>
      <c r="B1141" s="1">
        <v>44647</v>
      </c>
      <c r="C1141">
        <v>378</v>
      </c>
      <c r="D1141" t="s">
        <v>2908</v>
      </c>
      <c r="E1141" t="s">
        <v>2937</v>
      </c>
      <c r="F1141">
        <v>2</v>
      </c>
      <c r="G1141">
        <v>368.91</v>
      </c>
      <c r="H1141">
        <v>100.82</v>
      </c>
      <c r="I1141" t="b">
        <v>1</v>
      </c>
      <c r="J1141" t="s">
        <v>2916</v>
      </c>
      <c r="K1141" t="s">
        <v>2917</v>
      </c>
      <c r="L1141">
        <f>F1141*G1141</f>
        <v>737.82</v>
      </c>
      <c r="M1141">
        <f t="shared" si="17"/>
        <v>1</v>
      </c>
    </row>
    <row r="1142" spans="1:13" x14ac:dyDescent="0.35">
      <c r="A1142">
        <v>3853</v>
      </c>
      <c r="B1142" s="1">
        <v>44610</v>
      </c>
      <c r="C1142">
        <v>378</v>
      </c>
      <c r="D1142" t="s">
        <v>2911</v>
      </c>
      <c r="E1142" t="s">
        <v>2943</v>
      </c>
      <c r="F1142">
        <v>5</v>
      </c>
      <c r="G1142">
        <v>413.39</v>
      </c>
      <c r="H1142">
        <v>126.2</v>
      </c>
      <c r="I1142" t="b">
        <v>0</v>
      </c>
      <c r="J1142" t="s">
        <v>2919</v>
      </c>
      <c r="K1142" t="s">
        <v>2917</v>
      </c>
      <c r="L1142">
        <f>F1142*G1142</f>
        <v>2066.9499999999998</v>
      </c>
      <c r="M1142">
        <f t="shared" si="17"/>
        <v>0</v>
      </c>
    </row>
    <row r="1143" spans="1:13" x14ac:dyDescent="0.35">
      <c r="A1143">
        <v>1301</v>
      </c>
      <c r="B1143" s="1">
        <v>44551</v>
      </c>
      <c r="C1143">
        <v>378</v>
      </c>
      <c r="D1143" t="s">
        <v>2902</v>
      </c>
      <c r="E1143" t="s">
        <v>2933</v>
      </c>
      <c r="F1143">
        <v>4</v>
      </c>
      <c r="G1143">
        <v>55.27</v>
      </c>
      <c r="H1143">
        <v>25.77</v>
      </c>
      <c r="I1143" t="b">
        <v>0</v>
      </c>
      <c r="J1143" t="s">
        <v>2910</v>
      </c>
      <c r="K1143" t="s">
        <v>2917</v>
      </c>
      <c r="L1143">
        <f>F1143*G1143</f>
        <v>221.08</v>
      </c>
      <c r="M1143">
        <f t="shared" si="17"/>
        <v>0</v>
      </c>
    </row>
    <row r="1144" spans="1:13" x14ac:dyDescent="0.35">
      <c r="A1144">
        <v>1023</v>
      </c>
      <c r="B1144" s="1">
        <v>44824</v>
      </c>
      <c r="C1144">
        <v>379</v>
      </c>
      <c r="D1144" t="s">
        <v>2908</v>
      </c>
      <c r="E1144" t="s">
        <v>2932</v>
      </c>
      <c r="F1144">
        <v>1</v>
      </c>
      <c r="G1144">
        <v>354.64</v>
      </c>
      <c r="H1144">
        <v>145.54</v>
      </c>
      <c r="I1144" t="b">
        <v>0</v>
      </c>
      <c r="J1144" t="s">
        <v>2919</v>
      </c>
      <c r="K1144" t="s">
        <v>2905</v>
      </c>
      <c r="L1144">
        <f>F1144*G1144</f>
        <v>354.64</v>
      </c>
      <c r="M1144">
        <f t="shared" si="17"/>
        <v>0</v>
      </c>
    </row>
    <row r="1145" spans="1:13" x14ac:dyDescent="0.35">
      <c r="A1145">
        <v>423</v>
      </c>
      <c r="B1145" s="1">
        <v>44397</v>
      </c>
      <c r="C1145">
        <v>379</v>
      </c>
      <c r="D1145" t="s">
        <v>2920</v>
      </c>
      <c r="E1145" t="s">
        <v>2935</v>
      </c>
      <c r="F1145">
        <v>5</v>
      </c>
      <c r="G1145">
        <v>218.99</v>
      </c>
      <c r="H1145">
        <v>48.71</v>
      </c>
      <c r="I1145" t="b">
        <v>1</v>
      </c>
      <c r="J1145" t="s">
        <v>2929</v>
      </c>
      <c r="K1145" t="s">
        <v>2905</v>
      </c>
      <c r="L1145">
        <f>F1145*G1145</f>
        <v>1094.95</v>
      </c>
      <c r="M1145">
        <f t="shared" si="17"/>
        <v>1</v>
      </c>
    </row>
    <row r="1146" spans="1:13" x14ac:dyDescent="0.35">
      <c r="A1146">
        <v>8937</v>
      </c>
      <c r="B1146" s="1">
        <v>44324</v>
      </c>
      <c r="C1146">
        <v>379</v>
      </c>
      <c r="D1146" t="s">
        <v>2920</v>
      </c>
      <c r="E1146" t="s">
        <v>2935</v>
      </c>
      <c r="F1146">
        <v>2</v>
      </c>
      <c r="G1146">
        <v>493.82</v>
      </c>
      <c r="H1146">
        <v>142.84</v>
      </c>
      <c r="I1146" t="b">
        <v>1</v>
      </c>
      <c r="J1146" t="s">
        <v>2910</v>
      </c>
      <c r="K1146" t="s">
        <v>2917</v>
      </c>
      <c r="L1146">
        <f>F1146*G1146</f>
        <v>987.64</v>
      </c>
      <c r="M1146">
        <f t="shared" si="17"/>
        <v>1</v>
      </c>
    </row>
    <row r="1147" spans="1:13" x14ac:dyDescent="0.35">
      <c r="A1147">
        <v>4025</v>
      </c>
      <c r="B1147" s="1">
        <v>44779</v>
      </c>
      <c r="C1147">
        <v>380</v>
      </c>
      <c r="D1147" t="s">
        <v>2920</v>
      </c>
      <c r="E1147" t="s">
        <v>2927</v>
      </c>
      <c r="F1147">
        <v>5</v>
      </c>
      <c r="G1147">
        <v>97.04</v>
      </c>
      <c r="H1147">
        <v>7.78</v>
      </c>
      <c r="I1147" t="b">
        <v>0</v>
      </c>
      <c r="J1147" t="s">
        <v>2919</v>
      </c>
      <c r="K1147" t="s">
        <v>2917</v>
      </c>
      <c r="L1147">
        <f>F1147*G1147</f>
        <v>485.20000000000005</v>
      </c>
      <c r="M1147">
        <f t="shared" si="17"/>
        <v>0</v>
      </c>
    </row>
    <row r="1148" spans="1:13" x14ac:dyDescent="0.35">
      <c r="A1148">
        <v>1351</v>
      </c>
      <c r="B1148" s="1">
        <v>44332</v>
      </c>
      <c r="C1148">
        <v>381</v>
      </c>
      <c r="D1148" t="s">
        <v>2902</v>
      </c>
      <c r="E1148" t="s">
        <v>2939</v>
      </c>
      <c r="F1148">
        <v>1</v>
      </c>
      <c r="G1148">
        <v>204.21</v>
      </c>
      <c r="H1148">
        <v>31.19</v>
      </c>
      <c r="I1148" t="b">
        <v>1</v>
      </c>
      <c r="J1148" t="s">
        <v>2929</v>
      </c>
      <c r="K1148" t="s">
        <v>2917</v>
      </c>
      <c r="L1148">
        <f>F1148*G1148</f>
        <v>204.21</v>
      </c>
      <c r="M1148">
        <f t="shared" si="17"/>
        <v>1</v>
      </c>
    </row>
    <row r="1149" spans="1:13" x14ac:dyDescent="0.35">
      <c r="A1149">
        <v>3964</v>
      </c>
      <c r="B1149" s="1">
        <v>44939</v>
      </c>
      <c r="C1149">
        <v>382</v>
      </c>
      <c r="D1149" t="s">
        <v>2913</v>
      </c>
      <c r="E1149" t="s">
        <v>2914</v>
      </c>
      <c r="F1149">
        <v>4</v>
      </c>
      <c r="G1149">
        <v>97.02</v>
      </c>
      <c r="H1149">
        <v>42.23</v>
      </c>
      <c r="I1149" t="b">
        <v>0</v>
      </c>
      <c r="J1149" t="s">
        <v>2910</v>
      </c>
      <c r="K1149" t="s">
        <v>2917</v>
      </c>
      <c r="L1149">
        <f>F1149*G1149</f>
        <v>388.08</v>
      </c>
      <c r="M1149">
        <f t="shared" si="17"/>
        <v>0</v>
      </c>
    </row>
    <row r="1150" spans="1:13" x14ac:dyDescent="0.35">
      <c r="A1150">
        <v>5369</v>
      </c>
      <c r="B1150" s="1">
        <v>44859</v>
      </c>
      <c r="C1150">
        <v>382</v>
      </c>
      <c r="D1150" t="s">
        <v>2908</v>
      </c>
      <c r="E1150" t="s">
        <v>2932</v>
      </c>
      <c r="F1150">
        <v>4</v>
      </c>
      <c r="G1150">
        <v>247.9</v>
      </c>
      <c r="H1150">
        <v>6.09</v>
      </c>
      <c r="I1150" t="b">
        <v>0</v>
      </c>
      <c r="J1150" t="s">
        <v>2916</v>
      </c>
      <c r="K1150" t="s">
        <v>2905</v>
      </c>
      <c r="L1150">
        <f>F1150*G1150</f>
        <v>991.6</v>
      </c>
      <c r="M1150">
        <f t="shared" si="17"/>
        <v>0</v>
      </c>
    </row>
    <row r="1151" spans="1:13" x14ac:dyDescent="0.35">
      <c r="A1151">
        <v>1372</v>
      </c>
      <c r="B1151" s="1">
        <v>44799</v>
      </c>
      <c r="C1151">
        <v>383</v>
      </c>
      <c r="D1151" t="s">
        <v>2902</v>
      </c>
      <c r="E1151" t="s">
        <v>2923</v>
      </c>
      <c r="F1151">
        <v>3</v>
      </c>
      <c r="G1151">
        <v>294.33</v>
      </c>
      <c r="H1151">
        <v>29.13</v>
      </c>
      <c r="I1151" t="b">
        <v>0</v>
      </c>
      <c r="J1151" t="s">
        <v>2919</v>
      </c>
      <c r="K1151" t="s">
        <v>2917</v>
      </c>
      <c r="L1151">
        <f>F1151*G1151</f>
        <v>882.99</v>
      </c>
      <c r="M1151">
        <f t="shared" si="17"/>
        <v>0</v>
      </c>
    </row>
    <row r="1152" spans="1:13" x14ac:dyDescent="0.35">
      <c r="A1152">
        <v>6459</v>
      </c>
      <c r="B1152" s="1">
        <v>44633</v>
      </c>
      <c r="C1152">
        <v>383</v>
      </c>
      <c r="D1152" t="s">
        <v>2908</v>
      </c>
      <c r="E1152" t="s">
        <v>2932</v>
      </c>
      <c r="F1152">
        <v>3</v>
      </c>
      <c r="G1152">
        <v>85.35</v>
      </c>
      <c r="H1152">
        <v>3.46</v>
      </c>
      <c r="I1152" t="b">
        <v>0</v>
      </c>
      <c r="J1152" t="s">
        <v>2929</v>
      </c>
      <c r="K1152" t="s">
        <v>2905</v>
      </c>
      <c r="L1152">
        <f>F1152*G1152</f>
        <v>256.04999999999995</v>
      </c>
      <c r="M1152">
        <f t="shared" si="17"/>
        <v>0</v>
      </c>
    </row>
    <row r="1153" spans="1:13" x14ac:dyDescent="0.35">
      <c r="A1153">
        <v>2902</v>
      </c>
      <c r="B1153" s="1">
        <v>44626</v>
      </c>
      <c r="C1153">
        <v>383</v>
      </c>
      <c r="D1153" t="s">
        <v>2906</v>
      </c>
      <c r="E1153" t="s">
        <v>2907</v>
      </c>
      <c r="F1153">
        <v>5</v>
      </c>
      <c r="G1153">
        <v>402.71</v>
      </c>
      <c r="H1153">
        <v>156.83000000000001</v>
      </c>
      <c r="I1153" t="b">
        <v>1</v>
      </c>
      <c r="J1153" t="s">
        <v>2919</v>
      </c>
      <c r="K1153" t="s">
        <v>2917</v>
      </c>
      <c r="L1153">
        <f>F1153*G1153</f>
        <v>2013.55</v>
      </c>
      <c r="M1153">
        <f t="shared" si="17"/>
        <v>1</v>
      </c>
    </row>
    <row r="1154" spans="1:13" x14ac:dyDescent="0.35">
      <c r="A1154">
        <v>3000</v>
      </c>
      <c r="B1154" s="1">
        <v>44373</v>
      </c>
      <c r="C1154">
        <v>383</v>
      </c>
      <c r="D1154" t="s">
        <v>2902</v>
      </c>
      <c r="E1154" t="s">
        <v>2939</v>
      </c>
      <c r="F1154">
        <v>5</v>
      </c>
      <c r="G1154">
        <v>200.35</v>
      </c>
      <c r="H1154">
        <v>59.75</v>
      </c>
      <c r="I1154" t="b">
        <v>0</v>
      </c>
      <c r="J1154" t="s">
        <v>2929</v>
      </c>
      <c r="K1154" t="s">
        <v>2917</v>
      </c>
      <c r="L1154">
        <f>F1154*G1154</f>
        <v>1001.75</v>
      </c>
      <c r="M1154">
        <f t="shared" si="17"/>
        <v>0</v>
      </c>
    </row>
    <row r="1155" spans="1:13" x14ac:dyDescent="0.35">
      <c r="A1155">
        <v>8393</v>
      </c>
      <c r="B1155" s="1">
        <v>44350</v>
      </c>
      <c r="C1155">
        <v>383</v>
      </c>
      <c r="D1155" t="s">
        <v>2906</v>
      </c>
      <c r="E1155" t="s">
        <v>2934</v>
      </c>
      <c r="F1155">
        <v>4</v>
      </c>
      <c r="G1155">
        <v>497.87</v>
      </c>
      <c r="H1155">
        <v>238.92</v>
      </c>
      <c r="I1155" t="b">
        <v>0</v>
      </c>
      <c r="J1155" t="s">
        <v>2904</v>
      </c>
      <c r="K1155" t="s">
        <v>2905</v>
      </c>
      <c r="L1155">
        <f>F1155*G1155</f>
        <v>1991.48</v>
      </c>
      <c r="M1155">
        <f t="shared" ref="M1155:M1218" si="18">IF(I1155, 1, 0)</f>
        <v>0</v>
      </c>
    </row>
    <row r="1156" spans="1:13" x14ac:dyDescent="0.35">
      <c r="A1156">
        <v>2505</v>
      </c>
      <c r="B1156" s="1">
        <v>44347</v>
      </c>
      <c r="C1156">
        <v>383</v>
      </c>
      <c r="D1156" t="s">
        <v>2920</v>
      </c>
      <c r="E1156" t="s">
        <v>2927</v>
      </c>
      <c r="F1156">
        <v>5</v>
      </c>
      <c r="G1156">
        <v>460.06</v>
      </c>
      <c r="H1156">
        <v>137.78</v>
      </c>
      <c r="I1156" t="b">
        <v>0</v>
      </c>
      <c r="J1156" t="s">
        <v>2919</v>
      </c>
      <c r="K1156" t="s">
        <v>2917</v>
      </c>
      <c r="L1156">
        <f>F1156*G1156</f>
        <v>2300.3000000000002</v>
      </c>
      <c r="M1156">
        <f t="shared" si="18"/>
        <v>0</v>
      </c>
    </row>
    <row r="1157" spans="1:13" x14ac:dyDescent="0.35">
      <c r="A1157">
        <v>6478</v>
      </c>
      <c r="B1157" s="1">
        <v>44860</v>
      </c>
      <c r="C1157">
        <v>384</v>
      </c>
      <c r="D1157" t="s">
        <v>2911</v>
      </c>
      <c r="E1157" t="s">
        <v>2943</v>
      </c>
      <c r="F1157">
        <v>4</v>
      </c>
      <c r="G1157">
        <v>447.17</v>
      </c>
      <c r="H1157">
        <v>119.94</v>
      </c>
      <c r="I1157" t="b">
        <v>0</v>
      </c>
      <c r="J1157" t="s">
        <v>2919</v>
      </c>
      <c r="K1157" t="s">
        <v>2905</v>
      </c>
      <c r="L1157">
        <f>F1157*G1157</f>
        <v>1788.68</v>
      </c>
      <c r="M1157">
        <f t="shared" si="18"/>
        <v>0</v>
      </c>
    </row>
    <row r="1158" spans="1:13" x14ac:dyDescent="0.35">
      <c r="A1158">
        <v>6267</v>
      </c>
      <c r="B1158" s="1">
        <v>44282</v>
      </c>
      <c r="C1158">
        <v>384</v>
      </c>
      <c r="D1158" t="s">
        <v>2920</v>
      </c>
      <c r="E1158" t="s">
        <v>2930</v>
      </c>
      <c r="F1158">
        <v>2</v>
      </c>
      <c r="G1158">
        <v>226.62</v>
      </c>
      <c r="H1158">
        <v>59.6</v>
      </c>
      <c r="I1158" t="b">
        <v>1</v>
      </c>
      <c r="J1158" t="s">
        <v>2904</v>
      </c>
      <c r="K1158" t="s">
        <v>2905</v>
      </c>
      <c r="L1158">
        <f>F1158*G1158</f>
        <v>453.24</v>
      </c>
      <c r="M1158">
        <f t="shared" si="18"/>
        <v>1</v>
      </c>
    </row>
    <row r="1159" spans="1:13" x14ac:dyDescent="0.35">
      <c r="A1159">
        <v>3846</v>
      </c>
      <c r="B1159" s="1">
        <v>44814</v>
      </c>
      <c r="C1159">
        <v>385</v>
      </c>
      <c r="D1159" t="s">
        <v>2908</v>
      </c>
      <c r="E1159" t="s">
        <v>2928</v>
      </c>
      <c r="F1159">
        <v>4</v>
      </c>
      <c r="G1159">
        <v>307.49</v>
      </c>
      <c r="H1159">
        <v>130.63</v>
      </c>
      <c r="I1159" t="b">
        <v>1</v>
      </c>
      <c r="J1159" t="s">
        <v>2929</v>
      </c>
      <c r="K1159" t="s">
        <v>2917</v>
      </c>
      <c r="L1159">
        <f>F1159*G1159</f>
        <v>1229.96</v>
      </c>
      <c r="M1159">
        <f t="shared" si="18"/>
        <v>1</v>
      </c>
    </row>
    <row r="1160" spans="1:13" x14ac:dyDescent="0.35">
      <c r="A1160">
        <v>1270</v>
      </c>
      <c r="B1160" s="1">
        <v>44753</v>
      </c>
      <c r="C1160">
        <v>385</v>
      </c>
      <c r="D1160" t="s">
        <v>2920</v>
      </c>
      <c r="E1160" t="s">
        <v>2930</v>
      </c>
      <c r="F1160">
        <v>2</v>
      </c>
      <c r="G1160">
        <v>264.77</v>
      </c>
      <c r="H1160">
        <v>16.079999999999998</v>
      </c>
      <c r="I1160" t="b">
        <v>1</v>
      </c>
      <c r="J1160" t="s">
        <v>2929</v>
      </c>
      <c r="K1160" t="s">
        <v>2917</v>
      </c>
      <c r="L1160">
        <f>F1160*G1160</f>
        <v>529.54</v>
      </c>
      <c r="M1160">
        <f t="shared" si="18"/>
        <v>1</v>
      </c>
    </row>
    <row r="1161" spans="1:13" x14ac:dyDescent="0.35">
      <c r="A1161">
        <v>9786</v>
      </c>
      <c r="B1161" s="1">
        <v>44860</v>
      </c>
      <c r="C1161">
        <v>386</v>
      </c>
      <c r="D1161" t="s">
        <v>2920</v>
      </c>
      <c r="E1161" t="s">
        <v>2921</v>
      </c>
      <c r="F1161">
        <v>2</v>
      </c>
      <c r="G1161">
        <v>417.36</v>
      </c>
      <c r="H1161">
        <v>160.91</v>
      </c>
      <c r="I1161" t="b">
        <v>1</v>
      </c>
      <c r="J1161" t="s">
        <v>2929</v>
      </c>
      <c r="K1161" t="s">
        <v>2917</v>
      </c>
      <c r="L1161">
        <f>F1161*G1161</f>
        <v>834.72</v>
      </c>
      <c r="M1161">
        <f t="shared" si="18"/>
        <v>1</v>
      </c>
    </row>
    <row r="1162" spans="1:13" x14ac:dyDescent="0.35">
      <c r="A1162">
        <v>1775</v>
      </c>
      <c r="B1162" s="1">
        <v>44390</v>
      </c>
      <c r="C1162">
        <v>386</v>
      </c>
      <c r="D1162" t="s">
        <v>2911</v>
      </c>
      <c r="E1162" t="s">
        <v>2944</v>
      </c>
      <c r="F1162">
        <v>4</v>
      </c>
      <c r="G1162">
        <v>181.43</v>
      </c>
      <c r="H1162">
        <v>36.17</v>
      </c>
      <c r="I1162" t="b">
        <v>0</v>
      </c>
      <c r="J1162" t="s">
        <v>2929</v>
      </c>
      <c r="K1162" t="s">
        <v>2905</v>
      </c>
      <c r="L1162">
        <f>F1162*G1162</f>
        <v>725.72</v>
      </c>
      <c r="M1162">
        <f t="shared" si="18"/>
        <v>0</v>
      </c>
    </row>
    <row r="1163" spans="1:13" x14ac:dyDescent="0.35">
      <c r="A1163">
        <v>7130</v>
      </c>
      <c r="B1163" s="1">
        <v>45004</v>
      </c>
      <c r="C1163">
        <v>387</v>
      </c>
      <c r="D1163" t="s">
        <v>2906</v>
      </c>
      <c r="E1163" t="s">
        <v>2941</v>
      </c>
      <c r="F1163">
        <v>1</v>
      </c>
      <c r="G1163">
        <v>250.71</v>
      </c>
      <c r="H1163">
        <v>40.299999999999997</v>
      </c>
      <c r="I1163" t="b">
        <v>0</v>
      </c>
      <c r="J1163" t="s">
        <v>2904</v>
      </c>
      <c r="K1163" t="s">
        <v>2905</v>
      </c>
      <c r="L1163">
        <f>F1163*G1163</f>
        <v>250.71</v>
      </c>
      <c r="M1163">
        <f t="shared" si="18"/>
        <v>0</v>
      </c>
    </row>
    <row r="1164" spans="1:13" x14ac:dyDescent="0.35">
      <c r="A1164">
        <v>5624</v>
      </c>
      <c r="B1164" s="1">
        <v>44871</v>
      </c>
      <c r="C1164">
        <v>387</v>
      </c>
      <c r="D1164" t="s">
        <v>2902</v>
      </c>
      <c r="E1164" t="s">
        <v>2923</v>
      </c>
      <c r="F1164">
        <v>5</v>
      </c>
      <c r="G1164">
        <v>483.46</v>
      </c>
      <c r="H1164">
        <v>105.63</v>
      </c>
      <c r="I1164" t="b">
        <v>1</v>
      </c>
      <c r="J1164" t="s">
        <v>2916</v>
      </c>
      <c r="K1164" t="s">
        <v>2905</v>
      </c>
      <c r="L1164">
        <f>F1164*G1164</f>
        <v>2417.2999999999997</v>
      </c>
      <c r="M1164">
        <f t="shared" si="18"/>
        <v>1</v>
      </c>
    </row>
    <row r="1165" spans="1:13" x14ac:dyDescent="0.35">
      <c r="A1165">
        <v>5649</v>
      </c>
      <c r="B1165" s="1">
        <v>44840</v>
      </c>
      <c r="C1165">
        <v>387</v>
      </c>
      <c r="D1165" t="s">
        <v>2908</v>
      </c>
      <c r="E1165" t="s">
        <v>2938</v>
      </c>
      <c r="F1165">
        <v>5</v>
      </c>
      <c r="G1165">
        <v>332.08</v>
      </c>
      <c r="H1165">
        <v>25.62</v>
      </c>
      <c r="I1165" t="b">
        <v>1</v>
      </c>
      <c r="J1165" t="s">
        <v>2916</v>
      </c>
      <c r="K1165" t="s">
        <v>2905</v>
      </c>
      <c r="L1165">
        <f>F1165*G1165</f>
        <v>1660.3999999999999</v>
      </c>
      <c r="M1165">
        <f t="shared" si="18"/>
        <v>1</v>
      </c>
    </row>
    <row r="1166" spans="1:13" x14ac:dyDescent="0.35">
      <c r="A1166">
        <v>7070</v>
      </c>
      <c r="B1166" s="1">
        <v>44806</v>
      </c>
      <c r="C1166">
        <v>387</v>
      </c>
      <c r="D1166" t="s">
        <v>2906</v>
      </c>
      <c r="E1166" t="s">
        <v>2922</v>
      </c>
      <c r="F1166">
        <v>3</v>
      </c>
      <c r="G1166">
        <v>315.52</v>
      </c>
      <c r="H1166">
        <v>4.2699999999999996</v>
      </c>
      <c r="I1166" t="b">
        <v>0</v>
      </c>
      <c r="J1166" t="s">
        <v>2919</v>
      </c>
      <c r="K1166" t="s">
        <v>2917</v>
      </c>
      <c r="L1166">
        <f>F1166*G1166</f>
        <v>946.56</v>
      </c>
      <c r="M1166">
        <f t="shared" si="18"/>
        <v>0</v>
      </c>
    </row>
    <row r="1167" spans="1:13" x14ac:dyDescent="0.35">
      <c r="A1167">
        <v>8839</v>
      </c>
      <c r="B1167" s="1">
        <v>44707</v>
      </c>
      <c r="C1167">
        <v>387</v>
      </c>
      <c r="D1167" t="s">
        <v>2908</v>
      </c>
      <c r="E1167" t="s">
        <v>2938</v>
      </c>
      <c r="F1167">
        <v>2</v>
      </c>
      <c r="G1167">
        <v>87.5</v>
      </c>
      <c r="H1167">
        <v>0.65</v>
      </c>
      <c r="I1167" t="b">
        <v>1</v>
      </c>
      <c r="J1167" t="s">
        <v>2919</v>
      </c>
      <c r="K1167" t="s">
        <v>2905</v>
      </c>
      <c r="L1167">
        <f>F1167*G1167</f>
        <v>175</v>
      </c>
      <c r="M1167">
        <f t="shared" si="18"/>
        <v>1</v>
      </c>
    </row>
    <row r="1168" spans="1:13" x14ac:dyDescent="0.35">
      <c r="A1168">
        <v>967</v>
      </c>
      <c r="B1168" s="1">
        <v>44596</v>
      </c>
      <c r="C1168">
        <v>387</v>
      </c>
      <c r="D1168" t="s">
        <v>2902</v>
      </c>
      <c r="E1168" t="s">
        <v>2915</v>
      </c>
      <c r="F1168">
        <v>1</v>
      </c>
      <c r="G1168">
        <v>264.60000000000002</v>
      </c>
      <c r="H1168">
        <v>54.95</v>
      </c>
      <c r="I1168" t="b">
        <v>0</v>
      </c>
      <c r="J1168" t="s">
        <v>2916</v>
      </c>
      <c r="K1168" t="s">
        <v>2917</v>
      </c>
      <c r="L1168">
        <f>F1168*G1168</f>
        <v>264.60000000000002</v>
      </c>
      <c r="M1168">
        <f t="shared" si="18"/>
        <v>0</v>
      </c>
    </row>
    <row r="1169" spans="1:13" x14ac:dyDescent="0.35">
      <c r="A1169">
        <v>9846</v>
      </c>
      <c r="B1169" s="1">
        <v>44470</v>
      </c>
      <c r="C1169">
        <v>387</v>
      </c>
      <c r="D1169" t="s">
        <v>2920</v>
      </c>
      <c r="E1169" t="s">
        <v>2935</v>
      </c>
      <c r="F1169">
        <v>2</v>
      </c>
      <c r="G1169">
        <v>476.66</v>
      </c>
      <c r="H1169">
        <v>231.6</v>
      </c>
      <c r="I1169" t="b">
        <v>1</v>
      </c>
      <c r="J1169" t="s">
        <v>2910</v>
      </c>
      <c r="K1169" t="s">
        <v>2905</v>
      </c>
      <c r="L1169">
        <f>F1169*G1169</f>
        <v>953.32</v>
      </c>
      <c r="M1169">
        <f t="shared" si="18"/>
        <v>1</v>
      </c>
    </row>
    <row r="1170" spans="1:13" x14ac:dyDescent="0.35">
      <c r="A1170">
        <v>1099</v>
      </c>
      <c r="B1170" s="1">
        <v>44415</v>
      </c>
      <c r="C1170">
        <v>387</v>
      </c>
      <c r="D1170" t="s">
        <v>2920</v>
      </c>
      <c r="E1170" t="s">
        <v>2930</v>
      </c>
      <c r="F1170">
        <v>3</v>
      </c>
      <c r="G1170">
        <v>235.78</v>
      </c>
      <c r="H1170">
        <v>94.18</v>
      </c>
      <c r="I1170" t="b">
        <v>0</v>
      </c>
      <c r="J1170" t="s">
        <v>2904</v>
      </c>
      <c r="K1170" t="s">
        <v>2905</v>
      </c>
      <c r="L1170">
        <f>F1170*G1170</f>
        <v>707.34</v>
      </c>
      <c r="M1170">
        <f t="shared" si="18"/>
        <v>0</v>
      </c>
    </row>
    <row r="1171" spans="1:13" x14ac:dyDescent="0.35">
      <c r="A1171">
        <v>633</v>
      </c>
      <c r="B1171" s="1">
        <v>44294</v>
      </c>
      <c r="C1171">
        <v>387</v>
      </c>
      <c r="D1171" t="s">
        <v>2920</v>
      </c>
      <c r="E1171" t="s">
        <v>2921</v>
      </c>
      <c r="F1171">
        <v>1</v>
      </c>
      <c r="G1171">
        <v>168.57</v>
      </c>
      <c r="H1171">
        <v>29.01</v>
      </c>
      <c r="I1171" t="b">
        <v>0</v>
      </c>
      <c r="J1171" t="s">
        <v>2929</v>
      </c>
      <c r="K1171" t="s">
        <v>2917</v>
      </c>
      <c r="L1171">
        <f>F1171*G1171</f>
        <v>168.57</v>
      </c>
      <c r="M1171">
        <f t="shared" si="18"/>
        <v>0</v>
      </c>
    </row>
    <row r="1172" spans="1:13" x14ac:dyDescent="0.35">
      <c r="A1172">
        <v>6736</v>
      </c>
      <c r="B1172" s="1">
        <v>44751</v>
      </c>
      <c r="C1172">
        <v>388</v>
      </c>
      <c r="D1172" t="s">
        <v>2902</v>
      </c>
      <c r="E1172" t="s">
        <v>2933</v>
      </c>
      <c r="F1172">
        <v>3</v>
      </c>
      <c r="G1172">
        <v>227.27</v>
      </c>
      <c r="H1172">
        <v>22.9</v>
      </c>
      <c r="I1172" t="b">
        <v>1</v>
      </c>
      <c r="J1172" t="s">
        <v>2916</v>
      </c>
      <c r="K1172" t="s">
        <v>2905</v>
      </c>
      <c r="L1172">
        <f>F1172*G1172</f>
        <v>681.81000000000006</v>
      </c>
      <c r="M1172">
        <f t="shared" si="18"/>
        <v>1</v>
      </c>
    </row>
    <row r="1173" spans="1:13" x14ac:dyDescent="0.35">
      <c r="A1173">
        <v>3521</v>
      </c>
      <c r="B1173" s="1">
        <v>44622</v>
      </c>
      <c r="C1173">
        <v>388</v>
      </c>
      <c r="D1173" t="s">
        <v>2908</v>
      </c>
      <c r="E1173" t="s">
        <v>2932</v>
      </c>
      <c r="F1173">
        <v>2</v>
      </c>
      <c r="G1173">
        <v>196.73</v>
      </c>
      <c r="H1173">
        <v>98.15</v>
      </c>
      <c r="I1173" t="b">
        <v>1</v>
      </c>
      <c r="J1173" t="s">
        <v>2919</v>
      </c>
      <c r="K1173" t="s">
        <v>2917</v>
      </c>
      <c r="L1173">
        <f>F1173*G1173</f>
        <v>393.46</v>
      </c>
      <c r="M1173">
        <f t="shared" si="18"/>
        <v>1</v>
      </c>
    </row>
    <row r="1174" spans="1:13" x14ac:dyDescent="0.35">
      <c r="A1174">
        <v>6529</v>
      </c>
      <c r="B1174" s="1">
        <v>44421</v>
      </c>
      <c r="C1174">
        <v>388</v>
      </c>
      <c r="D1174" t="s">
        <v>2908</v>
      </c>
      <c r="E1174" t="s">
        <v>2932</v>
      </c>
      <c r="F1174">
        <v>3</v>
      </c>
      <c r="G1174">
        <v>437.81</v>
      </c>
      <c r="H1174">
        <v>176.5</v>
      </c>
      <c r="I1174" t="b">
        <v>1</v>
      </c>
      <c r="J1174" t="s">
        <v>2929</v>
      </c>
      <c r="K1174" t="s">
        <v>2905</v>
      </c>
      <c r="L1174">
        <f>F1174*G1174</f>
        <v>1313.43</v>
      </c>
      <c r="M1174">
        <f t="shared" si="18"/>
        <v>1</v>
      </c>
    </row>
    <row r="1175" spans="1:13" x14ac:dyDescent="0.35">
      <c r="A1175">
        <v>3641</v>
      </c>
      <c r="B1175" s="1">
        <v>44398</v>
      </c>
      <c r="C1175">
        <v>388</v>
      </c>
      <c r="D1175" t="s">
        <v>2906</v>
      </c>
      <c r="E1175" t="s">
        <v>2925</v>
      </c>
      <c r="F1175">
        <v>2</v>
      </c>
      <c r="G1175">
        <v>267.97000000000003</v>
      </c>
      <c r="H1175">
        <v>117.31</v>
      </c>
      <c r="I1175" t="b">
        <v>0</v>
      </c>
      <c r="J1175" t="s">
        <v>2919</v>
      </c>
      <c r="K1175" t="s">
        <v>2905</v>
      </c>
      <c r="L1175">
        <f>F1175*G1175</f>
        <v>535.94000000000005</v>
      </c>
      <c r="M1175">
        <f t="shared" si="18"/>
        <v>0</v>
      </c>
    </row>
    <row r="1176" spans="1:13" x14ac:dyDescent="0.35">
      <c r="A1176">
        <v>3769</v>
      </c>
      <c r="B1176" s="1">
        <v>44961</v>
      </c>
      <c r="C1176">
        <v>389</v>
      </c>
      <c r="D1176" t="s">
        <v>2908</v>
      </c>
      <c r="E1176" t="s">
        <v>2928</v>
      </c>
      <c r="F1176">
        <v>4</v>
      </c>
      <c r="G1176">
        <v>279.81</v>
      </c>
      <c r="H1176">
        <v>132</v>
      </c>
      <c r="I1176" t="b">
        <v>0</v>
      </c>
      <c r="J1176" t="s">
        <v>2910</v>
      </c>
      <c r="K1176" t="s">
        <v>2905</v>
      </c>
      <c r="L1176">
        <f>F1176*G1176</f>
        <v>1119.24</v>
      </c>
      <c r="M1176">
        <f t="shared" si="18"/>
        <v>0</v>
      </c>
    </row>
    <row r="1177" spans="1:13" x14ac:dyDescent="0.35">
      <c r="A1177">
        <v>1575</v>
      </c>
      <c r="B1177" s="1">
        <v>44876</v>
      </c>
      <c r="C1177">
        <v>390</v>
      </c>
      <c r="D1177" t="s">
        <v>2913</v>
      </c>
      <c r="E1177" t="s">
        <v>2914</v>
      </c>
      <c r="F1177">
        <v>2</v>
      </c>
      <c r="G1177">
        <v>446.23</v>
      </c>
      <c r="H1177">
        <v>72.45</v>
      </c>
      <c r="I1177" t="b">
        <v>0</v>
      </c>
      <c r="J1177" t="s">
        <v>2910</v>
      </c>
      <c r="K1177" t="s">
        <v>2905</v>
      </c>
      <c r="L1177">
        <f>F1177*G1177</f>
        <v>892.46</v>
      </c>
      <c r="M1177">
        <f t="shared" si="18"/>
        <v>0</v>
      </c>
    </row>
    <row r="1178" spans="1:13" x14ac:dyDescent="0.35">
      <c r="A1178">
        <v>2527</v>
      </c>
      <c r="B1178" s="1">
        <v>44707</v>
      </c>
      <c r="C1178">
        <v>390</v>
      </c>
      <c r="D1178" t="s">
        <v>2902</v>
      </c>
      <c r="E1178" t="s">
        <v>2939</v>
      </c>
      <c r="F1178">
        <v>4</v>
      </c>
      <c r="G1178">
        <v>165.17</v>
      </c>
      <c r="H1178">
        <v>8.8000000000000007</v>
      </c>
      <c r="I1178" t="b">
        <v>1</v>
      </c>
      <c r="J1178" t="s">
        <v>2910</v>
      </c>
      <c r="K1178" t="s">
        <v>2905</v>
      </c>
      <c r="L1178">
        <f>F1178*G1178</f>
        <v>660.68</v>
      </c>
      <c r="M1178">
        <f t="shared" si="18"/>
        <v>1</v>
      </c>
    </row>
    <row r="1179" spans="1:13" x14ac:dyDescent="0.35">
      <c r="A1179">
        <v>3887</v>
      </c>
      <c r="B1179" s="1">
        <v>44753</v>
      </c>
      <c r="C1179">
        <v>391</v>
      </c>
      <c r="D1179" t="s">
        <v>2908</v>
      </c>
      <c r="E1179" t="s">
        <v>2909</v>
      </c>
      <c r="F1179">
        <v>5</v>
      </c>
      <c r="G1179">
        <v>154.97999999999999</v>
      </c>
      <c r="H1179">
        <v>54.19</v>
      </c>
      <c r="I1179" t="b">
        <v>1</v>
      </c>
      <c r="J1179" t="s">
        <v>2929</v>
      </c>
      <c r="K1179" t="s">
        <v>2905</v>
      </c>
      <c r="L1179">
        <f>F1179*G1179</f>
        <v>774.9</v>
      </c>
      <c r="M1179">
        <f t="shared" si="18"/>
        <v>1</v>
      </c>
    </row>
    <row r="1180" spans="1:13" x14ac:dyDescent="0.35">
      <c r="A1180">
        <v>5891</v>
      </c>
      <c r="B1180" s="1">
        <v>44614</v>
      </c>
      <c r="C1180">
        <v>391</v>
      </c>
      <c r="D1180" t="s">
        <v>2906</v>
      </c>
      <c r="E1180" t="s">
        <v>2941</v>
      </c>
      <c r="F1180">
        <v>4</v>
      </c>
      <c r="G1180">
        <v>364.85</v>
      </c>
      <c r="H1180">
        <v>165.86</v>
      </c>
      <c r="I1180" t="b">
        <v>1</v>
      </c>
      <c r="J1180" t="s">
        <v>2929</v>
      </c>
      <c r="K1180" t="s">
        <v>2905</v>
      </c>
      <c r="L1180">
        <f>F1180*G1180</f>
        <v>1459.4</v>
      </c>
      <c r="M1180">
        <f t="shared" si="18"/>
        <v>1</v>
      </c>
    </row>
    <row r="1181" spans="1:13" x14ac:dyDescent="0.35">
      <c r="A1181">
        <v>4988</v>
      </c>
      <c r="B1181" s="1">
        <v>44606</v>
      </c>
      <c r="C1181">
        <v>391</v>
      </c>
      <c r="D1181" t="s">
        <v>2906</v>
      </c>
      <c r="E1181" t="s">
        <v>2907</v>
      </c>
      <c r="F1181">
        <v>5</v>
      </c>
      <c r="G1181">
        <v>119.49</v>
      </c>
      <c r="H1181">
        <v>3.26</v>
      </c>
      <c r="I1181" t="b">
        <v>1</v>
      </c>
      <c r="J1181" t="s">
        <v>2916</v>
      </c>
      <c r="K1181" t="s">
        <v>2905</v>
      </c>
      <c r="L1181">
        <f>F1181*G1181</f>
        <v>597.44999999999993</v>
      </c>
      <c r="M1181">
        <f t="shared" si="18"/>
        <v>1</v>
      </c>
    </row>
    <row r="1182" spans="1:13" x14ac:dyDescent="0.35">
      <c r="A1182">
        <v>3734</v>
      </c>
      <c r="B1182" s="1">
        <v>44614</v>
      </c>
      <c r="C1182">
        <v>392</v>
      </c>
      <c r="D1182" t="s">
        <v>2902</v>
      </c>
      <c r="E1182" t="s">
        <v>2903</v>
      </c>
      <c r="F1182">
        <v>4</v>
      </c>
      <c r="G1182">
        <v>458.35</v>
      </c>
      <c r="H1182">
        <v>123.8</v>
      </c>
      <c r="I1182" t="b">
        <v>0</v>
      </c>
      <c r="J1182" t="s">
        <v>2910</v>
      </c>
      <c r="K1182" t="s">
        <v>2917</v>
      </c>
      <c r="L1182">
        <f>F1182*G1182</f>
        <v>1833.4</v>
      </c>
      <c r="M1182">
        <f t="shared" si="18"/>
        <v>0</v>
      </c>
    </row>
    <row r="1183" spans="1:13" x14ac:dyDescent="0.35">
      <c r="A1183">
        <v>9369</v>
      </c>
      <c r="B1183" s="1">
        <v>44574</v>
      </c>
      <c r="C1183">
        <v>392</v>
      </c>
      <c r="D1183" t="s">
        <v>2906</v>
      </c>
      <c r="E1183" t="s">
        <v>2907</v>
      </c>
      <c r="F1183">
        <v>4</v>
      </c>
      <c r="G1183">
        <v>320.89</v>
      </c>
      <c r="H1183">
        <v>124.76</v>
      </c>
      <c r="I1183" t="b">
        <v>1</v>
      </c>
      <c r="J1183" t="s">
        <v>2916</v>
      </c>
      <c r="K1183" t="s">
        <v>2917</v>
      </c>
      <c r="L1183">
        <f>F1183*G1183</f>
        <v>1283.56</v>
      </c>
      <c r="M1183">
        <f t="shared" si="18"/>
        <v>1</v>
      </c>
    </row>
    <row r="1184" spans="1:13" x14ac:dyDescent="0.35">
      <c r="A1184">
        <v>2935</v>
      </c>
      <c r="B1184" s="1">
        <v>44513</v>
      </c>
      <c r="C1184">
        <v>392</v>
      </c>
      <c r="D1184" t="s">
        <v>2908</v>
      </c>
      <c r="E1184" t="s">
        <v>2909</v>
      </c>
      <c r="F1184">
        <v>2</v>
      </c>
      <c r="G1184">
        <v>158.35</v>
      </c>
      <c r="H1184">
        <v>49.34</v>
      </c>
      <c r="I1184" t="b">
        <v>1</v>
      </c>
      <c r="J1184" t="s">
        <v>2904</v>
      </c>
      <c r="K1184" t="s">
        <v>2905</v>
      </c>
      <c r="L1184">
        <f>F1184*G1184</f>
        <v>316.7</v>
      </c>
      <c r="M1184">
        <f t="shared" si="18"/>
        <v>1</v>
      </c>
    </row>
    <row r="1185" spans="1:13" x14ac:dyDescent="0.35">
      <c r="A1185">
        <v>5005</v>
      </c>
      <c r="B1185" s="1">
        <v>44433</v>
      </c>
      <c r="C1185">
        <v>392</v>
      </c>
      <c r="D1185" t="s">
        <v>2908</v>
      </c>
      <c r="E1185" t="s">
        <v>2937</v>
      </c>
      <c r="F1185">
        <v>1</v>
      </c>
      <c r="G1185">
        <v>346.9</v>
      </c>
      <c r="H1185">
        <v>37.31</v>
      </c>
      <c r="I1185" t="b">
        <v>0</v>
      </c>
      <c r="J1185" t="s">
        <v>2919</v>
      </c>
      <c r="K1185" t="s">
        <v>2917</v>
      </c>
      <c r="L1185">
        <f>F1185*G1185</f>
        <v>346.9</v>
      </c>
      <c r="M1185">
        <f t="shared" si="18"/>
        <v>0</v>
      </c>
    </row>
    <row r="1186" spans="1:13" x14ac:dyDescent="0.35">
      <c r="A1186">
        <v>3789</v>
      </c>
      <c r="B1186" s="1">
        <v>44938</v>
      </c>
      <c r="C1186">
        <v>393</v>
      </c>
      <c r="D1186" t="s">
        <v>2902</v>
      </c>
      <c r="E1186" t="s">
        <v>2939</v>
      </c>
      <c r="F1186">
        <v>2</v>
      </c>
      <c r="G1186">
        <v>41.47</v>
      </c>
      <c r="H1186">
        <v>8.4499999999999993</v>
      </c>
      <c r="I1186" t="b">
        <v>0</v>
      </c>
      <c r="J1186" t="s">
        <v>2929</v>
      </c>
      <c r="K1186" t="s">
        <v>2917</v>
      </c>
      <c r="L1186">
        <f>F1186*G1186</f>
        <v>82.94</v>
      </c>
      <c r="M1186">
        <f t="shared" si="18"/>
        <v>0</v>
      </c>
    </row>
    <row r="1187" spans="1:13" x14ac:dyDescent="0.35">
      <c r="A1187">
        <v>665</v>
      </c>
      <c r="B1187" s="1">
        <v>44862</v>
      </c>
      <c r="C1187">
        <v>393</v>
      </c>
      <c r="D1187" t="s">
        <v>2920</v>
      </c>
      <c r="E1187" t="s">
        <v>2936</v>
      </c>
      <c r="F1187">
        <v>2</v>
      </c>
      <c r="G1187">
        <v>51.22</v>
      </c>
      <c r="H1187">
        <v>13.12</v>
      </c>
      <c r="I1187" t="b">
        <v>0</v>
      </c>
      <c r="J1187" t="s">
        <v>2910</v>
      </c>
      <c r="K1187" t="s">
        <v>2905</v>
      </c>
      <c r="L1187">
        <f>F1187*G1187</f>
        <v>102.44</v>
      </c>
      <c r="M1187">
        <f t="shared" si="18"/>
        <v>0</v>
      </c>
    </row>
    <row r="1188" spans="1:13" x14ac:dyDescent="0.35">
      <c r="A1188">
        <v>8803</v>
      </c>
      <c r="B1188" s="1">
        <v>44736</v>
      </c>
      <c r="C1188">
        <v>393</v>
      </c>
      <c r="D1188" t="s">
        <v>2906</v>
      </c>
      <c r="E1188" t="s">
        <v>2934</v>
      </c>
      <c r="F1188">
        <v>3</v>
      </c>
      <c r="G1188">
        <v>55.5</v>
      </c>
      <c r="H1188">
        <v>1.82</v>
      </c>
      <c r="I1188" t="b">
        <v>1</v>
      </c>
      <c r="J1188" t="s">
        <v>2904</v>
      </c>
      <c r="K1188" t="s">
        <v>2917</v>
      </c>
      <c r="L1188">
        <f>F1188*G1188</f>
        <v>166.5</v>
      </c>
      <c r="M1188">
        <f t="shared" si="18"/>
        <v>1</v>
      </c>
    </row>
    <row r="1189" spans="1:13" x14ac:dyDescent="0.35">
      <c r="A1189">
        <v>1952</v>
      </c>
      <c r="B1189" s="1">
        <v>44705</v>
      </c>
      <c r="C1189">
        <v>393</v>
      </c>
      <c r="D1189" t="s">
        <v>2913</v>
      </c>
      <c r="E1189" t="s">
        <v>2918</v>
      </c>
      <c r="F1189">
        <v>4</v>
      </c>
      <c r="G1189">
        <v>226.85</v>
      </c>
      <c r="H1189">
        <v>4.08</v>
      </c>
      <c r="I1189" t="b">
        <v>1</v>
      </c>
      <c r="J1189" t="s">
        <v>2904</v>
      </c>
      <c r="K1189" t="s">
        <v>2905</v>
      </c>
      <c r="L1189">
        <f>F1189*G1189</f>
        <v>907.4</v>
      </c>
      <c r="M1189">
        <f t="shared" si="18"/>
        <v>1</v>
      </c>
    </row>
    <row r="1190" spans="1:13" x14ac:dyDescent="0.35">
      <c r="A1190">
        <v>9369</v>
      </c>
      <c r="B1190" s="1">
        <v>44567</v>
      </c>
      <c r="C1190">
        <v>393</v>
      </c>
      <c r="D1190" t="s">
        <v>2920</v>
      </c>
      <c r="E1190" t="s">
        <v>2936</v>
      </c>
      <c r="F1190">
        <v>1</v>
      </c>
      <c r="G1190">
        <v>165.91</v>
      </c>
      <c r="H1190">
        <v>39.24</v>
      </c>
      <c r="I1190" t="b">
        <v>0</v>
      </c>
      <c r="J1190" t="s">
        <v>2929</v>
      </c>
      <c r="K1190" t="s">
        <v>2917</v>
      </c>
      <c r="L1190">
        <f>F1190*G1190</f>
        <v>165.91</v>
      </c>
      <c r="M1190">
        <f t="shared" si="18"/>
        <v>0</v>
      </c>
    </row>
    <row r="1191" spans="1:13" x14ac:dyDescent="0.35">
      <c r="A1191">
        <v>5358</v>
      </c>
      <c r="B1191" s="1">
        <v>44359</v>
      </c>
      <c r="C1191">
        <v>393</v>
      </c>
      <c r="D1191" t="s">
        <v>2908</v>
      </c>
      <c r="E1191" t="s">
        <v>2909</v>
      </c>
      <c r="F1191">
        <v>1</v>
      </c>
      <c r="G1191">
        <v>80.069999999999993</v>
      </c>
      <c r="H1191">
        <v>26.91</v>
      </c>
      <c r="I1191" t="b">
        <v>0</v>
      </c>
      <c r="J1191" t="s">
        <v>2916</v>
      </c>
      <c r="K1191" t="s">
        <v>2905</v>
      </c>
      <c r="L1191">
        <f>F1191*G1191</f>
        <v>80.069999999999993</v>
      </c>
      <c r="M1191">
        <f t="shared" si="18"/>
        <v>0</v>
      </c>
    </row>
    <row r="1192" spans="1:13" x14ac:dyDescent="0.35">
      <c r="A1192">
        <v>55</v>
      </c>
      <c r="B1192" s="1">
        <v>44675</v>
      </c>
      <c r="C1192">
        <v>394</v>
      </c>
      <c r="D1192" t="s">
        <v>2902</v>
      </c>
      <c r="E1192" t="s">
        <v>2923</v>
      </c>
      <c r="F1192">
        <v>1</v>
      </c>
      <c r="G1192">
        <v>287.95</v>
      </c>
      <c r="H1192">
        <v>134.62</v>
      </c>
      <c r="I1192" t="b">
        <v>0</v>
      </c>
      <c r="J1192" t="s">
        <v>2910</v>
      </c>
      <c r="K1192" t="s">
        <v>2905</v>
      </c>
      <c r="L1192">
        <f>F1192*G1192</f>
        <v>287.95</v>
      </c>
      <c r="M1192">
        <f t="shared" si="18"/>
        <v>0</v>
      </c>
    </row>
    <row r="1193" spans="1:13" x14ac:dyDescent="0.35">
      <c r="A1193">
        <v>182</v>
      </c>
      <c r="B1193" s="1">
        <v>44408</v>
      </c>
      <c r="C1193">
        <v>394</v>
      </c>
      <c r="D1193" t="s">
        <v>2913</v>
      </c>
      <c r="E1193" t="s">
        <v>2940</v>
      </c>
      <c r="F1193">
        <v>1</v>
      </c>
      <c r="G1193">
        <v>483.58</v>
      </c>
      <c r="H1193">
        <v>229.37</v>
      </c>
      <c r="I1193" t="b">
        <v>0</v>
      </c>
      <c r="J1193" t="s">
        <v>2916</v>
      </c>
      <c r="K1193" t="s">
        <v>2917</v>
      </c>
      <c r="L1193">
        <f>F1193*G1193</f>
        <v>483.58</v>
      </c>
      <c r="M1193">
        <f t="shared" si="18"/>
        <v>0</v>
      </c>
    </row>
    <row r="1194" spans="1:13" x14ac:dyDescent="0.35">
      <c r="A1194">
        <v>9056</v>
      </c>
      <c r="B1194" s="1">
        <v>44345</v>
      </c>
      <c r="C1194">
        <v>394</v>
      </c>
      <c r="D1194" t="s">
        <v>2911</v>
      </c>
      <c r="E1194" t="s">
        <v>2943</v>
      </c>
      <c r="F1194">
        <v>1</v>
      </c>
      <c r="G1194">
        <v>272.11</v>
      </c>
      <c r="H1194">
        <v>32.159999999999997</v>
      </c>
      <c r="I1194" t="b">
        <v>0</v>
      </c>
      <c r="J1194" t="s">
        <v>2929</v>
      </c>
      <c r="K1194" t="s">
        <v>2917</v>
      </c>
      <c r="L1194">
        <f>F1194*G1194</f>
        <v>272.11</v>
      </c>
      <c r="M1194">
        <f t="shared" si="18"/>
        <v>0</v>
      </c>
    </row>
    <row r="1195" spans="1:13" x14ac:dyDescent="0.35">
      <c r="A1195">
        <v>9638</v>
      </c>
      <c r="B1195" s="1">
        <v>44322</v>
      </c>
      <c r="C1195">
        <v>394</v>
      </c>
      <c r="D1195" t="s">
        <v>2911</v>
      </c>
      <c r="E1195" t="s">
        <v>2912</v>
      </c>
      <c r="F1195">
        <v>1</v>
      </c>
      <c r="G1195">
        <v>146.76</v>
      </c>
      <c r="H1195">
        <v>44.74</v>
      </c>
      <c r="I1195" t="b">
        <v>0</v>
      </c>
      <c r="J1195" t="s">
        <v>2919</v>
      </c>
      <c r="K1195" t="s">
        <v>2905</v>
      </c>
      <c r="L1195">
        <f>F1195*G1195</f>
        <v>146.76</v>
      </c>
      <c r="M1195">
        <f t="shared" si="18"/>
        <v>0</v>
      </c>
    </row>
    <row r="1196" spans="1:13" x14ac:dyDescent="0.35">
      <c r="A1196">
        <v>4099</v>
      </c>
      <c r="B1196" s="1">
        <v>44834</v>
      </c>
      <c r="C1196">
        <v>395</v>
      </c>
      <c r="D1196" t="s">
        <v>2906</v>
      </c>
      <c r="E1196" t="s">
        <v>2907</v>
      </c>
      <c r="F1196">
        <v>1</v>
      </c>
      <c r="G1196">
        <v>337.22</v>
      </c>
      <c r="H1196">
        <v>140.02000000000001</v>
      </c>
      <c r="I1196" t="b">
        <v>0</v>
      </c>
      <c r="J1196" t="s">
        <v>2929</v>
      </c>
      <c r="K1196" t="s">
        <v>2917</v>
      </c>
      <c r="L1196">
        <f>F1196*G1196</f>
        <v>337.22</v>
      </c>
      <c r="M1196">
        <f t="shared" si="18"/>
        <v>0</v>
      </c>
    </row>
    <row r="1197" spans="1:13" x14ac:dyDescent="0.35">
      <c r="A1197">
        <v>2040</v>
      </c>
      <c r="B1197" s="1">
        <v>44694</v>
      </c>
      <c r="C1197">
        <v>395</v>
      </c>
      <c r="D1197" t="s">
        <v>2908</v>
      </c>
      <c r="E1197" t="s">
        <v>2928</v>
      </c>
      <c r="F1197">
        <v>2</v>
      </c>
      <c r="G1197">
        <v>383.85</v>
      </c>
      <c r="H1197">
        <v>183.69</v>
      </c>
      <c r="I1197" t="b">
        <v>0</v>
      </c>
      <c r="J1197" t="s">
        <v>2904</v>
      </c>
      <c r="K1197" t="s">
        <v>2905</v>
      </c>
      <c r="L1197">
        <f>F1197*G1197</f>
        <v>767.7</v>
      </c>
      <c r="M1197">
        <f t="shared" si="18"/>
        <v>0</v>
      </c>
    </row>
    <row r="1198" spans="1:13" x14ac:dyDescent="0.35">
      <c r="A1198">
        <v>544</v>
      </c>
      <c r="B1198" s="1">
        <v>44779</v>
      </c>
      <c r="C1198">
        <v>396</v>
      </c>
      <c r="D1198" t="s">
        <v>2908</v>
      </c>
      <c r="E1198" t="s">
        <v>2928</v>
      </c>
      <c r="F1198">
        <v>3</v>
      </c>
      <c r="G1198">
        <v>362.4</v>
      </c>
      <c r="H1198">
        <v>91.15</v>
      </c>
      <c r="I1198" t="b">
        <v>1</v>
      </c>
      <c r="J1198" t="s">
        <v>2910</v>
      </c>
      <c r="K1198" t="s">
        <v>2917</v>
      </c>
      <c r="L1198">
        <f>F1198*G1198</f>
        <v>1087.1999999999998</v>
      </c>
      <c r="M1198">
        <f t="shared" si="18"/>
        <v>1</v>
      </c>
    </row>
    <row r="1199" spans="1:13" x14ac:dyDescent="0.35">
      <c r="A1199">
        <v>2163</v>
      </c>
      <c r="B1199" s="1">
        <v>44799</v>
      </c>
      <c r="C1199">
        <v>397</v>
      </c>
      <c r="D1199" t="s">
        <v>2908</v>
      </c>
      <c r="E1199" t="s">
        <v>2937</v>
      </c>
      <c r="F1199">
        <v>3</v>
      </c>
      <c r="G1199">
        <v>277.70999999999998</v>
      </c>
      <c r="H1199">
        <v>23.99</v>
      </c>
      <c r="I1199" t="b">
        <v>0</v>
      </c>
      <c r="J1199" t="s">
        <v>2919</v>
      </c>
      <c r="K1199" t="s">
        <v>2917</v>
      </c>
      <c r="L1199">
        <f>F1199*G1199</f>
        <v>833.12999999999988</v>
      </c>
      <c r="M1199">
        <f t="shared" si="18"/>
        <v>0</v>
      </c>
    </row>
    <row r="1200" spans="1:13" x14ac:dyDescent="0.35">
      <c r="A1200">
        <v>5857</v>
      </c>
      <c r="B1200" s="1">
        <v>44588</v>
      </c>
      <c r="C1200">
        <v>397</v>
      </c>
      <c r="D1200" t="s">
        <v>2911</v>
      </c>
      <c r="E1200" t="s">
        <v>2912</v>
      </c>
      <c r="F1200">
        <v>5</v>
      </c>
      <c r="G1200">
        <v>137.91999999999999</v>
      </c>
      <c r="H1200">
        <v>38.99</v>
      </c>
      <c r="I1200" t="b">
        <v>0</v>
      </c>
      <c r="J1200" t="s">
        <v>2904</v>
      </c>
      <c r="K1200" t="s">
        <v>2905</v>
      </c>
      <c r="L1200">
        <f>F1200*G1200</f>
        <v>689.59999999999991</v>
      </c>
      <c r="M1200">
        <f t="shared" si="18"/>
        <v>0</v>
      </c>
    </row>
    <row r="1201" spans="1:13" x14ac:dyDescent="0.35">
      <c r="A1201">
        <v>4101</v>
      </c>
      <c r="B1201" s="1">
        <v>44724</v>
      </c>
      <c r="C1201">
        <v>398</v>
      </c>
      <c r="D1201" t="s">
        <v>2911</v>
      </c>
      <c r="E1201" t="s">
        <v>2942</v>
      </c>
      <c r="F1201">
        <v>5</v>
      </c>
      <c r="G1201">
        <v>488.71</v>
      </c>
      <c r="H1201">
        <v>94.69</v>
      </c>
      <c r="I1201" t="b">
        <v>0</v>
      </c>
      <c r="J1201" t="s">
        <v>2919</v>
      </c>
      <c r="K1201" t="s">
        <v>2917</v>
      </c>
      <c r="L1201">
        <f>F1201*G1201</f>
        <v>2443.5499999999997</v>
      </c>
      <c r="M1201">
        <f t="shared" si="18"/>
        <v>0</v>
      </c>
    </row>
    <row r="1202" spans="1:13" x14ac:dyDescent="0.35">
      <c r="A1202">
        <v>6780</v>
      </c>
      <c r="B1202" s="1">
        <v>44689</v>
      </c>
      <c r="C1202">
        <v>398</v>
      </c>
      <c r="D1202" t="s">
        <v>2906</v>
      </c>
      <c r="E1202" t="s">
        <v>2934</v>
      </c>
      <c r="F1202">
        <v>2</v>
      </c>
      <c r="G1202">
        <v>290.26</v>
      </c>
      <c r="H1202">
        <v>24.61</v>
      </c>
      <c r="I1202" t="b">
        <v>0</v>
      </c>
      <c r="J1202" t="s">
        <v>2916</v>
      </c>
      <c r="K1202" t="s">
        <v>2917</v>
      </c>
      <c r="L1202">
        <f>F1202*G1202</f>
        <v>580.52</v>
      </c>
      <c r="M1202">
        <f t="shared" si="18"/>
        <v>0</v>
      </c>
    </row>
    <row r="1203" spans="1:13" x14ac:dyDescent="0.35">
      <c r="A1203">
        <v>9781</v>
      </c>
      <c r="B1203" s="1">
        <v>44682</v>
      </c>
      <c r="C1203">
        <v>398</v>
      </c>
      <c r="D1203" t="s">
        <v>2908</v>
      </c>
      <c r="E1203" t="s">
        <v>2937</v>
      </c>
      <c r="F1203">
        <v>5</v>
      </c>
      <c r="G1203">
        <v>65.97</v>
      </c>
      <c r="H1203">
        <v>11.61</v>
      </c>
      <c r="I1203" t="b">
        <v>0</v>
      </c>
      <c r="J1203" t="s">
        <v>2904</v>
      </c>
      <c r="K1203" t="s">
        <v>2917</v>
      </c>
      <c r="L1203">
        <f>F1203*G1203</f>
        <v>329.85</v>
      </c>
      <c r="M1203">
        <f t="shared" si="18"/>
        <v>0</v>
      </c>
    </row>
    <row r="1204" spans="1:13" x14ac:dyDescent="0.35">
      <c r="A1204">
        <v>2379</v>
      </c>
      <c r="B1204" s="1">
        <v>44669</v>
      </c>
      <c r="C1204">
        <v>398</v>
      </c>
      <c r="D1204" t="s">
        <v>2906</v>
      </c>
      <c r="E1204" t="s">
        <v>2925</v>
      </c>
      <c r="F1204">
        <v>4</v>
      </c>
      <c r="G1204">
        <v>464.59</v>
      </c>
      <c r="H1204">
        <v>50.54</v>
      </c>
      <c r="I1204" t="b">
        <v>0</v>
      </c>
      <c r="J1204" t="s">
        <v>2919</v>
      </c>
      <c r="K1204" t="s">
        <v>2905</v>
      </c>
      <c r="L1204">
        <f>F1204*G1204</f>
        <v>1858.36</v>
      </c>
      <c r="M1204">
        <f t="shared" si="18"/>
        <v>0</v>
      </c>
    </row>
    <row r="1205" spans="1:13" x14ac:dyDescent="0.35">
      <c r="A1205">
        <v>6227</v>
      </c>
      <c r="B1205" s="1">
        <v>44660</v>
      </c>
      <c r="C1205">
        <v>398</v>
      </c>
      <c r="D1205" t="s">
        <v>2906</v>
      </c>
      <c r="E1205" t="s">
        <v>2922</v>
      </c>
      <c r="F1205">
        <v>4</v>
      </c>
      <c r="G1205">
        <v>174.46</v>
      </c>
      <c r="H1205">
        <v>70.06</v>
      </c>
      <c r="I1205" t="b">
        <v>0</v>
      </c>
      <c r="J1205" t="s">
        <v>2929</v>
      </c>
      <c r="K1205" t="s">
        <v>2905</v>
      </c>
      <c r="L1205">
        <f>F1205*G1205</f>
        <v>697.84</v>
      </c>
      <c r="M1205">
        <f t="shared" si="18"/>
        <v>0</v>
      </c>
    </row>
    <row r="1206" spans="1:13" x14ac:dyDescent="0.35">
      <c r="A1206">
        <v>9013</v>
      </c>
      <c r="B1206" s="1">
        <v>44360</v>
      </c>
      <c r="C1206">
        <v>398</v>
      </c>
      <c r="D1206" t="s">
        <v>2902</v>
      </c>
      <c r="E1206" t="s">
        <v>2903</v>
      </c>
      <c r="F1206">
        <v>4</v>
      </c>
      <c r="G1206">
        <v>359.33</v>
      </c>
      <c r="H1206">
        <v>44.03</v>
      </c>
      <c r="I1206" t="b">
        <v>0</v>
      </c>
      <c r="J1206" t="s">
        <v>2916</v>
      </c>
      <c r="K1206" t="s">
        <v>2905</v>
      </c>
      <c r="L1206">
        <f>F1206*G1206</f>
        <v>1437.32</v>
      </c>
      <c r="M1206">
        <f t="shared" si="18"/>
        <v>0</v>
      </c>
    </row>
    <row r="1207" spans="1:13" x14ac:dyDescent="0.35">
      <c r="A1207">
        <v>5365</v>
      </c>
      <c r="B1207" s="1">
        <v>44956</v>
      </c>
      <c r="C1207">
        <v>399</v>
      </c>
      <c r="D1207" t="s">
        <v>2906</v>
      </c>
      <c r="E1207" t="s">
        <v>2941</v>
      </c>
      <c r="F1207">
        <v>5</v>
      </c>
      <c r="G1207">
        <v>430.61</v>
      </c>
      <c r="H1207">
        <v>167.7</v>
      </c>
      <c r="I1207" t="b">
        <v>1</v>
      </c>
      <c r="J1207" t="s">
        <v>2919</v>
      </c>
      <c r="K1207" t="s">
        <v>2917</v>
      </c>
      <c r="L1207">
        <f>F1207*G1207</f>
        <v>2153.0500000000002</v>
      </c>
      <c r="M1207">
        <f t="shared" si="18"/>
        <v>1</v>
      </c>
    </row>
    <row r="1208" spans="1:13" x14ac:dyDescent="0.35">
      <c r="A1208">
        <v>1883</v>
      </c>
      <c r="B1208" s="1">
        <v>44651</v>
      </c>
      <c r="C1208">
        <v>399</v>
      </c>
      <c r="D1208" t="s">
        <v>2920</v>
      </c>
      <c r="E1208" t="s">
        <v>2921</v>
      </c>
      <c r="F1208">
        <v>4</v>
      </c>
      <c r="G1208">
        <v>461.25</v>
      </c>
      <c r="H1208">
        <v>185.04</v>
      </c>
      <c r="I1208" t="b">
        <v>1</v>
      </c>
      <c r="J1208" t="s">
        <v>2919</v>
      </c>
      <c r="K1208" t="s">
        <v>2905</v>
      </c>
      <c r="L1208">
        <f>F1208*G1208</f>
        <v>1845</v>
      </c>
      <c r="M1208">
        <f t="shared" si="18"/>
        <v>1</v>
      </c>
    </row>
    <row r="1209" spans="1:13" x14ac:dyDescent="0.35">
      <c r="A1209">
        <v>5941</v>
      </c>
      <c r="B1209" s="1">
        <v>44646</v>
      </c>
      <c r="C1209">
        <v>399</v>
      </c>
      <c r="D1209" t="s">
        <v>2908</v>
      </c>
      <c r="E1209" t="s">
        <v>2909</v>
      </c>
      <c r="F1209">
        <v>5</v>
      </c>
      <c r="G1209">
        <v>16.46</v>
      </c>
      <c r="H1209">
        <v>2.62</v>
      </c>
      <c r="I1209" t="b">
        <v>1</v>
      </c>
      <c r="J1209" t="s">
        <v>2929</v>
      </c>
      <c r="K1209" t="s">
        <v>2917</v>
      </c>
      <c r="L1209">
        <f>F1209*G1209</f>
        <v>82.300000000000011</v>
      </c>
      <c r="M1209">
        <f t="shared" si="18"/>
        <v>1</v>
      </c>
    </row>
    <row r="1210" spans="1:13" x14ac:dyDescent="0.35">
      <c r="A1210">
        <v>4874</v>
      </c>
      <c r="B1210" s="1">
        <v>44942</v>
      </c>
      <c r="C1210">
        <v>401</v>
      </c>
      <c r="D1210" t="s">
        <v>2908</v>
      </c>
      <c r="E1210" t="s">
        <v>2928</v>
      </c>
      <c r="F1210">
        <v>4</v>
      </c>
      <c r="G1210">
        <v>132.08000000000001</v>
      </c>
      <c r="H1210">
        <v>59.43</v>
      </c>
      <c r="I1210" t="b">
        <v>0</v>
      </c>
      <c r="J1210" t="s">
        <v>2929</v>
      </c>
      <c r="K1210" t="s">
        <v>2905</v>
      </c>
      <c r="L1210">
        <f>F1210*G1210</f>
        <v>528.32000000000005</v>
      </c>
      <c r="M1210">
        <f t="shared" si="18"/>
        <v>0</v>
      </c>
    </row>
    <row r="1211" spans="1:13" x14ac:dyDescent="0.35">
      <c r="A1211">
        <v>2565</v>
      </c>
      <c r="B1211" s="1">
        <v>44816</v>
      </c>
      <c r="C1211">
        <v>401</v>
      </c>
      <c r="D1211" t="s">
        <v>2920</v>
      </c>
      <c r="E1211" t="s">
        <v>2935</v>
      </c>
      <c r="F1211">
        <v>1</v>
      </c>
      <c r="G1211">
        <v>33.97</v>
      </c>
      <c r="H1211">
        <v>14.29</v>
      </c>
      <c r="I1211" t="b">
        <v>0</v>
      </c>
      <c r="J1211" t="s">
        <v>2929</v>
      </c>
      <c r="K1211" t="s">
        <v>2917</v>
      </c>
      <c r="L1211">
        <f>F1211*G1211</f>
        <v>33.97</v>
      </c>
      <c r="M1211">
        <f t="shared" si="18"/>
        <v>0</v>
      </c>
    </row>
    <row r="1212" spans="1:13" x14ac:dyDescent="0.35">
      <c r="A1212">
        <v>3874</v>
      </c>
      <c r="B1212" s="1">
        <v>44747</v>
      </c>
      <c r="C1212">
        <v>401</v>
      </c>
      <c r="D1212" t="s">
        <v>2913</v>
      </c>
      <c r="E1212" t="s">
        <v>2931</v>
      </c>
      <c r="F1212">
        <v>1</v>
      </c>
      <c r="G1212">
        <v>289.91000000000003</v>
      </c>
      <c r="H1212">
        <v>28.5</v>
      </c>
      <c r="I1212" t="b">
        <v>1</v>
      </c>
      <c r="J1212" t="s">
        <v>2919</v>
      </c>
      <c r="K1212" t="s">
        <v>2905</v>
      </c>
      <c r="L1212">
        <f>F1212*G1212</f>
        <v>289.91000000000003</v>
      </c>
      <c r="M1212">
        <f t="shared" si="18"/>
        <v>1</v>
      </c>
    </row>
    <row r="1213" spans="1:13" x14ac:dyDescent="0.35">
      <c r="A1213">
        <v>5427</v>
      </c>
      <c r="B1213" s="1">
        <v>44566</v>
      </c>
      <c r="C1213">
        <v>401</v>
      </c>
      <c r="D1213" t="s">
        <v>2908</v>
      </c>
      <c r="E1213" t="s">
        <v>2937</v>
      </c>
      <c r="F1213">
        <v>3</v>
      </c>
      <c r="G1213">
        <v>161.57</v>
      </c>
      <c r="H1213">
        <v>3.32</v>
      </c>
      <c r="I1213" t="b">
        <v>0</v>
      </c>
      <c r="J1213" t="s">
        <v>2904</v>
      </c>
      <c r="K1213" t="s">
        <v>2917</v>
      </c>
      <c r="L1213">
        <f>F1213*G1213</f>
        <v>484.71</v>
      </c>
      <c r="M1213">
        <f t="shared" si="18"/>
        <v>0</v>
      </c>
    </row>
    <row r="1214" spans="1:13" x14ac:dyDescent="0.35">
      <c r="A1214">
        <v>6671</v>
      </c>
      <c r="B1214" s="1">
        <v>44509</v>
      </c>
      <c r="C1214">
        <v>401</v>
      </c>
      <c r="D1214" t="s">
        <v>2920</v>
      </c>
      <c r="E1214" t="s">
        <v>2921</v>
      </c>
      <c r="F1214">
        <v>1</v>
      </c>
      <c r="G1214">
        <v>383.64</v>
      </c>
      <c r="H1214">
        <v>77.150000000000006</v>
      </c>
      <c r="I1214" t="b">
        <v>1</v>
      </c>
      <c r="J1214" t="s">
        <v>2904</v>
      </c>
      <c r="K1214" t="s">
        <v>2917</v>
      </c>
      <c r="L1214">
        <f>F1214*G1214</f>
        <v>383.64</v>
      </c>
      <c r="M1214">
        <f t="shared" si="18"/>
        <v>1</v>
      </c>
    </row>
    <row r="1215" spans="1:13" x14ac:dyDescent="0.35">
      <c r="A1215">
        <v>850</v>
      </c>
      <c r="B1215" s="1">
        <v>44749</v>
      </c>
      <c r="C1215">
        <v>403</v>
      </c>
      <c r="D1215" t="s">
        <v>2920</v>
      </c>
      <c r="E1215" t="s">
        <v>2930</v>
      </c>
      <c r="F1215">
        <v>4</v>
      </c>
      <c r="G1215">
        <v>203.95</v>
      </c>
      <c r="H1215">
        <v>44.25</v>
      </c>
      <c r="I1215" t="b">
        <v>1</v>
      </c>
      <c r="J1215" t="s">
        <v>2910</v>
      </c>
      <c r="K1215" t="s">
        <v>2917</v>
      </c>
      <c r="L1215">
        <f>F1215*G1215</f>
        <v>815.8</v>
      </c>
      <c r="M1215">
        <f t="shared" si="18"/>
        <v>1</v>
      </c>
    </row>
    <row r="1216" spans="1:13" x14ac:dyDescent="0.35">
      <c r="A1216">
        <v>4519</v>
      </c>
      <c r="B1216" s="1">
        <v>44638</v>
      </c>
      <c r="C1216">
        <v>404</v>
      </c>
      <c r="D1216" t="s">
        <v>2920</v>
      </c>
      <c r="E1216" t="s">
        <v>2930</v>
      </c>
      <c r="F1216">
        <v>1</v>
      </c>
      <c r="G1216">
        <v>158.43</v>
      </c>
      <c r="H1216">
        <v>75.540000000000006</v>
      </c>
      <c r="I1216" t="b">
        <v>1</v>
      </c>
      <c r="J1216" t="s">
        <v>2929</v>
      </c>
      <c r="K1216" t="s">
        <v>2917</v>
      </c>
      <c r="L1216">
        <f>F1216*G1216</f>
        <v>158.43</v>
      </c>
      <c r="M1216">
        <f t="shared" si="18"/>
        <v>1</v>
      </c>
    </row>
    <row r="1217" spans="1:13" x14ac:dyDescent="0.35">
      <c r="A1217">
        <v>8979</v>
      </c>
      <c r="B1217" s="1">
        <v>44343</v>
      </c>
      <c r="C1217">
        <v>404</v>
      </c>
      <c r="D1217" t="s">
        <v>2906</v>
      </c>
      <c r="E1217" t="s">
        <v>2907</v>
      </c>
      <c r="F1217">
        <v>3</v>
      </c>
      <c r="G1217">
        <v>378.61</v>
      </c>
      <c r="H1217">
        <v>109.87</v>
      </c>
      <c r="I1217" t="b">
        <v>1</v>
      </c>
      <c r="J1217" t="s">
        <v>2910</v>
      </c>
      <c r="K1217" t="s">
        <v>2905</v>
      </c>
      <c r="L1217">
        <f>F1217*G1217</f>
        <v>1135.83</v>
      </c>
      <c r="M1217">
        <f t="shared" si="18"/>
        <v>1</v>
      </c>
    </row>
    <row r="1218" spans="1:13" x14ac:dyDescent="0.35">
      <c r="A1218">
        <v>4957</v>
      </c>
      <c r="B1218" s="1">
        <v>44394</v>
      </c>
      <c r="C1218">
        <v>405</v>
      </c>
      <c r="D1218" t="s">
        <v>2902</v>
      </c>
      <c r="E1218" t="s">
        <v>2903</v>
      </c>
      <c r="F1218">
        <v>2</v>
      </c>
      <c r="G1218">
        <v>484.35</v>
      </c>
      <c r="H1218">
        <v>135.51</v>
      </c>
      <c r="I1218" t="b">
        <v>1</v>
      </c>
      <c r="J1218" t="s">
        <v>2910</v>
      </c>
      <c r="K1218" t="s">
        <v>2917</v>
      </c>
      <c r="L1218">
        <f>F1218*G1218</f>
        <v>968.7</v>
      </c>
      <c r="M1218">
        <f t="shared" si="18"/>
        <v>1</v>
      </c>
    </row>
    <row r="1219" spans="1:13" x14ac:dyDescent="0.35">
      <c r="A1219">
        <v>4352</v>
      </c>
      <c r="B1219" s="1">
        <v>44824</v>
      </c>
      <c r="C1219">
        <v>406</v>
      </c>
      <c r="D1219" t="s">
        <v>2920</v>
      </c>
      <c r="E1219" t="s">
        <v>2935</v>
      </c>
      <c r="F1219">
        <v>4</v>
      </c>
      <c r="G1219">
        <v>164.93</v>
      </c>
      <c r="H1219">
        <v>62</v>
      </c>
      <c r="I1219" t="b">
        <v>1</v>
      </c>
      <c r="J1219" t="s">
        <v>2919</v>
      </c>
      <c r="K1219" t="s">
        <v>2905</v>
      </c>
      <c r="L1219">
        <f>F1219*G1219</f>
        <v>659.72</v>
      </c>
      <c r="M1219">
        <f t="shared" ref="M1219:M1282" si="19">IF(I1219, 1, 0)</f>
        <v>1</v>
      </c>
    </row>
    <row r="1220" spans="1:13" x14ac:dyDescent="0.35">
      <c r="A1220">
        <v>5829</v>
      </c>
      <c r="B1220" s="1">
        <v>44609</v>
      </c>
      <c r="C1220">
        <v>406</v>
      </c>
      <c r="D1220" t="s">
        <v>2908</v>
      </c>
      <c r="E1220" t="s">
        <v>2932</v>
      </c>
      <c r="F1220">
        <v>3</v>
      </c>
      <c r="G1220">
        <v>137.47999999999999</v>
      </c>
      <c r="H1220">
        <v>68.099999999999994</v>
      </c>
      <c r="I1220" t="b">
        <v>1</v>
      </c>
      <c r="J1220" t="s">
        <v>2929</v>
      </c>
      <c r="K1220" t="s">
        <v>2905</v>
      </c>
      <c r="L1220">
        <f>F1220*G1220</f>
        <v>412.43999999999994</v>
      </c>
      <c r="M1220">
        <f t="shared" si="19"/>
        <v>1</v>
      </c>
    </row>
    <row r="1221" spans="1:13" x14ac:dyDescent="0.35">
      <c r="A1221">
        <v>5831</v>
      </c>
      <c r="B1221" s="1">
        <v>44599</v>
      </c>
      <c r="C1221">
        <v>408</v>
      </c>
      <c r="D1221" t="s">
        <v>2908</v>
      </c>
      <c r="E1221" t="s">
        <v>2932</v>
      </c>
      <c r="F1221">
        <v>5</v>
      </c>
      <c r="G1221">
        <v>273.26</v>
      </c>
      <c r="H1221">
        <v>18.04</v>
      </c>
      <c r="I1221" t="b">
        <v>1</v>
      </c>
      <c r="J1221" t="s">
        <v>2919</v>
      </c>
      <c r="K1221" t="s">
        <v>2917</v>
      </c>
      <c r="L1221">
        <f>F1221*G1221</f>
        <v>1366.3</v>
      </c>
      <c r="M1221">
        <f t="shared" si="19"/>
        <v>1</v>
      </c>
    </row>
    <row r="1222" spans="1:13" x14ac:dyDescent="0.35">
      <c r="A1222">
        <v>2379</v>
      </c>
      <c r="B1222" s="1">
        <v>44494</v>
      </c>
      <c r="C1222">
        <v>408</v>
      </c>
      <c r="D1222" t="s">
        <v>2906</v>
      </c>
      <c r="E1222" t="s">
        <v>2907</v>
      </c>
      <c r="F1222">
        <v>2</v>
      </c>
      <c r="G1222">
        <v>66.62</v>
      </c>
      <c r="H1222">
        <v>5.24</v>
      </c>
      <c r="I1222" t="b">
        <v>0</v>
      </c>
      <c r="J1222" t="s">
        <v>2929</v>
      </c>
      <c r="K1222" t="s">
        <v>2905</v>
      </c>
      <c r="L1222">
        <f>F1222*G1222</f>
        <v>133.24</v>
      </c>
      <c r="M1222">
        <f t="shared" si="19"/>
        <v>0</v>
      </c>
    </row>
    <row r="1223" spans="1:13" x14ac:dyDescent="0.35">
      <c r="A1223">
        <v>315</v>
      </c>
      <c r="B1223" s="1">
        <v>44477</v>
      </c>
      <c r="C1223">
        <v>408</v>
      </c>
      <c r="D1223" t="s">
        <v>2908</v>
      </c>
      <c r="E1223" t="s">
        <v>2937</v>
      </c>
      <c r="F1223">
        <v>5</v>
      </c>
      <c r="G1223">
        <v>38.81</v>
      </c>
      <c r="H1223">
        <v>10.61</v>
      </c>
      <c r="I1223" t="b">
        <v>0</v>
      </c>
      <c r="J1223" t="s">
        <v>2929</v>
      </c>
      <c r="K1223" t="s">
        <v>2905</v>
      </c>
      <c r="L1223">
        <f>F1223*G1223</f>
        <v>194.05</v>
      </c>
      <c r="M1223">
        <f t="shared" si="19"/>
        <v>0</v>
      </c>
    </row>
    <row r="1224" spans="1:13" x14ac:dyDescent="0.35">
      <c r="A1224">
        <v>9561</v>
      </c>
      <c r="B1224" s="1">
        <v>44805</v>
      </c>
      <c r="C1224">
        <v>409</v>
      </c>
      <c r="D1224" t="s">
        <v>2911</v>
      </c>
      <c r="E1224" t="s">
        <v>2924</v>
      </c>
      <c r="F1224">
        <v>2</v>
      </c>
      <c r="G1224">
        <v>259.67</v>
      </c>
      <c r="H1224">
        <v>11.8</v>
      </c>
      <c r="I1224" t="b">
        <v>1</v>
      </c>
      <c r="J1224" t="s">
        <v>2919</v>
      </c>
      <c r="K1224" t="s">
        <v>2917</v>
      </c>
      <c r="L1224">
        <f>F1224*G1224</f>
        <v>519.34</v>
      </c>
      <c r="M1224">
        <f t="shared" si="19"/>
        <v>1</v>
      </c>
    </row>
    <row r="1225" spans="1:13" x14ac:dyDescent="0.35">
      <c r="A1225">
        <v>7848</v>
      </c>
      <c r="B1225" s="1">
        <v>44689</v>
      </c>
      <c r="C1225">
        <v>409</v>
      </c>
      <c r="D1225" t="s">
        <v>2906</v>
      </c>
      <c r="E1225" t="s">
        <v>2907</v>
      </c>
      <c r="F1225">
        <v>2</v>
      </c>
      <c r="G1225">
        <v>300.89999999999998</v>
      </c>
      <c r="H1225">
        <v>102.5</v>
      </c>
      <c r="I1225" t="b">
        <v>1</v>
      </c>
      <c r="J1225" t="s">
        <v>2919</v>
      </c>
      <c r="K1225" t="s">
        <v>2917</v>
      </c>
      <c r="L1225">
        <f>F1225*G1225</f>
        <v>601.79999999999995</v>
      </c>
      <c r="M1225">
        <f t="shared" si="19"/>
        <v>1</v>
      </c>
    </row>
    <row r="1226" spans="1:13" x14ac:dyDescent="0.35">
      <c r="A1226">
        <v>8949</v>
      </c>
      <c r="B1226" s="1">
        <v>44414</v>
      </c>
      <c r="C1226">
        <v>409</v>
      </c>
      <c r="D1226" t="s">
        <v>2913</v>
      </c>
      <c r="E1226" t="s">
        <v>2931</v>
      </c>
      <c r="F1226">
        <v>1</v>
      </c>
      <c r="G1226">
        <v>467.78</v>
      </c>
      <c r="H1226">
        <v>35.42</v>
      </c>
      <c r="I1226" t="b">
        <v>1</v>
      </c>
      <c r="J1226" t="s">
        <v>2919</v>
      </c>
      <c r="K1226" t="s">
        <v>2905</v>
      </c>
      <c r="L1226">
        <f>F1226*G1226</f>
        <v>467.78</v>
      </c>
      <c r="M1226">
        <f t="shared" si="19"/>
        <v>1</v>
      </c>
    </row>
    <row r="1227" spans="1:13" x14ac:dyDescent="0.35">
      <c r="A1227">
        <v>6356</v>
      </c>
      <c r="B1227" s="1">
        <v>44338</v>
      </c>
      <c r="C1227">
        <v>410</v>
      </c>
      <c r="D1227" t="s">
        <v>2902</v>
      </c>
      <c r="E1227" t="s">
        <v>2939</v>
      </c>
      <c r="F1227">
        <v>1</v>
      </c>
      <c r="G1227">
        <v>239.38</v>
      </c>
      <c r="H1227">
        <v>92.97</v>
      </c>
      <c r="I1227" t="b">
        <v>0</v>
      </c>
      <c r="J1227" t="s">
        <v>2910</v>
      </c>
      <c r="K1227" t="s">
        <v>2917</v>
      </c>
      <c r="L1227">
        <f>F1227*G1227</f>
        <v>239.38</v>
      </c>
      <c r="M1227">
        <f t="shared" si="19"/>
        <v>0</v>
      </c>
    </row>
    <row r="1228" spans="1:13" x14ac:dyDescent="0.35">
      <c r="A1228">
        <v>1700</v>
      </c>
      <c r="B1228" s="1">
        <v>44924</v>
      </c>
      <c r="C1228">
        <v>411</v>
      </c>
      <c r="D1228" t="s">
        <v>2906</v>
      </c>
      <c r="E1228" t="s">
        <v>2922</v>
      </c>
      <c r="F1228">
        <v>5</v>
      </c>
      <c r="G1228">
        <v>330.68</v>
      </c>
      <c r="H1228">
        <v>97.6</v>
      </c>
      <c r="I1228" t="b">
        <v>1</v>
      </c>
      <c r="J1228" t="s">
        <v>2919</v>
      </c>
      <c r="K1228" t="s">
        <v>2917</v>
      </c>
      <c r="L1228">
        <f>F1228*G1228</f>
        <v>1653.4</v>
      </c>
      <c r="M1228">
        <f t="shared" si="19"/>
        <v>1</v>
      </c>
    </row>
    <row r="1229" spans="1:13" x14ac:dyDescent="0.35">
      <c r="A1229">
        <v>1422</v>
      </c>
      <c r="B1229" s="1">
        <v>44674</v>
      </c>
      <c r="C1229">
        <v>411</v>
      </c>
      <c r="D1229" t="s">
        <v>2902</v>
      </c>
      <c r="E1229" t="s">
        <v>2915</v>
      </c>
      <c r="F1229">
        <v>2</v>
      </c>
      <c r="G1229">
        <v>491.03</v>
      </c>
      <c r="H1229">
        <v>117.22</v>
      </c>
      <c r="I1229" t="b">
        <v>1</v>
      </c>
      <c r="J1229" t="s">
        <v>2919</v>
      </c>
      <c r="K1229" t="s">
        <v>2905</v>
      </c>
      <c r="L1229">
        <f>F1229*G1229</f>
        <v>982.06</v>
      </c>
      <c r="M1229">
        <f t="shared" si="19"/>
        <v>1</v>
      </c>
    </row>
    <row r="1230" spans="1:13" x14ac:dyDescent="0.35">
      <c r="A1230">
        <v>1862</v>
      </c>
      <c r="B1230" s="1">
        <v>44542</v>
      </c>
      <c r="C1230">
        <v>411</v>
      </c>
      <c r="D1230" t="s">
        <v>2902</v>
      </c>
      <c r="E1230" t="s">
        <v>2939</v>
      </c>
      <c r="F1230">
        <v>5</v>
      </c>
      <c r="G1230">
        <v>304.8</v>
      </c>
      <c r="H1230">
        <v>111.46</v>
      </c>
      <c r="I1230" t="b">
        <v>1</v>
      </c>
      <c r="J1230" t="s">
        <v>2919</v>
      </c>
      <c r="K1230" t="s">
        <v>2917</v>
      </c>
      <c r="L1230">
        <f>F1230*G1230</f>
        <v>1524</v>
      </c>
      <c r="M1230">
        <f t="shared" si="19"/>
        <v>1</v>
      </c>
    </row>
    <row r="1231" spans="1:13" x14ac:dyDescent="0.35">
      <c r="A1231">
        <v>5090</v>
      </c>
      <c r="B1231" s="1">
        <v>44364</v>
      </c>
      <c r="C1231">
        <v>411</v>
      </c>
      <c r="D1231" t="s">
        <v>2920</v>
      </c>
      <c r="E1231" t="s">
        <v>2935</v>
      </c>
      <c r="F1231">
        <v>5</v>
      </c>
      <c r="G1231">
        <v>42.99</v>
      </c>
      <c r="H1231">
        <v>0.6</v>
      </c>
      <c r="I1231" t="b">
        <v>1</v>
      </c>
      <c r="J1231" t="s">
        <v>2916</v>
      </c>
      <c r="K1231" t="s">
        <v>2905</v>
      </c>
      <c r="L1231">
        <f>F1231*G1231</f>
        <v>214.95000000000002</v>
      </c>
      <c r="M1231">
        <f t="shared" si="19"/>
        <v>1</v>
      </c>
    </row>
    <row r="1232" spans="1:13" x14ac:dyDescent="0.35">
      <c r="A1232">
        <v>2089</v>
      </c>
      <c r="B1232" s="1">
        <v>44918</v>
      </c>
      <c r="C1232">
        <v>412</v>
      </c>
      <c r="D1232" t="s">
        <v>2902</v>
      </c>
      <c r="E1232" t="s">
        <v>2933</v>
      </c>
      <c r="F1232">
        <v>2</v>
      </c>
      <c r="G1232">
        <v>358.87</v>
      </c>
      <c r="H1232">
        <v>21.36</v>
      </c>
      <c r="I1232" t="b">
        <v>0</v>
      </c>
      <c r="J1232" t="s">
        <v>2904</v>
      </c>
      <c r="K1232" t="s">
        <v>2917</v>
      </c>
      <c r="L1232">
        <f>F1232*G1232</f>
        <v>717.74</v>
      </c>
      <c r="M1232">
        <f t="shared" si="19"/>
        <v>0</v>
      </c>
    </row>
    <row r="1233" spans="1:13" x14ac:dyDescent="0.35">
      <c r="A1233">
        <v>352</v>
      </c>
      <c r="B1233" s="1">
        <v>44538</v>
      </c>
      <c r="C1233">
        <v>412</v>
      </c>
      <c r="D1233" t="s">
        <v>2908</v>
      </c>
      <c r="E1233" t="s">
        <v>2909</v>
      </c>
      <c r="F1233">
        <v>1</v>
      </c>
      <c r="G1233">
        <v>315.61</v>
      </c>
      <c r="H1233">
        <v>61.54</v>
      </c>
      <c r="I1233" t="b">
        <v>1</v>
      </c>
      <c r="J1233" t="s">
        <v>2916</v>
      </c>
      <c r="K1233" t="s">
        <v>2905</v>
      </c>
      <c r="L1233">
        <f>F1233*G1233</f>
        <v>315.61</v>
      </c>
      <c r="M1233">
        <f t="shared" si="19"/>
        <v>1</v>
      </c>
    </row>
    <row r="1234" spans="1:13" x14ac:dyDescent="0.35">
      <c r="A1234">
        <v>4269</v>
      </c>
      <c r="B1234" s="1">
        <v>44454</v>
      </c>
      <c r="C1234">
        <v>412</v>
      </c>
      <c r="D1234" t="s">
        <v>2920</v>
      </c>
      <c r="E1234" t="s">
        <v>2921</v>
      </c>
      <c r="F1234">
        <v>3</v>
      </c>
      <c r="G1234">
        <v>492.96</v>
      </c>
      <c r="H1234">
        <v>156.02000000000001</v>
      </c>
      <c r="I1234" t="b">
        <v>0</v>
      </c>
      <c r="J1234" t="s">
        <v>2929</v>
      </c>
      <c r="K1234" t="s">
        <v>2917</v>
      </c>
      <c r="L1234">
        <f>F1234*G1234</f>
        <v>1478.8799999999999</v>
      </c>
      <c r="M1234">
        <f t="shared" si="19"/>
        <v>0</v>
      </c>
    </row>
    <row r="1235" spans="1:13" x14ac:dyDescent="0.35">
      <c r="A1235">
        <v>2064</v>
      </c>
      <c r="B1235" s="1">
        <v>44490</v>
      </c>
      <c r="C1235">
        <v>413</v>
      </c>
      <c r="D1235" t="s">
        <v>2902</v>
      </c>
      <c r="E1235" t="s">
        <v>2915</v>
      </c>
      <c r="F1235">
        <v>4</v>
      </c>
      <c r="G1235">
        <v>405.67</v>
      </c>
      <c r="H1235">
        <v>177.46</v>
      </c>
      <c r="I1235" t="b">
        <v>0</v>
      </c>
      <c r="J1235" t="s">
        <v>2919</v>
      </c>
      <c r="K1235" t="s">
        <v>2917</v>
      </c>
      <c r="L1235">
        <f>F1235*G1235</f>
        <v>1622.68</v>
      </c>
      <c r="M1235">
        <f t="shared" si="19"/>
        <v>0</v>
      </c>
    </row>
    <row r="1236" spans="1:13" x14ac:dyDescent="0.35">
      <c r="A1236">
        <v>9945</v>
      </c>
      <c r="B1236" s="1">
        <v>44440</v>
      </c>
      <c r="C1236">
        <v>413</v>
      </c>
      <c r="D1236" t="s">
        <v>2920</v>
      </c>
      <c r="E1236" t="s">
        <v>2936</v>
      </c>
      <c r="F1236">
        <v>3</v>
      </c>
      <c r="G1236">
        <v>420.78</v>
      </c>
      <c r="H1236">
        <v>187.17</v>
      </c>
      <c r="I1236" t="b">
        <v>0</v>
      </c>
      <c r="J1236" t="s">
        <v>2916</v>
      </c>
      <c r="K1236" t="s">
        <v>2917</v>
      </c>
      <c r="L1236">
        <f>F1236*G1236</f>
        <v>1262.3399999999999</v>
      </c>
      <c r="M1236">
        <f t="shared" si="19"/>
        <v>0</v>
      </c>
    </row>
    <row r="1237" spans="1:13" x14ac:dyDescent="0.35">
      <c r="A1237">
        <v>6291</v>
      </c>
      <c r="B1237" s="1">
        <v>44341</v>
      </c>
      <c r="C1237">
        <v>413</v>
      </c>
      <c r="D1237" t="s">
        <v>2920</v>
      </c>
      <c r="E1237" t="s">
        <v>2927</v>
      </c>
      <c r="F1237">
        <v>2</v>
      </c>
      <c r="G1237">
        <v>332.03</v>
      </c>
      <c r="H1237">
        <v>106.62</v>
      </c>
      <c r="I1237" t="b">
        <v>1</v>
      </c>
      <c r="J1237" t="s">
        <v>2910</v>
      </c>
      <c r="K1237" t="s">
        <v>2917</v>
      </c>
      <c r="L1237">
        <f>F1237*G1237</f>
        <v>664.06</v>
      </c>
      <c r="M1237">
        <f t="shared" si="19"/>
        <v>1</v>
      </c>
    </row>
    <row r="1238" spans="1:13" x14ac:dyDescent="0.35">
      <c r="A1238">
        <v>8304</v>
      </c>
      <c r="B1238" s="1">
        <v>44999</v>
      </c>
      <c r="C1238">
        <v>414</v>
      </c>
      <c r="D1238" t="s">
        <v>2920</v>
      </c>
      <c r="E1238" t="s">
        <v>2927</v>
      </c>
      <c r="F1238">
        <v>5</v>
      </c>
      <c r="G1238">
        <v>24.18</v>
      </c>
      <c r="H1238">
        <v>2.33</v>
      </c>
      <c r="I1238" t="b">
        <v>1</v>
      </c>
      <c r="J1238" t="s">
        <v>2919</v>
      </c>
      <c r="K1238" t="s">
        <v>2917</v>
      </c>
      <c r="L1238">
        <f>F1238*G1238</f>
        <v>120.9</v>
      </c>
      <c r="M1238">
        <f t="shared" si="19"/>
        <v>1</v>
      </c>
    </row>
    <row r="1239" spans="1:13" x14ac:dyDescent="0.35">
      <c r="A1239">
        <v>825</v>
      </c>
      <c r="B1239" s="1">
        <v>44997</v>
      </c>
      <c r="C1239">
        <v>414</v>
      </c>
      <c r="D1239" t="s">
        <v>2908</v>
      </c>
      <c r="E1239" t="s">
        <v>2938</v>
      </c>
      <c r="F1239">
        <v>2</v>
      </c>
      <c r="G1239">
        <v>202.59</v>
      </c>
      <c r="H1239">
        <v>97.44</v>
      </c>
      <c r="I1239" t="b">
        <v>1</v>
      </c>
      <c r="J1239" t="s">
        <v>2916</v>
      </c>
      <c r="K1239" t="s">
        <v>2905</v>
      </c>
      <c r="L1239">
        <f>F1239*G1239</f>
        <v>405.18</v>
      </c>
      <c r="M1239">
        <f t="shared" si="19"/>
        <v>1</v>
      </c>
    </row>
    <row r="1240" spans="1:13" x14ac:dyDescent="0.35">
      <c r="A1240">
        <v>6386</v>
      </c>
      <c r="B1240" s="1">
        <v>44894</v>
      </c>
      <c r="C1240">
        <v>414</v>
      </c>
      <c r="D1240" t="s">
        <v>2920</v>
      </c>
      <c r="E1240" t="s">
        <v>2935</v>
      </c>
      <c r="F1240">
        <v>4</v>
      </c>
      <c r="G1240">
        <v>189.81</v>
      </c>
      <c r="H1240">
        <v>24.58</v>
      </c>
      <c r="I1240" t="b">
        <v>1</v>
      </c>
      <c r="J1240" t="s">
        <v>2929</v>
      </c>
      <c r="K1240" t="s">
        <v>2917</v>
      </c>
      <c r="L1240">
        <f>F1240*G1240</f>
        <v>759.24</v>
      </c>
      <c r="M1240">
        <f t="shared" si="19"/>
        <v>1</v>
      </c>
    </row>
    <row r="1241" spans="1:13" x14ac:dyDescent="0.35">
      <c r="A1241">
        <v>3832</v>
      </c>
      <c r="B1241" s="1">
        <v>44519</v>
      </c>
      <c r="C1241">
        <v>414</v>
      </c>
      <c r="D1241" t="s">
        <v>2908</v>
      </c>
      <c r="E1241" t="s">
        <v>2932</v>
      </c>
      <c r="F1241">
        <v>3</v>
      </c>
      <c r="G1241">
        <v>332.97</v>
      </c>
      <c r="H1241">
        <v>146.88</v>
      </c>
      <c r="I1241" t="b">
        <v>1</v>
      </c>
      <c r="J1241" t="s">
        <v>2904</v>
      </c>
      <c r="K1241" t="s">
        <v>2905</v>
      </c>
      <c r="L1241">
        <f>F1241*G1241</f>
        <v>998.91000000000008</v>
      </c>
      <c r="M1241">
        <f t="shared" si="19"/>
        <v>1</v>
      </c>
    </row>
    <row r="1242" spans="1:13" x14ac:dyDescent="0.35">
      <c r="A1242">
        <v>4488</v>
      </c>
      <c r="B1242" s="1">
        <v>44921</v>
      </c>
      <c r="C1242">
        <v>415</v>
      </c>
      <c r="D1242" t="s">
        <v>2906</v>
      </c>
      <c r="E1242" t="s">
        <v>2922</v>
      </c>
      <c r="F1242">
        <v>4</v>
      </c>
      <c r="G1242">
        <v>436.93</v>
      </c>
      <c r="H1242">
        <v>114.65</v>
      </c>
      <c r="I1242" t="b">
        <v>0</v>
      </c>
      <c r="J1242" t="s">
        <v>2916</v>
      </c>
      <c r="K1242" t="s">
        <v>2917</v>
      </c>
      <c r="L1242">
        <f>F1242*G1242</f>
        <v>1747.72</v>
      </c>
      <c r="M1242">
        <f t="shared" si="19"/>
        <v>0</v>
      </c>
    </row>
    <row r="1243" spans="1:13" x14ac:dyDescent="0.35">
      <c r="A1243">
        <v>8783</v>
      </c>
      <c r="B1243" s="1">
        <v>44726</v>
      </c>
      <c r="C1243">
        <v>415</v>
      </c>
      <c r="D1243" t="s">
        <v>2911</v>
      </c>
      <c r="E1243" t="s">
        <v>2924</v>
      </c>
      <c r="F1243">
        <v>2</v>
      </c>
      <c r="G1243">
        <v>387.62</v>
      </c>
      <c r="H1243">
        <v>5.56</v>
      </c>
      <c r="I1243" t="b">
        <v>1</v>
      </c>
      <c r="J1243" t="s">
        <v>2929</v>
      </c>
      <c r="K1243" t="s">
        <v>2905</v>
      </c>
      <c r="L1243">
        <f>F1243*G1243</f>
        <v>775.24</v>
      </c>
      <c r="M1243">
        <f t="shared" si="19"/>
        <v>1</v>
      </c>
    </row>
    <row r="1244" spans="1:13" x14ac:dyDescent="0.35">
      <c r="A1244">
        <v>8461</v>
      </c>
      <c r="B1244" s="1">
        <v>44801</v>
      </c>
      <c r="C1244">
        <v>416</v>
      </c>
      <c r="D1244" t="s">
        <v>2911</v>
      </c>
      <c r="E1244" t="s">
        <v>2943</v>
      </c>
      <c r="F1244">
        <v>4</v>
      </c>
      <c r="G1244">
        <v>398.4</v>
      </c>
      <c r="H1244">
        <v>176.72</v>
      </c>
      <c r="I1244" t="b">
        <v>1</v>
      </c>
      <c r="J1244" t="s">
        <v>2904</v>
      </c>
      <c r="K1244" t="s">
        <v>2917</v>
      </c>
      <c r="L1244">
        <f>F1244*G1244</f>
        <v>1593.6</v>
      </c>
      <c r="M1244">
        <f t="shared" si="19"/>
        <v>1</v>
      </c>
    </row>
    <row r="1245" spans="1:13" x14ac:dyDescent="0.35">
      <c r="A1245">
        <v>1952</v>
      </c>
      <c r="B1245" s="1">
        <v>44531</v>
      </c>
      <c r="C1245">
        <v>416</v>
      </c>
      <c r="D1245" t="s">
        <v>2906</v>
      </c>
      <c r="E1245" t="s">
        <v>2925</v>
      </c>
      <c r="F1245">
        <v>5</v>
      </c>
      <c r="G1245">
        <v>477.92</v>
      </c>
      <c r="H1245">
        <v>203.21</v>
      </c>
      <c r="I1245" t="b">
        <v>0</v>
      </c>
      <c r="J1245" t="s">
        <v>2904</v>
      </c>
      <c r="K1245" t="s">
        <v>2917</v>
      </c>
      <c r="L1245">
        <f>F1245*G1245</f>
        <v>2389.6</v>
      </c>
      <c r="M1245">
        <f t="shared" si="19"/>
        <v>0</v>
      </c>
    </row>
    <row r="1246" spans="1:13" x14ac:dyDescent="0.35">
      <c r="A1246">
        <v>378</v>
      </c>
      <c r="B1246" s="1">
        <v>44719</v>
      </c>
      <c r="C1246">
        <v>417</v>
      </c>
      <c r="D1246" t="s">
        <v>2920</v>
      </c>
      <c r="E1246" t="s">
        <v>2935</v>
      </c>
      <c r="F1246">
        <v>3</v>
      </c>
      <c r="G1246">
        <v>352.53</v>
      </c>
      <c r="H1246">
        <v>82.89</v>
      </c>
      <c r="I1246" t="b">
        <v>1</v>
      </c>
      <c r="J1246" t="s">
        <v>2904</v>
      </c>
      <c r="K1246" t="s">
        <v>2905</v>
      </c>
      <c r="L1246">
        <f>F1246*G1246</f>
        <v>1057.5899999999999</v>
      </c>
      <c r="M1246">
        <f t="shared" si="19"/>
        <v>1</v>
      </c>
    </row>
    <row r="1247" spans="1:13" x14ac:dyDescent="0.35">
      <c r="A1247">
        <v>5028</v>
      </c>
      <c r="B1247" s="1">
        <v>44529</v>
      </c>
      <c r="C1247">
        <v>417</v>
      </c>
      <c r="D1247" t="s">
        <v>2902</v>
      </c>
      <c r="E1247" t="s">
        <v>2939</v>
      </c>
      <c r="F1247">
        <v>3</v>
      </c>
      <c r="G1247">
        <v>12.85</v>
      </c>
      <c r="H1247">
        <v>2.66</v>
      </c>
      <c r="I1247" t="b">
        <v>1</v>
      </c>
      <c r="J1247" t="s">
        <v>2904</v>
      </c>
      <c r="K1247" t="s">
        <v>2905</v>
      </c>
      <c r="L1247">
        <f>F1247*G1247</f>
        <v>38.549999999999997</v>
      </c>
      <c r="M1247">
        <f t="shared" si="19"/>
        <v>1</v>
      </c>
    </row>
    <row r="1248" spans="1:13" x14ac:dyDescent="0.35">
      <c r="A1248">
        <v>9410</v>
      </c>
      <c r="B1248" s="1">
        <v>44393</v>
      </c>
      <c r="C1248">
        <v>417</v>
      </c>
      <c r="D1248" t="s">
        <v>2920</v>
      </c>
      <c r="E1248" t="s">
        <v>2921</v>
      </c>
      <c r="F1248">
        <v>2</v>
      </c>
      <c r="G1248">
        <v>192.87</v>
      </c>
      <c r="H1248">
        <v>95.65</v>
      </c>
      <c r="I1248" t="b">
        <v>0</v>
      </c>
      <c r="J1248" t="s">
        <v>2916</v>
      </c>
      <c r="K1248" t="s">
        <v>2917</v>
      </c>
      <c r="L1248">
        <f>F1248*G1248</f>
        <v>385.74</v>
      </c>
      <c r="M1248">
        <f t="shared" si="19"/>
        <v>0</v>
      </c>
    </row>
    <row r="1249" spans="1:13" x14ac:dyDescent="0.35">
      <c r="A1249">
        <v>1552</v>
      </c>
      <c r="B1249" s="1">
        <v>44520</v>
      </c>
      <c r="C1249">
        <v>418</v>
      </c>
      <c r="D1249" t="s">
        <v>2920</v>
      </c>
      <c r="E1249" t="s">
        <v>2930</v>
      </c>
      <c r="F1249">
        <v>2</v>
      </c>
      <c r="G1249">
        <v>302.23</v>
      </c>
      <c r="H1249">
        <v>148.25</v>
      </c>
      <c r="I1249" t="b">
        <v>0</v>
      </c>
      <c r="J1249" t="s">
        <v>2910</v>
      </c>
      <c r="K1249" t="s">
        <v>2905</v>
      </c>
      <c r="L1249">
        <f>F1249*G1249</f>
        <v>604.46</v>
      </c>
      <c r="M1249">
        <f t="shared" si="19"/>
        <v>0</v>
      </c>
    </row>
    <row r="1250" spans="1:13" x14ac:dyDescent="0.35">
      <c r="A1250">
        <v>5701</v>
      </c>
      <c r="B1250" s="1">
        <v>44953</v>
      </c>
      <c r="C1250">
        <v>419</v>
      </c>
      <c r="D1250" t="s">
        <v>2911</v>
      </c>
      <c r="E1250" t="s">
        <v>2943</v>
      </c>
      <c r="F1250">
        <v>1</v>
      </c>
      <c r="G1250">
        <v>430.29</v>
      </c>
      <c r="H1250">
        <v>70.959999999999994</v>
      </c>
      <c r="I1250" t="b">
        <v>0</v>
      </c>
      <c r="J1250" t="s">
        <v>2910</v>
      </c>
      <c r="K1250" t="s">
        <v>2905</v>
      </c>
      <c r="L1250">
        <f>F1250*G1250</f>
        <v>430.29</v>
      </c>
      <c r="M1250">
        <f t="shared" si="19"/>
        <v>0</v>
      </c>
    </row>
    <row r="1251" spans="1:13" x14ac:dyDescent="0.35">
      <c r="A1251">
        <v>6348</v>
      </c>
      <c r="B1251" s="1">
        <v>44388</v>
      </c>
      <c r="C1251">
        <v>419</v>
      </c>
      <c r="D1251" t="s">
        <v>2911</v>
      </c>
      <c r="E1251" t="s">
        <v>2944</v>
      </c>
      <c r="F1251">
        <v>1</v>
      </c>
      <c r="G1251">
        <v>396.72</v>
      </c>
      <c r="H1251">
        <v>128.4</v>
      </c>
      <c r="I1251" t="b">
        <v>1</v>
      </c>
      <c r="J1251" t="s">
        <v>2910</v>
      </c>
      <c r="K1251" t="s">
        <v>2917</v>
      </c>
      <c r="L1251">
        <f>F1251*G1251</f>
        <v>396.72</v>
      </c>
      <c r="M1251">
        <f t="shared" si="19"/>
        <v>1</v>
      </c>
    </row>
    <row r="1252" spans="1:13" x14ac:dyDescent="0.35">
      <c r="A1252">
        <v>3113</v>
      </c>
      <c r="B1252" s="1">
        <v>44639</v>
      </c>
      <c r="C1252">
        <v>420</v>
      </c>
      <c r="D1252" t="s">
        <v>2902</v>
      </c>
      <c r="E1252" t="s">
        <v>2933</v>
      </c>
      <c r="F1252">
        <v>5</v>
      </c>
      <c r="G1252">
        <v>139.97999999999999</v>
      </c>
      <c r="H1252">
        <v>19.7</v>
      </c>
      <c r="I1252" t="b">
        <v>1</v>
      </c>
      <c r="J1252" t="s">
        <v>2919</v>
      </c>
      <c r="K1252" t="s">
        <v>2917</v>
      </c>
      <c r="L1252">
        <f>F1252*G1252</f>
        <v>699.9</v>
      </c>
      <c r="M1252">
        <f t="shared" si="19"/>
        <v>1</v>
      </c>
    </row>
    <row r="1253" spans="1:13" x14ac:dyDescent="0.35">
      <c r="A1253">
        <v>5615</v>
      </c>
      <c r="B1253" s="1">
        <v>44583</v>
      </c>
      <c r="C1253">
        <v>420</v>
      </c>
      <c r="D1253" t="s">
        <v>2908</v>
      </c>
      <c r="E1253" t="s">
        <v>2937</v>
      </c>
      <c r="F1253">
        <v>2</v>
      </c>
      <c r="G1253">
        <v>165.03</v>
      </c>
      <c r="H1253">
        <v>59.05</v>
      </c>
      <c r="I1253" t="b">
        <v>1</v>
      </c>
      <c r="J1253" t="s">
        <v>2929</v>
      </c>
      <c r="K1253" t="s">
        <v>2905</v>
      </c>
      <c r="L1253">
        <f>F1253*G1253</f>
        <v>330.06</v>
      </c>
      <c r="M1253">
        <f t="shared" si="19"/>
        <v>1</v>
      </c>
    </row>
    <row r="1254" spans="1:13" x14ac:dyDescent="0.35">
      <c r="A1254">
        <v>6197</v>
      </c>
      <c r="B1254" s="1">
        <v>44410</v>
      </c>
      <c r="C1254">
        <v>420</v>
      </c>
      <c r="D1254" t="s">
        <v>2906</v>
      </c>
      <c r="E1254" t="s">
        <v>2922</v>
      </c>
      <c r="F1254">
        <v>2</v>
      </c>
      <c r="G1254">
        <v>154.54</v>
      </c>
      <c r="H1254">
        <v>40.28</v>
      </c>
      <c r="I1254" t="b">
        <v>0</v>
      </c>
      <c r="J1254" t="s">
        <v>2910</v>
      </c>
      <c r="K1254" t="s">
        <v>2905</v>
      </c>
      <c r="L1254">
        <f>F1254*G1254</f>
        <v>309.08</v>
      </c>
      <c r="M1254">
        <f t="shared" si="19"/>
        <v>0</v>
      </c>
    </row>
    <row r="1255" spans="1:13" x14ac:dyDescent="0.35">
      <c r="A1255">
        <v>3790</v>
      </c>
      <c r="B1255" s="1">
        <v>44808</v>
      </c>
      <c r="C1255">
        <v>421</v>
      </c>
      <c r="D1255" t="s">
        <v>2906</v>
      </c>
      <c r="E1255" t="s">
        <v>2907</v>
      </c>
      <c r="F1255">
        <v>4</v>
      </c>
      <c r="G1255">
        <v>212.06</v>
      </c>
      <c r="H1255">
        <v>105.6</v>
      </c>
      <c r="I1255" t="b">
        <v>1</v>
      </c>
      <c r="J1255" t="s">
        <v>2919</v>
      </c>
      <c r="K1255" t="s">
        <v>2905</v>
      </c>
      <c r="L1255">
        <f>F1255*G1255</f>
        <v>848.24</v>
      </c>
      <c r="M1255">
        <f t="shared" si="19"/>
        <v>1</v>
      </c>
    </row>
    <row r="1256" spans="1:13" x14ac:dyDescent="0.35">
      <c r="A1256">
        <v>7134</v>
      </c>
      <c r="B1256" s="1">
        <v>44804</v>
      </c>
      <c r="C1256">
        <v>421</v>
      </c>
      <c r="D1256" t="s">
        <v>2911</v>
      </c>
      <c r="E1256" t="s">
        <v>2912</v>
      </c>
      <c r="F1256">
        <v>2</v>
      </c>
      <c r="G1256">
        <v>424.52</v>
      </c>
      <c r="H1256">
        <v>56.66</v>
      </c>
      <c r="I1256" t="b">
        <v>0</v>
      </c>
      <c r="J1256" t="s">
        <v>2916</v>
      </c>
      <c r="K1256" t="s">
        <v>2905</v>
      </c>
      <c r="L1256">
        <f>F1256*G1256</f>
        <v>849.04</v>
      </c>
      <c r="M1256">
        <f t="shared" si="19"/>
        <v>0</v>
      </c>
    </row>
    <row r="1257" spans="1:13" x14ac:dyDescent="0.35">
      <c r="A1257">
        <v>6853</v>
      </c>
      <c r="B1257" s="1">
        <v>44668</v>
      </c>
      <c r="C1257">
        <v>421</v>
      </c>
      <c r="D1257" t="s">
        <v>2920</v>
      </c>
      <c r="E1257" t="s">
        <v>2930</v>
      </c>
      <c r="F1257">
        <v>5</v>
      </c>
      <c r="G1257">
        <v>119.85</v>
      </c>
      <c r="H1257">
        <v>36.54</v>
      </c>
      <c r="I1257" t="b">
        <v>1</v>
      </c>
      <c r="J1257" t="s">
        <v>2904</v>
      </c>
      <c r="K1257" t="s">
        <v>2905</v>
      </c>
      <c r="L1257">
        <f>F1257*G1257</f>
        <v>599.25</v>
      </c>
      <c r="M1257">
        <f t="shared" si="19"/>
        <v>1</v>
      </c>
    </row>
    <row r="1258" spans="1:13" x14ac:dyDescent="0.35">
      <c r="A1258">
        <v>3581</v>
      </c>
      <c r="B1258" s="1">
        <v>44618</v>
      </c>
      <c r="C1258">
        <v>421</v>
      </c>
      <c r="D1258" t="s">
        <v>2911</v>
      </c>
      <c r="E1258" t="s">
        <v>2944</v>
      </c>
      <c r="F1258">
        <v>4</v>
      </c>
      <c r="G1258">
        <v>491.72</v>
      </c>
      <c r="H1258">
        <v>25.03</v>
      </c>
      <c r="I1258" t="b">
        <v>1</v>
      </c>
      <c r="J1258" t="s">
        <v>2910</v>
      </c>
      <c r="K1258" t="s">
        <v>2917</v>
      </c>
      <c r="L1258">
        <f>F1258*G1258</f>
        <v>1966.88</v>
      </c>
      <c r="M1258">
        <f t="shared" si="19"/>
        <v>1</v>
      </c>
    </row>
    <row r="1259" spans="1:13" x14ac:dyDescent="0.35">
      <c r="A1259">
        <v>7536</v>
      </c>
      <c r="B1259" s="1">
        <v>44494</v>
      </c>
      <c r="C1259">
        <v>421</v>
      </c>
      <c r="D1259" t="s">
        <v>2902</v>
      </c>
      <c r="E1259" t="s">
        <v>2933</v>
      </c>
      <c r="F1259">
        <v>2</v>
      </c>
      <c r="G1259">
        <v>493.87</v>
      </c>
      <c r="H1259">
        <v>30.87</v>
      </c>
      <c r="I1259" t="b">
        <v>0</v>
      </c>
      <c r="J1259" t="s">
        <v>2916</v>
      </c>
      <c r="K1259" t="s">
        <v>2905</v>
      </c>
      <c r="L1259">
        <f>F1259*G1259</f>
        <v>987.74</v>
      </c>
      <c r="M1259">
        <f t="shared" si="19"/>
        <v>0</v>
      </c>
    </row>
    <row r="1260" spans="1:13" x14ac:dyDescent="0.35">
      <c r="A1260">
        <v>6940</v>
      </c>
      <c r="B1260" s="1">
        <v>44460</v>
      </c>
      <c r="C1260">
        <v>421</v>
      </c>
      <c r="D1260" t="s">
        <v>2913</v>
      </c>
      <c r="E1260" t="s">
        <v>2926</v>
      </c>
      <c r="F1260">
        <v>1</v>
      </c>
      <c r="G1260">
        <v>39.700000000000003</v>
      </c>
      <c r="H1260">
        <v>14.46</v>
      </c>
      <c r="I1260" t="b">
        <v>1</v>
      </c>
      <c r="J1260" t="s">
        <v>2916</v>
      </c>
      <c r="K1260" t="s">
        <v>2917</v>
      </c>
      <c r="L1260">
        <f>F1260*G1260</f>
        <v>39.700000000000003</v>
      </c>
      <c r="M1260">
        <f t="shared" si="19"/>
        <v>1</v>
      </c>
    </row>
    <row r="1261" spans="1:13" x14ac:dyDescent="0.35">
      <c r="A1261">
        <v>1844</v>
      </c>
      <c r="B1261" s="1">
        <v>44458</v>
      </c>
      <c r="C1261">
        <v>421</v>
      </c>
      <c r="D1261" t="s">
        <v>2913</v>
      </c>
      <c r="E1261" t="s">
        <v>2931</v>
      </c>
      <c r="F1261">
        <v>3</v>
      </c>
      <c r="G1261">
        <v>421.06</v>
      </c>
      <c r="H1261">
        <v>109.26</v>
      </c>
      <c r="I1261" t="b">
        <v>0</v>
      </c>
      <c r="J1261" t="s">
        <v>2916</v>
      </c>
      <c r="K1261" t="s">
        <v>2905</v>
      </c>
      <c r="L1261">
        <f>F1261*G1261</f>
        <v>1263.18</v>
      </c>
      <c r="M1261">
        <f t="shared" si="19"/>
        <v>0</v>
      </c>
    </row>
    <row r="1262" spans="1:13" x14ac:dyDescent="0.35">
      <c r="A1262">
        <v>9680</v>
      </c>
      <c r="B1262" s="1">
        <v>44981</v>
      </c>
      <c r="C1262">
        <v>422</v>
      </c>
      <c r="D1262" t="s">
        <v>2908</v>
      </c>
      <c r="E1262" t="s">
        <v>2909</v>
      </c>
      <c r="F1262">
        <v>3</v>
      </c>
      <c r="G1262">
        <v>132.03</v>
      </c>
      <c r="H1262">
        <v>56.52</v>
      </c>
      <c r="I1262" t="b">
        <v>1</v>
      </c>
      <c r="J1262" t="s">
        <v>2929</v>
      </c>
      <c r="K1262" t="s">
        <v>2905</v>
      </c>
      <c r="L1262">
        <f>F1262*G1262</f>
        <v>396.09000000000003</v>
      </c>
      <c r="M1262">
        <f t="shared" si="19"/>
        <v>1</v>
      </c>
    </row>
    <row r="1263" spans="1:13" x14ac:dyDescent="0.35">
      <c r="A1263">
        <v>1005</v>
      </c>
      <c r="B1263" s="1">
        <v>44808</v>
      </c>
      <c r="C1263">
        <v>422</v>
      </c>
      <c r="D1263" t="s">
        <v>2902</v>
      </c>
      <c r="E1263" t="s">
        <v>2939</v>
      </c>
      <c r="F1263">
        <v>2</v>
      </c>
      <c r="G1263">
        <v>369.42</v>
      </c>
      <c r="H1263">
        <v>80.14</v>
      </c>
      <c r="I1263" t="b">
        <v>0</v>
      </c>
      <c r="J1263" t="s">
        <v>2919</v>
      </c>
      <c r="K1263" t="s">
        <v>2917</v>
      </c>
      <c r="L1263">
        <f>F1263*G1263</f>
        <v>738.84</v>
      </c>
      <c r="M1263">
        <f t="shared" si="19"/>
        <v>0</v>
      </c>
    </row>
    <row r="1264" spans="1:13" x14ac:dyDescent="0.35">
      <c r="A1264">
        <v>9215</v>
      </c>
      <c r="B1264" s="1">
        <v>44962</v>
      </c>
      <c r="C1264">
        <v>423</v>
      </c>
      <c r="D1264" t="s">
        <v>2913</v>
      </c>
      <c r="E1264" t="s">
        <v>2914</v>
      </c>
      <c r="F1264">
        <v>5</v>
      </c>
      <c r="G1264">
        <v>75.709999999999994</v>
      </c>
      <c r="H1264">
        <v>9.19</v>
      </c>
      <c r="I1264" t="b">
        <v>1</v>
      </c>
      <c r="J1264" t="s">
        <v>2910</v>
      </c>
      <c r="K1264" t="s">
        <v>2917</v>
      </c>
      <c r="L1264">
        <f>F1264*G1264</f>
        <v>378.54999999999995</v>
      </c>
      <c r="M1264">
        <f t="shared" si="19"/>
        <v>1</v>
      </c>
    </row>
    <row r="1265" spans="1:13" x14ac:dyDescent="0.35">
      <c r="A1265">
        <v>3744</v>
      </c>
      <c r="B1265" s="1">
        <v>44457</v>
      </c>
      <c r="C1265">
        <v>424</v>
      </c>
      <c r="D1265" t="s">
        <v>2911</v>
      </c>
      <c r="E1265" t="s">
        <v>2942</v>
      </c>
      <c r="F1265">
        <v>4</v>
      </c>
      <c r="G1265">
        <v>213.83</v>
      </c>
      <c r="H1265">
        <v>10.17</v>
      </c>
      <c r="I1265" t="b">
        <v>0</v>
      </c>
      <c r="J1265" t="s">
        <v>2910</v>
      </c>
      <c r="K1265" t="s">
        <v>2905</v>
      </c>
      <c r="L1265">
        <f>F1265*G1265</f>
        <v>855.32</v>
      </c>
      <c r="M1265">
        <f t="shared" si="19"/>
        <v>0</v>
      </c>
    </row>
    <row r="1266" spans="1:13" x14ac:dyDescent="0.35">
      <c r="A1266">
        <v>2655</v>
      </c>
      <c r="B1266" s="1">
        <v>44856</v>
      </c>
      <c r="C1266">
        <v>425</v>
      </c>
      <c r="D1266" t="s">
        <v>2902</v>
      </c>
      <c r="E1266" t="s">
        <v>2915</v>
      </c>
      <c r="F1266">
        <v>1</v>
      </c>
      <c r="G1266">
        <v>65.37</v>
      </c>
      <c r="H1266">
        <v>24.52</v>
      </c>
      <c r="I1266" t="b">
        <v>0</v>
      </c>
      <c r="J1266" t="s">
        <v>2910</v>
      </c>
      <c r="K1266" t="s">
        <v>2917</v>
      </c>
      <c r="L1266">
        <f>F1266*G1266</f>
        <v>65.37</v>
      </c>
      <c r="M1266">
        <f t="shared" si="19"/>
        <v>0</v>
      </c>
    </row>
    <row r="1267" spans="1:13" x14ac:dyDescent="0.35">
      <c r="A1267">
        <v>2958</v>
      </c>
      <c r="B1267" s="1">
        <v>44626</v>
      </c>
      <c r="C1267">
        <v>425</v>
      </c>
      <c r="D1267" t="s">
        <v>2906</v>
      </c>
      <c r="E1267" t="s">
        <v>2934</v>
      </c>
      <c r="F1267">
        <v>3</v>
      </c>
      <c r="G1267">
        <v>197.19</v>
      </c>
      <c r="H1267">
        <v>8.9700000000000006</v>
      </c>
      <c r="I1267" t="b">
        <v>1</v>
      </c>
      <c r="J1267" t="s">
        <v>2904</v>
      </c>
      <c r="K1267" t="s">
        <v>2917</v>
      </c>
      <c r="L1267">
        <f>F1267*G1267</f>
        <v>591.56999999999994</v>
      </c>
      <c r="M1267">
        <f t="shared" si="19"/>
        <v>1</v>
      </c>
    </row>
    <row r="1268" spans="1:13" x14ac:dyDescent="0.35">
      <c r="A1268">
        <v>437</v>
      </c>
      <c r="B1268" s="1">
        <v>44561</v>
      </c>
      <c r="C1268">
        <v>425</v>
      </c>
      <c r="D1268" t="s">
        <v>2906</v>
      </c>
      <c r="E1268" t="s">
        <v>2941</v>
      </c>
      <c r="F1268">
        <v>5</v>
      </c>
      <c r="G1268">
        <v>193.24</v>
      </c>
      <c r="H1268">
        <v>37.31</v>
      </c>
      <c r="I1268" t="b">
        <v>1</v>
      </c>
      <c r="J1268" t="s">
        <v>2910</v>
      </c>
      <c r="K1268" t="s">
        <v>2917</v>
      </c>
      <c r="L1268">
        <f>F1268*G1268</f>
        <v>966.2</v>
      </c>
      <c r="M1268">
        <f t="shared" si="19"/>
        <v>1</v>
      </c>
    </row>
    <row r="1269" spans="1:13" x14ac:dyDescent="0.35">
      <c r="A1269">
        <v>1383</v>
      </c>
      <c r="B1269" s="1">
        <v>44352</v>
      </c>
      <c r="C1269">
        <v>425</v>
      </c>
      <c r="D1269" t="s">
        <v>2911</v>
      </c>
      <c r="E1269" t="s">
        <v>2924</v>
      </c>
      <c r="F1269">
        <v>4</v>
      </c>
      <c r="G1269">
        <v>439.43</v>
      </c>
      <c r="H1269">
        <v>207.58</v>
      </c>
      <c r="I1269" t="b">
        <v>1</v>
      </c>
      <c r="J1269" t="s">
        <v>2919</v>
      </c>
      <c r="K1269" t="s">
        <v>2917</v>
      </c>
      <c r="L1269">
        <f>F1269*G1269</f>
        <v>1757.72</v>
      </c>
      <c r="M1269">
        <f t="shared" si="19"/>
        <v>1</v>
      </c>
    </row>
    <row r="1270" spans="1:13" x14ac:dyDescent="0.35">
      <c r="A1270">
        <v>4213</v>
      </c>
      <c r="B1270" s="1">
        <v>44726</v>
      </c>
      <c r="C1270">
        <v>426</v>
      </c>
      <c r="D1270" t="s">
        <v>2920</v>
      </c>
      <c r="E1270" t="s">
        <v>2936</v>
      </c>
      <c r="F1270">
        <v>2</v>
      </c>
      <c r="G1270">
        <v>367.29</v>
      </c>
      <c r="H1270">
        <v>66.37</v>
      </c>
      <c r="I1270" t="b">
        <v>0</v>
      </c>
      <c r="J1270" t="s">
        <v>2910</v>
      </c>
      <c r="K1270" t="s">
        <v>2917</v>
      </c>
      <c r="L1270">
        <f>F1270*G1270</f>
        <v>734.58</v>
      </c>
      <c r="M1270">
        <f t="shared" si="19"/>
        <v>0</v>
      </c>
    </row>
    <row r="1271" spans="1:13" x14ac:dyDescent="0.35">
      <c r="A1271">
        <v>5192</v>
      </c>
      <c r="B1271" s="1">
        <v>44599</v>
      </c>
      <c r="C1271">
        <v>426</v>
      </c>
      <c r="D1271" t="s">
        <v>2920</v>
      </c>
      <c r="E1271" t="s">
        <v>2921</v>
      </c>
      <c r="F1271">
        <v>1</v>
      </c>
      <c r="G1271">
        <v>401.9</v>
      </c>
      <c r="H1271">
        <v>72.31</v>
      </c>
      <c r="I1271" t="b">
        <v>0</v>
      </c>
      <c r="J1271" t="s">
        <v>2904</v>
      </c>
      <c r="K1271" t="s">
        <v>2917</v>
      </c>
      <c r="L1271">
        <f>F1271*G1271</f>
        <v>401.9</v>
      </c>
      <c r="M1271">
        <f t="shared" si="19"/>
        <v>0</v>
      </c>
    </row>
    <row r="1272" spans="1:13" x14ac:dyDescent="0.35">
      <c r="A1272">
        <v>4068</v>
      </c>
      <c r="B1272" s="1">
        <v>44647</v>
      </c>
      <c r="C1272">
        <v>427</v>
      </c>
      <c r="D1272" t="s">
        <v>2902</v>
      </c>
      <c r="E1272" t="s">
        <v>2903</v>
      </c>
      <c r="F1272">
        <v>3</v>
      </c>
      <c r="G1272">
        <v>414.74</v>
      </c>
      <c r="H1272">
        <v>118.52</v>
      </c>
      <c r="I1272" t="b">
        <v>1</v>
      </c>
      <c r="J1272" t="s">
        <v>2904</v>
      </c>
      <c r="K1272" t="s">
        <v>2917</v>
      </c>
      <c r="L1272">
        <f>F1272*G1272</f>
        <v>1244.22</v>
      </c>
      <c r="M1272">
        <f t="shared" si="19"/>
        <v>1</v>
      </c>
    </row>
    <row r="1273" spans="1:13" x14ac:dyDescent="0.35">
      <c r="A1273">
        <v>2224</v>
      </c>
      <c r="B1273" s="1">
        <v>44536</v>
      </c>
      <c r="C1273">
        <v>427</v>
      </c>
      <c r="D1273" t="s">
        <v>2908</v>
      </c>
      <c r="E1273" t="s">
        <v>2928</v>
      </c>
      <c r="F1273">
        <v>3</v>
      </c>
      <c r="G1273">
        <v>159.44999999999999</v>
      </c>
      <c r="H1273">
        <v>23.7</v>
      </c>
      <c r="I1273" t="b">
        <v>0</v>
      </c>
      <c r="J1273" t="s">
        <v>2904</v>
      </c>
      <c r="K1273" t="s">
        <v>2917</v>
      </c>
      <c r="L1273">
        <f>F1273*G1273</f>
        <v>478.34999999999997</v>
      </c>
      <c r="M1273">
        <f t="shared" si="19"/>
        <v>0</v>
      </c>
    </row>
    <row r="1274" spans="1:13" x14ac:dyDescent="0.35">
      <c r="A1274">
        <v>1365</v>
      </c>
      <c r="B1274" s="1">
        <v>44469</v>
      </c>
      <c r="C1274">
        <v>427</v>
      </c>
      <c r="D1274" t="s">
        <v>2902</v>
      </c>
      <c r="E1274" t="s">
        <v>2903</v>
      </c>
      <c r="F1274">
        <v>3</v>
      </c>
      <c r="G1274">
        <v>297.73</v>
      </c>
      <c r="H1274">
        <v>67.73</v>
      </c>
      <c r="I1274" t="b">
        <v>0</v>
      </c>
      <c r="J1274" t="s">
        <v>2904</v>
      </c>
      <c r="K1274" t="s">
        <v>2905</v>
      </c>
      <c r="L1274">
        <f>F1274*G1274</f>
        <v>893.19</v>
      </c>
      <c r="M1274">
        <f t="shared" si="19"/>
        <v>0</v>
      </c>
    </row>
    <row r="1275" spans="1:13" x14ac:dyDescent="0.35">
      <c r="A1275">
        <v>3546</v>
      </c>
      <c r="B1275" s="1">
        <v>44461</v>
      </c>
      <c r="C1275">
        <v>427</v>
      </c>
      <c r="D1275" t="s">
        <v>2913</v>
      </c>
      <c r="E1275" t="s">
        <v>2926</v>
      </c>
      <c r="F1275">
        <v>3</v>
      </c>
      <c r="G1275">
        <v>319.44</v>
      </c>
      <c r="H1275">
        <v>54.08</v>
      </c>
      <c r="I1275" t="b">
        <v>0</v>
      </c>
      <c r="J1275" t="s">
        <v>2904</v>
      </c>
      <c r="K1275" t="s">
        <v>2905</v>
      </c>
      <c r="L1275">
        <f>F1275*G1275</f>
        <v>958.31999999999994</v>
      </c>
      <c r="M1275">
        <f t="shared" si="19"/>
        <v>0</v>
      </c>
    </row>
    <row r="1276" spans="1:13" x14ac:dyDescent="0.35">
      <c r="A1276">
        <v>4371</v>
      </c>
      <c r="B1276" s="1">
        <v>44463</v>
      </c>
      <c r="C1276">
        <v>428</v>
      </c>
      <c r="D1276" t="s">
        <v>2906</v>
      </c>
      <c r="E1276" t="s">
        <v>2941</v>
      </c>
      <c r="F1276">
        <v>4</v>
      </c>
      <c r="G1276">
        <v>371.19</v>
      </c>
      <c r="H1276">
        <v>163.79</v>
      </c>
      <c r="I1276" t="b">
        <v>1</v>
      </c>
      <c r="J1276" t="s">
        <v>2916</v>
      </c>
      <c r="K1276" t="s">
        <v>2905</v>
      </c>
      <c r="L1276">
        <f>F1276*G1276</f>
        <v>1484.76</v>
      </c>
      <c r="M1276">
        <f t="shared" si="19"/>
        <v>1</v>
      </c>
    </row>
    <row r="1277" spans="1:13" x14ac:dyDescent="0.35">
      <c r="A1277">
        <v>5140</v>
      </c>
      <c r="B1277" s="1">
        <v>44960</v>
      </c>
      <c r="C1277">
        <v>429</v>
      </c>
      <c r="D1277" t="s">
        <v>2920</v>
      </c>
      <c r="E1277" t="s">
        <v>2936</v>
      </c>
      <c r="F1277">
        <v>2</v>
      </c>
      <c r="G1277">
        <v>211.08</v>
      </c>
      <c r="H1277">
        <v>81.790000000000006</v>
      </c>
      <c r="I1277" t="b">
        <v>0</v>
      </c>
      <c r="J1277" t="s">
        <v>2919</v>
      </c>
      <c r="K1277" t="s">
        <v>2917</v>
      </c>
      <c r="L1277">
        <f>F1277*G1277</f>
        <v>422.16</v>
      </c>
      <c r="M1277">
        <f t="shared" si="19"/>
        <v>0</v>
      </c>
    </row>
    <row r="1278" spans="1:13" x14ac:dyDescent="0.35">
      <c r="A1278">
        <v>8790</v>
      </c>
      <c r="B1278" s="1">
        <v>44553</v>
      </c>
      <c r="C1278">
        <v>429</v>
      </c>
      <c r="D1278" t="s">
        <v>2913</v>
      </c>
      <c r="E1278" t="s">
        <v>2926</v>
      </c>
      <c r="F1278">
        <v>4</v>
      </c>
      <c r="G1278">
        <v>478</v>
      </c>
      <c r="H1278">
        <v>206.9</v>
      </c>
      <c r="I1278" t="b">
        <v>1</v>
      </c>
      <c r="J1278" t="s">
        <v>2916</v>
      </c>
      <c r="K1278" t="s">
        <v>2905</v>
      </c>
      <c r="L1278">
        <f>F1278*G1278</f>
        <v>1912</v>
      </c>
      <c r="M1278">
        <f t="shared" si="19"/>
        <v>1</v>
      </c>
    </row>
    <row r="1279" spans="1:13" x14ac:dyDescent="0.35">
      <c r="A1279">
        <v>1344</v>
      </c>
      <c r="B1279" s="1">
        <v>44784</v>
      </c>
      <c r="C1279">
        <v>430</v>
      </c>
      <c r="D1279" t="s">
        <v>2902</v>
      </c>
      <c r="E1279" t="s">
        <v>2933</v>
      </c>
      <c r="F1279">
        <v>5</v>
      </c>
      <c r="G1279">
        <v>266.16000000000003</v>
      </c>
      <c r="H1279">
        <v>124.39</v>
      </c>
      <c r="I1279" t="b">
        <v>1</v>
      </c>
      <c r="J1279" t="s">
        <v>2910</v>
      </c>
      <c r="K1279" t="s">
        <v>2917</v>
      </c>
      <c r="L1279">
        <f>F1279*G1279</f>
        <v>1330.8000000000002</v>
      </c>
      <c r="M1279">
        <f t="shared" si="19"/>
        <v>1</v>
      </c>
    </row>
    <row r="1280" spans="1:13" x14ac:dyDescent="0.35">
      <c r="A1280">
        <v>1357</v>
      </c>
      <c r="B1280" s="1">
        <v>44741</v>
      </c>
      <c r="C1280">
        <v>430</v>
      </c>
      <c r="D1280" t="s">
        <v>2906</v>
      </c>
      <c r="E1280" t="s">
        <v>2925</v>
      </c>
      <c r="F1280">
        <v>4</v>
      </c>
      <c r="G1280">
        <v>322.36</v>
      </c>
      <c r="H1280">
        <v>10.050000000000001</v>
      </c>
      <c r="I1280" t="b">
        <v>1</v>
      </c>
      <c r="J1280" t="s">
        <v>2904</v>
      </c>
      <c r="K1280" t="s">
        <v>2905</v>
      </c>
      <c r="L1280">
        <f>F1280*G1280</f>
        <v>1289.44</v>
      </c>
      <c r="M1280">
        <f t="shared" si="19"/>
        <v>1</v>
      </c>
    </row>
    <row r="1281" spans="1:13" x14ac:dyDescent="0.35">
      <c r="A1281">
        <v>2581</v>
      </c>
      <c r="B1281" s="1">
        <v>44591</v>
      </c>
      <c r="C1281">
        <v>430</v>
      </c>
      <c r="D1281" t="s">
        <v>2920</v>
      </c>
      <c r="E1281" t="s">
        <v>2921</v>
      </c>
      <c r="F1281">
        <v>5</v>
      </c>
      <c r="G1281">
        <v>483</v>
      </c>
      <c r="H1281">
        <v>179.18</v>
      </c>
      <c r="I1281" t="b">
        <v>1</v>
      </c>
      <c r="J1281" t="s">
        <v>2910</v>
      </c>
      <c r="K1281" t="s">
        <v>2917</v>
      </c>
      <c r="L1281">
        <f>F1281*G1281</f>
        <v>2415</v>
      </c>
      <c r="M1281">
        <f t="shared" si="19"/>
        <v>1</v>
      </c>
    </row>
    <row r="1282" spans="1:13" x14ac:dyDescent="0.35">
      <c r="A1282">
        <v>841</v>
      </c>
      <c r="B1282" s="1">
        <v>44473</v>
      </c>
      <c r="C1282">
        <v>430</v>
      </c>
      <c r="D1282" t="s">
        <v>2911</v>
      </c>
      <c r="E1282" t="s">
        <v>2943</v>
      </c>
      <c r="F1282">
        <v>4</v>
      </c>
      <c r="G1282">
        <v>151.5</v>
      </c>
      <c r="H1282">
        <v>13.69</v>
      </c>
      <c r="I1282" t="b">
        <v>1</v>
      </c>
      <c r="J1282" t="s">
        <v>2916</v>
      </c>
      <c r="K1282" t="s">
        <v>2917</v>
      </c>
      <c r="L1282">
        <f>F1282*G1282</f>
        <v>606</v>
      </c>
      <c r="M1282">
        <f t="shared" si="19"/>
        <v>1</v>
      </c>
    </row>
    <row r="1283" spans="1:13" x14ac:dyDescent="0.35">
      <c r="A1283">
        <v>6318</v>
      </c>
      <c r="B1283" s="1">
        <v>44426</v>
      </c>
      <c r="C1283">
        <v>430</v>
      </c>
      <c r="D1283" t="s">
        <v>2906</v>
      </c>
      <c r="E1283" t="s">
        <v>2907</v>
      </c>
      <c r="F1283">
        <v>3</v>
      </c>
      <c r="G1283">
        <v>196.91</v>
      </c>
      <c r="H1283">
        <v>85.68</v>
      </c>
      <c r="I1283" t="b">
        <v>1</v>
      </c>
      <c r="J1283" t="s">
        <v>2929</v>
      </c>
      <c r="K1283" t="s">
        <v>2905</v>
      </c>
      <c r="L1283">
        <f>F1283*G1283</f>
        <v>590.73</v>
      </c>
      <c r="M1283">
        <f t="shared" ref="M1283:M1346" si="20">IF(I1283, 1, 0)</f>
        <v>1</v>
      </c>
    </row>
    <row r="1284" spans="1:13" x14ac:dyDescent="0.35">
      <c r="A1284">
        <v>7973</v>
      </c>
      <c r="B1284" s="1">
        <v>44368</v>
      </c>
      <c r="C1284">
        <v>430</v>
      </c>
      <c r="D1284" t="s">
        <v>2920</v>
      </c>
      <c r="E1284" t="s">
        <v>2936</v>
      </c>
      <c r="F1284">
        <v>2</v>
      </c>
      <c r="G1284">
        <v>467.48</v>
      </c>
      <c r="H1284">
        <v>119</v>
      </c>
      <c r="I1284" t="b">
        <v>1</v>
      </c>
      <c r="J1284" t="s">
        <v>2910</v>
      </c>
      <c r="K1284" t="s">
        <v>2905</v>
      </c>
      <c r="L1284">
        <f>F1284*G1284</f>
        <v>934.96</v>
      </c>
      <c r="M1284">
        <f t="shared" si="20"/>
        <v>1</v>
      </c>
    </row>
    <row r="1285" spans="1:13" x14ac:dyDescent="0.35">
      <c r="A1285">
        <v>6164</v>
      </c>
      <c r="B1285" s="1">
        <v>44331</v>
      </c>
      <c r="C1285">
        <v>430</v>
      </c>
      <c r="D1285" t="s">
        <v>2913</v>
      </c>
      <c r="E1285" t="s">
        <v>2918</v>
      </c>
      <c r="F1285">
        <v>2</v>
      </c>
      <c r="G1285">
        <v>191.33</v>
      </c>
      <c r="H1285">
        <v>69.03</v>
      </c>
      <c r="I1285" t="b">
        <v>1</v>
      </c>
      <c r="J1285" t="s">
        <v>2919</v>
      </c>
      <c r="K1285" t="s">
        <v>2917</v>
      </c>
      <c r="L1285">
        <f>F1285*G1285</f>
        <v>382.66</v>
      </c>
      <c r="M1285">
        <f t="shared" si="20"/>
        <v>1</v>
      </c>
    </row>
    <row r="1286" spans="1:13" x14ac:dyDescent="0.35">
      <c r="A1286">
        <v>7086</v>
      </c>
      <c r="B1286" s="1">
        <v>44867</v>
      </c>
      <c r="C1286">
        <v>432</v>
      </c>
      <c r="D1286" t="s">
        <v>2906</v>
      </c>
      <c r="E1286" t="s">
        <v>2925</v>
      </c>
      <c r="F1286">
        <v>3</v>
      </c>
      <c r="G1286">
        <v>422.74</v>
      </c>
      <c r="H1286">
        <v>154.82</v>
      </c>
      <c r="I1286" t="b">
        <v>0</v>
      </c>
      <c r="J1286" t="s">
        <v>2904</v>
      </c>
      <c r="K1286" t="s">
        <v>2905</v>
      </c>
      <c r="L1286">
        <f>F1286*G1286</f>
        <v>1268.22</v>
      </c>
      <c r="M1286">
        <f t="shared" si="20"/>
        <v>0</v>
      </c>
    </row>
    <row r="1287" spans="1:13" x14ac:dyDescent="0.35">
      <c r="A1287">
        <v>5529</v>
      </c>
      <c r="B1287" s="1">
        <v>44928</v>
      </c>
      <c r="C1287">
        <v>433</v>
      </c>
      <c r="D1287" t="s">
        <v>2902</v>
      </c>
      <c r="E1287" t="s">
        <v>2923</v>
      </c>
      <c r="F1287">
        <v>3</v>
      </c>
      <c r="G1287">
        <v>381.28</v>
      </c>
      <c r="H1287">
        <v>74.55</v>
      </c>
      <c r="I1287" t="b">
        <v>0</v>
      </c>
      <c r="J1287" t="s">
        <v>2910</v>
      </c>
      <c r="K1287" t="s">
        <v>2917</v>
      </c>
      <c r="L1287">
        <f>F1287*G1287</f>
        <v>1143.8399999999999</v>
      </c>
      <c r="M1287">
        <f t="shared" si="20"/>
        <v>0</v>
      </c>
    </row>
    <row r="1288" spans="1:13" x14ac:dyDescent="0.35">
      <c r="A1288">
        <v>9640</v>
      </c>
      <c r="B1288" s="1">
        <v>44844</v>
      </c>
      <c r="C1288">
        <v>433</v>
      </c>
      <c r="D1288" t="s">
        <v>2911</v>
      </c>
      <c r="E1288" t="s">
        <v>2943</v>
      </c>
      <c r="F1288">
        <v>5</v>
      </c>
      <c r="G1288">
        <v>151.13999999999999</v>
      </c>
      <c r="H1288">
        <v>37.94</v>
      </c>
      <c r="I1288" t="b">
        <v>0</v>
      </c>
      <c r="J1288" t="s">
        <v>2904</v>
      </c>
      <c r="K1288" t="s">
        <v>2917</v>
      </c>
      <c r="L1288">
        <f>F1288*G1288</f>
        <v>755.69999999999993</v>
      </c>
      <c r="M1288">
        <f t="shared" si="20"/>
        <v>0</v>
      </c>
    </row>
    <row r="1289" spans="1:13" x14ac:dyDescent="0.35">
      <c r="A1289">
        <v>1298</v>
      </c>
      <c r="B1289" s="1">
        <v>44709</v>
      </c>
      <c r="C1289">
        <v>433</v>
      </c>
      <c r="D1289" t="s">
        <v>2902</v>
      </c>
      <c r="E1289" t="s">
        <v>2939</v>
      </c>
      <c r="F1289">
        <v>5</v>
      </c>
      <c r="G1289">
        <v>384.62</v>
      </c>
      <c r="H1289">
        <v>174.99</v>
      </c>
      <c r="I1289" t="b">
        <v>0</v>
      </c>
      <c r="J1289" t="s">
        <v>2910</v>
      </c>
      <c r="K1289" t="s">
        <v>2905</v>
      </c>
      <c r="L1289">
        <f>F1289*G1289</f>
        <v>1923.1</v>
      </c>
      <c r="M1289">
        <f t="shared" si="20"/>
        <v>0</v>
      </c>
    </row>
    <row r="1290" spans="1:13" x14ac:dyDescent="0.35">
      <c r="A1290">
        <v>2728</v>
      </c>
      <c r="B1290" s="1">
        <v>44310</v>
      </c>
      <c r="C1290">
        <v>433</v>
      </c>
      <c r="D1290" t="s">
        <v>2911</v>
      </c>
      <c r="E1290" t="s">
        <v>2944</v>
      </c>
      <c r="F1290">
        <v>1</v>
      </c>
      <c r="G1290">
        <v>348.08</v>
      </c>
      <c r="H1290">
        <v>157.28</v>
      </c>
      <c r="I1290" t="b">
        <v>0</v>
      </c>
      <c r="J1290" t="s">
        <v>2929</v>
      </c>
      <c r="K1290" t="s">
        <v>2917</v>
      </c>
      <c r="L1290">
        <f>F1290*G1290</f>
        <v>348.08</v>
      </c>
      <c r="M1290">
        <f t="shared" si="20"/>
        <v>0</v>
      </c>
    </row>
    <row r="1291" spans="1:13" x14ac:dyDescent="0.35">
      <c r="A1291">
        <v>2653</v>
      </c>
      <c r="B1291" s="1">
        <v>44718</v>
      </c>
      <c r="C1291">
        <v>434</v>
      </c>
      <c r="D1291" t="s">
        <v>2908</v>
      </c>
      <c r="E1291" t="s">
        <v>2932</v>
      </c>
      <c r="F1291">
        <v>5</v>
      </c>
      <c r="G1291">
        <v>16.43</v>
      </c>
      <c r="H1291">
        <v>0.8</v>
      </c>
      <c r="I1291" t="b">
        <v>0</v>
      </c>
      <c r="J1291" t="s">
        <v>2929</v>
      </c>
      <c r="K1291" t="s">
        <v>2917</v>
      </c>
      <c r="L1291">
        <f>F1291*G1291</f>
        <v>82.15</v>
      </c>
      <c r="M1291">
        <f t="shared" si="20"/>
        <v>0</v>
      </c>
    </row>
    <row r="1292" spans="1:13" x14ac:dyDescent="0.35">
      <c r="A1292">
        <v>8649</v>
      </c>
      <c r="B1292" s="1">
        <v>44639</v>
      </c>
      <c r="C1292">
        <v>435</v>
      </c>
      <c r="D1292" t="s">
        <v>2906</v>
      </c>
      <c r="E1292" t="s">
        <v>2907</v>
      </c>
      <c r="F1292">
        <v>4</v>
      </c>
      <c r="G1292">
        <v>79.72</v>
      </c>
      <c r="H1292">
        <v>28.44</v>
      </c>
      <c r="I1292" t="b">
        <v>0</v>
      </c>
      <c r="J1292" t="s">
        <v>2919</v>
      </c>
      <c r="K1292" t="s">
        <v>2917</v>
      </c>
      <c r="L1292">
        <f>F1292*G1292</f>
        <v>318.88</v>
      </c>
      <c r="M1292">
        <f t="shared" si="20"/>
        <v>0</v>
      </c>
    </row>
    <row r="1293" spans="1:13" x14ac:dyDescent="0.35">
      <c r="A1293">
        <v>6584</v>
      </c>
      <c r="B1293" s="1">
        <v>44583</v>
      </c>
      <c r="C1293">
        <v>435</v>
      </c>
      <c r="D1293" t="s">
        <v>2920</v>
      </c>
      <c r="E1293" t="s">
        <v>2921</v>
      </c>
      <c r="F1293">
        <v>5</v>
      </c>
      <c r="G1293">
        <v>78.92</v>
      </c>
      <c r="H1293">
        <v>5.35</v>
      </c>
      <c r="I1293" t="b">
        <v>1</v>
      </c>
      <c r="J1293" t="s">
        <v>2910</v>
      </c>
      <c r="K1293" t="s">
        <v>2917</v>
      </c>
      <c r="L1293">
        <f>F1293*G1293</f>
        <v>394.6</v>
      </c>
      <c r="M1293">
        <f t="shared" si="20"/>
        <v>1</v>
      </c>
    </row>
    <row r="1294" spans="1:13" x14ac:dyDescent="0.35">
      <c r="A1294">
        <v>6868</v>
      </c>
      <c r="B1294" s="1">
        <v>44964</v>
      </c>
      <c r="C1294">
        <v>436</v>
      </c>
      <c r="D1294" t="s">
        <v>2902</v>
      </c>
      <c r="E1294" t="s">
        <v>2923</v>
      </c>
      <c r="F1294">
        <v>5</v>
      </c>
      <c r="G1294">
        <v>156.82</v>
      </c>
      <c r="H1294">
        <v>46.02</v>
      </c>
      <c r="I1294" t="b">
        <v>1</v>
      </c>
      <c r="J1294" t="s">
        <v>2916</v>
      </c>
      <c r="K1294" t="s">
        <v>2917</v>
      </c>
      <c r="L1294">
        <f>F1294*G1294</f>
        <v>784.09999999999991</v>
      </c>
      <c r="M1294">
        <f t="shared" si="20"/>
        <v>1</v>
      </c>
    </row>
    <row r="1295" spans="1:13" x14ac:dyDescent="0.35">
      <c r="A1295">
        <v>8367</v>
      </c>
      <c r="B1295" s="1">
        <v>44663</v>
      </c>
      <c r="C1295">
        <v>436</v>
      </c>
      <c r="D1295" t="s">
        <v>2913</v>
      </c>
      <c r="E1295" t="s">
        <v>2926</v>
      </c>
      <c r="F1295">
        <v>4</v>
      </c>
      <c r="G1295">
        <v>333.82</v>
      </c>
      <c r="H1295">
        <v>94.88</v>
      </c>
      <c r="I1295" t="b">
        <v>0</v>
      </c>
      <c r="J1295" t="s">
        <v>2910</v>
      </c>
      <c r="K1295" t="s">
        <v>2905</v>
      </c>
      <c r="L1295">
        <f>F1295*G1295</f>
        <v>1335.28</v>
      </c>
      <c r="M1295">
        <f t="shared" si="20"/>
        <v>0</v>
      </c>
    </row>
    <row r="1296" spans="1:13" x14ac:dyDescent="0.35">
      <c r="A1296">
        <v>7135</v>
      </c>
      <c r="B1296" s="1">
        <v>44560</v>
      </c>
      <c r="C1296">
        <v>436</v>
      </c>
      <c r="D1296" t="s">
        <v>2906</v>
      </c>
      <c r="E1296" t="s">
        <v>2934</v>
      </c>
      <c r="F1296">
        <v>2</v>
      </c>
      <c r="G1296">
        <v>35.369999999999997</v>
      </c>
      <c r="H1296">
        <v>9.34</v>
      </c>
      <c r="I1296" t="b">
        <v>0</v>
      </c>
      <c r="J1296" t="s">
        <v>2904</v>
      </c>
      <c r="K1296" t="s">
        <v>2917</v>
      </c>
      <c r="L1296">
        <f>F1296*G1296</f>
        <v>70.739999999999995</v>
      </c>
      <c r="M1296">
        <f t="shared" si="20"/>
        <v>0</v>
      </c>
    </row>
    <row r="1297" spans="1:13" x14ac:dyDescent="0.35">
      <c r="A1297">
        <v>1019</v>
      </c>
      <c r="B1297" s="1">
        <v>44526</v>
      </c>
      <c r="C1297">
        <v>436</v>
      </c>
      <c r="D1297" t="s">
        <v>2920</v>
      </c>
      <c r="E1297" t="s">
        <v>2936</v>
      </c>
      <c r="F1297">
        <v>2</v>
      </c>
      <c r="G1297">
        <v>228.62</v>
      </c>
      <c r="H1297">
        <v>42.21</v>
      </c>
      <c r="I1297" t="b">
        <v>0</v>
      </c>
      <c r="J1297" t="s">
        <v>2904</v>
      </c>
      <c r="K1297" t="s">
        <v>2905</v>
      </c>
      <c r="L1297">
        <f>F1297*G1297</f>
        <v>457.24</v>
      </c>
      <c r="M1297">
        <f t="shared" si="20"/>
        <v>0</v>
      </c>
    </row>
    <row r="1298" spans="1:13" x14ac:dyDescent="0.35">
      <c r="A1298">
        <v>3377</v>
      </c>
      <c r="B1298" s="1">
        <v>44362</v>
      </c>
      <c r="C1298">
        <v>436</v>
      </c>
      <c r="D1298" t="s">
        <v>2913</v>
      </c>
      <c r="E1298" t="s">
        <v>2931</v>
      </c>
      <c r="F1298">
        <v>5</v>
      </c>
      <c r="G1298">
        <v>497.51</v>
      </c>
      <c r="H1298">
        <v>244.29</v>
      </c>
      <c r="I1298" t="b">
        <v>1</v>
      </c>
      <c r="J1298" t="s">
        <v>2919</v>
      </c>
      <c r="K1298" t="s">
        <v>2917</v>
      </c>
      <c r="L1298">
        <f>F1298*G1298</f>
        <v>2487.5500000000002</v>
      </c>
      <c r="M1298">
        <f t="shared" si="20"/>
        <v>1</v>
      </c>
    </row>
    <row r="1299" spans="1:13" x14ac:dyDescent="0.35">
      <c r="A1299">
        <v>5508</v>
      </c>
      <c r="B1299" s="1">
        <v>45001</v>
      </c>
      <c r="C1299">
        <v>437</v>
      </c>
      <c r="D1299" t="s">
        <v>2913</v>
      </c>
      <c r="E1299" t="s">
        <v>2926</v>
      </c>
      <c r="F1299">
        <v>5</v>
      </c>
      <c r="G1299">
        <v>219.27</v>
      </c>
      <c r="H1299">
        <v>5.66</v>
      </c>
      <c r="I1299" t="b">
        <v>1</v>
      </c>
      <c r="J1299" t="s">
        <v>2910</v>
      </c>
      <c r="K1299" t="s">
        <v>2905</v>
      </c>
      <c r="L1299">
        <f>F1299*G1299</f>
        <v>1096.3500000000001</v>
      </c>
      <c r="M1299">
        <f t="shared" si="20"/>
        <v>1</v>
      </c>
    </row>
    <row r="1300" spans="1:13" x14ac:dyDescent="0.35">
      <c r="A1300">
        <v>6898</v>
      </c>
      <c r="B1300" s="1">
        <v>44894</v>
      </c>
      <c r="C1300">
        <v>437</v>
      </c>
      <c r="D1300" t="s">
        <v>2911</v>
      </c>
      <c r="E1300" t="s">
        <v>2944</v>
      </c>
      <c r="F1300">
        <v>4</v>
      </c>
      <c r="G1300">
        <v>300.61</v>
      </c>
      <c r="H1300">
        <v>24.65</v>
      </c>
      <c r="I1300" t="b">
        <v>1</v>
      </c>
      <c r="J1300" t="s">
        <v>2910</v>
      </c>
      <c r="K1300" t="s">
        <v>2917</v>
      </c>
      <c r="L1300">
        <f>F1300*G1300</f>
        <v>1202.44</v>
      </c>
      <c r="M1300">
        <f t="shared" si="20"/>
        <v>1</v>
      </c>
    </row>
    <row r="1301" spans="1:13" x14ac:dyDescent="0.35">
      <c r="A1301">
        <v>1411</v>
      </c>
      <c r="B1301" s="1">
        <v>44538</v>
      </c>
      <c r="C1301">
        <v>437</v>
      </c>
      <c r="D1301" t="s">
        <v>2913</v>
      </c>
      <c r="E1301" t="s">
        <v>2931</v>
      </c>
      <c r="F1301">
        <v>5</v>
      </c>
      <c r="G1301">
        <v>446.73</v>
      </c>
      <c r="H1301">
        <v>140.6</v>
      </c>
      <c r="I1301" t="b">
        <v>0</v>
      </c>
      <c r="J1301" t="s">
        <v>2904</v>
      </c>
      <c r="K1301" t="s">
        <v>2905</v>
      </c>
      <c r="L1301">
        <f>F1301*G1301</f>
        <v>2233.65</v>
      </c>
      <c r="M1301">
        <f t="shared" si="20"/>
        <v>0</v>
      </c>
    </row>
    <row r="1302" spans="1:13" x14ac:dyDescent="0.35">
      <c r="A1302">
        <v>9645</v>
      </c>
      <c r="B1302" s="1">
        <v>44508</v>
      </c>
      <c r="C1302">
        <v>437</v>
      </c>
      <c r="D1302" t="s">
        <v>2920</v>
      </c>
      <c r="E1302" t="s">
        <v>2921</v>
      </c>
      <c r="F1302">
        <v>3</v>
      </c>
      <c r="G1302">
        <v>408.93</v>
      </c>
      <c r="H1302">
        <v>118.13</v>
      </c>
      <c r="I1302" t="b">
        <v>0</v>
      </c>
      <c r="J1302" t="s">
        <v>2919</v>
      </c>
      <c r="K1302" t="s">
        <v>2917</v>
      </c>
      <c r="L1302">
        <f>F1302*G1302</f>
        <v>1226.79</v>
      </c>
      <c r="M1302">
        <f t="shared" si="20"/>
        <v>0</v>
      </c>
    </row>
    <row r="1303" spans="1:13" x14ac:dyDescent="0.35">
      <c r="A1303">
        <v>9328</v>
      </c>
      <c r="B1303" s="1">
        <v>44954</v>
      </c>
      <c r="C1303">
        <v>438</v>
      </c>
      <c r="D1303" t="s">
        <v>2908</v>
      </c>
      <c r="E1303" t="s">
        <v>2937</v>
      </c>
      <c r="F1303">
        <v>3</v>
      </c>
      <c r="G1303">
        <v>170.11</v>
      </c>
      <c r="H1303">
        <v>27.45</v>
      </c>
      <c r="I1303" t="b">
        <v>1</v>
      </c>
      <c r="J1303" t="s">
        <v>2929</v>
      </c>
      <c r="K1303" t="s">
        <v>2905</v>
      </c>
      <c r="L1303">
        <f>F1303*G1303</f>
        <v>510.33000000000004</v>
      </c>
      <c r="M1303">
        <f t="shared" si="20"/>
        <v>1</v>
      </c>
    </row>
    <row r="1304" spans="1:13" x14ac:dyDescent="0.35">
      <c r="A1304">
        <v>9468</v>
      </c>
      <c r="B1304" s="1">
        <v>44793</v>
      </c>
      <c r="C1304">
        <v>438</v>
      </c>
      <c r="D1304" t="s">
        <v>2902</v>
      </c>
      <c r="E1304" t="s">
        <v>2903</v>
      </c>
      <c r="F1304">
        <v>2</v>
      </c>
      <c r="G1304">
        <v>54.32</v>
      </c>
      <c r="H1304">
        <v>27.02</v>
      </c>
      <c r="I1304" t="b">
        <v>1</v>
      </c>
      <c r="J1304" t="s">
        <v>2929</v>
      </c>
      <c r="K1304" t="s">
        <v>2905</v>
      </c>
      <c r="L1304">
        <f>F1304*G1304</f>
        <v>108.64</v>
      </c>
      <c r="M1304">
        <f t="shared" si="20"/>
        <v>1</v>
      </c>
    </row>
    <row r="1305" spans="1:13" x14ac:dyDescent="0.35">
      <c r="A1305">
        <v>6250</v>
      </c>
      <c r="B1305" s="1">
        <v>44643</v>
      </c>
      <c r="C1305">
        <v>438</v>
      </c>
      <c r="D1305" t="s">
        <v>2906</v>
      </c>
      <c r="E1305" t="s">
        <v>2922</v>
      </c>
      <c r="F1305">
        <v>5</v>
      </c>
      <c r="G1305">
        <v>273.23</v>
      </c>
      <c r="H1305">
        <v>75.53</v>
      </c>
      <c r="I1305" t="b">
        <v>1</v>
      </c>
      <c r="J1305" t="s">
        <v>2910</v>
      </c>
      <c r="K1305" t="s">
        <v>2905</v>
      </c>
      <c r="L1305">
        <f>F1305*G1305</f>
        <v>1366.15</v>
      </c>
      <c r="M1305">
        <f t="shared" si="20"/>
        <v>1</v>
      </c>
    </row>
    <row r="1306" spans="1:13" x14ac:dyDescent="0.35">
      <c r="A1306">
        <v>836</v>
      </c>
      <c r="B1306" s="1">
        <v>44624</v>
      </c>
      <c r="C1306">
        <v>438</v>
      </c>
      <c r="D1306" t="s">
        <v>2902</v>
      </c>
      <c r="E1306" t="s">
        <v>2923</v>
      </c>
      <c r="F1306">
        <v>5</v>
      </c>
      <c r="G1306">
        <v>62.96</v>
      </c>
      <c r="H1306">
        <v>13.76</v>
      </c>
      <c r="I1306" t="b">
        <v>0</v>
      </c>
      <c r="J1306" t="s">
        <v>2919</v>
      </c>
      <c r="K1306" t="s">
        <v>2917</v>
      </c>
      <c r="L1306">
        <f>F1306*G1306</f>
        <v>314.8</v>
      </c>
      <c r="M1306">
        <f t="shared" si="20"/>
        <v>0</v>
      </c>
    </row>
    <row r="1307" spans="1:13" x14ac:dyDescent="0.35">
      <c r="A1307">
        <v>8037</v>
      </c>
      <c r="B1307" s="1">
        <v>44548</v>
      </c>
      <c r="C1307">
        <v>439</v>
      </c>
      <c r="D1307" t="s">
        <v>2902</v>
      </c>
      <c r="E1307" t="s">
        <v>2939</v>
      </c>
      <c r="F1307">
        <v>4</v>
      </c>
      <c r="G1307">
        <v>438.53</v>
      </c>
      <c r="H1307">
        <v>65.97</v>
      </c>
      <c r="I1307" t="b">
        <v>1</v>
      </c>
      <c r="J1307" t="s">
        <v>2929</v>
      </c>
      <c r="K1307" t="s">
        <v>2917</v>
      </c>
      <c r="L1307">
        <f>F1307*G1307</f>
        <v>1754.12</v>
      </c>
      <c r="M1307">
        <f t="shared" si="20"/>
        <v>1</v>
      </c>
    </row>
    <row r="1308" spans="1:13" x14ac:dyDescent="0.35">
      <c r="A1308">
        <v>8443</v>
      </c>
      <c r="B1308" s="1">
        <v>44527</v>
      </c>
      <c r="C1308">
        <v>439</v>
      </c>
      <c r="D1308" t="s">
        <v>2902</v>
      </c>
      <c r="E1308" t="s">
        <v>2923</v>
      </c>
      <c r="F1308">
        <v>5</v>
      </c>
      <c r="G1308">
        <v>141.97999999999999</v>
      </c>
      <c r="H1308">
        <v>55.02</v>
      </c>
      <c r="I1308" t="b">
        <v>0</v>
      </c>
      <c r="J1308" t="s">
        <v>2916</v>
      </c>
      <c r="K1308" t="s">
        <v>2917</v>
      </c>
      <c r="L1308">
        <f>F1308*G1308</f>
        <v>709.9</v>
      </c>
      <c r="M1308">
        <f t="shared" si="20"/>
        <v>0</v>
      </c>
    </row>
    <row r="1309" spans="1:13" x14ac:dyDescent="0.35">
      <c r="A1309">
        <v>9620</v>
      </c>
      <c r="B1309" s="1">
        <v>44526</v>
      </c>
      <c r="C1309">
        <v>439</v>
      </c>
      <c r="D1309" t="s">
        <v>2902</v>
      </c>
      <c r="E1309" t="s">
        <v>2903</v>
      </c>
      <c r="F1309">
        <v>3</v>
      </c>
      <c r="G1309">
        <v>442.15</v>
      </c>
      <c r="H1309">
        <v>128.07</v>
      </c>
      <c r="I1309" t="b">
        <v>0</v>
      </c>
      <c r="J1309" t="s">
        <v>2916</v>
      </c>
      <c r="K1309" t="s">
        <v>2905</v>
      </c>
      <c r="L1309">
        <f>F1309*G1309</f>
        <v>1326.4499999999998</v>
      </c>
      <c r="M1309">
        <f t="shared" si="20"/>
        <v>0</v>
      </c>
    </row>
    <row r="1310" spans="1:13" x14ac:dyDescent="0.35">
      <c r="A1310">
        <v>3854</v>
      </c>
      <c r="B1310" s="1">
        <v>44986</v>
      </c>
      <c r="C1310">
        <v>441</v>
      </c>
      <c r="D1310" t="s">
        <v>2908</v>
      </c>
      <c r="E1310" t="s">
        <v>2938</v>
      </c>
      <c r="F1310">
        <v>5</v>
      </c>
      <c r="G1310">
        <v>151.51</v>
      </c>
      <c r="H1310">
        <v>41.42</v>
      </c>
      <c r="I1310" t="b">
        <v>1</v>
      </c>
      <c r="J1310" t="s">
        <v>2916</v>
      </c>
      <c r="K1310" t="s">
        <v>2917</v>
      </c>
      <c r="L1310">
        <f>F1310*G1310</f>
        <v>757.55</v>
      </c>
      <c r="M1310">
        <f t="shared" si="20"/>
        <v>1</v>
      </c>
    </row>
    <row r="1311" spans="1:13" x14ac:dyDescent="0.35">
      <c r="A1311">
        <v>973</v>
      </c>
      <c r="B1311" s="1">
        <v>44982</v>
      </c>
      <c r="C1311">
        <v>441</v>
      </c>
      <c r="D1311" t="s">
        <v>2920</v>
      </c>
      <c r="E1311" t="s">
        <v>2927</v>
      </c>
      <c r="F1311">
        <v>4</v>
      </c>
      <c r="G1311">
        <v>104.31</v>
      </c>
      <c r="H1311">
        <v>27.53</v>
      </c>
      <c r="I1311" t="b">
        <v>0</v>
      </c>
      <c r="J1311" t="s">
        <v>2916</v>
      </c>
      <c r="K1311" t="s">
        <v>2905</v>
      </c>
      <c r="L1311">
        <f>F1311*G1311</f>
        <v>417.24</v>
      </c>
      <c r="M1311">
        <f t="shared" si="20"/>
        <v>0</v>
      </c>
    </row>
    <row r="1312" spans="1:13" x14ac:dyDescent="0.35">
      <c r="A1312">
        <v>8740</v>
      </c>
      <c r="B1312" s="1">
        <v>44778</v>
      </c>
      <c r="C1312">
        <v>441</v>
      </c>
      <c r="D1312" t="s">
        <v>2906</v>
      </c>
      <c r="E1312" t="s">
        <v>2907</v>
      </c>
      <c r="F1312">
        <v>4</v>
      </c>
      <c r="G1312">
        <v>180.92</v>
      </c>
      <c r="H1312">
        <v>73.7</v>
      </c>
      <c r="I1312" t="b">
        <v>0</v>
      </c>
      <c r="J1312" t="s">
        <v>2910</v>
      </c>
      <c r="K1312" t="s">
        <v>2905</v>
      </c>
      <c r="L1312">
        <f>F1312*G1312</f>
        <v>723.68</v>
      </c>
      <c r="M1312">
        <f t="shared" si="20"/>
        <v>0</v>
      </c>
    </row>
    <row r="1313" spans="1:13" x14ac:dyDescent="0.35">
      <c r="A1313">
        <v>9375</v>
      </c>
      <c r="B1313" s="1">
        <v>44640</v>
      </c>
      <c r="C1313">
        <v>441</v>
      </c>
      <c r="D1313" t="s">
        <v>2920</v>
      </c>
      <c r="E1313" t="s">
        <v>2927</v>
      </c>
      <c r="F1313">
        <v>4</v>
      </c>
      <c r="G1313">
        <v>104.4</v>
      </c>
      <c r="H1313">
        <v>33.64</v>
      </c>
      <c r="I1313" t="b">
        <v>1</v>
      </c>
      <c r="J1313" t="s">
        <v>2904</v>
      </c>
      <c r="K1313" t="s">
        <v>2905</v>
      </c>
      <c r="L1313">
        <f>F1313*G1313</f>
        <v>417.6</v>
      </c>
      <c r="M1313">
        <f t="shared" si="20"/>
        <v>1</v>
      </c>
    </row>
    <row r="1314" spans="1:13" x14ac:dyDescent="0.35">
      <c r="A1314">
        <v>37</v>
      </c>
      <c r="B1314" s="1">
        <v>44464</v>
      </c>
      <c r="C1314">
        <v>441</v>
      </c>
      <c r="D1314" t="s">
        <v>2906</v>
      </c>
      <c r="E1314" t="s">
        <v>2925</v>
      </c>
      <c r="F1314">
        <v>3</v>
      </c>
      <c r="G1314">
        <v>272.27999999999997</v>
      </c>
      <c r="H1314">
        <v>122.46</v>
      </c>
      <c r="I1314" t="b">
        <v>0</v>
      </c>
      <c r="J1314" t="s">
        <v>2919</v>
      </c>
      <c r="K1314" t="s">
        <v>2905</v>
      </c>
      <c r="L1314">
        <f>F1314*G1314</f>
        <v>816.83999999999992</v>
      </c>
      <c r="M1314">
        <f t="shared" si="20"/>
        <v>0</v>
      </c>
    </row>
    <row r="1315" spans="1:13" x14ac:dyDescent="0.35">
      <c r="A1315">
        <v>6744</v>
      </c>
      <c r="B1315" s="1">
        <v>44352</v>
      </c>
      <c r="C1315">
        <v>441</v>
      </c>
      <c r="D1315" t="s">
        <v>2906</v>
      </c>
      <c r="E1315" t="s">
        <v>2925</v>
      </c>
      <c r="F1315">
        <v>1</v>
      </c>
      <c r="G1315">
        <v>137.51</v>
      </c>
      <c r="H1315">
        <v>1.99</v>
      </c>
      <c r="I1315" t="b">
        <v>1</v>
      </c>
      <c r="J1315" t="s">
        <v>2919</v>
      </c>
      <c r="K1315" t="s">
        <v>2917</v>
      </c>
      <c r="L1315">
        <f>F1315*G1315</f>
        <v>137.51</v>
      </c>
      <c r="M1315">
        <f t="shared" si="20"/>
        <v>1</v>
      </c>
    </row>
    <row r="1316" spans="1:13" x14ac:dyDescent="0.35">
      <c r="A1316">
        <v>1762</v>
      </c>
      <c r="B1316" s="1">
        <v>44777</v>
      </c>
      <c r="C1316">
        <v>442</v>
      </c>
      <c r="D1316" t="s">
        <v>2920</v>
      </c>
      <c r="E1316" t="s">
        <v>2935</v>
      </c>
      <c r="F1316">
        <v>3</v>
      </c>
      <c r="G1316">
        <v>384.29</v>
      </c>
      <c r="H1316">
        <v>70.31</v>
      </c>
      <c r="I1316" t="b">
        <v>0</v>
      </c>
      <c r="J1316" t="s">
        <v>2919</v>
      </c>
      <c r="K1316" t="s">
        <v>2917</v>
      </c>
      <c r="L1316">
        <f>F1316*G1316</f>
        <v>1152.8700000000001</v>
      </c>
      <c r="M1316">
        <f t="shared" si="20"/>
        <v>0</v>
      </c>
    </row>
    <row r="1317" spans="1:13" x14ac:dyDescent="0.35">
      <c r="A1317">
        <v>508</v>
      </c>
      <c r="B1317" s="1">
        <v>44496</v>
      </c>
      <c r="C1317">
        <v>442</v>
      </c>
      <c r="D1317" t="s">
        <v>2902</v>
      </c>
      <c r="E1317" t="s">
        <v>2939</v>
      </c>
      <c r="F1317">
        <v>5</v>
      </c>
      <c r="G1317">
        <v>445.98</v>
      </c>
      <c r="H1317">
        <v>35.03</v>
      </c>
      <c r="I1317" t="b">
        <v>1</v>
      </c>
      <c r="J1317" t="s">
        <v>2910</v>
      </c>
      <c r="K1317" t="s">
        <v>2917</v>
      </c>
      <c r="L1317">
        <f>F1317*G1317</f>
        <v>2229.9</v>
      </c>
      <c r="M1317">
        <f t="shared" si="20"/>
        <v>1</v>
      </c>
    </row>
    <row r="1318" spans="1:13" x14ac:dyDescent="0.35">
      <c r="A1318">
        <v>6627</v>
      </c>
      <c r="B1318" s="1">
        <v>44623</v>
      </c>
      <c r="C1318">
        <v>443</v>
      </c>
      <c r="D1318" t="s">
        <v>2913</v>
      </c>
      <c r="E1318" t="s">
        <v>2931</v>
      </c>
      <c r="F1318">
        <v>1</v>
      </c>
      <c r="G1318">
        <v>56.79</v>
      </c>
      <c r="H1318">
        <v>15.63</v>
      </c>
      <c r="I1318" t="b">
        <v>0</v>
      </c>
      <c r="J1318" t="s">
        <v>2919</v>
      </c>
      <c r="K1318" t="s">
        <v>2917</v>
      </c>
      <c r="L1318">
        <f>F1318*G1318</f>
        <v>56.79</v>
      </c>
      <c r="M1318">
        <f t="shared" si="20"/>
        <v>0</v>
      </c>
    </row>
    <row r="1319" spans="1:13" x14ac:dyDescent="0.35">
      <c r="A1319">
        <v>7864</v>
      </c>
      <c r="B1319" s="1">
        <v>44501</v>
      </c>
      <c r="C1319">
        <v>443</v>
      </c>
      <c r="D1319" t="s">
        <v>2906</v>
      </c>
      <c r="E1319" t="s">
        <v>2934</v>
      </c>
      <c r="F1319">
        <v>3</v>
      </c>
      <c r="G1319">
        <v>421.85</v>
      </c>
      <c r="H1319">
        <v>52.13</v>
      </c>
      <c r="I1319" t="b">
        <v>0</v>
      </c>
      <c r="J1319" t="s">
        <v>2916</v>
      </c>
      <c r="K1319" t="s">
        <v>2905</v>
      </c>
      <c r="L1319">
        <f>F1319*G1319</f>
        <v>1265.5500000000002</v>
      </c>
      <c r="M1319">
        <f t="shared" si="20"/>
        <v>0</v>
      </c>
    </row>
    <row r="1320" spans="1:13" x14ac:dyDescent="0.35">
      <c r="A1320">
        <v>6253</v>
      </c>
      <c r="B1320" s="1">
        <v>44776</v>
      </c>
      <c r="C1320">
        <v>444</v>
      </c>
      <c r="D1320" t="s">
        <v>2908</v>
      </c>
      <c r="E1320" t="s">
        <v>2937</v>
      </c>
      <c r="F1320">
        <v>5</v>
      </c>
      <c r="G1320">
        <v>94.9</v>
      </c>
      <c r="H1320">
        <v>7.97</v>
      </c>
      <c r="I1320" t="b">
        <v>0</v>
      </c>
      <c r="J1320" t="s">
        <v>2916</v>
      </c>
      <c r="K1320" t="s">
        <v>2917</v>
      </c>
      <c r="L1320">
        <f>F1320*G1320</f>
        <v>474.5</v>
      </c>
      <c r="M1320">
        <f t="shared" si="20"/>
        <v>0</v>
      </c>
    </row>
    <row r="1321" spans="1:13" x14ac:dyDescent="0.35">
      <c r="A1321">
        <v>63</v>
      </c>
      <c r="B1321" s="1">
        <v>44548</v>
      </c>
      <c r="C1321">
        <v>444</v>
      </c>
      <c r="D1321" t="s">
        <v>2902</v>
      </c>
      <c r="E1321" t="s">
        <v>2939</v>
      </c>
      <c r="F1321">
        <v>2</v>
      </c>
      <c r="G1321">
        <v>34.5</v>
      </c>
      <c r="H1321">
        <v>1.37</v>
      </c>
      <c r="I1321" t="b">
        <v>0</v>
      </c>
      <c r="J1321" t="s">
        <v>2904</v>
      </c>
      <c r="K1321" t="s">
        <v>2917</v>
      </c>
      <c r="L1321">
        <f>F1321*G1321</f>
        <v>69</v>
      </c>
      <c r="M1321">
        <f t="shared" si="20"/>
        <v>0</v>
      </c>
    </row>
    <row r="1322" spans="1:13" x14ac:dyDescent="0.35">
      <c r="A1322">
        <v>7993</v>
      </c>
      <c r="B1322" s="1">
        <v>44480</v>
      </c>
      <c r="C1322">
        <v>444</v>
      </c>
      <c r="D1322" t="s">
        <v>2913</v>
      </c>
      <c r="E1322" t="s">
        <v>2940</v>
      </c>
      <c r="F1322">
        <v>5</v>
      </c>
      <c r="G1322">
        <v>376.07</v>
      </c>
      <c r="H1322">
        <v>153.41999999999999</v>
      </c>
      <c r="I1322" t="b">
        <v>1</v>
      </c>
      <c r="J1322" t="s">
        <v>2904</v>
      </c>
      <c r="K1322" t="s">
        <v>2905</v>
      </c>
      <c r="L1322">
        <f>F1322*G1322</f>
        <v>1880.35</v>
      </c>
      <c r="M1322">
        <f t="shared" si="20"/>
        <v>1</v>
      </c>
    </row>
    <row r="1323" spans="1:13" x14ac:dyDescent="0.35">
      <c r="A1323">
        <v>229</v>
      </c>
      <c r="B1323" s="1">
        <v>44821</v>
      </c>
      <c r="C1323">
        <v>445</v>
      </c>
      <c r="D1323" t="s">
        <v>2902</v>
      </c>
      <c r="E1323" t="s">
        <v>2939</v>
      </c>
      <c r="F1323">
        <v>2</v>
      </c>
      <c r="G1323">
        <v>300.54000000000002</v>
      </c>
      <c r="H1323">
        <v>27.64</v>
      </c>
      <c r="I1323" t="b">
        <v>1</v>
      </c>
      <c r="J1323" t="s">
        <v>2919</v>
      </c>
      <c r="K1323" t="s">
        <v>2905</v>
      </c>
      <c r="L1323">
        <f>F1323*G1323</f>
        <v>601.08000000000004</v>
      </c>
      <c r="M1323">
        <f t="shared" si="20"/>
        <v>1</v>
      </c>
    </row>
    <row r="1324" spans="1:13" x14ac:dyDescent="0.35">
      <c r="A1324">
        <v>1070</v>
      </c>
      <c r="B1324" s="1">
        <v>44664</v>
      </c>
      <c r="C1324">
        <v>445</v>
      </c>
      <c r="D1324" t="s">
        <v>2902</v>
      </c>
      <c r="E1324" t="s">
        <v>2903</v>
      </c>
      <c r="F1324">
        <v>2</v>
      </c>
      <c r="G1324">
        <v>499.86</v>
      </c>
      <c r="H1324">
        <v>21.11</v>
      </c>
      <c r="I1324" t="b">
        <v>0</v>
      </c>
      <c r="J1324" t="s">
        <v>2929</v>
      </c>
      <c r="K1324" t="s">
        <v>2917</v>
      </c>
      <c r="L1324">
        <f>F1324*G1324</f>
        <v>999.72</v>
      </c>
      <c r="M1324">
        <f t="shared" si="20"/>
        <v>0</v>
      </c>
    </row>
    <row r="1325" spans="1:13" x14ac:dyDescent="0.35">
      <c r="A1325">
        <v>8222</v>
      </c>
      <c r="B1325" s="1">
        <v>44612</v>
      </c>
      <c r="C1325">
        <v>445</v>
      </c>
      <c r="D1325" t="s">
        <v>2902</v>
      </c>
      <c r="E1325" t="s">
        <v>2939</v>
      </c>
      <c r="F1325">
        <v>2</v>
      </c>
      <c r="G1325">
        <v>245.65</v>
      </c>
      <c r="H1325">
        <v>24.33</v>
      </c>
      <c r="I1325" t="b">
        <v>0</v>
      </c>
      <c r="J1325" t="s">
        <v>2904</v>
      </c>
      <c r="K1325" t="s">
        <v>2917</v>
      </c>
      <c r="L1325">
        <f>F1325*G1325</f>
        <v>491.3</v>
      </c>
      <c r="M1325">
        <f t="shared" si="20"/>
        <v>0</v>
      </c>
    </row>
    <row r="1326" spans="1:13" x14ac:dyDescent="0.35">
      <c r="A1326">
        <v>53</v>
      </c>
      <c r="B1326" s="1">
        <v>44472</v>
      </c>
      <c r="C1326">
        <v>445</v>
      </c>
      <c r="D1326" t="s">
        <v>2906</v>
      </c>
      <c r="E1326" t="s">
        <v>2941</v>
      </c>
      <c r="F1326">
        <v>5</v>
      </c>
      <c r="G1326">
        <v>309.5</v>
      </c>
      <c r="H1326">
        <v>109.87</v>
      </c>
      <c r="I1326" t="b">
        <v>1</v>
      </c>
      <c r="J1326" t="s">
        <v>2929</v>
      </c>
      <c r="K1326" t="s">
        <v>2905</v>
      </c>
      <c r="L1326">
        <f>F1326*G1326</f>
        <v>1547.5</v>
      </c>
      <c r="M1326">
        <f t="shared" si="20"/>
        <v>1</v>
      </c>
    </row>
    <row r="1327" spans="1:13" x14ac:dyDescent="0.35">
      <c r="A1327">
        <v>7083</v>
      </c>
      <c r="B1327" s="1">
        <v>44691</v>
      </c>
      <c r="C1327">
        <v>446</v>
      </c>
      <c r="D1327" t="s">
        <v>2913</v>
      </c>
      <c r="E1327" t="s">
        <v>2914</v>
      </c>
      <c r="F1327">
        <v>5</v>
      </c>
      <c r="G1327">
        <v>15.48</v>
      </c>
      <c r="H1327">
        <v>5.41</v>
      </c>
      <c r="I1327" t="b">
        <v>1</v>
      </c>
      <c r="J1327" t="s">
        <v>2929</v>
      </c>
      <c r="K1327" t="s">
        <v>2905</v>
      </c>
      <c r="L1327">
        <f>F1327*G1327</f>
        <v>77.400000000000006</v>
      </c>
      <c r="M1327">
        <f t="shared" si="20"/>
        <v>1</v>
      </c>
    </row>
    <row r="1328" spans="1:13" x14ac:dyDescent="0.35">
      <c r="A1328">
        <v>3532</v>
      </c>
      <c r="B1328" s="1">
        <v>44577</v>
      </c>
      <c r="C1328">
        <v>446</v>
      </c>
      <c r="D1328" t="s">
        <v>2902</v>
      </c>
      <c r="E1328" t="s">
        <v>2939</v>
      </c>
      <c r="F1328">
        <v>4</v>
      </c>
      <c r="G1328">
        <v>433.95</v>
      </c>
      <c r="H1328">
        <v>171.52</v>
      </c>
      <c r="I1328" t="b">
        <v>1</v>
      </c>
      <c r="J1328" t="s">
        <v>2910</v>
      </c>
      <c r="K1328" t="s">
        <v>2905</v>
      </c>
      <c r="L1328">
        <f>F1328*G1328</f>
        <v>1735.8</v>
      </c>
      <c r="M1328">
        <f t="shared" si="20"/>
        <v>1</v>
      </c>
    </row>
    <row r="1329" spans="1:13" x14ac:dyDescent="0.35">
      <c r="A1329">
        <v>2765</v>
      </c>
      <c r="B1329" s="1">
        <v>44492</v>
      </c>
      <c r="C1329">
        <v>446</v>
      </c>
      <c r="D1329" t="s">
        <v>2920</v>
      </c>
      <c r="E1329" t="s">
        <v>2930</v>
      </c>
      <c r="F1329">
        <v>1</v>
      </c>
      <c r="G1329">
        <v>315.14999999999998</v>
      </c>
      <c r="H1329">
        <v>102.74</v>
      </c>
      <c r="I1329" t="b">
        <v>1</v>
      </c>
      <c r="J1329" t="s">
        <v>2916</v>
      </c>
      <c r="K1329" t="s">
        <v>2917</v>
      </c>
      <c r="L1329">
        <f>F1329*G1329</f>
        <v>315.14999999999998</v>
      </c>
      <c r="M1329">
        <f t="shared" si="20"/>
        <v>1</v>
      </c>
    </row>
    <row r="1330" spans="1:13" x14ac:dyDescent="0.35">
      <c r="A1330">
        <v>7617</v>
      </c>
      <c r="B1330" s="1">
        <v>44708</v>
      </c>
      <c r="C1330">
        <v>447</v>
      </c>
      <c r="D1330" t="s">
        <v>2902</v>
      </c>
      <c r="E1330" t="s">
        <v>2933</v>
      </c>
      <c r="F1330">
        <v>3</v>
      </c>
      <c r="G1330">
        <v>167.93</v>
      </c>
      <c r="H1330">
        <v>20.61</v>
      </c>
      <c r="I1330" t="b">
        <v>1</v>
      </c>
      <c r="J1330" t="s">
        <v>2910</v>
      </c>
      <c r="K1330" t="s">
        <v>2905</v>
      </c>
      <c r="L1330">
        <f>F1330*G1330</f>
        <v>503.79</v>
      </c>
      <c r="M1330">
        <f t="shared" si="20"/>
        <v>1</v>
      </c>
    </row>
    <row r="1331" spans="1:13" x14ac:dyDescent="0.35">
      <c r="A1331">
        <v>9173</v>
      </c>
      <c r="B1331" s="1">
        <v>44677</v>
      </c>
      <c r="C1331">
        <v>447</v>
      </c>
      <c r="D1331" t="s">
        <v>2913</v>
      </c>
      <c r="E1331" t="s">
        <v>2926</v>
      </c>
      <c r="F1331">
        <v>2</v>
      </c>
      <c r="G1331">
        <v>88.09</v>
      </c>
      <c r="H1331">
        <v>6.01</v>
      </c>
      <c r="I1331" t="b">
        <v>0</v>
      </c>
      <c r="J1331" t="s">
        <v>2910</v>
      </c>
      <c r="K1331" t="s">
        <v>2917</v>
      </c>
      <c r="L1331">
        <f>F1331*G1331</f>
        <v>176.18</v>
      </c>
      <c r="M1331">
        <f t="shared" si="20"/>
        <v>0</v>
      </c>
    </row>
    <row r="1332" spans="1:13" x14ac:dyDescent="0.35">
      <c r="A1332">
        <v>4472</v>
      </c>
      <c r="B1332" s="1">
        <v>44485</v>
      </c>
      <c r="C1332">
        <v>447</v>
      </c>
      <c r="D1332" t="s">
        <v>2913</v>
      </c>
      <c r="E1332" t="s">
        <v>2926</v>
      </c>
      <c r="F1332">
        <v>4</v>
      </c>
      <c r="G1332">
        <v>174.7</v>
      </c>
      <c r="H1332">
        <v>59.32</v>
      </c>
      <c r="I1332" t="b">
        <v>0</v>
      </c>
      <c r="J1332" t="s">
        <v>2916</v>
      </c>
      <c r="K1332" t="s">
        <v>2905</v>
      </c>
      <c r="L1332">
        <f>F1332*G1332</f>
        <v>698.8</v>
      </c>
      <c r="M1332">
        <f t="shared" si="20"/>
        <v>0</v>
      </c>
    </row>
    <row r="1333" spans="1:13" x14ac:dyDescent="0.35">
      <c r="A1333">
        <v>9185</v>
      </c>
      <c r="B1333" s="1">
        <v>44856</v>
      </c>
      <c r="C1333">
        <v>448</v>
      </c>
      <c r="D1333" t="s">
        <v>2913</v>
      </c>
      <c r="E1333" t="s">
        <v>2931</v>
      </c>
      <c r="F1333">
        <v>2</v>
      </c>
      <c r="G1333">
        <v>360.32</v>
      </c>
      <c r="H1333">
        <v>116.38</v>
      </c>
      <c r="I1333" t="b">
        <v>0</v>
      </c>
      <c r="J1333" t="s">
        <v>2916</v>
      </c>
      <c r="K1333" t="s">
        <v>2905</v>
      </c>
      <c r="L1333">
        <f>F1333*G1333</f>
        <v>720.64</v>
      </c>
      <c r="M1333">
        <f t="shared" si="20"/>
        <v>0</v>
      </c>
    </row>
    <row r="1334" spans="1:13" x14ac:dyDescent="0.35">
      <c r="A1334">
        <v>6030</v>
      </c>
      <c r="B1334" s="1">
        <v>44767</v>
      </c>
      <c r="C1334">
        <v>448</v>
      </c>
      <c r="D1334" t="s">
        <v>2913</v>
      </c>
      <c r="E1334" t="s">
        <v>2940</v>
      </c>
      <c r="F1334">
        <v>4</v>
      </c>
      <c r="G1334">
        <v>176.13</v>
      </c>
      <c r="H1334">
        <v>16.45</v>
      </c>
      <c r="I1334" t="b">
        <v>0</v>
      </c>
      <c r="J1334" t="s">
        <v>2910</v>
      </c>
      <c r="K1334" t="s">
        <v>2905</v>
      </c>
      <c r="L1334">
        <f>F1334*G1334</f>
        <v>704.52</v>
      </c>
      <c r="M1334">
        <f t="shared" si="20"/>
        <v>0</v>
      </c>
    </row>
    <row r="1335" spans="1:13" x14ac:dyDescent="0.35">
      <c r="A1335">
        <v>8726</v>
      </c>
      <c r="B1335" s="1">
        <v>44644</v>
      </c>
      <c r="C1335">
        <v>448</v>
      </c>
      <c r="D1335" t="s">
        <v>2913</v>
      </c>
      <c r="E1335" t="s">
        <v>2918</v>
      </c>
      <c r="F1335">
        <v>5</v>
      </c>
      <c r="G1335">
        <v>189</v>
      </c>
      <c r="H1335">
        <v>89.64</v>
      </c>
      <c r="I1335" t="b">
        <v>0</v>
      </c>
      <c r="J1335" t="s">
        <v>2919</v>
      </c>
      <c r="K1335" t="s">
        <v>2905</v>
      </c>
      <c r="L1335">
        <f>F1335*G1335</f>
        <v>945</v>
      </c>
      <c r="M1335">
        <f t="shared" si="20"/>
        <v>0</v>
      </c>
    </row>
    <row r="1336" spans="1:13" x14ac:dyDescent="0.35">
      <c r="A1336">
        <v>4255</v>
      </c>
      <c r="B1336" s="1">
        <v>44341</v>
      </c>
      <c r="C1336">
        <v>448</v>
      </c>
      <c r="D1336" t="s">
        <v>2911</v>
      </c>
      <c r="E1336" t="s">
        <v>2944</v>
      </c>
      <c r="F1336">
        <v>5</v>
      </c>
      <c r="G1336">
        <v>427.21</v>
      </c>
      <c r="H1336">
        <v>81.17</v>
      </c>
      <c r="I1336" t="b">
        <v>1</v>
      </c>
      <c r="J1336" t="s">
        <v>2916</v>
      </c>
      <c r="K1336" t="s">
        <v>2905</v>
      </c>
      <c r="L1336">
        <f>F1336*G1336</f>
        <v>2136.0499999999997</v>
      </c>
      <c r="M1336">
        <f t="shared" si="20"/>
        <v>1</v>
      </c>
    </row>
    <row r="1337" spans="1:13" x14ac:dyDescent="0.35">
      <c r="A1337">
        <v>5634</v>
      </c>
      <c r="B1337" s="1">
        <v>44884</v>
      </c>
      <c r="C1337">
        <v>449</v>
      </c>
      <c r="D1337" t="s">
        <v>2920</v>
      </c>
      <c r="E1337" t="s">
        <v>2927</v>
      </c>
      <c r="F1337">
        <v>2</v>
      </c>
      <c r="G1337">
        <v>297.95</v>
      </c>
      <c r="H1337">
        <v>102.04</v>
      </c>
      <c r="I1337" t="b">
        <v>0</v>
      </c>
      <c r="J1337" t="s">
        <v>2916</v>
      </c>
      <c r="K1337" t="s">
        <v>2905</v>
      </c>
      <c r="L1337">
        <f>F1337*G1337</f>
        <v>595.9</v>
      </c>
      <c r="M1337">
        <f t="shared" si="20"/>
        <v>0</v>
      </c>
    </row>
    <row r="1338" spans="1:13" x14ac:dyDescent="0.35">
      <c r="A1338">
        <v>2712</v>
      </c>
      <c r="B1338" s="1">
        <v>44739</v>
      </c>
      <c r="C1338">
        <v>449</v>
      </c>
      <c r="D1338" t="s">
        <v>2908</v>
      </c>
      <c r="E1338" t="s">
        <v>2937</v>
      </c>
      <c r="F1338">
        <v>5</v>
      </c>
      <c r="G1338">
        <v>391.89</v>
      </c>
      <c r="H1338">
        <v>78.540000000000006</v>
      </c>
      <c r="I1338" t="b">
        <v>0</v>
      </c>
      <c r="J1338" t="s">
        <v>2916</v>
      </c>
      <c r="K1338" t="s">
        <v>2917</v>
      </c>
      <c r="L1338">
        <f>F1338*G1338</f>
        <v>1959.4499999999998</v>
      </c>
      <c r="M1338">
        <f t="shared" si="20"/>
        <v>0</v>
      </c>
    </row>
    <row r="1339" spans="1:13" x14ac:dyDescent="0.35">
      <c r="A1339">
        <v>1894</v>
      </c>
      <c r="B1339" s="1">
        <v>44419</v>
      </c>
      <c r="C1339">
        <v>449</v>
      </c>
      <c r="D1339" t="s">
        <v>2906</v>
      </c>
      <c r="E1339" t="s">
        <v>2934</v>
      </c>
      <c r="F1339">
        <v>3</v>
      </c>
      <c r="G1339">
        <v>182.38</v>
      </c>
      <c r="H1339">
        <v>31.29</v>
      </c>
      <c r="I1339" t="b">
        <v>1</v>
      </c>
      <c r="J1339" t="s">
        <v>2916</v>
      </c>
      <c r="K1339" t="s">
        <v>2917</v>
      </c>
      <c r="L1339">
        <f>F1339*G1339</f>
        <v>547.14</v>
      </c>
      <c r="M1339">
        <f t="shared" si="20"/>
        <v>1</v>
      </c>
    </row>
    <row r="1340" spans="1:13" x14ac:dyDescent="0.35">
      <c r="A1340">
        <v>5251</v>
      </c>
      <c r="B1340" s="1">
        <v>44661</v>
      </c>
      <c r="C1340">
        <v>450</v>
      </c>
      <c r="D1340" t="s">
        <v>2920</v>
      </c>
      <c r="E1340" t="s">
        <v>2927</v>
      </c>
      <c r="F1340">
        <v>5</v>
      </c>
      <c r="G1340">
        <v>146.86000000000001</v>
      </c>
      <c r="H1340">
        <v>56.76</v>
      </c>
      <c r="I1340" t="b">
        <v>1</v>
      </c>
      <c r="J1340" t="s">
        <v>2910</v>
      </c>
      <c r="K1340" t="s">
        <v>2905</v>
      </c>
      <c r="L1340">
        <f>F1340*G1340</f>
        <v>734.30000000000007</v>
      </c>
      <c r="M1340">
        <f t="shared" si="20"/>
        <v>1</v>
      </c>
    </row>
    <row r="1341" spans="1:13" x14ac:dyDescent="0.35">
      <c r="A1341">
        <v>6591</v>
      </c>
      <c r="B1341" s="1">
        <v>44659</v>
      </c>
      <c r="C1341">
        <v>450</v>
      </c>
      <c r="D1341" t="s">
        <v>2920</v>
      </c>
      <c r="E1341" t="s">
        <v>2927</v>
      </c>
      <c r="F1341">
        <v>2</v>
      </c>
      <c r="G1341">
        <v>379.65</v>
      </c>
      <c r="H1341">
        <v>147.32</v>
      </c>
      <c r="I1341" t="b">
        <v>1</v>
      </c>
      <c r="J1341" t="s">
        <v>2904</v>
      </c>
      <c r="K1341" t="s">
        <v>2905</v>
      </c>
      <c r="L1341">
        <f>F1341*G1341</f>
        <v>759.3</v>
      </c>
      <c r="M1341">
        <f t="shared" si="20"/>
        <v>1</v>
      </c>
    </row>
    <row r="1342" spans="1:13" x14ac:dyDescent="0.35">
      <c r="A1342">
        <v>357</v>
      </c>
      <c r="B1342" s="1">
        <v>44485</v>
      </c>
      <c r="C1342">
        <v>450</v>
      </c>
      <c r="D1342" t="s">
        <v>2908</v>
      </c>
      <c r="E1342" t="s">
        <v>2937</v>
      </c>
      <c r="F1342">
        <v>5</v>
      </c>
      <c r="G1342">
        <v>292.22000000000003</v>
      </c>
      <c r="H1342">
        <v>63.55</v>
      </c>
      <c r="I1342" t="b">
        <v>0</v>
      </c>
      <c r="J1342" t="s">
        <v>2929</v>
      </c>
      <c r="K1342" t="s">
        <v>2917</v>
      </c>
      <c r="L1342">
        <f>F1342*G1342</f>
        <v>1461.1000000000001</v>
      </c>
      <c r="M1342">
        <f t="shared" si="20"/>
        <v>0</v>
      </c>
    </row>
    <row r="1343" spans="1:13" x14ac:dyDescent="0.35">
      <c r="A1343">
        <v>9357</v>
      </c>
      <c r="B1343" s="1">
        <v>44380</v>
      </c>
      <c r="C1343">
        <v>451</v>
      </c>
      <c r="D1343" t="s">
        <v>2908</v>
      </c>
      <c r="E1343" t="s">
        <v>2909</v>
      </c>
      <c r="F1343">
        <v>4</v>
      </c>
      <c r="G1343">
        <v>466.93</v>
      </c>
      <c r="H1343">
        <v>125.86</v>
      </c>
      <c r="I1343" t="b">
        <v>1</v>
      </c>
      <c r="J1343" t="s">
        <v>2919</v>
      </c>
      <c r="K1343" t="s">
        <v>2905</v>
      </c>
      <c r="L1343">
        <f>F1343*G1343</f>
        <v>1867.72</v>
      </c>
      <c r="M1343">
        <f t="shared" si="20"/>
        <v>1</v>
      </c>
    </row>
    <row r="1344" spans="1:13" x14ac:dyDescent="0.35">
      <c r="A1344">
        <v>2515</v>
      </c>
      <c r="B1344" s="1">
        <v>44901</v>
      </c>
      <c r="C1344">
        <v>452</v>
      </c>
      <c r="D1344" t="s">
        <v>2911</v>
      </c>
      <c r="E1344" t="s">
        <v>2924</v>
      </c>
      <c r="F1344">
        <v>2</v>
      </c>
      <c r="G1344">
        <v>360.06</v>
      </c>
      <c r="H1344">
        <v>160.71</v>
      </c>
      <c r="I1344" t="b">
        <v>1</v>
      </c>
      <c r="J1344" t="s">
        <v>2929</v>
      </c>
      <c r="K1344" t="s">
        <v>2917</v>
      </c>
      <c r="L1344">
        <f>F1344*G1344</f>
        <v>720.12</v>
      </c>
      <c r="M1344">
        <f t="shared" si="20"/>
        <v>1</v>
      </c>
    </row>
    <row r="1345" spans="1:13" x14ac:dyDescent="0.35">
      <c r="A1345">
        <v>1050</v>
      </c>
      <c r="B1345" s="1">
        <v>44359</v>
      </c>
      <c r="C1345">
        <v>452</v>
      </c>
      <c r="D1345" t="s">
        <v>2920</v>
      </c>
      <c r="E1345" t="s">
        <v>2935</v>
      </c>
      <c r="F1345">
        <v>3</v>
      </c>
      <c r="G1345">
        <v>137.16999999999999</v>
      </c>
      <c r="H1345">
        <v>33.94</v>
      </c>
      <c r="I1345" t="b">
        <v>1</v>
      </c>
      <c r="J1345" t="s">
        <v>2916</v>
      </c>
      <c r="K1345" t="s">
        <v>2917</v>
      </c>
      <c r="L1345">
        <f>F1345*G1345</f>
        <v>411.51</v>
      </c>
      <c r="M1345">
        <f t="shared" si="20"/>
        <v>1</v>
      </c>
    </row>
    <row r="1346" spans="1:13" x14ac:dyDescent="0.35">
      <c r="A1346">
        <v>6494</v>
      </c>
      <c r="B1346" s="1">
        <v>44327</v>
      </c>
      <c r="C1346">
        <v>452</v>
      </c>
      <c r="D1346" t="s">
        <v>2913</v>
      </c>
      <c r="E1346" t="s">
        <v>2914</v>
      </c>
      <c r="F1346">
        <v>3</v>
      </c>
      <c r="G1346">
        <v>261.95</v>
      </c>
      <c r="H1346">
        <v>8.77</v>
      </c>
      <c r="I1346" t="b">
        <v>0</v>
      </c>
      <c r="J1346" t="s">
        <v>2910</v>
      </c>
      <c r="K1346" t="s">
        <v>2917</v>
      </c>
      <c r="L1346">
        <f>F1346*G1346</f>
        <v>785.84999999999991</v>
      </c>
      <c r="M1346">
        <f t="shared" si="20"/>
        <v>0</v>
      </c>
    </row>
    <row r="1347" spans="1:13" x14ac:dyDescent="0.35">
      <c r="A1347">
        <v>1195</v>
      </c>
      <c r="B1347" s="1">
        <v>44656</v>
      </c>
      <c r="C1347">
        <v>453</v>
      </c>
      <c r="D1347" t="s">
        <v>2911</v>
      </c>
      <c r="E1347" t="s">
        <v>2944</v>
      </c>
      <c r="F1347">
        <v>1</v>
      </c>
      <c r="G1347">
        <v>462.54</v>
      </c>
      <c r="H1347">
        <v>74.27</v>
      </c>
      <c r="I1347" t="b">
        <v>0</v>
      </c>
      <c r="J1347" t="s">
        <v>2929</v>
      </c>
      <c r="K1347" t="s">
        <v>2917</v>
      </c>
      <c r="L1347">
        <f>F1347*G1347</f>
        <v>462.54</v>
      </c>
      <c r="M1347">
        <f t="shared" ref="M1347:M1410" si="21">IF(I1347, 1, 0)</f>
        <v>0</v>
      </c>
    </row>
    <row r="1348" spans="1:13" x14ac:dyDescent="0.35">
      <c r="A1348">
        <v>2943</v>
      </c>
      <c r="B1348" s="1">
        <v>44582</v>
      </c>
      <c r="C1348">
        <v>453</v>
      </c>
      <c r="D1348" t="s">
        <v>2920</v>
      </c>
      <c r="E1348" t="s">
        <v>2935</v>
      </c>
      <c r="F1348">
        <v>1</v>
      </c>
      <c r="G1348">
        <v>185.96</v>
      </c>
      <c r="H1348">
        <v>7.66</v>
      </c>
      <c r="I1348" t="b">
        <v>1</v>
      </c>
      <c r="J1348" t="s">
        <v>2910</v>
      </c>
      <c r="K1348" t="s">
        <v>2917</v>
      </c>
      <c r="L1348">
        <f>F1348*G1348</f>
        <v>185.96</v>
      </c>
      <c r="M1348">
        <f t="shared" si="21"/>
        <v>1</v>
      </c>
    </row>
    <row r="1349" spans="1:13" x14ac:dyDescent="0.35">
      <c r="A1349">
        <v>488</v>
      </c>
      <c r="B1349" s="1">
        <v>44992</v>
      </c>
      <c r="C1349">
        <v>454</v>
      </c>
      <c r="D1349" t="s">
        <v>2920</v>
      </c>
      <c r="E1349" t="s">
        <v>2930</v>
      </c>
      <c r="F1349">
        <v>5</v>
      </c>
      <c r="G1349">
        <v>472.38</v>
      </c>
      <c r="H1349">
        <v>20.02</v>
      </c>
      <c r="I1349" t="b">
        <v>0</v>
      </c>
      <c r="J1349" t="s">
        <v>2929</v>
      </c>
      <c r="K1349" t="s">
        <v>2917</v>
      </c>
      <c r="L1349">
        <f>F1349*G1349</f>
        <v>2361.9</v>
      </c>
      <c r="M1349">
        <f t="shared" si="21"/>
        <v>0</v>
      </c>
    </row>
    <row r="1350" spans="1:13" x14ac:dyDescent="0.35">
      <c r="A1350">
        <v>8857</v>
      </c>
      <c r="B1350" s="1">
        <v>44998</v>
      </c>
      <c r="C1350">
        <v>455</v>
      </c>
      <c r="D1350" t="s">
        <v>2906</v>
      </c>
      <c r="E1350" t="s">
        <v>2907</v>
      </c>
      <c r="F1350">
        <v>1</v>
      </c>
      <c r="G1350">
        <v>240.66</v>
      </c>
      <c r="H1350">
        <v>81.28</v>
      </c>
      <c r="I1350" t="b">
        <v>1</v>
      </c>
      <c r="J1350" t="s">
        <v>2929</v>
      </c>
      <c r="K1350" t="s">
        <v>2917</v>
      </c>
      <c r="L1350">
        <f>F1350*G1350</f>
        <v>240.66</v>
      </c>
      <c r="M1350">
        <f t="shared" si="21"/>
        <v>1</v>
      </c>
    </row>
    <row r="1351" spans="1:13" x14ac:dyDescent="0.35">
      <c r="A1351">
        <v>6303</v>
      </c>
      <c r="B1351" s="1">
        <v>44709</v>
      </c>
      <c r="C1351">
        <v>455</v>
      </c>
      <c r="D1351" t="s">
        <v>2906</v>
      </c>
      <c r="E1351" t="s">
        <v>2907</v>
      </c>
      <c r="F1351">
        <v>2</v>
      </c>
      <c r="G1351">
        <v>195.87</v>
      </c>
      <c r="H1351">
        <v>64.63</v>
      </c>
      <c r="I1351" t="b">
        <v>1</v>
      </c>
      <c r="J1351" t="s">
        <v>2910</v>
      </c>
      <c r="K1351" t="s">
        <v>2917</v>
      </c>
      <c r="L1351">
        <f>F1351*G1351</f>
        <v>391.74</v>
      </c>
      <c r="M1351">
        <f t="shared" si="21"/>
        <v>1</v>
      </c>
    </row>
    <row r="1352" spans="1:13" x14ac:dyDescent="0.35">
      <c r="A1352">
        <v>3373</v>
      </c>
      <c r="B1352" s="1">
        <v>44425</v>
      </c>
      <c r="C1352">
        <v>455</v>
      </c>
      <c r="D1352" t="s">
        <v>2920</v>
      </c>
      <c r="E1352" t="s">
        <v>2935</v>
      </c>
      <c r="F1352">
        <v>3</v>
      </c>
      <c r="G1352">
        <v>15.28</v>
      </c>
      <c r="H1352">
        <v>0.9</v>
      </c>
      <c r="I1352" t="b">
        <v>0</v>
      </c>
      <c r="J1352" t="s">
        <v>2904</v>
      </c>
      <c r="K1352" t="s">
        <v>2917</v>
      </c>
      <c r="L1352">
        <f>F1352*G1352</f>
        <v>45.839999999999996</v>
      </c>
      <c r="M1352">
        <f t="shared" si="21"/>
        <v>0</v>
      </c>
    </row>
    <row r="1353" spans="1:13" x14ac:dyDescent="0.35">
      <c r="A1353">
        <v>6096</v>
      </c>
      <c r="B1353" s="1">
        <v>44329</v>
      </c>
      <c r="C1353">
        <v>455</v>
      </c>
      <c r="D1353" t="s">
        <v>2906</v>
      </c>
      <c r="E1353" t="s">
        <v>2934</v>
      </c>
      <c r="F1353">
        <v>2</v>
      </c>
      <c r="G1353">
        <v>269.44</v>
      </c>
      <c r="H1353">
        <v>53.62</v>
      </c>
      <c r="I1353" t="b">
        <v>0</v>
      </c>
      <c r="J1353" t="s">
        <v>2916</v>
      </c>
      <c r="K1353" t="s">
        <v>2917</v>
      </c>
      <c r="L1353">
        <f>F1353*G1353</f>
        <v>538.88</v>
      </c>
      <c r="M1353">
        <f t="shared" si="21"/>
        <v>0</v>
      </c>
    </row>
    <row r="1354" spans="1:13" x14ac:dyDescent="0.35">
      <c r="A1354">
        <v>7265</v>
      </c>
      <c r="B1354" s="1">
        <v>44777</v>
      </c>
      <c r="C1354">
        <v>456</v>
      </c>
      <c r="D1354" t="s">
        <v>2920</v>
      </c>
      <c r="E1354" t="s">
        <v>2935</v>
      </c>
      <c r="F1354">
        <v>1</v>
      </c>
      <c r="G1354">
        <v>490.65</v>
      </c>
      <c r="H1354">
        <v>90.12</v>
      </c>
      <c r="I1354" t="b">
        <v>0</v>
      </c>
      <c r="J1354" t="s">
        <v>2919</v>
      </c>
      <c r="K1354" t="s">
        <v>2905</v>
      </c>
      <c r="L1354">
        <f>F1354*G1354</f>
        <v>490.65</v>
      </c>
      <c r="M1354">
        <f t="shared" si="21"/>
        <v>0</v>
      </c>
    </row>
    <row r="1355" spans="1:13" x14ac:dyDescent="0.35">
      <c r="A1355">
        <v>1727</v>
      </c>
      <c r="B1355" s="1">
        <v>44737</v>
      </c>
      <c r="C1355">
        <v>456</v>
      </c>
      <c r="D1355" t="s">
        <v>2913</v>
      </c>
      <c r="E1355" t="s">
        <v>2914</v>
      </c>
      <c r="F1355">
        <v>1</v>
      </c>
      <c r="G1355">
        <v>191.5</v>
      </c>
      <c r="H1355">
        <v>14.15</v>
      </c>
      <c r="I1355" t="b">
        <v>0</v>
      </c>
      <c r="J1355" t="s">
        <v>2929</v>
      </c>
      <c r="K1355" t="s">
        <v>2917</v>
      </c>
      <c r="L1355">
        <f>F1355*G1355</f>
        <v>191.5</v>
      </c>
      <c r="M1355">
        <f t="shared" si="21"/>
        <v>0</v>
      </c>
    </row>
    <row r="1356" spans="1:13" x14ac:dyDescent="0.35">
      <c r="A1356">
        <v>8977</v>
      </c>
      <c r="B1356" s="1">
        <v>44355</v>
      </c>
      <c r="C1356">
        <v>457</v>
      </c>
      <c r="D1356" t="s">
        <v>2920</v>
      </c>
      <c r="E1356" t="s">
        <v>2936</v>
      </c>
      <c r="F1356">
        <v>4</v>
      </c>
      <c r="G1356">
        <v>137</v>
      </c>
      <c r="H1356">
        <v>16.940000000000001</v>
      </c>
      <c r="I1356" t="b">
        <v>0</v>
      </c>
      <c r="J1356" t="s">
        <v>2904</v>
      </c>
      <c r="K1356" t="s">
        <v>2905</v>
      </c>
      <c r="L1356">
        <f>F1356*G1356</f>
        <v>548</v>
      </c>
      <c r="M1356">
        <f t="shared" si="21"/>
        <v>0</v>
      </c>
    </row>
    <row r="1357" spans="1:13" x14ac:dyDescent="0.35">
      <c r="A1357">
        <v>3057</v>
      </c>
      <c r="B1357" s="1">
        <v>44338</v>
      </c>
      <c r="C1357">
        <v>457</v>
      </c>
      <c r="D1357" t="s">
        <v>2906</v>
      </c>
      <c r="E1357" t="s">
        <v>2922</v>
      </c>
      <c r="F1357">
        <v>4</v>
      </c>
      <c r="G1357">
        <v>237.88</v>
      </c>
      <c r="H1357">
        <v>26.91</v>
      </c>
      <c r="I1357" t="b">
        <v>0</v>
      </c>
      <c r="J1357" t="s">
        <v>2904</v>
      </c>
      <c r="K1357" t="s">
        <v>2917</v>
      </c>
      <c r="L1357">
        <f>F1357*G1357</f>
        <v>951.52</v>
      </c>
      <c r="M1357">
        <f t="shared" si="21"/>
        <v>0</v>
      </c>
    </row>
    <row r="1358" spans="1:13" x14ac:dyDescent="0.35">
      <c r="A1358">
        <v>829</v>
      </c>
      <c r="B1358" s="1">
        <v>44911</v>
      </c>
      <c r="C1358">
        <v>458</v>
      </c>
      <c r="D1358" t="s">
        <v>2908</v>
      </c>
      <c r="E1358" t="s">
        <v>2937</v>
      </c>
      <c r="F1358">
        <v>4</v>
      </c>
      <c r="G1358">
        <v>70.92</v>
      </c>
      <c r="H1358">
        <v>8.9499999999999993</v>
      </c>
      <c r="I1358" t="b">
        <v>1</v>
      </c>
      <c r="J1358" t="s">
        <v>2910</v>
      </c>
      <c r="K1358" t="s">
        <v>2917</v>
      </c>
      <c r="L1358">
        <f>F1358*G1358</f>
        <v>283.68</v>
      </c>
      <c r="M1358">
        <f t="shared" si="21"/>
        <v>1</v>
      </c>
    </row>
    <row r="1359" spans="1:13" x14ac:dyDescent="0.35">
      <c r="A1359">
        <v>918</v>
      </c>
      <c r="B1359" s="1">
        <v>44736</v>
      </c>
      <c r="C1359">
        <v>458</v>
      </c>
      <c r="D1359" t="s">
        <v>2908</v>
      </c>
      <c r="E1359" t="s">
        <v>2938</v>
      </c>
      <c r="F1359">
        <v>2</v>
      </c>
      <c r="G1359">
        <v>129.9</v>
      </c>
      <c r="H1359">
        <v>51.78</v>
      </c>
      <c r="I1359" t="b">
        <v>1</v>
      </c>
      <c r="J1359" t="s">
        <v>2916</v>
      </c>
      <c r="K1359" t="s">
        <v>2917</v>
      </c>
      <c r="L1359">
        <f>F1359*G1359</f>
        <v>259.8</v>
      </c>
      <c r="M1359">
        <f t="shared" si="21"/>
        <v>1</v>
      </c>
    </row>
    <row r="1360" spans="1:13" x14ac:dyDescent="0.35">
      <c r="A1360">
        <v>2419</v>
      </c>
      <c r="B1360" s="1">
        <v>44576</v>
      </c>
      <c r="C1360">
        <v>458</v>
      </c>
      <c r="D1360" t="s">
        <v>2902</v>
      </c>
      <c r="E1360" t="s">
        <v>2923</v>
      </c>
      <c r="F1360">
        <v>5</v>
      </c>
      <c r="G1360">
        <v>86.92</v>
      </c>
      <c r="H1360">
        <v>19.3</v>
      </c>
      <c r="I1360" t="b">
        <v>0</v>
      </c>
      <c r="J1360" t="s">
        <v>2919</v>
      </c>
      <c r="K1360" t="s">
        <v>2905</v>
      </c>
      <c r="L1360">
        <f>F1360*G1360</f>
        <v>434.6</v>
      </c>
      <c r="M1360">
        <f t="shared" si="21"/>
        <v>0</v>
      </c>
    </row>
    <row r="1361" spans="1:13" x14ac:dyDescent="0.35">
      <c r="A1361">
        <v>807</v>
      </c>
      <c r="B1361" s="1">
        <v>44404</v>
      </c>
      <c r="C1361">
        <v>458</v>
      </c>
      <c r="D1361" t="s">
        <v>2913</v>
      </c>
      <c r="E1361" t="s">
        <v>2940</v>
      </c>
      <c r="F1361">
        <v>2</v>
      </c>
      <c r="G1361">
        <v>110.76</v>
      </c>
      <c r="H1361">
        <v>21.07</v>
      </c>
      <c r="I1361" t="b">
        <v>1</v>
      </c>
      <c r="J1361" t="s">
        <v>2919</v>
      </c>
      <c r="K1361" t="s">
        <v>2917</v>
      </c>
      <c r="L1361">
        <f>F1361*G1361</f>
        <v>221.52</v>
      </c>
      <c r="M1361">
        <f t="shared" si="21"/>
        <v>1</v>
      </c>
    </row>
    <row r="1362" spans="1:13" x14ac:dyDescent="0.35">
      <c r="A1362">
        <v>7078</v>
      </c>
      <c r="B1362" s="1">
        <v>44949</v>
      </c>
      <c r="C1362">
        <v>460</v>
      </c>
      <c r="D1362" t="s">
        <v>2908</v>
      </c>
      <c r="E1362" t="s">
        <v>2932</v>
      </c>
      <c r="F1362">
        <v>5</v>
      </c>
      <c r="G1362">
        <v>382.97</v>
      </c>
      <c r="H1362">
        <v>175.01</v>
      </c>
      <c r="I1362" t="b">
        <v>1</v>
      </c>
      <c r="J1362" t="s">
        <v>2919</v>
      </c>
      <c r="K1362" t="s">
        <v>2905</v>
      </c>
      <c r="L1362">
        <f>F1362*G1362</f>
        <v>1914.8500000000001</v>
      </c>
      <c r="M1362">
        <f t="shared" si="21"/>
        <v>1</v>
      </c>
    </row>
    <row r="1363" spans="1:13" x14ac:dyDescent="0.35">
      <c r="A1363">
        <v>6110</v>
      </c>
      <c r="B1363" s="1">
        <v>44800</v>
      </c>
      <c r="C1363">
        <v>460</v>
      </c>
      <c r="D1363" t="s">
        <v>2908</v>
      </c>
      <c r="E1363" t="s">
        <v>2928</v>
      </c>
      <c r="F1363">
        <v>5</v>
      </c>
      <c r="G1363">
        <v>157.76</v>
      </c>
      <c r="H1363">
        <v>72.599999999999994</v>
      </c>
      <c r="I1363" t="b">
        <v>0</v>
      </c>
      <c r="J1363" t="s">
        <v>2929</v>
      </c>
      <c r="K1363" t="s">
        <v>2917</v>
      </c>
      <c r="L1363">
        <f>F1363*G1363</f>
        <v>788.8</v>
      </c>
      <c r="M1363">
        <f t="shared" si="21"/>
        <v>0</v>
      </c>
    </row>
    <row r="1364" spans="1:13" x14ac:dyDescent="0.35">
      <c r="A1364">
        <v>4311</v>
      </c>
      <c r="B1364" s="1">
        <v>44730</v>
      </c>
      <c r="C1364">
        <v>460</v>
      </c>
      <c r="D1364" t="s">
        <v>2913</v>
      </c>
      <c r="E1364" t="s">
        <v>2918</v>
      </c>
      <c r="F1364">
        <v>1</v>
      </c>
      <c r="G1364">
        <v>143.69</v>
      </c>
      <c r="H1364">
        <v>71.489999999999995</v>
      </c>
      <c r="I1364" t="b">
        <v>0</v>
      </c>
      <c r="J1364" t="s">
        <v>2919</v>
      </c>
      <c r="K1364" t="s">
        <v>2905</v>
      </c>
      <c r="L1364">
        <f>F1364*G1364</f>
        <v>143.69</v>
      </c>
      <c r="M1364">
        <f t="shared" si="21"/>
        <v>0</v>
      </c>
    </row>
    <row r="1365" spans="1:13" x14ac:dyDescent="0.35">
      <c r="A1365">
        <v>784</v>
      </c>
      <c r="B1365" s="1">
        <v>44432</v>
      </c>
      <c r="C1365">
        <v>460</v>
      </c>
      <c r="D1365" t="s">
        <v>2920</v>
      </c>
      <c r="E1365" t="s">
        <v>2930</v>
      </c>
      <c r="F1365">
        <v>4</v>
      </c>
      <c r="G1365">
        <v>157.71</v>
      </c>
      <c r="H1365">
        <v>68.319999999999993</v>
      </c>
      <c r="I1365" t="b">
        <v>0</v>
      </c>
      <c r="J1365" t="s">
        <v>2929</v>
      </c>
      <c r="K1365" t="s">
        <v>2905</v>
      </c>
      <c r="L1365">
        <f>F1365*G1365</f>
        <v>630.84</v>
      </c>
      <c r="M1365">
        <f t="shared" si="21"/>
        <v>0</v>
      </c>
    </row>
    <row r="1366" spans="1:13" x14ac:dyDescent="0.35">
      <c r="A1366">
        <v>3612</v>
      </c>
      <c r="B1366" s="1">
        <v>44299</v>
      </c>
      <c r="C1366">
        <v>460</v>
      </c>
      <c r="D1366" t="s">
        <v>2908</v>
      </c>
      <c r="E1366" t="s">
        <v>2909</v>
      </c>
      <c r="F1366">
        <v>1</v>
      </c>
      <c r="G1366">
        <v>381.82</v>
      </c>
      <c r="H1366">
        <v>30.48</v>
      </c>
      <c r="I1366" t="b">
        <v>0</v>
      </c>
      <c r="J1366" t="s">
        <v>2910</v>
      </c>
      <c r="K1366" t="s">
        <v>2905</v>
      </c>
      <c r="L1366">
        <f>F1366*G1366</f>
        <v>381.82</v>
      </c>
      <c r="M1366">
        <f t="shared" si="21"/>
        <v>0</v>
      </c>
    </row>
    <row r="1367" spans="1:13" x14ac:dyDescent="0.35">
      <c r="A1367">
        <v>1216</v>
      </c>
      <c r="B1367" s="1">
        <v>44709</v>
      </c>
      <c r="C1367">
        <v>461</v>
      </c>
      <c r="D1367" t="s">
        <v>2913</v>
      </c>
      <c r="E1367" t="s">
        <v>2914</v>
      </c>
      <c r="F1367">
        <v>3</v>
      </c>
      <c r="G1367">
        <v>72.88</v>
      </c>
      <c r="H1367">
        <v>30.21</v>
      </c>
      <c r="I1367" t="b">
        <v>1</v>
      </c>
      <c r="J1367" t="s">
        <v>2916</v>
      </c>
      <c r="K1367" t="s">
        <v>2905</v>
      </c>
      <c r="L1367">
        <f>F1367*G1367</f>
        <v>218.64</v>
      </c>
      <c r="M1367">
        <f t="shared" si="21"/>
        <v>1</v>
      </c>
    </row>
    <row r="1368" spans="1:13" x14ac:dyDescent="0.35">
      <c r="A1368">
        <v>8074</v>
      </c>
      <c r="B1368" s="1">
        <v>44452</v>
      </c>
      <c r="C1368">
        <v>461</v>
      </c>
      <c r="D1368" t="s">
        <v>2913</v>
      </c>
      <c r="E1368" t="s">
        <v>2940</v>
      </c>
      <c r="F1368">
        <v>2</v>
      </c>
      <c r="G1368">
        <v>109.84</v>
      </c>
      <c r="H1368">
        <v>4.1399999999999997</v>
      </c>
      <c r="I1368" t="b">
        <v>1</v>
      </c>
      <c r="J1368" t="s">
        <v>2929</v>
      </c>
      <c r="K1368" t="s">
        <v>2905</v>
      </c>
      <c r="L1368">
        <f>F1368*G1368</f>
        <v>219.68</v>
      </c>
      <c r="M1368">
        <f t="shared" si="21"/>
        <v>1</v>
      </c>
    </row>
    <row r="1369" spans="1:13" x14ac:dyDescent="0.35">
      <c r="A1369">
        <v>5835</v>
      </c>
      <c r="B1369" s="1">
        <v>44913</v>
      </c>
      <c r="C1369">
        <v>462</v>
      </c>
      <c r="D1369" t="s">
        <v>2913</v>
      </c>
      <c r="E1369" t="s">
        <v>2931</v>
      </c>
      <c r="F1369">
        <v>1</v>
      </c>
      <c r="G1369">
        <v>141.58000000000001</v>
      </c>
      <c r="H1369">
        <v>19.79</v>
      </c>
      <c r="I1369" t="b">
        <v>1</v>
      </c>
      <c r="J1369" t="s">
        <v>2919</v>
      </c>
      <c r="K1369" t="s">
        <v>2905</v>
      </c>
      <c r="L1369">
        <f>F1369*G1369</f>
        <v>141.58000000000001</v>
      </c>
      <c r="M1369">
        <f t="shared" si="21"/>
        <v>1</v>
      </c>
    </row>
    <row r="1370" spans="1:13" x14ac:dyDescent="0.35">
      <c r="A1370">
        <v>6982</v>
      </c>
      <c r="B1370" s="1">
        <v>44606</v>
      </c>
      <c r="C1370">
        <v>462</v>
      </c>
      <c r="D1370" t="s">
        <v>2913</v>
      </c>
      <c r="E1370" t="s">
        <v>2940</v>
      </c>
      <c r="F1370">
        <v>4</v>
      </c>
      <c r="G1370">
        <v>190.08</v>
      </c>
      <c r="H1370">
        <v>47.29</v>
      </c>
      <c r="I1370" t="b">
        <v>0</v>
      </c>
      <c r="J1370" t="s">
        <v>2929</v>
      </c>
      <c r="K1370" t="s">
        <v>2917</v>
      </c>
      <c r="L1370">
        <f>F1370*G1370</f>
        <v>760.32</v>
      </c>
      <c r="M1370">
        <f t="shared" si="21"/>
        <v>0</v>
      </c>
    </row>
    <row r="1371" spans="1:13" x14ac:dyDescent="0.35">
      <c r="A1371">
        <v>6694</v>
      </c>
      <c r="B1371" s="1">
        <v>44457</v>
      </c>
      <c r="C1371">
        <v>462</v>
      </c>
      <c r="D1371" t="s">
        <v>2902</v>
      </c>
      <c r="E1371" t="s">
        <v>2933</v>
      </c>
      <c r="F1371">
        <v>4</v>
      </c>
      <c r="G1371">
        <v>152.72</v>
      </c>
      <c r="H1371">
        <v>17.68</v>
      </c>
      <c r="I1371" t="b">
        <v>0</v>
      </c>
      <c r="J1371" t="s">
        <v>2929</v>
      </c>
      <c r="K1371" t="s">
        <v>2917</v>
      </c>
      <c r="L1371">
        <f>F1371*G1371</f>
        <v>610.88</v>
      </c>
      <c r="M1371">
        <f t="shared" si="21"/>
        <v>0</v>
      </c>
    </row>
    <row r="1372" spans="1:13" x14ac:dyDescent="0.35">
      <c r="A1372">
        <v>4783</v>
      </c>
      <c r="B1372" s="1">
        <v>44452</v>
      </c>
      <c r="C1372">
        <v>462</v>
      </c>
      <c r="D1372" t="s">
        <v>2902</v>
      </c>
      <c r="E1372" t="s">
        <v>2939</v>
      </c>
      <c r="F1372">
        <v>1</v>
      </c>
      <c r="G1372">
        <v>328.82</v>
      </c>
      <c r="H1372">
        <v>141.52000000000001</v>
      </c>
      <c r="I1372" t="b">
        <v>0</v>
      </c>
      <c r="J1372" t="s">
        <v>2916</v>
      </c>
      <c r="K1372" t="s">
        <v>2905</v>
      </c>
      <c r="L1372">
        <f>F1372*G1372</f>
        <v>328.82</v>
      </c>
      <c r="M1372">
        <f t="shared" si="21"/>
        <v>0</v>
      </c>
    </row>
    <row r="1373" spans="1:13" x14ac:dyDescent="0.35">
      <c r="A1373">
        <v>9408</v>
      </c>
      <c r="B1373" s="1">
        <v>44989</v>
      </c>
      <c r="C1373">
        <v>463</v>
      </c>
      <c r="D1373" t="s">
        <v>2911</v>
      </c>
      <c r="E1373" t="s">
        <v>2924</v>
      </c>
      <c r="F1373">
        <v>4</v>
      </c>
      <c r="G1373">
        <v>473.14</v>
      </c>
      <c r="H1373">
        <v>173.83</v>
      </c>
      <c r="I1373" t="b">
        <v>0</v>
      </c>
      <c r="J1373" t="s">
        <v>2919</v>
      </c>
      <c r="K1373" t="s">
        <v>2905</v>
      </c>
      <c r="L1373">
        <f>F1373*G1373</f>
        <v>1892.56</v>
      </c>
      <c r="M1373">
        <f t="shared" si="21"/>
        <v>0</v>
      </c>
    </row>
    <row r="1374" spans="1:13" x14ac:dyDescent="0.35">
      <c r="A1374">
        <v>6089</v>
      </c>
      <c r="B1374" s="1">
        <v>44909</v>
      </c>
      <c r="C1374">
        <v>463</v>
      </c>
      <c r="D1374" t="s">
        <v>2911</v>
      </c>
      <c r="E1374" t="s">
        <v>2924</v>
      </c>
      <c r="F1374">
        <v>5</v>
      </c>
      <c r="G1374">
        <v>158.13999999999999</v>
      </c>
      <c r="H1374">
        <v>8.8699999999999992</v>
      </c>
      <c r="I1374" t="b">
        <v>1</v>
      </c>
      <c r="J1374" t="s">
        <v>2916</v>
      </c>
      <c r="K1374" t="s">
        <v>2917</v>
      </c>
      <c r="L1374">
        <f>F1374*G1374</f>
        <v>790.69999999999993</v>
      </c>
      <c r="M1374">
        <f t="shared" si="21"/>
        <v>1</v>
      </c>
    </row>
    <row r="1375" spans="1:13" x14ac:dyDescent="0.35">
      <c r="A1375">
        <v>9339</v>
      </c>
      <c r="B1375" s="1">
        <v>44878</v>
      </c>
      <c r="C1375">
        <v>463</v>
      </c>
      <c r="D1375" t="s">
        <v>2913</v>
      </c>
      <c r="E1375" t="s">
        <v>2931</v>
      </c>
      <c r="F1375">
        <v>5</v>
      </c>
      <c r="G1375">
        <v>191.02</v>
      </c>
      <c r="H1375">
        <v>89.69</v>
      </c>
      <c r="I1375" t="b">
        <v>0</v>
      </c>
      <c r="J1375" t="s">
        <v>2929</v>
      </c>
      <c r="K1375" t="s">
        <v>2917</v>
      </c>
      <c r="L1375">
        <f>F1375*G1375</f>
        <v>955.1</v>
      </c>
      <c r="M1375">
        <f t="shared" si="21"/>
        <v>0</v>
      </c>
    </row>
    <row r="1376" spans="1:13" x14ac:dyDescent="0.35">
      <c r="A1376">
        <v>5682</v>
      </c>
      <c r="B1376" s="1">
        <v>44784</v>
      </c>
      <c r="C1376">
        <v>463</v>
      </c>
      <c r="D1376" t="s">
        <v>2902</v>
      </c>
      <c r="E1376" t="s">
        <v>2933</v>
      </c>
      <c r="F1376">
        <v>5</v>
      </c>
      <c r="G1376">
        <v>234.36</v>
      </c>
      <c r="H1376">
        <v>94.95</v>
      </c>
      <c r="I1376" t="b">
        <v>1</v>
      </c>
      <c r="J1376" t="s">
        <v>2929</v>
      </c>
      <c r="K1376" t="s">
        <v>2917</v>
      </c>
      <c r="L1376">
        <f>F1376*G1376</f>
        <v>1171.8000000000002</v>
      </c>
      <c r="M1376">
        <f t="shared" si="21"/>
        <v>1</v>
      </c>
    </row>
    <row r="1377" spans="1:13" x14ac:dyDescent="0.35">
      <c r="A1377">
        <v>7631</v>
      </c>
      <c r="B1377" s="1">
        <v>44597</v>
      </c>
      <c r="C1377">
        <v>463</v>
      </c>
      <c r="D1377" t="s">
        <v>2902</v>
      </c>
      <c r="E1377" t="s">
        <v>2939</v>
      </c>
      <c r="F1377">
        <v>3</v>
      </c>
      <c r="G1377">
        <v>45.78</v>
      </c>
      <c r="H1377">
        <v>14.83</v>
      </c>
      <c r="I1377" t="b">
        <v>0</v>
      </c>
      <c r="J1377" t="s">
        <v>2929</v>
      </c>
      <c r="K1377" t="s">
        <v>2905</v>
      </c>
      <c r="L1377">
        <f>F1377*G1377</f>
        <v>137.34</v>
      </c>
      <c r="M1377">
        <f t="shared" si="21"/>
        <v>0</v>
      </c>
    </row>
    <row r="1378" spans="1:13" x14ac:dyDescent="0.35">
      <c r="A1378">
        <v>5234</v>
      </c>
      <c r="B1378" s="1">
        <v>44540</v>
      </c>
      <c r="C1378">
        <v>463</v>
      </c>
      <c r="D1378" t="s">
        <v>2913</v>
      </c>
      <c r="E1378" t="s">
        <v>2931</v>
      </c>
      <c r="F1378">
        <v>3</v>
      </c>
      <c r="G1378">
        <v>95</v>
      </c>
      <c r="H1378">
        <v>28.17</v>
      </c>
      <c r="I1378" t="b">
        <v>0</v>
      </c>
      <c r="J1378" t="s">
        <v>2910</v>
      </c>
      <c r="K1378" t="s">
        <v>2917</v>
      </c>
      <c r="L1378">
        <f>F1378*G1378</f>
        <v>285</v>
      </c>
      <c r="M1378">
        <f t="shared" si="21"/>
        <v>0</v>
      </c>
    </row>
    <row r="1379" spans="1:13" x14ac:dyDescent="0.35">
      <c r="A1379">
        <v>9096</v>
      </c>
      <c r="B1379" s="1">
        <v>44481</v>
      </c>
      <c r="C1379">
        <v>463</v>
      </c>
      <c r="D1379" t="s">
        <v>2906</v>
      </c>
      <c r="E1379" t="s">
        <v>2925</v>
      </c>
      <c r="F1379">
        <v>4</v>
      </c>
      <c r="G1379">
        <v>480.95</v>
      </c>
      <c r="H1379">
        <v>149.27000000000001</v>
      </c>
      <c r="I1379" t="b">
        <v>1</v>
      </c>
      <c r="J1379" t="s">
        <v>2919</v>
      </c>
      <c r="K1379" t="s">
        <v>2917</v>
      </c>
      <c r="L1379">
        <f>F1379*G1379</f>
        <v>1923.8</v>
      </c>
      <c r="M1379">
        <f t="shared" si="21"/>
        <v>1</v>
      </c>
    </row>
    <row r="1380" spans="1:13" x14ac:dyDescent="0.35">
      <c r="A1380">
        <v>3326</v>
      </c>
      <c r="B1380" s="1">
        <v>44440</v>
      </c>
      <c r="C1380">
        <v>463</v>
      </c>
      <c r="D1380" t="s">
        <v>2920</v>
      </c>
      <c r="E1380" t="s">
        <v>2936</v>
      </c>
      <c r="F1380">
        <v>2</v>
      </c>
      <c r="G1380">
        <v>159.94</v>
      </c>
      <c r="H1380">
        <v>71.069999999999993</v>
      </c>
      <c r="I1380" t="b">
        <v>1</v>
      </c>
      <c r="J1380" t="s">
        <v>2910</v>
      </c>
      <c r="K1380" t="s">
        <v>2905</v>
      </c>
      <c r="L1380">
        <f>F1380*G1380</f>
        <v>319.88</v>
      </c>
      <c r="M1380">
        <f t="shared" si="21"/>
        <v>1</v>
      </c>
    </row>
    <row r="1381" spans="1:13" x14ac:dyDescent="0.35">
      <c r="A1381">
        <v>4820</v>
      </c>
      <c r="B1381" s="1">
        <v>44402</v>
      </c>
      <c r="C1381">
        <v>464</v>
      </c>
      <c r="D1381" t="s">
        <v>2920</v>
      </c>
      <c r="E1381" t="s">
        <v>2921</v>
      </c>
      <c r="F1381">
        <v>4</v>
      </c>
      <c r="G1381">
        <v>305.24</v>
      </c>
      <c r="H1381">
        <v>135.29</v>
      </c>
      <c r="I1381" t="b">
        <v>0</v>
      </c>
      <c r="J1381" t="s">
        <v>2904</v>
      </c>
      <c r="K1381" t="s">
        <v>2905</v>
      </c>
      <c r="L1381">
        <f>F1381*G1381</f>
        <v>1220.96</v>
      </c>
      <c r="M1381">
        <f t="shared" si="21"/>
        <v>0</v>
      </c>
    </row>
    <row r="1382" spans="1:13" x14ac:dyDescent="0.35">
      <c r="A1382">
        <v>6695</v>
      </c>
      <c r="B1382" s="1">
        <v>44333</v>
      </c>
      <c r="C1382">
        <v>464</v>
      </c>
      <c r="D1382" t="s">
        <v>2906</v>
      </c>
      <c r="E1382" t="s">
        <v>2907</v>
      </c>
      <c r="F1382">
        <v>1</v>
      </c>
      <c r="G1382">
        <v>236.35</v>
      </c>
      <c r="H1382">
        <v>27.08</v>
      </c>
      <c r="I1382" t="b">
        <v>1</v>
      </c>
      <c r="J1382" t="s">
        <v>2919</v>
      </c>
      <c r="K1382" t="s">
        <v>2905</v>
      </c>
      <c r="L1382">
        <f>F1382*G1382</f>
        <v>236.35</v>
      </c>
      <c r="M1382">
        <f t="shared" si="21"/>
        <v>1</v>
      </c>
    </row>
    <row r="1383" spans="1:13" x14ac:dyDescent="0.35">
      <c r="A1383">
        <v>912</v>
      </c>
      <c r="B1383" s="1">
        <v>44698</v>
      </c>
      <c r="C1383">
        <v>465</v>
      </c>
      <c r="D1383" t="s">
        <v>2920</v>
      </c>
      <c r="E1383" t="s">
        <v>2927</v>
      </c>
      <c r="F1383">
        <v>4</v>
      </c>
      <c r="G1383">
        <v>233.83</v>
      </c>
      <c r="H1383">
        <v>6.75</v>
      </c>
      <c r="I1383" t="b">
        <v>0</v>
      </c>
      <c r="J1383" t="s">
        <v>2910</v>
      </c>
      <c r="K1383" t="s">
        <v>2917</v>
      </c>
      <c r="L1383">
        <f>F1383*G1383</f>
        <v>935.32</v>
      </c>
      <c r="M1383">
        <f t="shared" si="21"/>
        <v>0</v>
      </c>
    </row>
    <row r="1384" spans="1:13" x14ac:dyDescent="0.35">
      <c r="A1384">
        <v>256</v>
      </c>
      <c r="B1384" s="1">
        <v>44692</v>
      </c>
      <c r="C1384">
        <v>465</v>
      </c>
      <c r="D1384" t="s">
        <v>2906</v>
      </c>
      <c r="E1384" t="s">
        <v>2907</v>
      </c>
      <c r="F1384">
        <v>3</v>
      </c>
      <c r="G1384">
        <v>414.48</v>
      </c>
      <c r="H1384">
        <v>25.58</v>
      </c>
      <c r="I1384" t="b">
        <v>0</v>
      </c>
      <c r="J1384" t="s">
        <v>2910</v>
      </c>
      <c r="K1384" t="s">
        <v>2917</v>
      </c>
      <c r="L1384">
        <f>F1384*G1384</f>
        <v>1243.44</v>
      </c>
      <c r="M1384">
        <f t="shared" si="21"/>
        <v>0</v>
      </c>
    </row>
    <row r="1385" spans="1:13" x14ac:dyDescent="0.35">
      <c r="A1385">
        <v>4434</v>
      </c>
      <c r="B1385" s="1">
        <v>44692</v>
      </c>
      <c r="C1385">
        <v>465</v>
      </c>
      <c r="D1385" t="s">
        <v>2906</v>
      </c>
      <c r="E1385" t="s">
        <v>2934</v>
      </c>
      <c r="F1385">
        <v>5</v>
      </c>
      <c r="G1385">
        <v>122.66</v>
      </c>
      <c r="H1385">
        <v>19.440000000000001</v>
      </c>
      <c r="I1385" t="b">
        <v>1</v>
      </c>
      <c r="J1385" t="s">
        <v>2919</v>
      </c>
      <c r="K1385" t="s">
        <v>2905</v>
      </c>
      <c r="L1385">
        <f>F1385*G1385</f>
        <v>613.29999999999995</v>
      </c>
      <c r="M1385">
        <f t="shared" si="21"/>
        <v>1</v>
      </c>
    </row>
    <row r="1386" spans="1:13" x14ac:dyDescent="0.35">
      <c r="A1386">
        <v>6047</v>
      </c>
      <c r="B1386" s="1">
        <v>44335</v>
      </c>
      <c r="C1386">
        <v>466</v>
      </c>
      <c r="D1386" t="s">
        <v>2913</v>
      </c>
      <c r="E1386" t="s">
        <v>2918</v>
      </c>
      <c r="F1386">
        <v>5</v>
      </c>
      <c r="G1386">
        <v>11.21</v>
      </c>
      <c r="H1386">
        <v>4.34</v>
      </c>
      <c r="I1386" t="b">
        <v>1</v>
      </c>
      <c r="J1386" t="s">
        <v>2929</v>
      </c>
      <c r="K1386" t="s">
        <v>2905</v>
      </c>
      <c r="L1386">
        <f>F1386*G1386</f>
        <v>56.050000000000004</v>
      </c>
      <c r="M1386">
        <f t="shared" si="21"/>
        <v>1</v>
      </c>
    </row>
    <row r="1387" spans="1:13" x14ac:dyDescent="0.35">
      <c r="A1387">
        <v>8129</v>
      </c>
      <c r="B1387" s="1">
        <v>44965</v>
      </c>
      <c r="C1387">
        <v>467</v>
      </c>
      <c r="D1387" t="s">
        <v>2908</v>
      </c>
      <c r="E1387" t="s">
        <v>2909</v>
      </c>
      <c r="F1387">
        <v>1</v>
      </c>
      <c r="G1387">
        <v>254.81</v>
      </c>
      <c r="H1387">
        <v>72.22</v>
      </c>
      <c r="I1387" t="b">
        <v>0</v>
      </c>
      <c r="J1387" t="s">
        <v>2916</v>
      </c>
      <c r="K1387" t="s">
        <v>2905</v>
      </c>
      <c r="L1387">
        <f>F1387*G1387</f>
        <v>254.81</v>
      </c>
      <c r="M1387">
        <f t="shared" si="21"/>
        <v>0</v>
      </c>
    </row>
    <row r="1388" spans="1:13" x14ac:dyDescent="0.35">
      <c r="A1388">
        <v>7687</v>
      </c>
      <c r="B1388" s="1">
        <v>44862</v>
      </c>
      <c r="C1388">
        <v>467</v>
      </c>
      <c r="D1388" t="s">
        <v>2902</v>
      </c>
      <c r="E1388" t="s">
        <v>2915</v>
      </c>
      <c r="F1388">
        <v>1</v>
      </c>
      <c r="G1388">
        <v>440.62</v>
      </c>
      <c r="H1388">
        <v>110.43</v>
      </c>
      <c r="I1388" t="b">
        <v>1</v>
      </c>
      <c r="J1388" t="s">
        <v>2910</v>
      </c>
      <c r="K1388" t="s">
        <v>2917</v>
      </c>
      <c r="L1388">
        <f>F1388*G1388</f>
        <v>440.62</v>
      </c>
      <c r="M1388">
        <f t="shared" si="21"/>
        <v>1</v>
      </c>
    </row>
    <row r="1389" spans="1:13" x14ac:dyDescent="0.35">
      <c r="A1389">
        <v>3640</v>
      </c>
      <c r="B1389" s="1">
        <v>44294</v>
      </c>
      <c r="C1389">
        <v>467</v>
      </c>
      <c r="D1389" t="s">
        <v>2908</v>
      </c>
      <c r="E1389" t="s">
        <v>2938</v>
      </c>
      <c r="F1389">
        <v>3</v>
      </c>
      <c r="G1389">
        <v>145.15</v>
      </c>
      <c r="H1389">
        <v>33.17</v>
      </c>
      <c r="I1389" t="b">
        <v>0</v>
      </c>
      <c r="J1389" t="s">
        <v>2929</v>
      </c>
      <c r="K1389" t="s">
        <v>2917</v>
      </c>
      <c r="L1389">
        <f>F1389*G1389</f>
        <v>435.45000000000005</v>
      </c>
      <c r="M1389">
        <f t="shared" si="21"/>
        <v>0</v>
      </c>
    </row>
    <row r="1390" spans="1:13" x14ac:dyDescent="0.35">
      <c r="A1390">
        <v>7400</v>
      </c>
      <c r="B1390" s="1">
        <v>44898</v>
      </c>
      <c r="C1390">
        <v>468</v>
      </c>
      <c r="D1390" t="s">
        <v>2906</v>
      </c>
      <c r="E1390" t="s">
        <v>2907</v>
      </c>
      <c r="F1390">
        <v>5</v>
      </c>
      <c r="G1390">
        <v>273.56</v>
      </c>
      <c r="H1390">
        <v>134.57</v>
      </c>
      <c r="I1390" t="b">
        <v>1</v>
      </c>
      <c r="J1390" t="s">
        <v>2904</v>
      </c>
      <c r="K1390" t="s">
        <v>2905</v>
      </c>
      <c r="L1390">
        <f>F1390*G1390</f>
        <v>1367.8</v>
      </c>
      <c r="M1390">
        <f t="shared" si="21"/>
        <v>1</v>
      </c>
    </row>
    <row r="1391" spans="1:13" x14ac:dyDescent="0.35">
      <c r="A1391">
        <v>542</v>
      </c>
      <c r="B1391" s="1">
        <v>44865</v>
      </c>
      <c r="C1391">
        <v>468</v>
      </c>
      <c r="D1391" t="s">
        <v>2906</v>
      </c>
      <c r="E1391" t="s">
        <v>2922</v>
      </c>
      <c r="F1391">
        <v>2</v>
      </c>
      <c r="G1391">
        <v>144.25</v>
      </c>
      <c r="H1391">
        <v>59.4</v>
      </c>
      <c r="I1391" t="b">
        <v>0</v>
      </c>
      <c r="J1391" t="s">
        <v>2919</v>
      </c>
      <c r="K1391" t="s">
        <v>2917</v>
      </c>
      <c r="L1391">
        <f>F1391*G1391</f>
        <v>288.5</v>
      </c>
      <c r="M1391">
        <f t="shared" si="21"/>
        <v>0</v>
      </c>
    </row>
    <row r="1392" spans="1:13" x14ac:dyDescent="0.35">
      <c r="A1392">
        <v>5112</v>
      </c>
      <c r="B1392" s="1">
        <v>44628</v>
      </c>
      <c r="C1392">
        <v>468</v>
      </c>
      <c r="D1392" t="s">
        <v>2911</v>
      </c>
      <c r="E1392" t="s">
        <v>2912</v>
      </c>
      <c r="F1392">
        <v>5</v>
      </c>
      <c r="G1392">
        <v>377.11</v>
      </c>
      <c r="H1392">
        <v>82.65</v>
      </c>
      <c r="I1392" t="b">
        <v>1</v>
      </c>
      <c r="J1392" t="s">
        <v>2904</v>
      </c>
      <c r="K1392" t="s">
        <v>2917</v>
      </c>
      <c r="L1392">
        <f>F1392*G1392</f>
        <v>1885.5500000000002</v>
      </c>
      <c r="M1392">
        <f t="shared" si="21"/>
        <v>1</v>
      </c>
    </row>
    <row r="1393" spans="1:13" x14ac:dyDescent="0.35">
      <c r="A1393">
        <v>4999</v>
      </c>
      <c r="B1393" s="1">
        <v>44596</v>
      </c>
      <c r="C1393">
        <v>468</v>
      </c>
      <c r="D1393" t="s">
        <v>2920</v>
      </c>
      <c r="E1393" t="s">
        <v>2935</v>
      </c>
      <c r="F1393">
        <v>3</v>
      </c>
      <c r="G1393">
        <v>333.85</v>
      </c>
      <c r="H1393">
        <v>157.1</v>
      </c>
      <c r="I1393" t="b">
        <v>0</v>
      </c>
      <c r="J1393" t="s">
        <v>2919</v>
      </c>
      <c r="K1393" t="s">
        <v>2917</v>
      </c>
      <c r="L1393">
        <f>F1393*G1393</f>
        <v>1001.5500000000001</v>
      </c>
      <c r="M1393">
        <f t="shared" si="21"/>
        <v>0</v>
      </c>
    </row>
    <row r="1394" spans="1:13" x14ac:dyDescent="0.35">
      <c r="A1394">
        <v>4647</v>
      </c>
      <c r="B1394" s="1">
        <v>44574</v>
      </c>
      <c r="C1394">
        <v>468</v>
      </c>
      <c r="D1394" t="s">
        <v>2908</v>
      </c>
      <c r="E1394" t="s">
        <v>2909</v>
      </c>
      <c r="F1394">
        <v>4</v>
      </c>
      <c r="G1394">
        <v>120.68</v>
      </c>
      <c r="H1394">
        <v>24.58</v>
      </c>
      <c r="I1394" t="b">
        <v>0</v>
      </c>
      <c r="J1394" t="s">
        <v>2916</v>
      </c>
      <c r="K1394" t="s">
        <v>2917</v>
      </c>
      <c r="L1394">
        <f>F1394*G1394</f>
        <v>482.72</v>
      </c>
      <c r="M1394">
        <f t="shared" si="21"/>
        <v>0</v>
      </c>
    </row>
    <row r="1395" spans="1:13" x14ac:dyDescent="0.35">
      <c r="A1395">
        <v>145</v>
      </c>
      <c r="B1395" s="1">
        <v>44454</v>
      </c>
      <c r="C1395">
        <v>468</v>
      </c>
      <c r="D1395" t="s">
        <v>2906</v>
      </c>
      <c r="E1395" t="s">
        <v>2941</v>
      </c>
      <c r="F1395">
        <v>2</v>
      </c>
      <c r="G1395">
        <v>141.81</v>
      </c>
      <c r="H1395">
        <v>25.89</v>
      </c>
      <c r="I1395" t="b">
        <v>1</v>
      </c>
      <c r="J1395" t="s">
        <v>2904</v>
      </c>
      <c r="K1395" t="s">
        <v>2905</v>
      </c>
      <c r="L1395">
        <f>F1395*G1395</f>
        <v>283.62</v>
      </c>
      <c r="M1395">
        <f t="shared" si="21"/>
        <v>1</v>
      </c>
    </row>
    <row r="1396" spans="1:13" x14ac:dyDescent="0.35">
      <c r="A1396">
        <v>1967</v>
      </c>
      <c r="B1396" s="1">
        <v>44381</v>
      </c>
      <c r="C1396">
        <v>468</v>
      </c>
      <c r="D1396" t="s">
        <v>2906</v>
      </c>
      <c r="E1396" t="s">
        <v>2907</v>
      </c>
      <c r="F1396">
        <v>4</v>
      </c>
      <c r="G1396">
        <v>105.36</v>
      </c>
      <c r="H1396">
        <v>47.48</v>
      </c>
      <c r="I1396" t="b">
        <v>0</v>
      </c>
      <c r="J1396" t="s">
        <v>2910</v>
      </c>
      <c r="K1396" t="s">
        <v>2905</v>
      </c>
      <c r="L1396">
        <f>F1396*G1396</f>
        <v>421.44</v>
      </c>
      <c r="M1396">
        <f t="shared" si="21"/>
        <v>0</v>
      </c>
    </row>
    <row r="1397" spans="1:13" x14ac:dyDescent="0.35">
      <c r="A1397">
        <v>2235</v>
      </c>
      <c r="B1397" s="1">
        <v>44618</v>
      </c>
      <c r="C1397">
        <v>469</v>
      </c>
      <c r="D1397" t="s">
        <v>2902</v>
      </c>
      <c r="E1397" t="s">
        <v>2939</v>
      </c>
      <c r="F1397">
        <v>3</v>
      </c>
      <c r="G1397">
        <v>488.02</v>
      </c>
      <c r="H1397">
        <v>49.34</v>
      </c>
      <c r="I1397" t="b">
        <v>1</v>
      </c>
      <c r="J1397" t="s">
        <v>2919</v>
      </c>
      <c r="K1397" t="s">
        <v>2917</v>
      </c>
      <c r="L1397">
        <f>F1397*G1397</f>
        <v>1464.06</v>
      </c>
      <c r="M1397">
        <f t="shared" si="21"/>
        <v>1</v>
      </c>
    </row>
    <row r="1398" spans="1:13" x14ac:dyDescent="0.35">
      <c r="A1398">
        <v>1482</v>
      </c>
      <c r="B1398" s="1">
        <v>44358</v>
      </c>
      <c r="C1398">
        <v>469</v>
      </c>
      <c r="D1398" t="s">
        <v>2902</v>
      </c>
      <c r="E1398" t="s">
        <v>2915</v>
      </c>
      <c r="F1398">
        <v>5</v>
      </c>
      <c r="G1398">
        <v>217.22</v>
      </c>
      <c r="H1398">
        <v>90.2</v>
      </c>
      <c r="I1398" t="b">
        <v>0</v>
      </c>
      <c r="J1398" t="s">
        <v>2916</v>
      </c>
      <c r="K1398" t="s">
        <v>2905</v>
      </c>
      <c r="L1398">
        <f>F1398*G1398</f>
        <v>1086.0999999999999</v>
      </c>
      <c r="M1398">
        <f t="shared" si="21"/>
        <v>0</v>
      </c>
    </row>
    <row r="1399" spans="1:13" x14ac:dyDescent="0.35">
      <c r="A1399">
        <v>5671</v>
      </c>
      <c r="B1399" s="1">
        <v>44738</v>
      </c>
      <c r="C1399">
        <v>470</v>
      </c>
      <c r="D1399" t="s">
        <v>2913</v>
      </c>
      <c r="E1399" t="s">
        <v>2931</v>
      </c>
      <c r="F1399">
        <v>4</v>
      </c>
      <c r="G1399">
        <v>10.41</v>
      </c>
      <c r="H1399">
        <v>0.77</v>
      </c>
      <c r="I1399" t="b">
        <v>1</v>
      </c>
      <c r="J1399" t="s">
        <v>2910</v>
      </c>
      <c r="K1399" t="s">
        <v>2905</v>
      </c>
      <c r="L1399">
        <f>F1399*G1399</f>
        <v>41.64</v>
      </c>
      <c r="M1399">
        <f t="shared" si="21"/>
        <v>1</v>
      </c>
    </row>
    <row r="1400" spans="1:13" x14ac:dyDescent="0.35">
      <c r="A1400">
        <v>851</v>
      </c>
      <c r="B1400" s="1">
        <v>44518</v>
      </c>
      <c r="C1400">
        <v>470</v>
      </c>
      <c r="D1400" t="s">
        <v>2906</v>
      </c>
      <c r="E1400" t="s">
        <v>2907</v>
      </c>
      <c r="F1400">
        <v>2</v>
      </c>
      <c r="G1400">
        <v>328.37</v>
      </c>
      <c r="H1400">
        <v>86.97</v>
      </c>
      <c r="I1400" t="b">
        <v>1</v>
      </c>
      <c r="J1400" t="s">
        <v>2910</v>
      </c>
      <c r="K1400" t="s">
        <v>2905</v>
      </c>
      <c r="L1400">
        <f>F1400*G1400</f>
        <v>656.74</v>
      </c>
      <c r="M1400">
        <f t="shared" si="21"/>
        <v>1</v>
      </c>
    </row>
    <row r="1401" spans="1:13" x14ac:dyDescent="0.35">
      <c r="A1401">
        <v>8811</v>
      </c>
      <c r="B1401" s="1">
        <v>44443</v>
      </c>
      <c r="C1401">
        <v>470</v>
      </c>
      <c r="D1401" t="s">
        <v>2911</v>
      </c>
      <c r="E1401" t="s">
        <v>2912</v>
      </c>
      <c r="F1401">
        <v>1</v>
      </c>
      <c r="G1401">
        <v>316.24</v>
      </c>
      <c r="H1401">
        <v>94</v>
      </c>
      <c r="I1401" t="b">
        <v>1</v>
      </c>
      <c r="J1401" t="s">
        <v>2910</v>
      </c>
      <c r="K1401" t="s">
        <v>2917</v>
      </c>
      <c r="L1401">
        <f>F1401*G1401</f>
        <v>316.24</v>
      </c>
      <c r="M1401">
        <f t="shared" si="21"/>
        <v>1</v>
      </c>
    </row>
    <row r="1402" spans="1:13" x14ac:dyDescent="0.35">
      <c r="A1402">
        <v>7413</v>
      </c>
      <c r="B1402" s="1">
        <v>44838</v>
      </c>
      <c r="C1402">
        <v>471</v>
      </c>
      <c r="D1402" t="s">
        <v>2906</v>
      </c>
      <c r="E1402" t="s">
        <v>2934</v>
      </c>
      <c r="F1402">
        <v>4</v>
      </c>
      <c r="G1402">
        <v>495.07</v>
      </c>
      <c r="H1402">
        <v>102.45</v>
      </c>
      <c r="I1402" t="b">
        <v>1</v>
      </c>
      <c r="J1402" t="s">
        <v>2919</v>
      </c>
      <c r="K1402" t="s">
        <v>2917</v>
      </c>
      <c r="L1402">
        <f>F1402*G1402</f>
        <v>1980.28</v>
      </c>
      <c r="M1402">
        <f t="shared" si="21"/>
        <v>1</v>
      </c>
    </row>
    <row r="1403" spans="1:13" x14ac:dyDescent="0.35">
      <c r="A1403">
        <v>4937</v>
      </c>
      <c r="B1403" s="1">
        <v>44789</v>
      </c>
      <c r="C1403">
        <v>471</v>
      </c>
      <c r="D1403" t="s">
        <v>2913</v>
      </c>
      <c r="E1403" t="s">
        <v>2931</v>
      </c>
      <c r="F1403">
        <v>3</v>
      </c>
      <c r="G1403">
        <v>403.33</v>
      </c>
      <c r="H1403">
        <v>163.66999999999999</v>
      </c>
      <c r="I1403" t="b">
        <v>0</v>
      </c>
      <c r="J1403" t="s">
        <v>2916</v>
      </c>
      <c r="K1403" t="s">
        <v>2917</v>
      </c>
      <c r="L1403">
        <f>F1403*G1403</f>
        <v>1209.99</v>
      </c>
      <c r="M1403">
        <f t="shared" si="21"/>
        <v>0</v>
      </c>
    </row>
    <row r="1404" spans="1:13" x14ac:dyDescent="0.35">
      <c r="A1404">
        <v>9944</v>
      </c>
      <c r="B1404" s="1">
        <v>44771</v>
      </c>
      <c r="C1404">
        <v>471</v>
      </c>
      <c r="D1404" t="s">
        <v>2906</v>
      </c>
      <c r="E1404" t="s">
        <v>2934</v>
      </c>
      <c r="F1404">
        <v>2</v>
      </c>
      <c r="G1404">
        <v>274.57</v>
      </c>
      <c r="H1404">
        <v>76.61</v>
      </c>
      <c r="I1404" t="b">
        <v>1</v>
      </c>
      <c r="J1404" t="s">
        <v>2929</v>
      </c>
      <c r="K1404" t="s">
        <v>2905</v>
      </c>
      <c r="L1404">
        <f>F1404*G1404</f>
        <v>549.14</v>
      </c>
      <c r="M1404">
        <f t="shared" si="21"/>
        <v>1</v>
      </c>
    </row>
    <row r="1405" spans="1:13" x14ac:dyDescent="0.35">
      <c r="A1405">
        <v>390</v>
      </c>
      <c r="B1405" s="1">
        <v>44741</v>
      </c>
      <c r="C1405">
        <v>471</v>
      </c>
      <c r="D1405" t="s">
        <v>2902</v>
      </c>
      <c r="E1405" t="s">
        <v>2903</v>
      </c>
      <c r="F1405">
        <v>1</v>
      </c>
      <c r="G1405">
        <v>52.89</v>
      </c>
      <c r="H1405">
        <v>1.44</v>
      </c>
      <c r="I1405" t="b">
        <v>0</v>
      </c>
      <c r="J1405" t="s">
        <v>2904</v>
      </c>
      <c r="K1405" t="s">
        <v>2917</v>
      </c>
      <c r="L1405">
        <f>F1405*G1405</f>
        <v>52.89</v>
      </c>
      <c r="M1405">
        <f t="shared" si="21"/>
        <v>0</v>
      </c>
    </row>
    <row r="1406" spans="1:13" x14ac:dyDescent="0.35">
      <c r="A1406">
        <v>5714</v>
      </c>
      <c r="B1406" s="1">
        <v>44657</v>
      </c>
      <c r="C1406">
        <v>471</v>
      </c>
      <c r="D1406" t="s">
        <v>2911</v>
      </c>
      <c r="E1406" t="s">
        <v>2924</v>
      </c>
      <c r="F1406">
        <v>4</v>
      </c>
      <c r="G1406">
        <v>158.05000000000001</v>
      </c>
      <c r="H1406">
        <v>41.14</v>
      </c>
      <c r="I1406" t="b">
        <v>0</v>
      </c>
      <c r="J1406" t="s">
        <v>2904</v>
      </c>
      <c r="K1406" t="s">
        <v>2917</v>
      </c>
      <c r="L1406">
        <f>F1406*G1406</f>
        <v>632.20000000000005</v>
      </c>
      <c r="M1406">
        <f t="shared" si="21"/>
        <v>0</v>
      </c>
    </row>
    <row r="1407" spans="1:13" x14ac:dyDescent="0.35">
      <c r="A1407">
        <v>3966</v>
      </c>
      <c r="B1407" s="1">
        <v>44315</v>
      </c>
      <c r="C1407">
        <v>471</v>
      </c>
      <c r="D1407" t="s">
        <v>2908</v>
      </c>
      <c r="E1407" t="s">
        <v>2928</v>
      </c>
      <c r="F1407">
        <v>2</v>
      </c>
      <c r="G1407">
        <v>459.64</v>
      </c>
      <c r="H1407">
        <v>64.23</v>
      </c>
      <c r="I1407" t="b">
        <v>1</v>
      </c>
      <c r="J1407" t="s">
        <v>2916</v>
      </c>
      <c r="K1407" t="s">
        <v>2905</v>
      </c>
      <c r="L1407">
        <f>F1407*G1407</f>
        <v>919.28</v>
      </c>
      <c r="M1407">
        <f t="shared" si="21"/>
        <v>1</v>
      </c>
    </row>
    <row r="1408" spans="1:13" x14ac:dyDescent="0.35">
      <c r="A1408">
        <v>8038</v>
      </c>
      <c r="B1408" s="1">
        <v>44720</v>
      </c>
      <c r="C1408">
        <v>472</v>
      </c>
      <c r="D1408" t="s">
        <v>2920</v>
      </c>
      <c r="E1408" t="s">
        <v>2935</v>
      </c>
      <c r="F1408">
        <v>2</v>
      </c>
      <c r="G1408">
        <v>78.58</v>
      </c>
      <c r="H1408">
        <v>21.47</v>
      </c>
      <c r="I1408" t="b">
        <v>1</v>
      </c>
      <c r="J1408" t="s">
        <v>2904</v>
      </c>
      <c r="K1408" t="s">
        <v>2917</v>
      </c>
      <c r="L1408">
        <f>F1408*G1408</f>
        <v>157.16</v>
      </c>
      <c r="M1408">
        <f t="shared" si="21"/>
        <v>1</v>
      </c>
    </row>
    <row r="1409" spans="1:13" x14ac:dyDescent="0.35">
      <c r="A1409">
        <v>6838</v>
      </c>
      <c r="B1409" s="1">
        <v>44597</v>
      </c>
      <c r="C1409">
        <v>472</v>
      </c>
      <c r="D1409" t="s">
        <v>2906</v>
      </c>
      <c r="E1409" t="s">
        <v>2925</v>
      </c>
      <c r="F1409">
        <v>2</v>
      </c>
      <c r="G1409">
        <v>462.47</v>
      </c>
      <c r="H1409">
        <v>110.88</v>
      </c>
      <c r="I1409" t="b">
        <v>0</v>
      </c>
      <c r="J1409" t="s">
        <v>2910</v>
      </c>
      <c r="K1409" t="s">
        <v>2917</v>
      </c>
      <c r="L1409">
        <f>F1409*G1409</f>
        <v>924.94</v>
      </c>
      <c r="M1409">
        <f t="shared" si="21"/>
        <v>0</v>
      </c>
    </row>
    <row r="1410" spans="1:13" x14ac:dyDescent="0.35">
      <c r="A1410">
        <v>2188</v>
      </c>
      <c r="B1410" s="1">
        <v>44447</v>
      </c>
      <c r="C1410">
        <v>472</v>
      </c>
      <c r="D1410" t="s">
        <v>2902</v>
      </c>
      <c r="E1410" t="s">
        <v>2939</v>
      </c>
      <c r="F1410">
        <v>2</v>
      </c>
      <c r="G1410">
        <v>330.34</v>
      </c>
      <c r="H1410">
        <v>19.66</v>
      </c>
      <c r="I1410" t="b">
        <v>1</v>
      </c>
      <c r="J1410" t="s">
        <v>2916</v>
      </c>
      <c r="K1410" t="s">
        <v>2917</v>
      </c>
      <c r="L1410">
        <f>F1410*G1410</f>
        <v>660.68</v>
      </c>
      <c r="M1410">
        <f t="shared" si="21"/>
        <v>1</v>
      </c>
    </row>
    <row r="1411" spans="1:13" x14ac:dyDescent="0.35">
      <c r="A1411">
        <v>5086</v>
      </c>
      <c r="B1411" s="1">
        <v>44779</v>
      </c>
      <c r="C1411">
        <v>473</v>
      </c>
      <c r="D1411" t="s">
        <v>2913</v>
      </c>
      <c r="E1411" t="s">
        <v>2926</v>
      </c>
      <c r="F1411">
        <v>1</v>
      </c>
      <c r="G1411">
        <v>190.68</v>
      </c>
      <c r="H1411">
        <v>27.37</v>
      </c>
      <c r="I1411" t="b">
        <v>1</v>
      </c>
      <c r="J1411" t="s">
        <v>2904</v>
      </c>
      <c r="K1411" t="s">
        <v>2905</v>
      </c>
      <c r="L1411">
        <f>F1411*G1411</f>
        <v>190.68</v>
      </c>
      <c r="M1411">
        <f t="shared" ref="M1411:M1474" si="22">IF(I1411, 1, 0)</f>
        <v>1</v>
      </c>
    </row>
    <row r="1412" spans="1:13" x14ac:dyDescent="0.35">
      <c r="A1412">
        <v>3944</v>
      </c>
      <c r="B1412" s="1">
        <v>44512</v>
      </c>
      <c r="C1412">
        <v>473</v>
      </c>
      <c r="D1412" t="s">
        <v>2920</v>
      </c>
      <c r="E1412" t="s">
        <v>2921</v>
      </c>
      <c r="F1412">
        <v>1</v>
      </c>
      <c r="G1412">
        <v>48.93</v>
      </c>
      <c r="H1412">
        <v>14.38</v>
      </c>
      <c r="I1412" t="b">
        <v>1</v>
      </c>
      <c r="J1412" t="s">
        <v>2916</v>
      </c>
      <c r="K1412" t="s">
        <v>2917</v>
      </c>
      <c r="L1412">
        <f>F1412*G1412</f>
        <v>48.93</v>
      </c>
      <c r="M1412">
        <f t="shared" si="22"/>
        <v>1</v>
      </c>
    </row>
    <row r="1413" spans="1:13" x14ac:dyDescent="0.35">
      <c r="A1413">
        <v>6566</v>
      </c>
      <c r="B1413" s="1">
        <v>44486</v>
      </c>
      <c r="C1413">
        <v>473</v>
      </c>
      <c r="D1413" t="s">
        <v>2908</v>
      </c>
      <c r="E1413" t="s">
        <v>2928</v>
      </c>
      <c r="F1413">
        <v>1</v>
      </c>
      <c r="G1413">
        <v>143.03</v>
      </c>
      <c r="H1413">
        <v>31.67</v>
      </c>
      <c r="I1413" t="b">
        <v>0</v>
      </c>
      <c r="J1413" t="s">
        <v>2904</v>
      </c>
      <c r="K1413" t="s">
        <v>2917</v>
      </c>
      <c r="L1413">
        <f>F1413*G1413</f>
        <v>143.03</v>
      </c>
      <c r="M1413">
        <f t="shared" si="22"/>
        <v>0</v>
      </c>
    </row>
    <row r="1414" spans="1:13" x14ac:dyDescent="0.35">
      <c r="A1414">
        <v>8954</v>
      </c>
      <c r="B1414" s="1">
        <v>44803</v>
      </c>
      <c r="C1414">
        <v>474</v>
      </c>
      <c r="D1414" t="s">
        <v>2902</v>
      </c>
      <c r="E1414" t="s">
        <v>2915</v>
      </c>
      <c r="F1414">
        <v>4</v>
      </c>
      <c r="G1414">
        <v>324.67</v>
      </c>
      <c r="H1414">
        <v>112.17</v>
      </c>
      <c r="I1414" t="b">
        <v>0</v>
      </c>
      <c r="J1414" t="s">
        <v>2910</v>
      </c>
      <c r="K1414" t="s">
        <v>2905</v>
      </c>
      <c r="L1414">
        <f>F1414*G1414</f>
        <v>1298.68</v>
      </c>
      <c r="M1414">
        <f t="shared" si="22"/>
        <v>0</v>
      </c>
    </row>
    <row r="1415" spans="1:13" x14ac:dyDescent="0.35">
      <c r="A1415">
        <v>8890</v>
      </c>
      <c r="B1415" s="1">
        <v>44575</v>
      </c>
      <c r="C1415">
        <v>474</v>
      </c>
      <c r="D1415" t="s">
        <v>2913</v>
      </c>
      <c r="E1415" t="s">
        <v>2926</v>
      </c>
      <c r="F1415">
        <v>2</v>
      </c>
      <c r="G1415">
        <v>264.04000000000002</v>
      </c>
      <c r="H1415">
        <v>82.2</v>
      </c>
      <c r="I1415" t="b">
        <v>0</v>
      </c>
      <c r="J1415" t="s">
        <v>2929</v>
      </c>
      <c r="K1415" t="s">
        <v>2917</v>
      </c>
      <c r="L1415">
        <f>F1415*G1415</f>
        <v>528.08000000000004</v>
      </c>
      <c r="M1415">
        <f t="shared" si="22"/>
        <v>0</v>
      </c>
    </row>
    <row r="1416" spans="1:13" x14ac:dyDescent="0.35">
      <c r="A1416">
        <v>7736</v>
      </c>
      <c r="B1416" s="1">
        <v>44441</v>
      </c>
      <c r="C1416">
        <v>474</v>
      </c>
      <c r="D1416" t="s">
        <v>2920</v>
      </c>
      <c r="E1416" t="s">
        <v>2935</v>
      </c>
      <c r="F1416">
        <v>2</v>
      </c>
      <c r="G1416">
        <v>90.48</v>
      </c>
      <c r="H1416">
        <v>32.35</v>
      </c>
      <c r="I1416" t="b">
        <v>0</v>
      </c>
      <c r="J1416" t="s">
        <v>2919</v>
      </c>
      <c r="K1416" t="s">
        <v>2905</v>
      </c>
      <c r="L1416">
        <f>F1416*G1416</f>
        <v>180.96</v>
      </c>
      <c r="M1416">
        <f t="shared" si="22"/>
        <v>0</v>
      </c>
    </row>
    <row r="1417" spans="1:13" x14ac:dyDescent="0.35">
      <c r="A1417">
        <v>9057</v>
      </c>
      <c r="B1417" s="1">
        <v>45009</v>
      </c>
      <c r="C1417">
        <v>475</v>
      </c>
      <c r="D1417" t="s">
        <v>2911</v>
      </c>
      <c r="E1417" t="s">
        <v>2912</v>
      </c>
      <c r="F1417">
        <v>5</v>
      </c>
      <c r="G1417">
        <v>90.88</v>
      </c>
      <c r="H1417">
        <v>21.43</v>
      </c>
      <c r="I1417" t="b">
        <v>1</v>
      </c>
      <c r="J1417" t="s">
        <v>2929</v>
      </c>
      <c r="K1417" t="s">
        <v>2917</v>
      </c>
      <c r="L1417">
        <f>F1417*G1417</f>
        <v>454.4</v>
      </c>
      <c r="M1417">
        <f t="shared" si="22"/>
        <v>1</v>
      </c>
    </row>
    <row r="1418" spans="1:13" x14ac:dyDescent="0.35">
      <c r="A1418">
        <v>4004</v>
      </c>
      <c r="B1418" s="1">
        <v>44806</v>
      </c>
      <c r="C1418">
        <v>475</v>
      </c>
      <c r="D1418" t="s">
        <v>2902</v>
      </c>
      <c r="E1418" t="s">
        <v>2939</v>
      </c>
      <c r="F1418">
        <v>4</v>
      </c>
      <c r="G1418">
        <v>94.46</v>
      </c>
      <c r="H1418">
        <v>29.4</v>
      </c>
      <c r="I1418" t="b">
        <v>0</v>
      </c>
      <c r="J1418" t="s">
        <v>2916</v>
      </c>
      <c r="K1418" t="s">
        <v>2917</v>
      </c>
      <c r="L1418">
        <f>F1418*G1418</f>
        <v>377.84</v>
      </c>
      <c r="M1418">
        <f t="shared" si="22"/>
        <v>0</v>
      </c>
    </row>
    <row r="1419" spans="1:13" x14ac:dyDescent="0.35">
      <c r="A1419">
        <v>8193</v>
      </c>
      <c r="B1419" s="1">
        <v>44781</v>
      </c>
      <c r="C1419">
        <v>475</v>
      </c>
      <c r="D1419" t="s">
        <v>2906</v>
      </c>
      <c r="E1419" t="s">
        <v>2922</v>
      </c>
      <c r="F1419">
        <v>4</v>
      </c>
      <c r="G1419">
        <v>404.7</v>
      </c>
      <c r="H1419">
        <v>152.71</v>
      </c>
      <c r="I1419" t="b">
        <v>0</v>
      </c>
      <c r="J1419" t="s">
        <v>2904</v>
      </c>
      <c r="K1419" t="s">
        <v>2917</v>
      </c>
      <c r="L1419">
        <f>F1419*G1419</f>
        <v>1618.8</v>
      </c>
      <c r="M1419">
        <f t="shared" si="22"/>
        <v>0</v>
      </c>
    </row>
    <row r="1420" spans="1:13" x14ac:dyDescent="0.35">
      <c r="A1420">
        <v>7100</v>
      </c>
      <c r="B1420" s="1">
        <v>44553</v>
      </c>
      <c r="C1420">
        <v>475</v>
      </c>
      <c r="D1420" t="s">
        <v>2920</v>
      </c>
      <c r="E1420" t="s">
        <v>2930</v>
      </c>
      <c r="F1420">
        <v>1</v>
      </c>
      <c r="G1420">
        <v>376.68</v>
      </c>
      <c r="H1420">
        <v>98.74</v>
      </c>
      <c r="I1420" t="b">
        <v>1</v>
      </c>
      <c r="J1420" t="s">
        <v>2929</v>
      </c>
      <c r="K1420" t="s">
        <v>2917</v>
      </c>
      <c r="L1420">
        <f>F1420*G1420</f>
        <v>376.68</v>
      </c>
      <c r="M1420">
        <f t="shared" si="22"/>
        <v>1</v>
      </c>
    </row>
    <row r="1421" spans="1:13" x14ac:dyDescent="0.35">
      <c r="A1421">
        <v>8153</v>
      </c>
      <c r="B1421" s="1">
        <v>44474</v>
      </c>
      <c r="C1421">
        <v>475</v>
      </c>
      <c r="D1421" t="s">
        <v>2902</v>
      </c>
      <c r="E1421" t="s">
        <v>2923</v>
      </c>
      <c r="F1421">
        <v>3</v>
      </c>
      <c r="G1421">
        <v>230.31</v>
      </c>
      <c r="H1421">
        <v>93.94</v>
      </c>
      <c r="I1421" t="b">
        <v>0</v>
      </c>
      <c r="J1421" t="s">
        <v>2910</v>
      </c>
      <c r="K1421" t="s">
        <v>2917</v>
      </c>
      <c r="L1421">
        <f>F1421*G1421</f>
        <v>690.93000000000006</v>
      </c>
      <c r="M1421">
        <f t="shared" si="22"/>
        <v>0</v>
      </c>
    </row>
    <row r="1422" spans="1:13" x14ac:dyDescent="0.35">
      <c r="A1422">
        <v>7453</v>
      </c>
      <c r="B1422" s="1">
        <v>44427</v>
      </c>
      <c r="C1422">
        <v>475</v>
      </c>
      <c r="D1422" t="s">
        <v>2920</v>
      </c>
      <c r="E1422" t="s">
        <v>2936</v>
      </c>
      <c r="F1422">
        <v>2</v>
      </c>
      <c r="G1422">
        <v>397.03</v>
      </c>
      <c r="H1422">
        <v>73.53</v>
      </c>
      <c r="I1422" t="b">
        <v>0</v>
      </c>
      <c r="J1422" t="s">
        <v>2919</v>
      </c>
      <c r="K1422" t="s">
        <v>2917</v>
      </c>
      <c r="L1422">
        <f>F1422*G1422</f>
        <v>794.06</v>
      </c>
      <c r="M1422">
        <f t="shared" si="22"/>
        <v>0</v>
      </c>
    </row>
    <row r="1423" spans="1:13" x14ac:dyDescent="0.35">
      <c r="A1423">
        <v>3725</v>
      </c>
      <c r="B1423" s="1">
        <v>44782</v>
      </c>
      <c r="C1423">
        <v>476</v>
      </c>
      <c r="D1423" t="s">
        <v>2908</v>
      </c>
      <c r="E1423" t="s">
        <v>2938</v>
      </c>
      <c r="F1423">
        <v>1</v>
      </c>
      <c r="G1423">
        <v>337.14</v>
      </c>
      <c r="H1423">
        <v>16.41</v>
      </c>
      <c r="I1423" t="b">
        <v>0</v>
      </c>
      <c r="J1423" t="s">
        <v>2910</v>
      </c>
      <c r="K1423" t="s">
        <v>2917</v>
      </c>
      <c r="L1423">
        <f>F1423*G1423</f>
        <v>337.14</v>
      </c>
      <c r="M1423">
        <f t="shared" si="22"/>
        <v>0</v>
      </c>
    </row>
    <row r="1424" spans="1:13" x14ac:dyDescent="0.35">
      <c r="A1424">
        <v>6714</v>
      </c>
      <c r="B1424" s="1">
        <v>44955</v>
      </c>
      <c r="C1424">
        <v>477</v>
      </c>
      <c r="D1424" t="s">
        <v>2913</v>
      </c>
      <c r="E1424" t="s">
        <v>2918</v>
      </c>
      <c r="F1424">
        <v>4</v>
      </c>
      <c r="G1424">
        <v>237.18</v>
      </c>
      <c r="H1424">
        <v>106.62</v>
      </c>
      <c r="I1424" t="b">
        <v>0</v>
      </c>
      <c r="J1424" t="s">
        <v>2916</v>
      </c>
      <c r="K1424" t="s">
        <v>2917</v>
      </c>
      <c r="L1424">
        <f>F1424*G1424</f>
        <v>948.72</v>
      </c>
      <c r="M1424">
        <f t="shared" si="22"/>
        <v>0</v>
      </c>
    </row>
    <row r="1425" spans="1:13" x14ac:dyDescent="0.35">
      <c r="A1425">
        <v>2200</v>
      </c>
      <c r="B1425" s="1">
        <v>44920</v>
      </c>
      <c r="C1425">
        <v>477</v>
      </c>
      <c r="D1425" t="s">
        <v>2908</v>
      </c>
      <c r="E1425" t="s">
        <v>2932</v>
      </c>
      <c r="F1425">
        <v>3</v>
      </c>
      <c r="G1425">
        <v>28.4</v>
      </c>
      <c r="H1425">
        <v>9.75</v>
      </c>
      <c r="I1425" t="b">
        <v>1</v>
      </c>
      <c r="J1425" t="s">
        <v>2910</v>
      </c>
      <c r="K1425" t="s">
        <v>2917</v>
      </c>
      <c r="L1425">
        <f>F1425*G1425</f>
        <v>85.199999999999989</v>
      </c>
      <c r="M1425">
        <f t="shared" si="22"/>
        <v>1</v>
      </c>
    </row>
    <row r="1426" spans="1:13" x14ac:dyDescent="0.35">
      <c r="A1426">
        <v>5990</v>
      </c>
      <c r="B1426" s="1">
        <v>44830</v>
      </c>
      <c r="C1426">
        <v>477</v>
      </c>
      <c r="D1426" t="s">
        <v>2908</v>
      </c>
      <c r="E1426" t="s">
        <v>2932</v>
      </c>
      <c r="F1426">
        <v>3</v>
      </c>
      <c r="G1426">
        <v>189.55</v>
      </c>
      <c r="H1426">
        <v>61.43</v>
      </c>
      <c r="I1426" t="b">
        <v>1</v>
      </c>
      <c r="J1426" t="s">
        <v>2904</v>
      </c>
      <c r="K1426" t="s">
        <v>2917</v>
      </c>
      <c r="L1426">
        <f>F1426*G1426</f>
        <v>568.65000000000009</v>
      </c>
      <c r="M1426">
        <f t="shared" si="22"/>
        <v>1</v>
      </c>
    </row>
    <row r="1427" spans="1:13" x14ac:dyDescent="0.35">
      <c r="A1427">
        <v>1056</v>
      </c>
      <c r="B1427" s="1">
        <v>44720</v>
      </c>
      <c r="C1427">
        <v>477</v>
      </c>
      <c r="D1427" t="s">
        <v>2911</v>
      </c>
      <c r="E1427" t="s">
        <v>2924</v>
      </c>
      <c r="F1427">
        <v>1</v>
      </c>
      <c r="G1427">
        <v>158.03</v>
      </c>
      <c r="H1427">
        <v>66.489999999999995</v>
      </c>
      <c r="I1427" t="b">
        <v>1</v>
      </c>
      <c r="J1427" t="s">
        <v>2916</v>
      </c>
      <c r="K1427" t="s">
        <v>2917</v>
      </c>
      <c r="L1427">
        <f>F1427*G1427</f>
        <v>158.03</v>
      </c>
      <c r="M1427">
        <f t="shared" si="22"/>
        <v>1</v>
      </c>
    </row>
    <row r="1428" spans="1:13" x14ac:dyDescent="0.35">
      <c r="A1428">
        <v>7869</v>
      </c>
      <c r="B1428" s="1">
        <v>44524</v>
      </c>
      <c r="C1428">
        <v>477</v>
      </c>
      <c r="D1428" t="s">
        <v>2920</v>
      </c>
      <c r="E1428" t="s">
        <v>2936</v>
      </c>
      <c r="F1428">
        <v>3</v>
      </c>
      <c r="G1428">
        <v>487.52</v>
      </c>
      <c r="H1428">
        <v>203.77</v>
      </c>
      <c r="I1428" t="b">
        <v>0</v>
      </c>
      <c r="J1428" t="s">
        <v>2910</v>
      </c>
      <c r="K1428" t="s">
        <v>2917</v>
      </c>
      <c r="L1428">
        <f>F1428*G1428</f>
        <v>1462.56</v>
      </c>
      <c r="M1428">
        <f t="shared" si="22"/>
        <v>0</v>
      </c>
    </row>
    <row r="1429" spans="1:13" x14ac:dyDescent="0.35">
      <c r="A1429">
        <v>6379</v>
      </c>
      <c r="B1429" s="1">
        <v>44377</v>
      </c>
      <c r="C1429">
        <v>477</v>
      </c>
      <c r="D1429" t="s">
        <v>2913</v>
      </c>
      <c r="E1429" t="s">
        <v>2914</v>
      </c>
      <c r="F1429">
        <v>4</v>
      </c>
      <c r="G1429">
        <v>147.88</v>
      </c>
      <c r="H1429">
        <v>19.600000000000001</v>
      </c>
      <c r="I1429" t="b">
        <v>1</v>
      </c>
      <c r="J1429" t="s">
        <v>2919</v>
      </c>
      <c r="K1429" t="s">
        <v>2905</v>
      </c>
      <c r="L1429">
        <f>F1429*G1429</f>
        <v>591.52</v>
      </c>
      <c r="M1429">
        <f t="shared" si="22"/>
        <v>1</v>
      </c>
    </row>
    <row r="1430" spans="1:13" x14ac:dyDescent="0.35">
      <c r="A1430">
        <v>7007</v>
      </c>
      <c r="B1430" s="1">
        <v>44825</v>
      </c>
      <c r="C1430">
        <v>478</v>
      </c>
      <c r="D1430" t="s">
        <v>2913</v>
      </c>
      <c r="E1430" t="s">
        <v>2940</v>
      </c>
      <c r="F1430">
        <v>4</v>
      </c>
      <c r="G1430">
        <v>23.56</v>
      </c>
      <c r="H1430">
        <v>6.58</v>
      </c>
      <c r="I1430" t="b">
        <v>0</v>
      </c>
      <c r="J1430" t="s">
        <v>2919</v>
      </c>
      <c r="K1430" t="s">
        <v>2917</v>
      </c>
      <c r="L1430">
        <f>F1430*G1430</f>
        <v>94.24</v>
      </c>
      <c r="M1430">
        <f t="shared" si="22"/>
        <v>0</v>
      </c>
    </row>
    <row r="1431" spans="1:13" x14ac:dyDescent="0.35">
      <c r="A1431">
        <v>8603</v>
      </c>
      <c r="B1431" s="1">
        <v>44341</v>
      </c>
      <c r="C1431">
        <v>478</v>
      </c>
      <c r="D1431" t="s">
        <v>2902</v>
      </c>
      <c r="E1431" t="s">
        <v>2933</v>
      </c>
      <c r="F1431">
        <v>3</v>
      </c>
      <c r="G1431">
        <v>395.33</v>
      </c>
      <c r="H1431">
        <v>114.15</v>
      </c>
      <c r="I1431" t="b">
        <v>0</v>
      </c>
      <c r="J1431" t="s">
        <v>2910</v>
      </c>
      <c r="K1431" t="s">
        <v>2905</v>
      </c>
      <c r="L1431">
        <f>F1431*G1431</f>
        <v>1185.99</v>
      </c>
      <c r="M1431">
        <f t="shared" si="22"/>
        <v>0</v>
      </c>
    </row>
    <row r="1432" spans="1:13" x14ac:dyDescent="0.35">
      <c r="A1432">
        <v>6902</v>
      </c>
      <c r="B1432" s="1">
        <v>44765</v>
      </c>
      <c r="C1432">
        <v>479</v>
      </c>
      <c r="D1432" t="s">
        <v>2911</v>
      </c>
      <c r="E1432" t="s">
        <v>2912</v>
      </c>
      <c r="F1432">
        <v>3</v>
      </c>
      <c r="G1432">
        <v>302.42</v>
      </c>
      <c r="H1432">
        <v>53.03</v>
      </c>
      <c r="I1432" t="b">
        <v>0</v>
      </c>
      <c r="J1432" t="s">
        <v>2919</v>
      </c>
      <c r="K1432" t="s">
        <v>2917</v>
      </c>
      <c r="L1432">
        <f>F1432*G1432</f>
        <v>907.26</v>
      </c>
      <c r="M1432">
        <f t="shared" si="22"/>
        <v>0</v>
      </c>
    </row>
    <row r="1433" spans="1:13" x14ac:dyDescent="0.35">
      <c r="A1433">
        <v>7755</v>
      </c>
      <c r="B1433" s="1">
        <v>44502</v>
      </c>
      <c r="C1433">
        <v>479</v>
      </c>
      <c r="D1433" t="s">
        <v>2906</v>
      </c>
      <c r="E1433" t="s">
        <v>2907</v>
      </c>
      <c r="F1433">
        <v>5</v>
      </c>
      <c r="G1433">
        <v>39.44</v>
      </c>
      <c r="H1433">
        <v>4.0999999999999996</v>
      </c>
      <c r="I1433" t="b">
        <v>1</v>
      </c>
      <c r="J1433" t="s">
        <v>2919</v>
      </c>
      <c r="K1433" t="s">
        <v>2905</v>
      </c>
      <c r="L1433">
        <f>F1433*G1433</f>
        <v>197.2</v>
      </c>
      <c r="M1433">
        <f t="shared" si="22"/>
        <v>1</v>
      </c>
    </row>
    <row r="1434" spans="1:13" x14ac:dyDescent="0.35">
      <c r="A1434">
        <v>2169</v>
      </c>
      <c r="B1434" s="1">
        <v>44299</v>
      </c>
      <c r="C1434">
        <v>479</v>
      </c>
      <c r="D1434" t="s">
        <v>2913</v>
      </c>
      <c r="E1434" t="s">
        <v>2914</v>
      </c>
      <c r="F1434">
        <v>5</v>
      </c>
      <c r="G1434">
        <v>488.45</v>
      </c>
      <c r="H1434">
        <v>91.82</v>
      </c>
      <c r="I1434" t="b">
        <v>1</v>
      </c>
      <c r="J1434" t="s">
        <v>2916</v>
      </c>
      <c r="K1434" t="s">
        <v>2905</v>
      </c>
      <c r="L1434">
        <f>F1434*G1434</f>
        <v>2442.25</v>
      </c>
      <c r="M1434">
        <f t="shared" si="22"/>
        <v>1</v>
      </c>
    </row>
    <row r="1435" spans="1:13" x14ac:dyDescent="0.35">
      <c r="A1435">
        <v>7579</v>
      </c>
      <c r="B1435" s="1">
        <v>44671</v>
      </c>
      <c r="C1435">
        <v>480</v>
      </c>
      <c r="D1435" t="s">
        <v>2920</v>
      </c>
      <c r="E1435" t="s">
        <v>2930</v>
      </c>
      <c r="F1435">
        <v>3</v>
      </c>
      <c r="G1435">
        <v>41.68</v>
      </c>
      <c r="H1435">
        <v>2.12</v>
      </c>
      <c r="I1435" t="b">
        <v>0</v>
      </c>
      <c r="J1435" t="s">
        <v>2916</v>
      </c>
      <c r="K1435" t="s">
        <v>2917</v>
      </c>
      <c r="L1435">
        <f>F1435*G1435</f>
        <v>125.03999999999999</v>
      </c>
      <c r="M1435">
        <f t="shared" si="22"/>
        <v>0</v>
      </c>
    </row>
    <row r="1436" spans="1:13" x14ac:dyDescent="0.35">
      <c r="A1436">
        <v>570</v>
      </c>
      <c r="B1436" s="1">
        <v>44876</v>
      </c>
      <c r="C1436">
        <v>481</v>
      </c>
      <c r="D1436" t="s">
        <v>2913</v>
      </c>
      <c r="E1436" t="s">
        <v>2926</v>
      </c>
      <c r="F1436">
        <v>1</v>
      </c>
      <c r="G1436">
        <v>280.10000000000002</v>
      </c>
      <c r="H1436">
        <v>64.3</v>
      </c>
      <c r="I1436" t="b">
        <v>1</v>
      </c>
      <c r="J1436" t="s">
        <v>2929</v>
      </c>
      <c r="K1436" t="s">
        <v>2905</v>
      </c>
      <c r="L1436">
        <f>F1436*G1436</f>
        <v>280.10000000000002</v>
      </c>
      <c r="M1436">
        <f t="shared" si="22"/>
        <v>1</v>
      </c>
    </row>
    <row r="1437" spans="1:13" x14ac:dyDescent="0.35">
      <c r="A1437">
        <v>697</v>
      </c>
      <c r="B1437" s="1">
        <v>44858</v>
      </c>
      <c r="C1437">
        <v>481</v>
      </c>
      <c r="D1437" t="s">
        <v>2911</v>
      </c>
      <c r="E1437" t="s">
        <v>2942</v>
      </c>
      <c r="F1437">
        <v>5</v>
      </c>
      <c r="G1437">
        <v>62.38</v>
      </c>
      <c r="H1437">
        <v>4.95</v>
      </c>
      <c r="I1437" t="b">
        <v>1</v>
      </c>
      <c r="J1437" t="s">
        <v>2919</v>
      </c>
      <c r="K1437" t="s">
        <v>2905</v>
      </c>
      <c r="L1437">
        <f>F1437*G1437</f>
        <v>311.90000000000003</v>
      </c>
      <c r="M1437">
        <f t="shared" si="22"/>
        <v>1</v>
      </c>
    </row>
    <row r="1438" spans="1:13" x14ac:dyDescent="0.35">
      <c r="A1438">
        <v>6359</v>
      </c>
      <c r="B1438" s="1">
        <v>44587</v>
      </c>
      <c r="C1438">
        <v>481</v>
      </c>
      <c r="D1438" t="s">
        <v>2913</v>
      </c>
      <c r="E1438" t="s">
        <v>2926</v>
      </c>
      <c r="F1438">
        <v>1</v>
      </c>
      <c r="G1438">
        <v>490.49</v>
      </c>
      <c r="H1438">
        <v>79.48</v>
      </c>
      <c r="I1438" t="b">
        <v>0</v>
      </c>
      <c r="J1438" t="s">
        <v>2910</v>
      </c>
      <c r="K1438" t="s">
        <v>2917</v>
      </c>
      <c r="L1438">
        <f>F1438*G1438</f>
        <v>490.49</v>
      </c>
      <c r="M1438">
        <f t="shared" si="22"/>
        <v>0</v>
      </c>
    </row>
    <row r="1439" spans="1:13" x14ac:dyDescent="0.35">
      <c r="A1439">
        <v>2416</v>
      </c>
      <c r="B1439" s="1">
        <v>44397</v>
      </c>
      <c r="C1439">
        <v>481</v>
      </c>
      <c r="D1439" t="s">
        <v>2911</v>
      </c>
      <c r="E1439" t="s">
        <v>2944</v>
      </c>
      <c r="F1439">
        <v>3</v>
      </c>
      <c r="G1439">
        <v>152.62</v>
      </c>
      <c r="H1439">
        <v>74.040000000000006</v>
      </c>
      <c r="I1439" t="b">
        <v>1</v>
      </c>
      <c r="J1439" t="s">
        <v>2919</v>
      </c>
      <c r="K1439" t="s">
        <v>2917</v>
      </c>
      <c r="L1439">
        <f>F1439*G1439</f>
        <v>457.86</v>
      </c>
      <c r="M1439">
        <f t="shared" si="22"/>
        <v>1</v>
      </c>
    </row>
    <row r="1440" spans="1:13" x14ac:dyDescent="0.35">
      <c r="A1440">
        <v>2139</v>
      </c>
      <c r="B1440" s="1">
        <v>44640</v>
      </c>
      <c r="C1440">
        <v>482</v>
      </c>
      <c r="D1440" t="s">
        <v>2913</v>
      </c>
      <c r="E1440" t="s">
        <v>2926</v>
      </c>
      <c r="F1440">
        <v>4</v>
      </c>
      <c r="G1440">
        <v>305.31</v>
      </c>
      <c r="H1440">
        <v>45.81</v>
      </c>
      <c r="I1440" t="b">
        <v>1</v>
      </c>
      <c r="J1440" t="s">
        <v>2916</v>
      </c>
      <c r="K1440" t="s">
        <v>2905</v>
      </c>
      <c r="L1440">
        <f>F1440*G1440</f>
        <v>1221.24</v>
      </c>
      <c r="M1440">
        <f t="shared" si="22"/>
        <v>1</v>
      </c>
    </row>
    <row r="1441" spans="1:13" x14ac:dyDescent="0.35">
      <c r="A1441">
        <v>2871</v>
      </c>
      <c r="B1441" s="1">
        <v>44460</v>
      </c>
      <c r="C1441">
        <v>482</v>
      </c>
      <c r="D1441" t="s">
        <v>2908</v>
      </c>
      <c r="E1441" t="s">
        <v>2937</v>
      </c>
      <c r="F1441">
        <v>3</v>
      </c>
      <c r="G1441">
        <v>98.93</v>
      </c>
      <c r="H1441">
        <v>28.95</v>
      </c>
      <c r="I1441" t="b">
        <v>0</v>
      </c>
      <c r="J1441" t="s">
        <v>2919</v>
      </c>
      <c r="K1441" t="s">
        <v>2905</v>
      </c>
      <c r="L1441">
        <f>F1441*G1441</f>
        <v>296.79000000000002</v>
      </c>
      <c r="M1441">
        <f t="shared" si="22"/>
        <v>0</v>
      </c>
    </row>
    <row r="1442" spans="1:13" x14ac:dyDescent="0.35">
      <c r="A1442">
        <v>8516</v>
      </c>
      <c r="B1442" s="1">
        <v>44310</v>
      </c>
      <c r="C1442">
        <v>482</v>
      </c>
      <c r="D1442" t="s">
        <v>2913</v>
      </c>
      <c r="E1442" t="s">
        <v>2926</v>
      </c>
      <c r="F1442">
        <v>4</v>
      </c>
      <c r="G1442">
        <v>479.21</v>
      </c>
      <c r="H1442">
        <v>211.66</v>
      </c>
      <c r="I1442" t="b">
        <v>1</v>
      </c>
      <c r="J1442" t="s">
        <v>2904</v>
      </c>
      <c r="K1442" t="s">
        <v>2917</v>
      </c>
      <c r="L1442">
        <f>F1442*G1442</f>
        <v>1916.84</v>
      </c>
      <c r="M1442">
        <f t="shared" si="22"/>
        <v>1</v>
      </c>
    </row>
    <row r="1443" spans="1:13" x14ac:dyDescent="0.35">
      <c r="A1443">
        <v>1138</v>
      </c>
      <c r="B1443" s="1">
        <v>44287</v>
      </c>
      <c r="C1443">
        <v>482</v>
      </c>
      <c r="D1443" t="s">
        <v>2906</v>
      </c>
      <c r="E1443" t="s">
        <v>2941</v>
      </c>
      <c r="F1443">
        <v>3</v>
      </c>
      <c r="G1443">
        <v>144.59</v>
      </c>
      <c r="H1443">
        <v>54.49</v>
      </c>
      <c r="I1443" t="b">
        <v>0</v>
      </c>
      <c r="J1443" t="s">
        <v>2919</v>
      </c>
      <c r="K1443" t="s">
        <v>2905</v>
      </c>
      <c r="L1443">
        <f>F1443*G1443</f>
        <v>433.77</v>
      </c>
      <c r="M1443">
        <f t="shared" si="22"/>
        <v>0</v>
      </c>
    </row>
    <row r="1444" spans="1:13" x14ac:dyDescent="0.35">
      <c r="A1444">
        <v>6513</v>
      </c>
      <c r="B1444" s="1">
        <v>44997</v>
      </c>
      <c r="C1444">
        <v>483</v>
      </c>
      <c r="D1444" t="s">
        <v>2913</v>
      </c>
      <c r="E1444" t="s">
        <v>2918</v>
      </c>
      <c r="F1444">
        <v>1</v>
      </c>
      <c r="G1444">
        <v>324.51</v>
      </c>
      <c r="H1444">
        <v>62.88</v>
      </c>
      <c r="I1444" t="b">
        <v>0</v>
      </c>
      <c r="J1444" t="s">
        <v>2929</v>
      </c>
      <c r="K1444" t="s">
        <v>2905</v>
      </c>
      <c r="L1444">
        <f>F1444*G1444</f>
        <v>324.51</v>
      </c>
      <c r="M1444">
        <f t="shared" si="22"/>
        <v>0</v>
      </c>
    </row>
    <row r="1445" spans="1:13" x14ac:dyDescent="0.35">
      <c r="A1445">
        <v>4798</v>
      </c>
      <c r="B1445" s="1">
        <v>44959</v>
      </c>
      <c r="C1445">
        <v>483</v>
      </c>
      <c r="D1445" t="s">
        <v>2920</v>
      </c>
      <c r="E1445" t="s">
        <v>2930</v>
      </c>
      <c r="F1445">
        <v>3</v>
      </c>
      <c r="G1445">
        <v>171.31</v>
      </c>
      <c r="H1445">
        <v>35.44</v>
      </c>
      <c r="I1445" t="b">
        <v>1</v>
      </c>
      <c r="J1445" t="s">
        <v>2916</v>
      </c>
      <c r="K1445" t="s">
        <v>2917</v>
      </c>
      <c r="L1445">
        <f>F1445*G1445</f>
        <v>513.93000000000006</v>
      </c>
      <c r="M1445">
        <f t="shared" si="22"/>
        <v>1</v>
      </c>
    </row>
    <row r="1446" spans="1:13" x14ac:dyDescent="0.35">
      <c r="A1446">
        <v>3736</v>
      </c>
      <c r="B1446" s="1">
        <v>44928</v>
      </c>
      <c r="C1446">
        <v>483</v>
      </c>
      <c r="D1446" t="s">
        <v>2902</v>
      </c>
      <c r="E1446" t="s">
        <v>2933</v>
      </c>
      <c r="F1446">
        <v>1</v>
      </c>
      <c r="G1446">
        <v>27.6</v>
      </c>
      <c r="H1446">
        <v>11.21</v>
      </c>
      <c r="I1446" t="b">
        <v>0</v>
      </c>
      <c r="J1446" t="s">
        <v>2910</v>
      </c>
      <c r="K1446" t="s">
        <v>2905</v>
      </c>
      <c r="L1446">
        <f>F1446*G1446</f>
        <v>27.6</v>
      </c>
      <c r="M1446">
        <f t="shared" si="22"/>
        <v>0</v>
      </c>
    </row>
    <row r="1447" spans="1:13" x14ac:dyDescent="0.35">
      <c r="A1447">
        <v>1182</v>
      </c>
      <c r="B1447" s="1">
        <v>44830</v>
      </c>
      <c r="C1447">
        <v>483</v>
      </c>
      <c r="D1447" t="s">
        <v>2902</v>
      </c>
      <c r="E1447" t="s">
        <v>2933</v>
      </c>
      <c r="F1447">
        <v>5</v>
      </c>
      <c r="G1447">
        <v>92.23</v>
      </c>
      <c r="H1447">
        <v>15.27</v>
      </c>
      <c r="I1447" t="b">
        <v>0</v>
      </c>
      <c r="J1447" t="s">
        <v>2919</v>
      </c>
      <c r="K1447" t="s">
        <v>2905</v>
      </c>
      <c r="L1447">
        <f>F1447*G1447</f>
        <v>461.15000000000003</v>
      </c>
      <c r="M1447">
        <f t="shared" si="22"/>
        <v>0</v>
      </c>
    </row>
    <row r="1448" spans="1:13" x14ac:dyDescent="0.35">
      <c r="A1448">
        <v>4412</v>
      </c>
      <c r="B1448" s="1">
        <v>44777</v>
      </c>
      <c r="C1448">
        <v>483</v>
      </c>
      <c r="D1448" t="s">
        <v>2920</v>
      </c>
      <c r="E1448" t="s">
        <v>2935</v>
      </c>
      <c r="F1448">
        <v>2</v>
      </c>
      <c r="G1448">
        <v>184.74</v>
      </c>
      <c r="H1448">
        <v>13.04</v>
      </c>
      <c r="I1448" t="b">
        <v>0</v>
      </c>
      <c r="J1448" t="s">
        <v>2904</v>
      </c>
      <c r="K1448" t="s">
        <v>2905</v>
      </c>
      <c r="L1448">
        <f>F1448*G1448</f>
        <v>369.48</v>
      </c>
      <c r="M1448">
        <f t="shared" si="22"/>
        <v>0</v>
      </c>
    </row>
    <row r="1449" spans="1:13" x14ac:dyDescent="0.35">
      <c r="A1449">
        <v>9805</v>
      </c>
      <c r="B1449" s="1">
        <v>44682</v>
      </c>
      <c r="C1449">
        <v>483</v>
      </c>
      <c r="D1449" t="s">
        <v>2920</v>
      </c>
      <c r="E1449" t="s">
        <v>2936</v>
      </c>
      <c r="F1449">
        <v>3</v>
      </c>
      <c r="G1449">
        <v>412.9</v>
      </c>
      <c r="H1449">
        <v>111.74</v>
      </c>
      <c r="I1449" t="b">
        <v>0</v>
      </c>
      <c r="J1449" t="s">
        <v>2916</v>
      </c>
      <c r="K1449" t="s">
        <v>2917</v>
      </c>
      <c r="L1449">
        <f>F1449*G1449</f>
        <v>1238.6999999999998</v>
      </c>
      <c r="M1449">
        <f t="shared" si="22"/>
        <v>0</v>
      </c>
    </row>
    <row r="1450" spans="1:13" x14ac:dyDescent="0.35">
      <c r="A1450">
        <v>6629</v>
      </c>
      <c r="B1450" s="1">
        <v>44657</v>
      </c>
      <c r="C1450">
        <v>483</v>
      </c>
      <c r="D1450" t="s">
        <v>2902</v>
      </c>
      <c r="E1450" t="s">
        <v>2915</v>
      </c>
      <c r="F1450">
        <v>5</v>
      </c>
      <c r="G1450">
        <v>467.18</v>
      </c>
      <c r="H1450">
        <v>42.76</v>
      </c>
      <c r="I1450" t="b">
        <v>1</v>
      </c>
      <c r="J1450" t="s">
        <v>2929</v>
      </c>
      <c r="K1450" t="s">
        <v>2905</v>
      </c>
      <c r="L1450">
        <f>F1450*G1450</f>
        <v>2335.9</v>
      </c>
      <c r="M1450">
        <f t="shared" si="22"/>
        <v>1</v>
      </c>
    </row>
    <row r="1451" spans="1:13" x14ac:dyDescent="0.35">
      <c r="A1451">
        <v>2172</v>
      </c>
      <c r="B1451" s="1">
        <v>44549</v>
      </c>
      <c r="C1451">
        <v>483</v>
      </c>
      <c r="D1451" t="s">
        <v>2911</v>
      </c>
      <c r="E1451" t="s">
        <v>2943</v>
      </c>
      <c r="F1451">
        <v>4</v>
      </c>
      <c r="G1451">
        <v>195.51</v>
      </c>
      <c r="H1451">
        <v>18.07</v>
      </c>
      <c r="I1451" t="b">
        <v>1</v>
      </c>
      <c r="J1451" t="s">
        <v>2919</v>
      </c>
      <c r="K1451" t="s">
        <v>2905</v>
      </c>
      <c r="L1451">
        <f>F1451*G1451</f>
        <v>782.04</v>
      </c>
      <c r="M1451">
        <f t="shared" si="22"/>
        <v>1</v>
      </c>
    </row>
    <row r="1452" spans="1:13" x14ac:dyDescent="0.35">
      <c r="A1452">
        <v>1476</v>
      </c>
      <c r="B1452" s="1">
        <v>44322</v>
      </c>
      <c r="C1452">
        <v>483</v>
      </c>
      <c r="D1452" t="s">
        <v>2908</v>
      </c>
      <c r="E1452" t="s">
        <v>2937</v>
      </c>
      <c r="F1452">
        <v>2</v>
      </c>
      <c r="G1452">
        <v>414.44</v>
      </c>
      <c r="H1452">
        <v>84.18</v>
      </c>
      <c r="I1452" t="b">
        <v>0</v>
      </c>
      <c r="J1452" t="s">
        <v>2904</v>
      </c>
      <c r="K1452" t="s">
        <v>2917</v>
      </c>
      <c r="L1452">
        <f>F1452*G1452</f>
        <v>828.88</v>
      </c>
      <c r="M1452">
        <f t="shared" si="22"/>
        <v>0</v>
      </c>
    </row>
    <row r="1453" spans="1:13" x14ac:dyDescent="0.35">
      <c r="A1453">
        <v>9141</v>
      </c>
      <c r="B1453" s="1">
        <v>44696</v>
      </c>
      <c r="C1453">
        <v>485</v>
      </c>
      <c r="D1453" t="s">
        <v>2920</v>
      </c>
      <c r="E1453" t="s">
        <v>2936</v>
      </c>
      <c r="F1453">
        <v>1</v>
      </c>
      <c r="G1453">
        <v>234.02</v>
      </c>
      <c r="H1453">
        <v>48.88</v>
      </c>
      <c r="I1453" t="b">
        <v>1</v>
      </c>
      <c r="J1453" t="s">
        <v>2929</v>
      </c>
      <c r="K1453" t="s">
        <v>2917</v>
      </c>
      <c r="L1453">
        <f>F1453*G1453</f>
        <v>234.02</v>
      </c>
      <c r="M1453">
        <f t="shared" si="22"/>
        <v>1</v>
      </c>
    </row>
    <row r="1454" spans="1:13" x14ac:dyDescent="0.35">
      <c r="A1454">
        <v>505</v>
      </c>
      <c r="B1454" s="1">
        <v>44605</v>
      </c>
      <c r="C1454">
        <v>486</v>
      </c>
      <c r="D1454" t="s">
        <v>2920</v>
      </c>
      <c r="E1454" t="s">
        <v>2927</v>
      </c>
      <c r="F1454">
        <v>2</v>
      </c>
      <c r="G1454">
        <v>76.83</v>
      </c>
      <c r="H1454">
        <v>15.02</v>
      </c>
      <c r="I1454" t="b">
        <v>0</v>
      </c>
      <c r="J1454" t="s">
        <v>2916</v>
      </c>
      <c r="K1454" t="s">
        <v>2905</v>
      </c>
      <c r="L1454">
        <f>F1454*G1454</f>
        <v>153.66</v>
      </c>
      <c r="M1454">
        <f t="shared" si="22"/>
        <v>0</v>
      </c>
    </row>
    <row r="1455" spans="1:13" x14ac:dyDescent="0.35">
      <c r="A1455">
        <v>1081</v>
      </c>
      <c r="B1455" s="1">
        <v>44938</v>
      </c>
      <c r="C1455">
        <v>487</v>
      </c>
      <c r="D1455" t="s">
        <v>2908</v>
      </c>
      <c r="E1455" t="s">
        <v>2938</v>
      </c>
      <c r="F1455">
        <v>2</v>
      </c>
      <c r="G1455">
        <v>230.66</v>
      </c>
      <c r="H1455">
        <v>90.45</v>
      </c>
      <c r="I1455" t="b">
        <v>1</v>
      </c>
      <c r="J1455" t="s">
        <v>2919</v>
      </c>
      <c r="K1455" t="s">
        <v>2905</v>
      </c>
      <c r="L1455">
        <f>F1455*G1455</f>
        <v>461.32</v>
      </c>
      <c r="M1455">
        <f t="shared" si="22"/>
        <v>1</v>
      </c>
    </row>
    <row r="1456" spans="1:13" x14ac:dyDescent="0.35">
      <c r="A1456">
        <v>9287</v>
      </c>
      <c r="B1456" s="1">
        <v>44693</v>
      </c>
      <c r="C1456">
        <v>487</v>
      </c>
      <c r="D1456" t="s">
        <v>2911</v>
      </c>
      <c r="E1456" t="s">
        <v>2912</v>
      </c>
      <c r="F1456">
        <v>1</v>
      </c>
      <c r="G1456">
        <v>345.37</v>
      </c>
      <c r="H1456">
        <v>48.42</v>
      </c>
      <c r="I1456" t="b">
        <v>1</v>
      </c>
      <c r="J1456" t="s">
        <v>2916</v>
      </c>
      <c r="K1456" t="s">
        <v>2905</v>
      </c>
      <c r="L1456">
        <f>F1456*G1456</f>
        <v>345.37</v>
      </c>
      <c r="M1456">
        <f t="shared" si="22"/>
        <v>1</v>
      </c>
    </row>
    <row r="1457" spans="1:13" x14ac:dyDescent="0.35">
      <c r="A1457">
        <v>5707</v>
      </c>
      <c r="B1457" s="1">
        <v>44801</v>
      </c>
      <c r="C1457">
        <v>488</v>
      </c>
      <c r="D1457" t="s">
        <v>2906</v>
      </c>
      <c r="E1457" t="s">
        <v>2941</v>
      </c>
      <c r="F1457">
        <v>4</v>
      </c>
      <c r="G1457">
        <v>166.27</v>
      </c>
      <c r="H1457">
        <v>24.96</v>
      </c>
      <c r="I1457" t="b">
        <v>1</v>
      </c>
      <c r="J1457" t="s">
        <v>2919</v>
      </c>
      <c r="K1457" t="s">
        <v>2905</v>
      </c>
      <c r="L1457">
        <f>F1457*G1457</f>
        <v>665.08</v>
      </c>
      <c r="M1457">
        <f t="shared" si="22"/>
        <v>1</v>
      </c>
    </row>
    <row r="1458" spans="1:13" x14ac:dyDescent="0.35">
      <c r="A1458">
        <v>4167</v>
      </c>
      <c r="B1458" s="1">
        <v>44798</v>
      </c>
      <c r="C1458">
        <v>488</v>
      </c>
      <c r="D1458" t="s">
        <v>2902</v>
      </c>
      <c r="E1458" t="s">
        <v>2915</v>
      </c>
      <c r="F1458">
        <v>4</v>
      </c>
      <c r="G1458">
        <v>374.85</v>
      </c>
      <c r="H1458">
        <v>48.69</v>
      </c>
      <c r="I1458" t="b">
        <v>0</v>
      </c>
      <c r="J1458" t="s">
        <v>2904</v>
      </c>
      <c r="K1458" t="s">
        <v>2905</v>
      </c>
      <c r="L1458">
        <f>F1458*G1458</f>
        <v>1499.4</v>
      </c>
      <c r="M1458">
        <f t="shared" si="22"/>
        <v>0</v>
      </c>
    </row>
    <row r="1459" spans="1:13" x14ac:dyDescent="0.35">
      <c r="A1459">
        <v>5103</v>
      </c>
      <c r="B1459" s="1">
        <v>44633</v>
      </c>
      <c r="C1459">
        <v>488</v>
      </c>
      <c r="D1459" t="s">
        <v>2913</v>
      </c>
      <c r="E1459" t="s">
        <v>2918</v>
      </c>
      <c r="F1459">
        <v>2</v>
      </c>
      <c r="G1459">
        <v>168.21</v>
      </c>
      <c r="H1459">
        <v>45.42</v>
      </c>
      <c r="I1459" t="b">
        <v>1</v>
      </c>
      <c r="J1459" t="s">
        <v>2929</v>
      </c>
      <c r="K1459" t="s">
        <v>2905</v>
      </c>
      <c r="L1459">
        <f>F1459*G1459</f>
        <v>336.42</v>
      </c>
      <c r="M1459">
        <f t="shared" si="22"/>
        <v>1</v>
      </c>
    </row>
    <row r="1460" spans="1:13" x14ac:dyDescent="0.35">
      <c r="A1460">
        <v>9975</v>
      </c>
      <c r="B1460" s="1">
        <v>44495</v>
      </c>
      <c r="C1460">
        <v>488</v>
      </c>
      <c r="D1460" t="s">
        <v>2906</v>
      </c>
      <c r="E1460" t="s">
        <v>2925</v>
      </c>
      <c r="F1460">
        <v>2</v>
      </c>
      <c r="G1460">
        <v>212.45</v>
      </c>
      <c r="H1460">
        <v>95.1</v>
      </c>
      <c r="I1460" t="b">
        <v>0</v>
      </c>
      <c r="J1460" t="s">
        <v>2929</v>
      </c>
      <c r="K1460" t="s">
        <v>2917</v>
      </c>
      <c r="L1460">
        <f>F1460*G1460</f>
        <v>424.9</v>
      </c>
      <c r="M1460">
        <f t="shared" si="22"/>
        <v>0</v>
      </c>
    </row>
    <row r="1461" spans="1:13" x14ac:dyDescent="0.35">
      <c r="A1461">
        <v>7617</v>
      </c>
      <c r="B1461" s="1">
        <v>44398</v>
      </c>
      <c r="C1461">
        <v>488</v>
      </c>
      <c r="D1461" t="s">
        <v>2908</v>
      </c>
      <c r="E1461" t="s">
        <v>2909</v>
      </c>
      <c r="F1461">
        <v>1</v>
      </c>
      <c r="G1461">
        <v>39.369999999999997</v>
      </c>
      <c r="H1461">
        <v>9.74</v>
      </c>
      <c r="I1461" t="b">
        <v>1</v>
      </c>
      <c r="J1461" t="s">
        <v>2910</v>
      </c>
      <c r="K1461" t="s">
        <v>2917</v>
      </c>
      <c r="L1461">
        <f>F1461*G1461</f>
        <v>39.369999999999997</v>
      </c>
      <c r="M1461">
        <f t="shared" si="22"/>
        <v>1</v>
      </c>
    </row>
    <row r="1462" spans="1:13" x14ac:dyDescent="0.35">
      <c r="A1462">
        <v>7146</v>
      </c>
      <c r="B1462" s="1">
        <v>44384</v>
      </c>
      <c r="C1462">
        <v>488</v>
      </c>
      <c r="D1462" t="s">
        <v>2908</v>
      </c>
      <c r="E1462" t="s">
        <v>2909</v>
      </c>
      <c r="F1462">
        <v>4</v>
      </c>
      <c r="G1462">
        <v>196.48</v>
      </c>
      <c r="H1462">
        <v>84.5</v>
      </c>
      <c r="I1462" t="b">
        <v>1</v>
      </c>
      <c r="J1462" t="s">
        <v>2904</v>
      </c>
      <c r="K1462" t="s">
        <v>2917</v>
      </c>
      <c r="L1462">
        <f>F1462*G1462</f>
        <v>785.92</v>
      </c>
      <c r="M1462">
        <f t="shared" si="22"/>
        <v>1</v>
      </c>
    </row>
    <row r="1463" spans="1:13" x14ac:dyDescent="0.35">
      <c r="A1463">
        <v>7675</v>
      </c>
      <c r="B1463" s="1">
        <v>44561</v>
      </c>
      <c r="C1463">
        <v>489</v>
      </c>
      <c r="D1463" t="s">
        <v>2911</v>
      </c>
      <c r="E1463" t="s">
        <v>2942</v>
      </c>
      <c r="F1463">
        <v>4</v>
      </c>
      <c r="G1463">
        <v>90.76</v>
      </c>
      <c r="H1463">
        <v>36.46</v>
      </c>
      <c r="I1463" t="b">
        <v>0</v>
      </c>
      <c r="J1463" t="s">
        <v>2916</v>
      </c>
      <c r="K1463" t="s">
        <v>2905</v>
      </c>
      <c r="L1463">
        <f>F1463*G1463</f>
        <v>363.04</v>
      </c>
      <c r="M1463">
        <f t="shared" si="22"/>
        <v>0</v>
      </c>
    </row>
    <row r="1464" spans="1:13" x14ac:dyDescent="0.35">
      <c r="A1464">
        <v>7779</v>
      </c>
      <c r="B1464" s="1">
        <v>44333</v>
      </c>
      <c r="C1464">
        <v>490</v>
      </c>
      <c r="D1464" t="s">
        <v>2913</v>
      </c>
      <c r="E1464" t="s">
        <v>2931</v>
      </c>
      <c r="F1464">
        <v>1</v>
      </c>
      <c r="G1464">
        <v>94.48</v>
      </c>
      <c r="H1464">
        <v>26.13</v>
      </c>
      <c r="I1464" t="b">
        <v>1</v>
      </c>
      <c r="J1464" t="s">
        <v>2916</v>
      </c>
      <c r="K1464" t="s">
        <v>2917</v>
      </c>
      <c r="L1464">
        <f>F1464*G1464</f>
        <v>94.48</v>
      </c>
      <c r="M1464">
        <f t="shared" si="22"/>
        <v>1</v>
      </c>
    </row>
    <row r="1465" spans="1:13" x14ac:dyDescent="0.35">
      <c r="A1465">
        <v>8599</v>
      </c>
      <c r="B1465" s="1">
        <v>44317</v>
      </c>
      <c r="C1465">
        <v>490</v>
      </c>
      <c r="D1465" t="s">
        <v>2908</v>
      </c>
      <c r="E1465" t="s">
        <v>2938</v>
      </c>
      <c r="F1465">
        <v>2</v>
      </c>
      <c r="G1465">
        <v>263.12</v>
      </c>
      <c r="H1465">
        <v>93.53</v>
      </c>
      <c r="I1465" t="b">
        <v>0</v>
      </c>
      <c r="J1465" t="s">
        <v>2910</v>
      </c>
      <c r="K1465" t="s">
        <v>2917</v>
      </c>
      <c r="L1465">
        <f>F1465*G1465</f>
        <v>526.24</v>
      </c>
      <c r="M1465">
        <f t="shared" si="22"/>
        <v>0</v>
      </c>
    </row>
    <row r="1466" spans="1:13" x14ac:dyDescent="0.35">
      <c r="A1466">
        <v>3186</v>
      </c>
      <c r="B1466" s="1">
        <v>44952</v>
      </c>
      <c r="C1466">
        <v>491</v>
      </c>
      <c r="D1466" t="s">
        <v>2902</v>
      </c>
      <c r="E1466" t="s">
        <v>2923</v>
      </c>
      <c r="F1466">
        <v>5</v>
      </c>
      <c r="G1466">
        <v>310.75</v>
      </c>
      <c r="H1466">
        <v>99.46</v>
      </c>
      <c r="I1466" t="b">
        <v>0</v>
      </c>
      <c r="J1466" t="s">
        <v>2910</v>
      </c>
      <c r="K1466" t="s">
        <v>2905</v>
      </c>
      <c r="L1466">
        <f>F1466*G1466</f>
        <v>1553.75</v>
      </c>
      <c r="M1466">
        <f t="shared" si="22"/>
        <v>0</v>
      </c>
    </row>
    <row r="1467" spans="1:13" x14ac:dyDescent="0.35">
      <c r="A1467">
        <v>9035</v>
      </c>
      <c r="B1467" s="1">
        <v>44510</v>
      </c>
      <c r="C1467">
        <v>491</v>
      </c>
      <c r="D1467" t="s">
        <v>2920</v>
      </c>
      <c r="E1467" t="s">
        <v>2935</v>
      </c>
      <c r="F1467">
        <v>1</v>
      </c>
      <c r="G1467">
        <v>60.99</v>
      </c>
      <c r="H1467">
        <v>15.14</v>
      </c>
      <c r="I1467" t="b">
        <v>1</v>
      </c>
      <c r="J1467" t="s">
        <v>2910</v>
      </c>
      <c r="K1467" t="s">
        <v>2905</v>
      </c>
      <c r="L1467">
        <f>F1467*G1467</f>
        <v>60.99</v>
      </c>
      <c r="M1467">
        <f t="shared" si="22"/>
        <v>1</v>
      </c>
    </row>
    <row r="1468" spans="1:13" x14ac:dyDescent="0.35">
      <c r="A1468">
        <v>3873</v>
      </c>
      <c r="B1468" s="1">
        <v>44381</v>
      </c>
      <c r="C1468">
        <v>491</v>
      </c>
      <c r="D1468" t="s">
        <v>2908</v>
      </c>
      <c r="E1468" t="s">
        <v>2938</v>
      </c>
      <c r="F1468">
        <v>2</v>
      </c>
      <c r="G1468">
        <v>42.91</v>
      </c>
      <c r="H1468">
        <v>21.01</v>
      </c>
      <c r="I1468" t="b">
        <v>1</v>
      </c>
      <c r="J1468" t="s">
        <v>2904</v>
      </c>
      <c r="K1468" t="s">
        <v>2905</v>
      </c>
      <c r="L1468">
        <f>F1468*G1468</f>
        <v>85.82</v>
      </c>
      <c r="M1468">
        <f t="shared" si="22"/>
        <v>1</v>
      </c>
    </row>
    <row r="1469" spans="1:13" x14ac:dyDescent="0.35">
      <c r="A1469">
        <v>9228</v>
      </c>
      <c r="B1469" s="1">
        <v>44841</v>
      </c>
      <c r="C1469">
        <v>492</v>
      </c>
      <c r="D1469" t="s">
        <v>2906</v>
      </c>
      <c r="E1469" t="s">
        <v>2907</v>
      </c>
      <c r="F1469">
        <v>2</v>
      </c>
      <c r="G1469">
        <v>41.93</v>
      </c>
      <c r="H1469">
        <v>14.21</v>
      </c>
      <c r="I1469" t="b">
        <v>1</v>
      </c>
      <c r="J1469" t="s">
        <v>2919</v>
      </c>
      <c r="K1469" t="s">
        <v>2905</v>
      </c>
      <c r="L1469">
        <f>F1469*G1469</f>
        <v>83.86</v>
      </c>
      <c r="M1469">
        <f t="shared" si="22"/>
        <v>1</v>
      </c>
    </row>
    <row r="1470" spans="1:13" x14ac:dyDescent="0.35">
      <c r="A1470">
        <v>2629</v>
      </c>
      <c r="B1470" s="1">
        <v>44427</v>
      </c>
      <c r="C1470">
        <v>492</v>
      </c>
      <c r="D1470" t="s">
        <v>2920</v>
      </c>
      <c r="E1470" t="s">
        <v>2936</v>
      </c>
      <c r="F1470">
        <v>2</v>
      </c>
      <c r="G1470">
        <v>18.399999999999999</v>
      </c>
      <c r="H1470">
        <v>2.16</v>
      </c>
      <c r="I1470" t="b">
        <v>0</v>
      </c>
      <c r="J1470" t="s">
        <v>2929</v>
      </c>
      <c r="K1470" t="s">
        <v>2917</v>
      </c>
      <c r="L1470">
        <f>F1470*G1470</f>
        <v>36.799999999999997</v>
      </c>
      <c r="M1470">
        <f t="shared" si="22"/>
        <v>0</v>
      </c>
    </row>
    <row r="1471" spans="1:13" x14ac:dyDescent="0.35">
      <c r="A1471">
        <v>4655</v>
      </c>
      <c r="B1471" s="1">
        <v>44420</v>
      </c>
      <c r="C1471">
        <v>492</v>
      </c>
      <c r="D1471" t="s">
        <v>2906</v>
      </c>
      <c r="E1471" t="s">
        <v>2925</v>
      </c>
      <c r="F1471">
        <v>1</v>
      </c>
      <c r="G1471">
        <v>78.739999999999995</v>
      </c>
      <c r="H1471">
        <v>38.119999999999997</v>
      </c>
      <c r="I1471" t="b">
        <v>0</v>
      </c>
      <c r="J1471" t="s">
        <v>2929</v>
      </c>
      <c r="K1471" t="s">
        <v>2905</v>
      </c>
      <c r="L1471">
        <f>F1471*G1471</f>
        <v>78.739999999999995</v>
      </c>
      <c r="M1471">
        <f t="shared" si="22"/>
        <v>0</v>
      </c>
    </row>
    <row r="1472" spans="1:13" x14ac:dyDescent="0.35">
      <c r="A1472">
        <v>4601</v>
      </c>
      <c r="B1472" s="1">
        <v>44380</v>
      </c>
      <c r="C1472">
        <v>492</v>
      </c>
      <c r="D1472" t="s">
        <v>2906</v>
      </c>
      <c r="E1472" t="s">
        <v>2934</v>
      </c>
      <c r="F1472">
        <v>2</v>
      </c>
      <c r="G1472">
        <v>20.010000000000002</v>
      </c>
      <c r="H1472">
        <v>5.37</v>
      </c>
      <c r="I1472" t="b">
        <v>0</v>
      </c>
      <c r="J1472" t="s">
        <v>2904</v>
      </c>
      <c r="K1472" t="s">
        <v>2905</v>
      </c>
      <c r="L1472">
        <f>F1472*G1472</f>
        <v>40.020000000000003</v>
      </c>
      <c r="M1472">
        <f t="shared" si="22"/>
        <v>0</v>
      </c>
    </row>
    <row r="1473" spans="1:13" x14ac:dyDescent="0.35">
      <c r="A1473">
        <v>6699</v>
      </c>
      <c r="B1473" s="1">
        <v>44295</v>
      </c>
      <c r="C1473">
        <v>492</v>
      </c>
      <c r="D1473" t="s">
        <v>2906</v>
      </c>
      <c r="E1473" t="s">
        <v>2925</v>
      </c>
      <c r="F1473">
        <v>3</v>
      </c>
      <c r="G1473">
        <v>46.94</v>
      </c>
      <c r="H1473">
        <v>7.5</v>
      </c>
      <c r="I1473" t="b">
        <v>1</v>
      </c>
      <c r="J1473" t="s">
        <v>2919</v>
      </c>
      <c r="K1473" t="s">
        <v>2917</v>
      </c>
      <c r="L1473">
        <f>F1473*G1473</f>
        <v>140.82</v>
      </c>
      <c r="M1473">
        <f t="shared" si="22"/>
        <v>1</v>
      </c>
    </row>
    <row r="1474" spans="1:13" x14ac:dyDescent="0.35">
      <c r="A1474">
        <v>7185</v>
      </c>
      <c r="B1474" s="1">
        <v>44970</v>
      </c>
      <c r="C1474">
        <v>493</v>
      </c>
      <c r="D1474" t="s">
        <v>2902</v>
      </c>
      <c r="E1474" t="s">
        <v>2915</v>
      </c>
      <c r="F1474">
        <v>3</v>
      </c>
      <c r="G1474">
        <v>407.71</v>
      </c>
      <c r="H1474">
        <v>168.85</v>
      </c>
      <c r="I1474" t="b">
        <v>1</v>
      </c>
      <c r="J1474" t="s">
        <v>2910</v>
      </c>
      <c r="K1474" t="s">
        <v>2905</v>
      </c>
      <c r="L1474">
        <f>F1474*G1474</f>
        <v>1223.1299999999999</v>
      </c>
      <c r="M1474">
        <f t="shared" si="22"/>
        <v>1</v>
      </c>
    </row>
    <row r="1475" spans="1:13" x14ac:dyDescent="0.35">
      <c r="A1475">
        <v>9521</v>
      </c>
      <c r="B1475" s="1">
        <v>44839</v>
      </c>
      <c r="C1475">
        <v>493</v>
      </c>
      <c r="D1475" t="s">
        <v>2908</v>
      </c>
      <c r="E1475" t="s">
        <v>2937</v>
      </c>
      <c r="F1475">
        <v>3</v>
      </c>
      <c r="G1475">
        <v>317.72000000000003</v>
      </c>
      <c r="H1475">
        <v>75.62</v>
      </c>
      <c r="I1475" t="b">
        <v>1</v>
      </c>
      <c r="J1475" t="s">
        <v>2910</v>
      </c>
      <c r="K1475" t="s">
        <v>2917</v>
      </c>
      <c r="L1475">
        <f>F1475*G1475</f>
        <v>953.16000000000008</v>
      </c>
      <c r="M1475">
        <f t="shared" ref="M1475:M1538" si="23">IF(I1475, 1, 0)</f>
        <v>1</v>
      </c>
    </row>
    <row r="1476" spans="1:13" x14ac:dyDescent="0.35">
      <c r="A1476">
        <v>9205</v>
      </c>
      <c r="B1476" s="1">
        <v>44861</v>
      </c>
      <c r="C1476">
        <v>494</v>
      </c>
      <c r="D1476" t="s">
        <v>2913</v>
      </c>
      <c r="E1476" t="s">
        <v>2926</v>
      </c>
      <c r="F1476">
        <v>2</v>
      </c>
      <c r="G1476">
        <v>385.58</v>
      </c>
      <c r="H1476">
        <v>155.63</v>
      </c>
      <c r="I1476" t="b">
        <v>0</v>
      </c>
      <c r="J1476" t="s">
        <v>2904</v>
      </c>
      <c r="K1476" t="s">
        <v>2905</v>
      </c>
      <c r="L1476">
        <f>F1476*G1476</f>
        <v>771.16</v>
      </c>
      <c r="M1476">
        <f t="shared" si="23"/>
        <v>0</v>
      </c>
    </row>
    <row r="1477" spans="1:13" x14ac:dyDescent="0.35">
      <c r="A1477">
        <v>2308</v>
      </c>
      <c r="B1477" s="1">
        <v>44776</v>
      </c>
      <c r="C1477">
        <v>494</v>
      </c>
      <c r="D1477" t="s">
        <v>2906</v>
      </c>
      <c r="E1477" t="s">
        <v>2941</v>
      </c>
      <c r="F1477">
        <v>1</v>
      </c>
      <c r="G1477">
        <v>187.29</v>
      </c>
      <c r="H1477">
        <v>15.17</v>
      </c>
      <c r="I1477" t="b">
        <v>1</v>
      </c>
      <c r="J1477" t="s">
        <v>2904</v>
      </c>
      <c r="K1477" t="s">
        <v>2905</v>
      </c>
      <c r="L1477">
        <f>F1477*G1477</f>
        <v>187.29</v>
      </c>
      <c r="M1477">
        <f t="shared" si="23"/>
        <v>1</v>
      </c>
    </row>
    <row r="1478" spans="1:13" x14ac:dyDescent="0.35">
      <c r="A1478">
        <v>5689</v>
      </c>
      <c r="B1478" s="1">
        <v>44369</v>
      </c>
      <c r="C1478">
        <v>494</v>
      </c>
      <c r="D1478" t="s">
        <v>2908</v>
      </c>
      <c r="E1478" t="s">
        <v>2928</v>
      </c>
      <c r="F1478">
        <v>1</v>
      </c>
      <c r="G1478">
        <v>226.51</v>
      </c>
      <c r="H1478">
        <v>41.43</v>
      </c>
      <c r="I1478" t="b">
        <v>0</v>
      </c>
      <c r="J1478" t="s">
        <v>2916</v>
      </c>
      <c r="K1478" t="s">
        <v>2905</v>
      </c>
      <c r="L1478">
        <f>F1478*G1478</f>
        <v>226.51</v>
      </c>
      <c r="M1478">
        <f t="shared" si="23"/>
        <v>0</v>
      </c>
    </row>
    <row r="1479" spans="1:13" x14ac:dyDescent="0.35">
      <c r="A1479">
        <v>2748</v>
      </c>
      <c r="B1479" s="1">
        <v>44904</v>
      </c>
      <c r="C1479">
        <v>495</v>
      </c>
      <c r="D1479" t="s">
        <v>2906</v>
      </c>
      <c r="E1479" t="s">
        <v>2941</v>
      </c>
      <c r="F1479">
        <v>3</v>
      </c>
      <c r="G1479">
        <v>303.17</v>
      </c>
      <c r="H1479">
        <v>42.47</v>
      </c>
      <c r="I1479" t="b">
        <v>1</v>
      </c>
      <c r="J1479" t="s">
        <v>2910</v>
      </c>
      <c r="K1479" t="s">
        <v>2917</v>
      </c>
      <c r="L1479">
        <f>F1479*G1479</f>
        <v>909.51</v>
      </c>
      <c r="M1479">
        <f t="shared" si="23"/>
        <v>1</v>
      </c>
    </row>
    <row r="1480" spans="1:13" x14ac:dyDescent="0.35">
      <c r="A1480">
        <v>8992</v>
      </c>
      <c r="B1480" s="1">
        <v>44816</v>
      </c>
      <c r="C1480">
        <v>495</v>
      </c>
      <c r="D1480" t="s">
        <v>2908</v>
      </c>
      <c r="E1480" t="s">
        <v>2928</v>
      </c>
      <c r="F1480">
        <v>1</v>
      </c>
      <c r="G1480">
        <v>194.54</v>
      </c>
      <c r="H1480">
        <v>88.13</v>
      </c>
      <c r="I1480" t="b">
        <v>1</v>
      </c>
      <c r="J1480" t="s">
        <v>2910</v>
      </c>
      <c r="K1480" t="s">
        <v>2917</v>
      </c>
      <c r="L1480">
        <f>F1480*G1480</f>
        <v>194.54</v>
      </c>
      <c r="M1480">
        <f t="shared" si="23"/>
        <v>1</v>
      </c>
    </row>
    <row r="1481" spans="1:13" x14ac:dyDescent="0.35">
      <c r="A1481">
        <v>7109</v>
      </c>
      <c r="B1481" s="1">
        <v>44797</v>
      </c>
      <c r="C1481">
        <v>495</v>
      </c>
      <c r="D1481" t="s">
        <v>2911</v>
      </c>
      <c r="E1481" t="s">
        <v>2943</v>
      </c>
      <c r="F1481">
        <v>5</v>
      </c>
      <c r="G1481">
        <v>157.28</v>
      </c>
      <c r="H1481">
        <v>76.5</v>
      </c>
      <c r="I1481" t="b">
        <v>0</v>
      </c>
      <c r="J1481" t="s">
        <v>2919</v>
      </c>
      <c r="K1481" t="s">
        <v>2905</v>
      </c>
      <c r="L1481">
        <f>F1481*G1481</f>
        <v>786.4</v>
      </c>
      <c r="M1481">
        <f t="shared" si="23"/>
        <v>0</v>
      </c>
    </row>
    <row r="1482" spans="1:13" x14ac:dyDescent="0.35">
      <c r="A1482">
        <v>9309</v>
      </c>
      <c r="B1482" s="1">
        <v>44452</v>
      </c>
      <c r="C1482">
        <v>495</v>
      </c>
      <c r="D1482" t="s">
        <v>2902</v>
      </c>
      <c r="E1482" t="s">
        <v>2903</v>
      </c>
      <c r="F1482">
        <v>1</v>
      </c>
      <c r="G1482">
        <v>294.33</v>
      </c>
      <c r="H1482">
        <v>141.53</v>
      </c>
      <c r="I1482" t="b">
        <v>1</v>
      </c>
      <c r="J1482" t="s">
        <v>2916</v>
      </c>
      <c r="K1482" t="s">
        <v>2905</v>
      </c>
      <c r="L1482">
        <f>F1482*G1482</f>
        <v>294.33</v>
      </c>
      <c r="M1482">
        <f t="shared" si="23"/>
        <v>1</v>
      </c>
    </row>
    <row r="1483" spans="1:13" x14ac:dyDescent="0.35">
      <c r="A1483">
        <v>2874</v>
      </c>
      <c r="B1483" s="1">
        <v>44929</v>
      </c>
      <c r="C1483">
        <v>496</v>
      </c>
      <c r="D1483" t="s">
        <v>2913</v>
      </c>
      <c r="E1483" t="s">
        <v>2926</v>
      </c>
      <c r="F1483">
        <v>1</v>
      </c>
      <c r="G1483">
        <v>177.76</v>
      </c>
      <c r="H1483">
        <v>27.49</v>
      </c>
      <c r="I1483" t="b">
        <v>1</v>
      </c>
      <c r="J1483" t="s">
        <v>2916</v>
      </c>
      <c r="K1483" t="s">
        <v>2905</v>
      </c>
      <c r="L1483">
        <f>F1483*G1483</f>
        <v>177.76</v>
      </c>
      <c r="M1483">
        <f t="shared" si="23"/>
        <v>1</v>
      </c>
    </row>
    <row r="1484" spans="1:13" x14ac:dyDescent="0.35">
      <c r="A1484">
        <v>9815</v>
      </c>
      <c r="B1484" s="1">
        <v>44632</v>
      </c>
      <c r="C1484">
        <v>496</v>
      </c>
      <c r="D1484" t="s">
        <v>2920</v>
      </c>
      <c r="E1484" t="s">
        <v>2930</v>
      </c>
      <c r="F1484">
        <v>2</v>
      </c>
      <c r="G1484">
        <v>265.56</v>
      </c>
      <c r="H1484">
        <v>93.57</v>
      </c>
      <c r="I1484" t="b">
        <v>1</v>
      </c>
      <c r="J1484" t="s">
        <v>2910</v>
      </c>
      <c r="K1484" t="s">
        <v>2917</v>
      </c>
      <c r="L1484">
        <f>F1484*G1484</f>
        <v>531.12</v>
      </c>
      <c r="M1484">
        <f t="shared" si="23"/>
        <v>1</v>
      </c>
    </row>
    <row r="1485" spans="1:13" x14ac:dyDescent="0.35">
      <c r="A1485">
        <v>9227</v>
      </c>
      <c r="B1485" s="1">
        <v>44469</v>
      </c>
      <c r="C1485">
        <v>496</v>
      </c>
      <c r="D1485" t="s">
        <v>2920</v>
      </c>
      <c r="E1485" t="s">
        <v>2935</v>
      </c>
      <c r="F1485">
        <v>4</v>
      </c>
      <c r="G1485">
        <v>343.98</v>
      </c>
      <c r="H1485">
        <v>154.19</v>
      </c>
      <c r="I1485" t="b">
        <v>1</v>
      </c>
      <c r="J1485" t="s">
        <v>2929</v>
      </c>
      <c r="K1485" t="s">
        <v>2917</v>
      </c>
      <c r="L1485">
        <f>F1485*G1485</f>
        <v>1375.92</v>
      </c>
      <c r="M1485">
        <f t="shared" si="23"/>
        <v>1</v>
      </c>
    </row>
    <row r="1486" spans="1:13" x14ac:dyDescent="0.35">
      <c r="A1486">
        <v>5682</v>
      </c>
      <c r="B1486" s="1">
        <v>44421</v>
      </c>
      <c r="C1486">
        <v>496</v>
      </c>
      <c r="D1486" t="s">
        <v>2908</v>
      </c>
      <c r="E1486" t="s">
        <v>2938</v>
      </c>
      <c r="F1486">
        <v>5</v>
      </c>
      <c r="G1486">
        <v>12.46</v>
      </c>
      <c r="H1486">
        <v>3.25</v>
      </c>
      <c r="I1486" t="b">
        <v>0</v>
      </c>
      <c r="J1486" t="s">
        <v>2919</v>
      </c>
      <c r="K1486" t="s">
        <v>2917</v>
      </c>
      <c r="L1486">
        <f>F1486*G1486</f>
        <v>62.300000000000004</v>
      </c>
      <c r="M1486">
        <f t="shared" si="23"/>
        <v>0</v>
      </c>
    </row>
    <row r="1487" spans="1:13" x14ac:dyDescent="0.35">
      <c r="A1487">
        <v>8825</v>
      </c>
      <c r="B1487" s="1">
        <v>44406</v>
      </c>
      <c r="C1487">
        <v>496</v>
      </c>
      <c r="D1487" t="s">
        <v>2911</v>
      </c>
      <c r="E1487" t="s">
        <v>2943</v>
      </c>
      <c r="F1487">
        <v>5</v>
      </c>
      <c r="G1487">
        <v>383.81</v>
      </c>
      <c r="H1487">
        <v>72.39</v>
      </c>
      <c r="I1487" t="b">
        <v>0</v>
      </c>
      <c r="J1487" t="s">
        <v>2916</v>
      </c>
      <c r="K1487" t="s">
        <v>2917</v>
      </c>
      <c r="L1487">
        <f>F1487*G1487</f>
        <v>1919.05</v>
      </c>
      <c r="M1487">
        <f t="shared" si="23"/>
        <v>0</v>
      </c>
    </row>
    <row r="1488" spans="1:13" x14ac:dyDescent="0.35">
      <c r="A1488">
        <v>4700</v>
      </c>
      <c r="B1488" s="1">
        <v>44551</v>
      </c>
      <c r="C1488">
        <v>497</v>
      </c>
      <c r="D1488" t="s">
        <v>2906</v>
      </c>
      <c r="E1488" t="s">
        <v>2907</v>
      </c>
      <c r="F1488">
        <v>5</v>
      </c>
      <c r="G1488">
        <v>47.66</v>
      </c>
      <c r="H1488">
        <v>18.68</v>
      </c>
      <c r="I1488" t="b">
        <v>0</v>
      </c>
      <c r="J1488" t="s">
        <v>2916</v>
      </c>
      <c r="K1488" t="s">
        <v>2905</v>
      </c>
      <c r="L1488">
        <f>F1488*G1488</f>
        <v>238.29999999999998</v>
      </c>
      <c r="M1488">
        <f t="shared" si="23"/>
        <v>0</v>
      </c>
    </row>
    <row r="1489" spans="1:13" x14ac:dyDescent="0.35">
      <c r="A1489">
        <v>9587</v>
      </c>
      <c r="B1489" s="1">
        <v>44523</v>
      </c>
      <c r="C1489">
        <v>497</v>
      </c>
      <c r="D1489" t="s">
        <v>2906</v>
      </c>
      <c r="E1489" t="s">
        <v>2941</v>
      </c>
      <c r="F1489">
        <v>2</v>
      </c>
      <c r="G1489">
        <v>115.92</v>
      </c>
      <c r="H1489">
        <v>35.32</v>
      </c>
      <c r="I1489" t="b">
        <v>1</v>
      </c>
      <c r="J1489" t="s">
        <v>2929</v>
      </c>
      <c r="K1489" t="s">
        <v>2905</v>
      </c>
      <c r="L1489">
        <f>F1489*G1489</f>
        <v>231.84</v>
      </c>
      <c r="M1489">
        <f t="shared" si="23"/>
        <v>1</v>
      </c>
    </row>
    <row r="1490" spans="1:13" x14ac:dyDescent="0.35">
      <c r="A1490">
        <v>7830</v>
      </c>
      <c r="B1490" s="1">
        <v>44385</v>
      </c>
      <c r="C1490">
        <v>497</v>
      </c>
      <c r="D1490" t="s">
        <v>2902</v>
      </c>
      <c r="E1490" t="s">
        <v>2915</v>
      </c>
      <c r="F1490">
        <v>1</v>
      </c>
      <c r="G1490">
        <v>39.92</v>
      </c>
      <c r="H1490">
        <v>15.01</v>
      </c>
      <c r="I1490" t="b">
        <v>1</v>
      </c>
      <c r="J1490" t="s">
        <v>2904</v>
      </c>
      <c r="K1490" t="s">
        <v>2917</v>
      </c>
      <c r="L1490">
        <f>F1490*G1490</f>
        <v>39.92</v>
      </c>
      <c r="M1490">
        <f t="shared" si="23"/>
        <v>1</v>
      </c>
    </row>
    <row r="1491" spans="1:13" x14ac:dyDescent="0.35">
      <c r="A1491">
        <v>2482</v>
      </c>
      <c r="B1491" s="1">
        <v>44346</v>
      </c>
      <c r="C1491">
        <v>497</v>
      </c>
      <c r="D1491" t="s">
        <v>2920</v>
      </c>
      <c r="E1491" t="s">
        <v>2936</v>
      </c>
      <c r="F1491">
        <v>3</v>
      </c>
      <c r="G1491">
        <v>74.58</v>
      </c>
      <c r="H1491">
        <v>23.67</v>
      </c>
      <c r="I1491" t="b">
        <v>1</v>
      </c>
      <c r="J1491" t="s">
        <v>2904</v>
      </c>
      <c r="K1491" t="s">
        <v>2917</v>
      </c>
      <c r="L1491">
        <f>F1491*G1491</f>
        <v>223.74</v>
      </c>
      <c r="M1491">
        <f t="shared" si="23"/>
        <v>1</v>
      </c>
    </row>
    <row r="1492" spans="1:13" x14ac:dyDescent="0.35">
      <c r="A1492">
        <v>6128</v>
      </c>
      <c r="B1492" s="1">
        <v>44902</v>
      </c>
      <c r="C1492">
        <v>498</v>
      </c>
      <c r="D1492" t="s">
        <v>2908</v>
      </c>
      <c r="E1492" t="s">
        <v>2937</v>
      </c>
      <c r="F1492">
        <v>1</v>
      </c>
      <c r="G1492">
        <v>115.88</v>
      </c>
      <c r="H1492">
        <v>22.5</v>
      </c>
      <c r="I1492" t="b">
        <v>0</v>
      </c>
      <c r="J1492" t="s">
        <v>2919</v>
      </c>
      <c r="K1492" t="s">
        <v>2905</v>
      </c>
      <c r="L1492">
        <f>F1492*G1492</f>
        <v>115.88</v>
      </c>
      <c r="M1492">
        <f t="shared" si="23"/>
        <v>0</v>
      </c>
    </row>
    <row r="1493" spans="1:13" x14ac:dyDescent="0.35">
      <c r="A1493">
        <v>6549</v>
      </c>
      <c r="B1493" s="1">
        <v>44878</v>
      </c>
      <c r="C1493">
        <v>498</v>
      </c>
      <c r="D1493" t="s">
        <v>2908</v>
      </c>
      <c r="E1493" t="s">
        <v>2938</v>
      </c>
      <c r="F1493">
        <v>5</v>
      </c>
      <c r="G1493">
        <v>468.29</v>
      </c>
      <c r="H1493">
        <v>211.92</v>
      </c>
      <c r="I1493" t="b">
        <v>0</v>
      </c>
      <c r="J1493" t="s">
        <v>2916</v>
      </c>
      <c r="K1493" t="s">
        <v>2917</v>
      </c>
      <c r="L1493">
        <f>F1493*G1493</f>
        <v>2341.4500000000003</v>
      </c>
      <c r="M1493">
        <f t="shared" si="23"/>
        <v>0</v>
      </c>
    </row>
    <row r="1494" spans="1:13" x14ac:dyDescent="0.35">
      <c r="A1494">
        <v>4054</v>
      </c>
      <c r="B1494" s="1">
        <v>44794</v>
      </c>
      <c r="C1494">
        <v>498</v>
      </c>
      <c r="D1494" t="s">
        <v>2920</v>
      </c>
      <c r="E1494" t="s">
        <v>2921</v>
      </c>
      <c r="F1494">
        <v>4</v>
      </c>
      <c r="G1494">
        <v>290.97000000000003</v>
      </c>
      <c r="H1494">
        <v>136.83000000000001</v>
      </c>
      <c r="I1494" t="b">
        <v>1</v>
      </c>
      <c r="J1494" t="s">
        <v>2919</v>
      </c>
      <c r="K1494" t="s">
        <v>2917</v>
      </c>
      <c r="L1494">
        <f>F1494*G1494</f>
        <v>1163.8800000000001</v>
      </c>
      <c r="M1494">
        <f t="shared" si="23"/>
        <v>1</v>
      </c>
    </row>
    <row r="1495" spans="1:13" x14ac:dyDescent="0.35">
      <c r="A1495">
        <v>2994</v>
      </c>
      <c r="B1495" s="1">
        <v>44723</v>
      </c>
      <c r="C1495">
        <v>498</v>
      </c>
      <c r="D1495" t="s">
        <v>2902</v>
      </c>
      <c r="E1495" t="s">
        <v>2923</v>
      </c>
      <c r="F1495">
        <v>4</v>
      </c>
      <c r="G1495">
        <v>426.9</v>
      </c>
      <c r="H1495">
        <v>56.08</v>
      </c>
      <c r="I1495" t="b">
        <v>1</v>
      </c>
      <c r="J1495" t="s">
        <v>2910</v>
      </c>
      <c r="K1495" t="s">
        <v>2917</v>
      </c>
      <c r="L1495">
        <f>F1495*G1495</f>
        <v>1707.6</v>
      </c>
      <c r="M1495">
        <f t="shared" si="23"/>
        <v>1</v>
      </c>
    </row>
    <row r="1496" spans="1:13" x14ac:dyDescent="0.35">
      <c r="A1496">
        <v>2368</v>
      </c>
      <c r="B1496" s="1">
        <v>44420</v>
      </c>
      <c r="C1496">
        <v>500</v>
      </c>
      <c r="D1496" t="s">
        <v>2920</v>
      </c>
      <c r="E1496" t="s">
        <v>2935</v>
      </c>
      <c r="F1496">
        <v>3</v>
      </c>
      <c r="G1496">
        <v>472.1</v>
      </c>
      <c r="H1496">
        <v>52.07</v>
      </c>
      <c r="I1496" t="b">
        <v>1</v>
      </c>
      <c r="J1496" t="s">
        <v>2929</v>
      </c>
      <c r="K1496" t="s">
        <v>2905</v>
      </c>
      <c r="L1496">
        <f>F1496*G1496</f>
        <v>1416.3000000000002</v>
      </c>
      <c r="M1496">
        <f t="shared" si="23"/>
        <v>1</v>
      </c>
    </row>
    <row r="1497" spans="1:13" x14ac:dyDescent="0.35">
      <c r="A1497">
        <v>6433</v>
      </c>
      <c r="B1497" s="1">
        <v>44813</v>
      </c>
      <c r="C1497">
        <v>503</v>
      </c>
      <c r="D1497" t="s">
        <v>2913</v>
      </c>
      <c r="E1497" t="s">
        <v>2940</v>
      </c>
      <c r="F1497">
        <v>2</v>
      </c>
      <c r="G1497">
        <v>173.75</v>
      </c>
      <c r="H1497">
        <v>0.7</v>
      </c>
      <c r="I1497" t="b">
        <v>1</v>
      </c>
      <c r="J1497" t="s">
        <v>2910</v>
      </c>
      <c r="K1497" t="s">
        <v>2917</v>
      </c>
      <c r="L1497">
        <f>F1497*G1497</f>
        <v>347.5</v>
      </c>
      <c r="M1497">
        <f t="shared" si="23"/>
        <v>1</v>
      </c>
    </row>
    <row r="1498" spans="1:13" x14ac:dyDescent="0.35">
      <c r="A1498">
        <v>2877</v>
      </c>
      <c r="B1498" s="1">
        <v>44543</v>
      </c>
      <c r="C1498">
        <v>503</v>
      </c>
      <c r="D1498" t="s">
        <v>2906</v>
      </c>
      <c r="E1498" t="s">
        <v>2925</v>
      </c>
      <c r="F1498">
        <v>1</v>
      </c>
      <c r="G1498">
        <v>123.99</v>
      </c>
      <c r="H1498">
        <v>13.57</v>
      </c>
      <c r="I1498" t="b">
        <v>0</v>
      </c>
      <c r="J1498" t="s">
        <v>2919</v>
      </c>
      <c r="K1498" t="s">
        <v>2905</v>
      </c>
      <c r="L1498">
        <f>F1498*G1498</f>
        <v>123.99</v>
      </c>
      <c r="M1498">
        <f t="shared" si="23"/>
        <v>0</v>
      </c>
    </row>
    <row r="1499" spans="1:13" x14ac:dyDescent="0.35">
      <c r="A1499">
        <v>8467</v>
      </c>
      <c r="B1499" s="1">
        <v>44525</v>
      </c>
      <c r="C1499">
        <v>503</v>
      </c>
      <c r="D1499" t="s">
        <v>2920</v>
      </c>
      <c r="E1499" t="s">
        <v>2936</v>
      </c>
      <c r="F1499">
        <v>3</v>
      </c>
      <c r="G1499">
        <v>428.24</v>
      </c>
      <c r="H1499">
        <v>8.5299999999999994</v>
      </c>
      <c r="I1499" t="b">
        <v>0</v>
      </c>
      <c r="J1499" t="s">
        <v>2929</v>
      </c>
      <c r="K1499" t="s">
        <v>2917</v>
      </c>
      <c r="L1499">
        <f>F1499*G1499</f>
        <v>1284.72</v>
      </c>
      <c r="M1499">
        <f t="shared" si="23"/>
        <v>0</v>
      </c>
    </row>
    <row r="1500" spans="1:13" x14ac:dyDescent="0.35">
      <c r="A1500">
        <v>2690</v>
      </c>
      <c r="B1500" s="1">
        <v>44927</v>
      </c>
      <c r="C1500">
        <v>504</v>
      </c>
      <c r="D1500" t="s">
        <v>2913</v>
      </c>
      <c r="E1500" t="s">
        <v>2931</v>
      </c>
      <c r="F1500">
        <v>3</v>
      </c>
      <c r="G1500">
        <v>360.7</v>
      </c>
      <c r="H1500">
        <v>87.91</v>
      </c>
      <c r="I1500" t="b">
        <v>1</v>
      </c>
      <c r="J1500" t="s">
        <v>2904</v>
      </c>
      <c r="K1500" t="s">
        <v>2905</v>
      </c>
      <c r="L1500">
        <f>F1500*G1500</f>
        <v>1082.0999999999999</v>
      </c>
      <c r="M1500">
        <f t="shared" si="23"/>
        <v>1</v>
      </c>
    </row>
    <row r="1501" spans="1:13" x14ac:dyDescent="0.35">
      <c r="A1501">
        <v>1138</v>
      </c>
      <c r="B1501" s="1">
        <v>44880</v>
      </c>
      <c r="C1501">
        <v>504</v>
      </c>
      <c r="D1501" t="s">
        <v>2920</v>
      </c>
      <c r="E1501" t="s">
        <v>2927</v>
      </c>
      <c r="F1501">
        <v>4</v>
      </c>
      <c r="G1501">
        <v>97.44</v>
      </c>
      <c r="H1501">
        <v>23.97</v>
      </c>
      <c r="I1501" t="b">
        <v>1</v>
      </c>
      <c r="J1501" t="s">
        <v>2904</v>
      </c>
      <c r="K1501" t="s">
        <v>2905</v>
      </c>
      <c r="L1501">
        <f>F1501*G1501</f>
        <v>389.76</v>
      </c>
      <c r="M1501">
        <f t="shared" si="23"/>
        <v>1</v>
      </c>
    </row>
    <row r="1502" spans="1:13" x14ac:dyDescent="0.35">
      <c r="A1502">
        <v>9548</v>
      </c>
      <c r="B1502" s="1">
        <v>44738</v>
      </c>
      <c r="C1502">
        <v>504</v>
      </c>
      <c r="D1502" t="s">
        <v>2906</v>
      </c>
      <c r="E1502" t="s">
        <v>2922</v>
      </c>
      <c r="F1502">
        <v>1</v>
      </c>
      <c r="G1502">
        <v>294.98</v>
      </c>
      <c r="H1502">
        <v>54.29</v>
      </c>
      <c r="I1502" t="b">
        <v>1</v>
      </c>
      <c r="J1502" t="s">
        <v>2929</v>
      </c>
      <c r="K1502" t="s">
        <v>2917</v>
      </c>
      <c r="L1502">
        <f>F1502*G1502</f>
        <v>294.98</v>
      </c>
      <c r="M1502">
        <f t="shared" si="23"/>
        <v>1</v>
      </c>
    </row>
    <row r="1503" spans="1:13" x14ac:dyDescent="0.35">
      <c r="A1503">
        <v>9991</v>
      </c>
      <c r="B1503" s="1">
        <v>44618</v>
      </c>
      <c r="C1503">
        <v>504</v>
      </c>
      <c r="D1503" t="s">
        <v>2908</v>
      </c>
      <c r="E1503" t="s">
        <v>2932</v>
      </c>
      <c r="F1503">
        <v>3</v>
      </c>
      <c r="G1503">
        <v>473.18</v>
      </c>
      <c r="H1503">
        <v>79.63</v>
      </c>
      <c r="I1503" t="b">
        <v>1</v>
      </c>
      <c r="J1503" t="s">
        <v>2919</v>
      </c>
      <c r="K1503" t="s">
        <v>2917</v>
      </c>
      <c r="L1503">
        <f>F1503*G1503</f>
        <v>1419.54</v>
      </c>
      <c r="M1503">
        <f t="shared" si="23"/>
        <v>1</v>
      </c>
    </row>
    <row r="1504" spans="1:13" x14ac:dyDescent="0.35">
      <c r="A1504">
        <v>5168</v>
      </c>
      <c r="B1504" s="1">
        <v>44701</v>
      </c>
      <c r="C1504">
        <v>505</v>
      </c>
      <c r="D1504" t="s">
        <v>2908</v>
      </c>
      <c r="E1504" t="s">
        <v>2909</v>
      </c>
      <c r="F1504">
        <v>4</v>
      </c>
      <c r="G1504">
        <v>99.61</v>
      </c>
      <c r="H1504">
        <v>38.06</v>
      </c>
      <c r="I1504" t="b">
        <v>0</v>
      </c>
      <c r="J1504" t="s">
        <v>2929</v>
      </c>
      <c r="K1504" t="s">
        <v>2917</v>
      </c>
      <c r="L1504">
        <f>F1504*G1504</f>
        <v>398.44</v>
      </c>
      <c r="M1504">
        <f t="shared" si="23"/>
        <v>0</v>
      </c>
    </row>
    <row r="1505" spans="1:13" x14ac:dyDescent="0.35">
      <c r="A1505">
        <v>8720</v>
      </c>
      <c r="B1505" s="1">
        <v>44388</v>
      </c>
      <c r="C1505">
        <v>505</v>
      </c>
      <c r="D1505" t="s">
        <v>2913</v>
      </c>
      <c r="E1505" t="s">
        <v>2914</v>
      </c>
      <c r="F1505">
        <v>2</v>
      </c>
      <c r="G1505">
        <v>429.94</v>
      </c>
      <c r="H1505">
        <v>123.52</v>
      </c>
      <c r="I1505" t="b">
        <v>0</v>
      </c>
      <c r="J1505" t="s">
        <v>2904</v>
      </c>
      <c r="K1505" t="s">
        <v>2905</v>
      </c>
      <c r="L1505">
        <f>F1505*G1505</f>
        <v>859.88</v>
      </c>
      <c r="M1505">
        <f t="shared" si="23"/>
        <v>0</v>
      </c>
    </row>
    <row r="1506" spans="1:13" x14ac:dyDescent="0.35">
      <c r="A1506">
        <v>8254</v>
      </c>
      <c r="B1506" s="1">
        <v>44298</v>
      </c>
      <c r="C1506">
        <v>505</v>
      </c>
      <c r="D1506" t="s">
        <v>2911</v>
      </c>
      <c r="E1506" t="s">
        <v>2942</v>
      </c>
      <c r="F1506">
        <v>2</v>
      </c>
      <c r="G1506">
        <v>53.93</v>
      </c>
      <c r="H1506">
        <v>19.149999999999999</v>
      </c>
      <c r="I1506" t="b">
        <v>0</v>
      </c>
      <c r="J1506" t="s">
        <v>2916</v>
      </c>
      <c r="K1506" t="s">
        <v>2905</v>
      </c>
      <c r="L1506">
        <f>F1506*G1506</f>
        <v>107.86</v>
      </c>
      <c r="M1506">
        <f t="shared" si="23"/>
        <v>0</v>
      </c>
    </row>
    <row r="1507" spans="1:13" x14ac:dyDescent="0.35">
      <c r="A1507">
        <v>1195</v>
      </c>
      <c r="B1507" s="1">
        <v>44996</v>
      </c>
      <c r="C1507">
        <v>506</v>
      </c>
      <c r="D1507" t="s">
        <v>2920</v>
      </c>
      <c r="E1507" t="s">
        <v>2936</v>
      </c>
      <c r="F1507">
        <v>3</v>
      </c>
      <c r="G1507">
        <v>135</v>
      </c>
      <c r="H1507">
        <v>60.67</v>
      </c>
      <c r="I1507" t="b">
        <v>1</v>
      </c>
      <c r="J1507" t="s">
        <v>2910</v>
      </c>
      <c r="K1507" t="s">
        <v>2917</v>
      </c>
      <c r="L1507">
        <f>F1507*G1507</f>
        <v>405</v>
      </c>
      <c r="M1507">
        <f t="shared" si="23"/>
        <v>1</v>
      </c>
    </row>
    <row r="1508" spans="1:13" x14ac:dyDescent="0.35">
      <c r="A1508">
        <v>6362</v>
      </c>
      <c r="B1508" s="1">
        <v>44467</v>
      </c>
      <c r="C1508">
        <v>506</v>
      </c>
      <c r="D1508" t="s">
        <v>2908</v>
      </c>
      <c r="E1508" t="s">
        <v>2928</v>
      </c>
      <c r="F1508">
        <v>3</v>
      </c>
      <c r="G1508">
        <v>60.6</v>
      </c>
      <c r="H1508">
        <v>14.39</v>
      </c>
      <c r="I1508" t="b">
        <v>1</v>
      </c>
      <c r="J1508" t="s">
        <v>2929</v>
      </c>
      <c r="K1508" t="s">
        <v>2905</v>
      </c>
      <c r="L1508">
        <f>F1508*G1508</f>
        <v>181.8</v>
      </c>
      <c r="M1508">
        <f t="shared" si="23"/>
        <v>1</v>
      </c>
    </row>
    <row r="1509" spans="1:13" x14ac:dyDescent="0.35">
      <c r="A1509">
        <v>5955</v>
      </c>
      <c r="B1509" s="1">
        <v>44893</v>
      </c>
      <c r="C1509">
        <v>507</v>
      </c>
      <c r="D1509" t="s">
        <v>2920</v>
      </c>
      <c r="E1509" t="s">
        <v>2936</v>
      </c>
      <c r="F1509">
        <v>1</v>
      </c>
      <c r="G1509">
        <v>105.84</v>
      </c>
      <c r="H1509">
        <v>44.77</v>
      </c>
      <c r="I1509" t="b">
        <v>0</v>
      </c>
      <c r="J1509" t="s">
        <v>2910</v>
      </c>
      <c r="K1509" t="s">
        <v>2917</v>
      </c>
      <c r="L1509">
        <f>F1509*G1509</f>
        <v>105.84</v>
      </c>
      <c r="M1509">
        <f t="shared" si="23"/>
        <v>0</v>
      </c>
    </row>
    <row r="1510" spans="1:13" x14ac:dyDescent="0.35">
      <c r="A1510">
        <v>3535</v>
      </c>
      <c r="B1510" s="1">
        <v>44607</v>
      </c>
      <c r="C1510">
        <v>507</v>
      </c>
      <c r="D1510" t="s">
        <v>2911</v>
      </c>
      <c r="E1510" t="s">
        <v>2942</v>
      </c>
      <c r="F1510">
        <v>1</v>
      </c>
      <c r="G1510">
        <v>490.76</v>
      </c>
      <c r="H1510">
        <v>81.75</v>
      </c>
      <c r="I1510" t="b">
        <v>1</v>
      </c>
      <c r="J1510" t="s">
        <v>2916</v>
      </c>
      <c r="K1510" t="s">
        <v>2917</v>
      </c>
      <c r="L1510">
        <f>F1510*G1510</f>
        <v>490.76</v>
      </c>
      <c r="M1510">
        <f t="shared" si="23"/>
        <v>1</v>
      </c>
    </row>
    <row r="1511" spans="1:13" x14ac:dyDescent="0.35">
      <c r="A1511">
        <v>5232</v>
      </c>
      <c r="B1511" s="1">
        <v>44567</v>
      </c>
      <c r="C1511">
        <v>507</v>
      </c>
      <c r="D1511" t="s">
        <v>2913</v>
      </c>
      <c r="E1511" t="s">
        <v>2940</v>
      </c>
      <c r="F1511">
        <v>4</v>
      </c>
      <c r="G1511">
        <v>304.85000000000002</v>
      </c>
      <c r="H1511">
        <v>97.03</v>
      </c>
      <c r="I1511" t="b">
        <v>1</v>
      </c>
      <c r="J1511" t="s">
        <v>2916</v>
      </c>
      <c r="K1511" t="s">
        <v>2905</v>
      </c>
      <c r="L1511">
        <f>F1511*G1511</f>
        <v>1219.4000000000001</v>
      </c>
      <c r="M1511">
        <f t="shared" si="23"/>
        <v>1</v>
      </c>
    </row>
    <row r="1512" spans="1:13" x14ac:dyDescent="0.35">
      <c r="A1512">
        <v>9950</v>
      </c>
      <c r="B1512" s="1">
        <v>44345</v>
      </c>
      <c r="C1512">
        <v>507</v>
      </c>
      <c r="D1512" t="s">
        <v>2911</v>
      </c>
      <c r="E1512" t="s">
        <v>2944</v>
      </c>
      <c r="F1512">
        <v>4</v>
      </c>
      <c r="G1512">
        <v>204.03</v>
      </c>
      <c r="H1512">
        <v>97.41</v>
      </c>
      <c r="I1512" t="b">
        <v>0</v>
      </c>
      <c r="J1512" t="s">
        <v>2929</v>
      </c>
      <c r="K1512" t="s">
        <v>2917</v>
      </c>
      <c r="L1512">
        <f>F1512*G1512</f>
        <v>816.12</v>
      </c>
      <c r="M1512">
        <f t="shared" si="23"/>
        <v>0</v>
      </c>
    </row>
    <row r="1513" spans="1:13" x14ac:dyDescent="0.35">
      <c r="A1513">
        <v>2347</v>
      </c>
      <c r="B1513" s="1">
        <v>44577</v>
      </c>
      <c r="C1513">
        <v>508</v>
      </c>
      <c r="D1513" t="s">
        <v>2906</v>
      </c>
      <c r="E1513" t="s">
        <v>2941</v>
      </c>
      <c r="F1513">
        <v>2</v>
      </c>
      <c r="G1513">
        <v>367.52</v>
      </c>
      <c r="H1513">
        <v>161.54</v>
      </c>
      <c r="I1513" t="b">
        <v>1</v>
      </c>
      <c r="J1513" t="s">
        <v>2916</v>
      </c>
      <c r="K1513" t="s">
        <v>2905</v>
      </c>
      <c r="L1513">
        <f>F1513*G1513</f>
        <v>735.04</v>
      </c>
      <c r="M1513">
        <f t="shared" si="23"/>
        <v>1</v>
      </c>
    </row>
    <row r="1514" spans="1:13" x14ac:dyDescent="0.35">
      <c r="A1514">
        <v>4396</v>
      </c>
      <c r="B1514" s="1">
        <v>44293</v>
      </c>
      <c r="C1514">
        <v>508</v>
      </c>
      <c r="D1514" t="s">
        <v>2920</v>
      </c>
      <c r="E1514" t="s">
        <v>2921</v>
      </c>
      <c r="F1514">
        <v>2</v>
      </c>
      <c r="G1514">
        <v>180.34</v>
      </c>
      <c r="H1514">
        <v>25.97</v>
      </c>
      <c r="I1514" t="b">
        <v>0</v>
      </c>
      <c r="J1514" t="s">
        <v>2919</v>
      </c>
      <c r="K1514" t="s">
        <v>2917</v>
      </c>
      <c r="L1514">
        <f>F1514*G1514</f>
        <v>360.68</v>
      </c>
      <c r="M1514">
        <f t="shared" si="23"/>
        <v>0</v>
      </c>
    </row>
    <row r="1515" spans="1:13" x14ac:dyDescent="0.35">
      <c r="A1515">
        <v>5012</v>
      </c>
      <c r="B1515" s="1">
        <v>44836</v>
      </c>
      <c r="C1515">
        <v>510</v>
      </c>
      <c r="D1515" t="s">
        <v>2911</v>
      </c>
      <c r="E1515" t="s">
        <v>2912</v>
      </c>
      <c r="F1515">
        <v>5</v>
      </c>
      <c r="G1515">
        <v>417.32</v>
      </c>
      <c r="H1515">
        <v>39.24</v>
      </c>
      <c r="I1515" t="b">
        <v>1</v>
      </c>
      <c r="J1515" t="s">
        <v>2910</v>
      </c>
      <c r="K1515" t="s">
        <v>2917</v>
      </c>
      <c r="L1515">
        <f>F1515*G1515</f>
        <v>2086.6</v>
      </c>
      <c r="M1515">
        <f t="shared" si="23"/>
        <v>1</v>
      </c>
    </row>
    <row r="1516" spans="1:13" x14ac:dyDescent="0.35">
      <c r="A1516">
        <v>8018</v>
      </c>
      <c r="B1516" s="1">
        <v>44722</v>
      </c>
      <c r="C1516">
        <v>510</v>
      </c>
      <c r="D1516" t="s">
        <v>2920</v>
      </c>
      <c r="E1516" t="s">
        <v>2921</v>
      </c>
      <c r="F1516">
        <v>1</v>
      </c>
      <c r="G1516">
        <v>58.81</v>
      </c>
      <c r="H1516">
        <v>1.55</v>
      </c>
      <c r="I1516" t="b">
        <v>1</v>
      </c>
      <c r="J1516" t="s">
        <v>2929</v>
      </c>
      <c r="K1516" t="s">
        <v>2917</v>
      </c>
      <c r="L1516">
        <f>F1516*G1516</f>
        <v>58.81</v>
      </c>
      <c r="M1516">
        <f t="shared" si="23"/>
        <v>1</v>
      </c>
    </row>
    <row r="1517" spans="1:13" x14ac:dyDescent="0.35">
      <c r="A1517">
        <v>1742</v>
      </c>
      <c r="B1517" s="1">
        <v>44711</v>
      </c>
      <c r="C1517">
        <v>510</v>
      </c>
      <c r="D1517" t="s">
        <v>2920</v>
      </c>
      <c r="E1517" t="s">
        <v>2927</v>
      </c>
      <c r="F1517">
        <v>2</v>
      </c>
      <c r="G1517">
        <v>391.2</v>
      </c>
      <c r="H1517">
        <v>162.63999999999999</v>
      </c>
      <c r="I1517" t="b">
        <v>1</v>
      </c>
      <c r="J1517" t="s">
        <v>2910</v>
      </c>
      <c r="K1517" t="s">
        <v>2905</v>
      </c>
      <c r="L1517">
        <f>F1517*G1517</f>
        <v>782.4</v>
      </c>
      <c r="M1517">
        <f t="shared" si="23"/>
        <v>1</v>
      </c>
    </row>
    <row r="1518" spans="1:13" x14ac:dyDescent="0.35">
      <c r="A1518">
        <v>7068</v>
      </c>
      <c r="B1518" s="1">
        <v>44649</v>
      </c>
      <c r="C1518">
        <v>510</v>
      </c>
      <c r="D1518" t="s">
        <v>2913</v>
      </c>
      <c r="E1518" t="s">
        <v>2926</v>
      </c>
      <c r="F1518">
        <v>3</v>
      </c>
      <c r="G1518">
        <v>396.7</v>
      </c>
      <c r="H1518">
        <v>51.99</v>
      </c>
      <c r="I1518" t="b">
        <v>1</v>
      </c>
      <c r="J1518" t="s">
        <v>2910</v>
      </c>
      <c r="K1518" t="s">
        <v>2905</v>
      </c>
      <c r="L1518">
        <f>F1518*G1518</f>
        <v>1190.0999999999999</v>
      </c>
      <c r="M1518">
        <f t="shared" si="23"/>
        <v>1</v>
      </c>
    </row>
    <row r="1519" spans="1:13" x14ac:dyDescent="0.35">
      <c r="A1519">
        <v>189</v>
      </c>
      <c r="B1519" s="1">
        <v>44521</v>
      </c>
      <c r="C1519">
        <v>510</v>
      </c>
      <c r="D1519" t="s">
        <v>2902</v>
      </c>
      <c r="E1519" t="s">
        <v>2923</v>
      </c>
      <c r="F1519">
        <v>4</v>
      </c>
      <c r="G1519">
        <v>378.2</v>
      </c>
      <c r="H1519">
        <v>42.43</v>
      </c>
      <c r="I1519" t="b">
        <v>0</v>
      </c>
      <c r="J1519" t="s">
        <v>2910</v>
      </c>
      <c r="K1519" t="s">
        <v>2905</v>
      </c>
      <c r="L1519">
        <f>F1519*G1519</f>
        <v>1512.8</v>
      </c>
      <c r="M1519">
        <f t="shared" si="23"/>
        <v>0</v>
      </c>
    </row>
    <row r="1520" spans="1:13" x14ac:dyDescent="0.35">
      <c r="A1520">
        <v>9917</v>
      </c>
      <c r="B1520" s="1">
        <v>44502</v>
      </c>
      <c r="C1520">
        <v>510</v>
      </c>
      <c r="D1520" t="s">
        <v>2906</v>
      </c>
      <c r="E1520" t="s">
        <v>2925</v>
      </c>
      <c r="F1520">
        <v>4</v>
      </c>
      <c r="G1520">
        <v>299.45999999999998</v>
      </c>
      <c r="H1520">
        <v>111.82</v>
      </c>
      <c r="I1520" t="b">
        <v>1</v>
      </c>
      <c r="J1520" t="s">
        <v>2904</v>
      </c>
      <c r="K1520" t="s">
        <v>2917</v>
      </c>
      <c r="L1520">
        <f>F1520*G1520</f>
        <v>1197.8399999999999</v>
      </c>
      <c r="M1520">
        <f t="shared" si="23"/>
        <v>1</v>
      </c>
    </row>
    <row r="1521" spans="1:13" x14ac:dyDescent="0.35">
      <c r="A1521">
        <v>2095</v>
      </c>
      <c r="B1521" s="1">
        <v>44444</v>
      </c>
      <c r="C1521">
        <v>510</v>
      </c>
      <c r="D1521" t="s">
        <v>2906</v>
      </c>
      <c r="E1521" t="s">
        <v>2922</v>
      </c>
      <c r="F1521">
        <v>5</v>
      </c>
      <c r="G1521">
        <v>493.74</v>
      </c>
      <c r="H1521">
        <v>115.24</v>
      </c>
      <c r="I1521" t="b">
        <v>0</v>
      </c>
      <c r="J1521" t="s">
        <v>2919</v>
      </c>
      <c r="K1521" t="s">
        <v>2905</v>
      </c>
      <c r="L1521">
        <f>F1521*G1521</f>
        <v>2468.6999999999998</v>
      </c>
      <c r="M1521">
        <f t="shared" si="23"/>
        <v>0</v>
      </c>
    </row>
    <row r="1522" spans="1:13" x14ac:dyDescent="0.35">
      <c r="A1522">
        <v>4836</v>
      </c>
      <c r="B1522" s="1">
        <v>44803</v>
      </c>
      <c r="C1522">
        <v>511</v>
      </c>
      <c r="D1522" t="s">
        <v>2913</v>
      </c>
      <c r="E1522" t="s">
        <v>2914</v>
      </c>
      <c r="F1522">
        <v>4</v>
      </c>
      <c r="G1522">
        <v>39.880000000000003</v>
      </c>
      <c r="H1522">
        <v>5.58</v>
      </c>
      <c r="I1522" t="b">
        <v>1</v>
      </c>
      <c r="J1522" t="s">
        <v>2929</v>
      </c>
      <c r="K1522" t="s">
        <v>2917</v>
      </c>
      <c r="L1522">
        <f>F1522*G1522</f>
        <v>159.52000000000001</v>
      </c>
      <c r="M1522">
        <f t="shared" si="23"/>
        <v>1</v>
      </c>
    </row>
    <row r="1523" spans="1:13" x14ac:dyDescent="0.35">
      <c r="A1523">
        <v>2523</v>
      </c>
      <c r="B1523" s="1">
        <v>44773</v>
      </c>
      <c r="C1523">
        <v>511</v>
      </c>
      <c r="D1523" t="s">
        <v>2902</v>
      </c>
      <c r="E1523" t="s">
        <v>2903</v>
      </c>
      <c r="F1523">
        <v>5</v>
      </c>
      <c r="G1523">
        <v>355.65</v>
      </c>
      <c r="H1523">
        <v>73.88</v>
      </c>
      <c r="I1523" t="b">
        <v>0</v>
      </c>
      <c r="J1523" t="s">
        <v>2929</v>
      </c>
      <c r="K1523" t="s">
        <v>2917</v>
      </c>
      <c r="L1523">
        <f>F1523*G1523</f>
        <v>1778.25</v>
      </c>
      <c r="M1523">
        <f t="shared" si="23"/>
        <v>0</v>
      </c>
    </row>
    <row r="1524" spans="1:13" x14ac:dyDescent="0.35">
      <c r="A1524">
        <v>9469</v>
      </c>
      <c r="B1524" s="1">
        <v>44645</v>
      </c>
      <c r="C1524">
        <v>511</v>
      </c>
      <c r="D1524" t="s">
        <v>2902</v>
      </c>
      <c r="E1524" t="s">
        <v>2939</v>
      </c>
      <c r="F1524">
        <v>5</v>
      </c>
      <c r="G1524">
        <v>141.93</v>
      </c>
      <c r="H1524">
        <v>65.75</v>
      </c>
      <c r="I1524" t="b">
        <v>0</v>
      </c>
      <c r="J1524" t="s">
        <v>2919</v>
      </c>
      <c r="K1524" t="s">
        <v>2917</v>
      </c>
      <c r="L1524">
        <f>F1524*G1524</f>
        <v>709.65000000000009</v>
      </c>
      <c r="M1524">
        <f t="shared" si="23"/>
        <v>0</v>
      </c>
    </row>
    <row r="1525" spans="1:13" x14ac:dyDescent="0.35">
      <c r="A1525">
        <v>2263</v>
      </c>
      <c r="B1525" s="1">
        <v>44369</v>
      </c>
      <c r="C1525">
        <v>512</v>
      </c>
      <c r="D1525" t="s">
        <v>2920</v>
      </c>
      <c r="E1525" t="s">
        <v>2930</v>
      </c>
      <c r="F1525">
        <v>2</v>
      </c>
      <c r="G1525">
        <v>157.94999999999999</v>
      </c>
      <c r="H1525">
        <v>7.33</v>
      </c>
      <c r="I1525" t="b">
        <v>0</v>
      </c>
      <c r="J1525" t="s">
        <v>2916</v>
      </c>
      <c r="K1525" t="s">
        <v>2905</v>
      </c>
      <c r="L1525">
        <f>F1525*G1525</f>
        <v>315.89999999999998</v>
      </c>
      <c r="M1525">
        <f t="shared" si="23"/>
        <v>0</v>
      </c>
    </row>
    <row r="1526" spans="1:13" x14ac:dyDescent="0.35">
      <c r="A1526">
        <v>2361</v>
      </c>
      <c r="B1526" s="1">
        <v>44356</v>
      </c>
      <c r="C1526">
        <v>512</v>
      </c>
      <c r="D1526" t="s">
        <v>2902</v>
      </c>
      <c r="E1526" t="s">
        <v>2939</v>
      </c>
      <c r="F1526">
        <v>4</v>
      </c>
      <c r="G1526">
        <v>230.01</v>
      </c>
      <c r="H1526">
        <v>73.3</v>
      </c>
      <c r="I1526" t="b">
        <v>0</v>
      </c>
      <c r="J1526" t="s">
        <v>2910</v>
      </c>
      <c r="K1526" t="s">
        <v>2905</v>
      </c>
      <c r="L1526">
        <f>F1526*G1526</f>
        <v>920.04</v>
      </c>
      <c r="M1526">
        <f t="shared" si="23"/>
        <v>0</v>
      </c>
    </row>
    <row r="1527" spans="1:13" x14ac:dyDescent="0.35">
      <c r="A1527">
        <v>9325</v>
      </c>
      <c r="B1527" s="1">
        <v>44766</v>
      </c>
      <c r="C1527">
        <v>513</v>
      </c>
      <c r="D1527" t="s">
        <v>2913</v>
      </c>
      <c r="E1527" t="s">
        <v>2931</v>
      </c>
      <c r="F1527">
        <v>5</v>
      </c>
      <c r="G1527">
        <v>104.95</v>
      </c>
      <c r="H1527">
        <v>38.770000000000003</v>
      </c>
      <c r="I1527" t="b">
        <v>1</v>
      </c>
      <c r="J1527" t="s">
        <v>2919</v>
      </c>
      <c r="K1527" t="s">
        <v>2917</v>
      </c>
      <c r="L1527">
        <f>F1527*G1527</f>
        <v>524.75</v>
      </c>
      <c r="M1527">
        <f t="shared" si="23"/>
        <v>1</v>
      </c>
    </row>
    <row r="1528" spans="1:13" x14ac:dyDescent="0.35">
      <c r="A1528">
        <v>5639</v>
      </c>
      <c r="B1528" s="1">
        <v>44407</v>
      </c>
      <c r="C1528">
        <v>513</v>
      </c>
      <c r="D1528" t="s">
        <v>2906</v>
      </c>
      <c r="E1528" t="s">
        <v>2907</v>
      </c>
      <c r="F1528">
        <v>1</v>
      </c>
      <c r="G1528">
        <v>342.37</v>
      </c>
      <c r="H1528">
        <v>58.57</v>
      </c>
      <c r="I1528" t="b">
        <v>1</v>
      </c>
      <c r="J1528" t="s">
        <v>2929</v>
      </c>
      <c r="K1528" t="s">
        <v>2905</v>
      </c>
      <c r="L1528">
        <f>F1528*G1528</f>
        <v>342.37</v>
      </c>
      <c r="M1528">
        <f t="shared" si="23"/>
        <v>1</v>
      </c>
    </row>
    <row r="1529" spans="1:13" x14ac:dyDescent="0.35">
      <c r="A1529">
        <v>230</v>
      </c>
      <c r="B1529" s="1">
        <v>45010</v>
      </c>
      <c r="C1529">
        <v>514</v>
      </c>
      <c r="D1529" t="s">
        <v>2906</v>
      </c>
      <c r="E1529" t="s">
        <v>2922</v>
      </c>
      <c r="F1529">
        <v>4</v>
      </c>
      <c r="G1529">
        <v>283.02</v>
      </c>
      <c r="H1529">
        <v>52.16</v>
      </c>
      <c r="I1529" t="b">
        <v>0</v>
      </c>
      <c r="J1529" t="s">
        <v>2929</v>
      </c>
      <c r="K1529" t="s">
        <v>2905</v>
      </c>
      <c r="L1529">
        <f>F1529*G1529</f>
        <v>1132.08</v>
      </c>
      <c r="M1529">
        <f t="shared" si="23"/>
        <v>0</v>
      </c>
    </row>
    <row r="1530" spans="1:13" x14ac:dyDescent="0.35">
      <c r="A1530">
        <v>7797</v>
      </c>
      <c r="B1530" s="1">
        <v>44984</v>
      </c>
      <c r="C1530">
        <v>515</v>
      </c>
      <c r="D1530" t="s">
        <v>2906</v>
      </c>
      <c r="E1530" t="s">
        <v>2925</v>
      </c>
      <c r="F1530">
        <v>5</v>
      </c>
      <c r="G1530">
        <v>98.07</v>
      </c>
      <c r="H1530">
        <v>0.93</v>
      </c>
      <c r="I1530" t="b">
        <v>1</v>
      </c>
      <c r="J1530" t="s">
        <v>2916</v>
      </c>
      <c r="K1530" t="s">
        <v>2905</v>
      </c>
      <c r="L1530">
        <f>F1530*G1530</f>
        <v>490.34999999999997</v>
      </c>
      <c r="M1530">
        <f t="shared" si="23"/>
        <v>1</v>
      </c>
    </row>
    <row r="1531" spans="1:13" x14ac:dyDescent="0.35">
      <c r="A1531">
        <v>6257</v>
      </c>
      <c r="B1531" s="1">
        <v>44977</v>
      </c>
      <c r="C1531">
        <v>515</v>
      </c>
      <c r="D1531" t="s">
        <v>2908</v>
      </c>
      <c r="E1531" t="s">
        <v>2937</v>
      </c>
      <c r="F1531">
        <v>2</v>
      </c>
      <c r="G1531">
        <v>410.28</v>
      </c>
      <c r="H1531">
        <v>164.37</v>
      </c>
      <c r="I1531" t="b">
        <v>1</v>
      </c>
      <c r="J1531" t="s">
        <v>2910</v>
      </c>
      <c r="K1531" t="s">
        <v>2917</v>
      </c>
      <c r="L1531">
        <f>F1531*G1531</f>
        <v>820.56</v>
      </c>
      <c r="M1531">
        <f t="shared" si="23"/>
        <v>1</v>
      </c>
    </row>
    <row r="1532" spans="1:13" x14ac:dyDescent="0.35">
      <c r="A1532">
        <v>1895</v>
      </c>
      <c r="B1532" s="1">
        <v>44594</v>
      </c>
      <c r="C1532">
        <v>515</v>
      </c>
      <c r="D1532" t="s">
        <v>2911</v>
      </c>
      <c r="E1532" t="s">
        <v>2942</v>
      </c>
      <c r="F1532">
        <v>3</v>
      </c>
      <c r="G1532">
        <v>311.32</v>
      </c>
      <c r="H1532">
        <v>69.83</v>
      </c>
      <c r="I1532" t="b">
        <v>1</v>
      </c>
      <c r="J1532" t="s">
        <v>2910</v>
      </c>
      <c r="K1532" t="s">
        <v>2917</v>
      </c>
      <c r="L1532">
        <f>F1532*G1532</f>
        <v>933.96</v>
      </c>
      <c r="M1532">
        <f t="shared" si="23"/>
        <v>1</v>
      </c>
    </row>
    <row r="1533" spans="1:13" x14ac:dyDescent="0.35">
      <c r="A1533">
        <v>2197</v>
      </c>
      <c r="B1533" s="1">
        <v>44519</v>
      </c>
      <c r="C1533">
        <v>515</v>
      </c>
      <c r="D1533" t="s">
        <v>2908</v>
      </c>
      <c r="E1533" t="s">
        <v>2937</v>
      </c>
      <c r="F1533">
        <v>3</v>
      </c>
      <c r="G1533">
        <v>100.15</v>
      </c>
      <c r="H1533">
        <v>19.399999999999999</v>
      </c>
      <c r="I1533" t="b">
        <v>0</v>
      </c>
      <c r="J1533" t="s">
        <v>2916</v>
      </c>
      <c r="K1533" t="s">
        <v>2917</v>
      </c>
      <c r="L1533">
        <f>F1533*G1533</f>
        <v>300.45000000000005</v>
      </c>
      <c r="M1533">
        <f t="shared" si="23"/>
        <v>0</v>
      </c>
    </row>
    <row r="1534" spans="1:13" x14ac:dyDescent="0.35">
      <c r="A1534">
        <v>1454</v>
      </c>
      <c r="B1534" s="1">
        <v>44981</v>
      </c>
      <c r="C1534">
        <v>516</v>
      </c>
      <c r="D1534" t="s">
        <v>2908</v>
      </c>
      <c r="E1534" t="s">
        <v>2928</v>
      </c>
      <c r="F1534">
        <v>5</v>
      </c>
      <c r="G1534">
        <v>146.06</v>
      </c>
      <c r="H1534">
        <v>31.19</v>
      </c>
      <c r="I1534" t="b">
        <v>0</v>
      </c>
      <c r="J1534" t="s">
        <v>2910</v>
      </c>
      <c r="K1534" t="s">
        <v>2905</v>
      </c>
      <c r="L1534">
        <f>F1534*G1534</f>
        <v>730.3</v>
      </c>
      <c r="M1534">
        <f t="shared" si="23"/>
        <v>0</v>
      </c>
    </row>
    <row r="1535" spans="1:13" x14ac:dyDescent="0.35">
      <c r="A1535">
        <v>7277</v>
      </c>
      <c r="B1535" s="1">
        <v>44964</v>
      </c>
      <c r="C1535">
        <v>516</v>
      </c>
      <c r="D1535" t="s">
        <v>2908</v>
      </c>
      <c r="E1535" t="s">
        <v>2932</v>
      </c>
      <c r="F1535">
        <v>3</v>
      </c>
      <c r="G1535">
        <v>427.34</v>
      </c>
      <c r="H1535">
        <v>45.27</v>
      </c>
      <c r="I1535" t="b">
        <v>0</v>
      </c>
      <c r="J1535" t="s">
        <v>2904</v>
      </c>
      <c r="K1535" t="s">
        <v>2905</v>
      </c>
      <c r="L1535">
        <f>F1535*G1535</f>
        <v>1282.02</v>
      </c>
      <c r="M1535">
        <f t="shared" si="23"/>
        <v>0</v>
      </c>
    </row>
    <row r="1536" spans="1:13" x14ac:dyDescent="0.35">
      <c r="A1536">
        <v>2735</v>
      </c>
      <c r="B1536" s="1">
        <v>44753</v>
      </c>
      <c r="C1536">
        <v>516</v>
      </c>
      <c r="D1536" t="s">
        <v>2913</v>
      </c>
      <c r="E1536" t="s">
        <v>2931</v>
      </c>
      <c r="F1536">
        <v>1</v>
      </c>
      <c r="G1536">
        <v>111.38</v>
      </c>
      <c r="H1536">
        <v>33.4</v>
      </c>
      <c r="I1536" t="b">
        <v>0</v>
      </c>
      <c r="J1536" t="s">
        <v>2910</v>
      </c>
      <c r="K1536" t="s">
        <v>2917</v>
      </c>
      <c r="L1536">
        <f>F1536*G1536</f>
        <v>111.38</v>
      </c>
      <c r="M1536">
        <f t="shared" si="23"/>
        <v>0</v>
      </c>
    </row>
    <row r="1537" spans="1:13" x14ac:dyDescent="0.35">
      <c r="A1537">
        <v>9264</v>
      </c>
      <c r="B1537" s="1">
        <v>44544</v>
      </c>
      <c r="C1537">
        <v>516</v>
      </c>
      <c r="D1537" t="s">
        <v>2908</v>
      </c>
      <c r="E1537" t="s">
        <v>2938</v>
      </c>
      <c r="F1537">
        <v>4</v>
      </c>
      <c r="G1537">
        <v>274.08999999999997</v>
      </c>
      <c r="H1537">
        <v>16.62</v>
      </c>
      <c r="I1537" t="b">
        <v>1</v>
      </c>
      <c r="J1537" t="s">
        <v>2904</v>
      </c>
      <c r="K1537" t="s">
        <v>2905</v>
      </c>
      <c r="L1537">
        <f>F1537*G1537</f>
        <v>1096.3599999999999</v>
      </c>
      <c r="M1537">
        <f t="shared" si="23"/>
        <v>1</v>
      </c>
    </row>
    <row r="1538" spans="1:13" x14ac:dyDescent="0.35">
      <c r="A1538">
        <v>3033</v>
      </c>
      <c r="B1538" s="1">
        <v>44352</v>
      </c>
      <c r="C1538">
        <v>516</v>
      </c>
      <c r="D1538" t="s">
        <v>2902</v>
      </c>
      <c r="E1538" t="s">
        <v>2933</v>
      </c>
      <c r="F1538">
        <v>4</v>
      </c>
      <c r="G1538">
        <v>372.15</v>
      </c>
      <c r="H1538">
        <v>158.63999999999999</v>
      </c>
      <c r="I1538" t="b">
        <v>1</v>
      </c>
      <c r="J1538" t="s">
        <v>2916</v>
      </c>
      <c r="K1538" t="s">
        <v>2905</v>
      </c>
      <c r="L1538">
        <f>F1538*G1538</f>
        <v>1488.6</v>
      </c>
      <c r="M1538">
        <f t="shared" si="23"/>
        <v>1</v>
      </c>
    </row>
    <row r="1539" spans="1:13" x14ac:dyDescent="0.35">
      <c r="A1539">
        <v>9518</v>
      </c>
      <c r="B1539" s="1">
        <v>44941</v>
      </c>
      <c r="C1539">
        <v>517</v>
      </c>
      <c r="D1539" t="s">
        <v>2908</v>
      </c>
      <c r="E1539" t="s">
        <v>2938</v>
      </c>
      <c r="F1539">
        <v>3</v>
      </c>
      <c r="G1539">
        <v>350.62</v>
      </c>
      <c r="H1539">
        <v>36.49</v>
      </c>
      <c r="I1539" t="b">
        <v>1</v>
      </c>
      <c r="J1539" t="s">
        <v>2916</v>
      </c>
      <c r="K1539" t="s">
        <v>2917</v>
      </c>
      <c r="L1539">
        <f>F1539*G1539</f>
        <v>1051.8600000000001</v>
      </c>
      <c r="M1539">
        <f t="shared" ref="M1539:M1602" si="24">IF(I1539, 1, 0)</f>
        <v>1</v>
      </c>
    </row>
    <row r="1540" spans="1:13" x14ac:dyDescent="0.35">
      <c r="A1540">
        <v>4946</v>
      </c>
      <c r="B1540" s="1">
        <v>44641</v>
      </c>
      <c r="C1540">
        <v>517</v>
      </c>
      <c r="D1540" t="s">
        <v>2911</v>
      </c>
      <c r="E1540" t="s">
        <v>2942</v>
      </c>
      <c r="F1540">
        <v>5</v>
      </c>
      <c r="G1540">
        <v>163.54</v>
      </c>
      <c r="H1540">
        <v>33.880000000000003</v>
      </c>
      <c r="I1540" t="b">
        <v>0</v>
      </c>
      <c r="J1540" t="s">
        <v>2904</v>
      </c>
      <c r="K1540" t="s">
        <v>2905</v>
      </c>
      <c r="L1540">
        <f>F1540*G1540</f>
        <v>817.69999999999993</v>
      </c>
      <c r="M1540">
        <f t="shared" si="24"/>
        <v>0</v>
      </c>
    </row>
    <row r="1541" spans="1:13" x14ac:dyDescent="0.35">
      <c r="A1541">
        <v>9662</v>
      </c>
      <c r="B1541" s="1">
        <v>44608</v>
      </c>
      <c r="C1541">
        <v>517</v>
      </c>
      <c r="D1541" t="s">
        <v>2920</v>
      </c>
      <c r="E1541" t="s">
        <v>2930</v>
      </c>
      <c r="F1541">
        <v>3</v>
      </c>
      <c r="G1541">
        <v>358.44</v>
      </c>
      <c r="H1541">
        <v>141.97</v>
      </c>
      <c r="I1541" t="b">
        <v>0</v>
      </c>
      <c r="J1541" t="s">
        <v>2910</v>
      </c>
      <c r="K1541" t="s">
        <v>2917</v>
      </c>
      <c r="L1541">
        <f>F1541*G1541</f>
        <v>1075.32</v>
      </c>
      <c r="M1541">
        <f t="shared" si="24"/>
        <v>0</v>
      </c>
    </row>
    <row r="1542" spans="1:13" x14ac:dyDescent="0.35">
      <c r="A1542">
        <v>1724</v>
      </c>
      <c r="B1542" s="1">
        <v>44605</v>
      </c>
      <c r="C1542">
        <v>517</v>
      </c>
      <c r="D1542" t="s">
        <v>2911</v>
      </c>
      <c r="E1542" t="s">
        <v>2942</v>
      </c>
      <c r="F1542">
        <v>4</v>
      </c>
      <c r="G1542">
        <v>90.77</v>
      </c>
      <c r="H1542">
        <v>9.41</v>
      </c>
      <c r="I1542" t="b">
        <v>1</v>
      </c>
      <c r="J1542" t="s">
        <v>2929</v>
      </c>
      <c r="K1542" t="s">
        <v>2917</v>
      </c>
      <c r="L1542">
        <f>F1542*G1542</f>
        <v>363.08</v>
      </c>
      <c r="M1542">
        <f t="shared" si="24"/>
        <v>1</v>
      </c>
    </row>
    <row r="1543" spans="1:13" x14ac:dyDescent="0.35">
      <c r="A1543">
        <v>8207</v>
      </c>
      <c r="B1543" s="1">
        <v>44419</v>
      </c>
      <c r="C1543">
        <v>517</v>
      </c>
      <c r="D1543" t="s">
        <v>2906</v>
      </c>
      <c r="E1543" t="s">
        <v>2941</v>
      </c>
      <c r="F1543">
        <v>2</v>
      </c>
      <c r="G1543">
        <v>91.83</v>
      </c>
      <c r="H1543">
        <v>21.54</v>
      </c>
      <c r="I1543" t="b">
        <v>1</v>
      </c>
      <c r="J1543" t="s">
        <v>2916</v>
      </c>
      <c r="K1543" t="s">
        <v>2905</v>
      </c>
      <c r="L1543">
        <f>F1543*G1543</f>
        <v>183.66</v>
      </c>
      <c r="M1543">
        <f t="shared" si="24"/>
        <v>1</v>
      </c>
    </row>
    <row r="1544" spans="1:13" x14ac:dyDescent="0.35">
      <c r="A1544">
        <v>10</v>
      </c>
      <c r="B1544" s="1">
        <v>44713</v>
      </c>
      <c r="C1544">
        <v>518</v>
      </c>
      <c r="D1544" t="s">
        <v>2908</v>
      </c>
      <c r="E1544" t="s">
        <v>2937</v>
      </c>
      <c r="F1544">
        <v>3</v>
      </c>
      <c r="G1544">
        <v>409.87</v>
      </c>
      <c r="H1544">
        <v>85.81</v>
      </c>
      <c r="I1544" t="b">
        <v>0</v>
      </c>
      <c r="J1544" t="s">
        <v>2910</v>
      </c>
      <c r="K1544" t="s">
        <v>2905</v>
      </c>
      <c r="L1544">
        <f>F1544*G1544</f>
        <v>1229.6100000000001</v>
      </c>
      <c r="M1544">
        <f t="shared" si="24"/>
        <v>0</v>
      </c>
    </row>
    <row r="1545" spans="1:13" x14ac:dyDescent="0.35">
      <c r="A1545">
        <v>2837</v>
      </c>
      <c r="B1545" s="1">
        <v>44430</v>
      </c>
      <c r="C1545">
        <v>518</v>
      </c>
      <c r="D1545" t="s">
        <v>2908</v>
      </c>
      <c r="E1545" t="s">
        <v>2909</v>
      </c>
      <c r="F1545">
        <v>5</v>
      </c>
      <c r="G1545">
        <v>259.48</v>
      </c>
      <c r="H1545">
        <v>99.28</v>
      </c>
      <c r="I1545" t="b">
        <v>0</v>
      </c>
      <c r="J1545" t="s">
        <v>2910</v>
      </c>
      <c r="K1545" t="s">
        <v>2917</v>
      </c>
      <c r="L1545">
        <f>F1545*G1545</f>
        <v>1297.4000000000001</v>
      </c>
      <c r="M1545">
        <f t="shared" si="24"/>
        <v>0</v>
      </c>
    </row>
    <row r="1546" spans="1:13" x14ac:dyDescent="0.35">
      <c r="A1546">
        <v>7434</v>
      </c>
      <c r="B1546" s="1">
        <v>44323</v>
      </c>
      <c r="C1546">
        <v>518</v>
      </c>
      <c r="D1546" t="s">
        <v>2908</v>
      </c>
      <c r="E1546" t="s">
        <v>2937</v>
      </c>
      <c r="F1546">
        <v>1</v>
      </c>
      <c r="G1546">
        <v>398.62</v>
      </c>
      <c r="H1546">
        <v>22.8</v>
      </c>
      <c r="I1546" t="b">
        <v>1</v>
      </c>
      <c r="J1546" t="s">
        <v>2929</v>
      </c>
      <c r="K1546" t="s">
        <v>2905</v>
      </c>
      <c r="L1546">
        <f>F1546*G1546</f>
        <v>398.62</v>
      </c>
      <c r="M1546">
        <f t="shared" si="24"/>
        <v>1</v>
      </c>
    </row>
    <row r="1547" spans="1:13" x14ac:dyDescent="0.35">
      <c r="A1547">
        <v>6770</v>
      </c>
      <c r="B1547" s="1">
        <v>44907</v>
      </c>
      <c r="C1547">
        <v>519</v>
      </c>
      <c r="D1547" t="s">
        <v>2913</v>
      </c>
      <c r="E1547" t="s">
        <v>2918</v>
      </c>
      <c r="F1547">
        <v>1</v>
      </c>
      <c r="G1547">
        <v>314.10000000000002</v>
      </c>
      <c r="H1547">
        <v>101.12</v>
      </c>
      <c r="I1547" t="b">
        <v>1</v>
      </c>
      <c r="J1547" t="s">
        <v>2904</v>
      </c>
      <c r="K1547" t="s">
        <v>2917</v>
      </c>
      <c r="L1547">
        <f>F1547*G1547</f>
        <v>314.10000000000002</v>
      </c>
      <c r="M1547">
        <f t="shared" si="24"/>
        <v>1</v>
      </c>
    </row>
    <row r="1548" spans="1:13" x14ac:dyDescent="0.35">
      <c r="A1548">
        <v>4386</v>
      </c>
      <c r="B1548" s="1">
        <v>44881</v>
      </c>
      <c r="C1548">
        <v>519</v>
      </c>
      <c r="D1548" t="s">
        <v>2920</v>
      </c>
      <c r="E1548" t="s">
        <v>2935</v>
      </c>
      <c r="F1548">
        <v>5</v>
      </c>
      <c r="G1548">
        <v>373.29</v>
      </c>
      <c r="H1548">
        <v>42.67</v>
      </c>
      <c r="I1548" t="b">
        <v>0</v>
      </c>
      <c r="J1548" t="s">
        <v>2904</v>
      </c>
      <c r="K1548" t="s">
        <v>2905</v>
      </c>
      <c r="L1548">
        <f>F1548*G1548</f>
        <v>1866.45</v>
      </c>
      <c r="M1548">
        <f t="shared" si="24"/>
        <v>0</v>
      </c>
    </row>
    <row r="1549" spans="1:13" x14ac:dyDescent="0.35">
      <c r="A1549">
        <v>6011</v>
      </c>
      <c r="B1549" s="1">
        <v>44551</v>
      </c>
      <c r="C1549">
        <v>519</v>
      </c>
      <c r="D1549" t="s">
        <v>2920</v>
      </c>
      <c r="E1549" t="s">
        <v>2936</v>
      </c>
      <c r="F1549">
        <v>4</v>
      </c>
      <c r="G1549">
        <v>215.92</v>
      </c>
      <c r="H1549">
        <v>40.08</v>
      </c>
      <c r="I1549" t="b">
        <v>1</v>
      </c>
      <c r="J1549" t="s">
        <v>2929</v>
      </c>
      <c r="K1549" t="s">
        <v>2917</v>
      </c>
      <c r="L1549">
        <f>F1549*G1549</f>
        <v>863.68</v>
      </c>
      <c r="M1549">
        <f t="shared" si="24"/>
        <v>1</v>
      </c>
    </row>
    <row r="1550" spans="1:13" x14ac:dyDescent="0.35">
      <c r="A1550">
        <v>7271</v>
      </c>
      <c r="B1550" s="1">
        <v>44417</v>
      </c>
      <c r="C1550">
        <v>519</v>
      </c>
      <c r="D1550" t="s">
        <v>2906</v>
      </c>
      <c r="E1550" t="s">
        <v>2941</v>
      </c>
      <c r="F1550">
        <v>5</v>
      </c>
      <c r="G1550">
        <v>85.5</v>
      </c>
      <c r="H1550">
        <v>14.54</v>
      </c>
      <c r="I1550" t="b">
        <v>0</v>
      </c>
      <c r="J1550" t="s">
        <v>2904</v>
      </c>
      <c r="K1550" t="s">
        <v>2905</v>
      </c>
      <c r="L1550">
        <f>F1550*G1550</f>
        <v>427.5</v>
      </c>
      <c r="M1550">
        <f t="shared" si="24"/>
        <v>0</v>
      </c>
    </row>
    <row r="1551" spans="1:13" x14ac:dyDescent="0.35">
      <c r="A1551">
        <v>611</v>
      </c>
      <c r="B1551" s="1">
        <v>44616</v>
      </c>
      <c r="C1551">
        <v>520</v>
      </c>
      <c r="D1551" t="s">
        <v>2913</v>
      </c>
      <c r="E1551" t="s">
        <v>2918</v>
      </c>
      <c r="F1551">
        <v>3</v>
      </c>
      <c r="G1551">
        <v>96.11</v>
      </c>
      <c r="H1551">
        <v>11.97</v>
      </c>
      <c r="I1551" t="b">
        <v>1</v>
      </c>
      <c r="J1551" t="s">
        <v>2929</v>
      </c>
      <c r="K1551" t="s">
        <v>2917</v>
      </c>
      <c r="L1551">
        <f>F1551*G1551</f>
        <v>288.33</v>
      </c>
      <c r="M1551">
        <f t="shared" si="24"/>
        <v>1</v>
      </c>
    </row>
    <row r="1552" spans="1:13" x14ac:dyDescent="0.35">
      <c r="A1552">
        <v>7445</v>
      </c>
      <c r="B1552" s="1">
        <v>44946</v>
      </c>
      <c r="C1552">
        <v>522</v>
      </c>
      <c r="D1552" t="s">
        <v>2913</v>
      </c>
      <c r="E1552" t="s">
        <v>2914</v>
      </c>
      <c r="F1552">
        <v>4</v>
      </c>
      <c r="G1552">
        <v>198.51</v>
      </c>
      <c r="H1552">
        <v>22.41</v>
      </c>
      <c r="I1552" t="b">
        <v>0</v>
      </c>
      <c r="J1552" t="s">
        <v>2904</v>
      </c>
      <c r="K1552" t="s">
        <v>2917</v>
      </c>
      <c r="L1552">
        <f>F1552*G1552</f>
        <v>794.04</v>
      </c>
      <c r="M1552">
        <f t="shared" si="24"/>
        <v>0</v>
      </c>
    </row>
    <row r="1553" spans="1:13" x14ac:dyDescent="0.35">
      <c r="A1553">
        <v>9040</v>
      </c>
      <c r="B1553" s="1">
        <v>44762</v>
      </c>
      <c r="C1553">
        <v>522</v>
      </c>
      <c r="D1553" t="s">
        <v>2902</v>
      </c>
      <c r="E1553" t="s">
        <v>2939</v>
      </c>
      <c r="F1553">
        <v>1</v>
      </c>
      <c r="G1553">
        <v>141.16</v>
      </c>
      <c r="H1553">
        <v>26.17</v>
      </c>
      <c r="I1553" t="b">
        <v>0</v>
      </c>
      <c r="J1553" t="s">
        <v>2919</v>
      </c>
      <c r="K1553" t="s">
        <v>2905</v>
      </c>
      <c r="L1553">
        <f>F1553*G1553</f>
        <v>141.16</v>
      </c>
      <c r="M1553">
        <f t="shared" si="24"/>
        <v>0</v>
      </c>
    </row>
    <row r="1554" spans="1:13" x14ac:dyDescent="0.35">
      <c r="A1554">
        <v>63</v>
      </c>
      <c r="B1554" s="1">
        <v>44566</v>
      </c>
      <c r="C1554">
        <v>522</v>
      </c>
      <c r="D1554" t="s">
        <v>2913</v>
      </c>
      <c r="E1554" t="s">
        <v>2940</v>
      </c>
      <c r="F1554">
        <v>4</v>
      </c>
      <c r="G1554">
        <v>468.12</v>
      </c>
      <c r="H1554">
        <v>218.12</v>
      </c>
      <c r="I1554" t="b">
        <v>0</v>
      </c>
      <c r="J1554" t="s">
        <v>2916</v>
      </c>
      <c r="K1554" t="s">
        <v>2917</v>
      </c>
      <c r="L1554">
        <f>F1554*G1554</f>
        <v>1872.48</v>
      </c>
      <c r="M1554">
        <f t="shared" si="24"/>
        <v>0</v>
      </c>
    </row>
    <row r="1555" spans="1:13" x14ac:dyDescent="0.35">
      <c r="A1555">
        <v>9871</v>
      </c>
      <c r="B1555" s="1">
        <v>44507</v>
      </c>
      <c r="C1555">
        <v>522</v>
      </c>
      <c r="D1555" t="s">
        <v>2913</v>
      </c>
      <c r="E1555" t="s">
        <v>2914</v>
      </c>
      <c r="F1555">
        <v>1</v>
      </c>
      <c r="G1555">
        <v>32.200000000000003</v>
      </c>
      <c r="H1555">
        <v>2.21</v>
      </c>
      <c r="I1555" t="b">
        <v>0</v>
      </c>
      <c r="J1555" t="s">
        <v>2929</v>
      </c>
      <c r="K1555" t="s">
        <v>2905</v>
      </c>
      <c r="L1555">
        <f>F1555*G1555</f>
        <v>32.200000000000003</v>
      </c>
      <c r="M1555">
        <f t="shared" si="24"/>
        <v>0</v>
      </c>
    </row>
    <row r="1556" spans="1:13" x14ac:dyDescent="0.35">
      <c r="A1556">
        <v>9823</v>
      </c>
      <c r="B1556" s="1">
        <v>45004</v>
      </c>
      <c r="C1556">
        <v>523</v>
      </c>
      <c r="D1556" t="s">
        <v>2908</v>
      </c>
      <c r="E1556" t="s">
        <v>2928</v>
      </c>
      <c r="F1556">
        <v>5</v>
      </c>
      <c r="G1556">
        <v>93.05</v>
      </c>
      <c r="H1556">
        <v>1.68</v>
      </c>
      <c r="I1556" t="b">
        <v>1</v>
      </c>
      <c r="J1556" t="s">
        <v>2919</v>
      </c>
      <c r="K1556" t="s">
        <v>2917</v>
      </c>
      <c r="L1556">
        <f>F1556*G1556</f>
        <v>465.25</v>
      </c>
      <c r="M1556">
        <f t="shared" si="24"/>
        <v>1</v>
      </c>
    </row>
    <row r="1557" spans="1:13" x14ac:dyDescent="0.35">
      <c r="A1557">
        <v>3638</v>
      </c>
      <c r="B1557" s="1">
        <v>44833</v>
      </c>
      <c r="C1557">
        <v>523</v>
      </c>
      <c r="D1557" t="s">
        <v>2902</v>
      </c>
      <c r="E1557" t="s">
        <v>2933</v>
      </c>
      <c r="F1557">
        <v>5</v>
      </c>
      <c r="G1557">
        <v>294.45</v>
      </c>
      <c r="H1557">
        <v>84.69</v>
      </c>
      <c r="I1557" t="b">
        <v>0</v>
      </c>
      <c r="J1557" t="s">
        <v>2910</v>
      </c>
      <c r="K1557" t="s">
        <v>2905</v>
      </c>
      <c r="L1557">
        <f>F1557*G1557</f>
        <v>1472.25</v>
      </c>
      <c r="M1557">
        <f t="shared" si="24"/>
        <v>0</v>
      </c>
    </row>
    <row r="1558" spans="1:13" x14ac:dyDescent="0.35">
      <c r="A1558">
        <v>1681</v>
      </c>
      <c r="B1558" s="1">
        <v>44719</v>
      </c>
      <c r="C1558">
        <v>524</v>
      </c>
      <c r="D1558" t="s">
        <v>2913</v>
      </c>
      <c r="E1558" t="s">
        <v>2931</v>
      </c>
      <c r="F1558">
        <v>1</v>
      </c>
      <c r="G1558">
        <v>456.96</v>
      </c>
      <c r="H1558">
        <v>5.48</v>
      </c>
      <c r="I1558" t="b">
        <v>0</v>
      </c>
      <c r="J1558" t="s">
        <v>2929</v>
      </c>
      <c r="K1558" t="s">
        <v>2917</v>
      </c>
      <c r="L1558">
        <f>F1558*G1558</f>
        <v>456.96</v>
      </c>
      <c r="M1558">
        <f t="shared" si="24"/>
        <v>0</v>
      </c>
    </row>
    <row r="1559" spans="1:13" x14ac:dyDescent="0.35">
      <c r="A1559">
        <v>4851</v>
      </c>
      <c r="B1559" s="1">
        <v>44689</v>
      </c>
      <c r="C1559">
        <v>524</v>
      </c>
      <c r="D1559" t="s">
        <v>2902</v>
      </c>
      <c r="E1559" t="s">
        <v>2915</v>
      </c>
      <c r="F1559">
        <v>3</v>
      </c>
      <c r="G1559">
        <v>273.77999999999997</v>
      </c>
      <c r="H1559">
        <v>119.06</v>
      </c>
      <c r="I1559" t="b">
        <v>0</v>
      </c>
      <c r="J1559" t="s">
        <v>2904</v>
      </c>
      <c r="K1559" t="s">
        <v>2905</v>
      </c>
      <c r="L1559">
        <f>F1559*G1559</f>
        <v>821.33999999999992</v>
      </c>
      <c r="M1559">
        <f t="shared" si="24"/>
        <v>0</v>
      </c>
    </row>
    <row r="1560" spans="1:13" x14ac:dyDescent="0.35">
      <c r="A1560">
        <v>121</v>
      </c>
      <c r="B1560" s="1">
        <v>44653</v>
      </c>
      <c r="C1560">
        <v>524</v>
      </c>
      <c r="D1560" t="s">
        <v>2902</v>
      </c>
      <c r="E1560" t="s">
        <v>2903</v>
      </c>
      <c r="F1560">
        <v>5</v>
      </c>
      <c r="G1560">
        <v>327.2</v>
      </c>
      <c r="H1560">
        <v>99.64</v>
      </c>
      <c r="I1560" t="b">
        <v>0</v>
      </c>
      <c r="J1560" t="s">
        <v>2919</v>
      </c>
      <c r="K1560" t="s">
        <v>2905</v>
      </c>
      <c r="L1560">
        <f>F1560*G1560</f>
        <v>1636</v>
      </c>
      <c r="M1560">
        <f t="shared" si="24"/>
        <v>0</v>
      </c>
    </row>
    <row r="1561" spans="1:13" x14ac:dyDescent="0.35">
      <c r="A1561">
        <v>2798</v>
      </c>
      <c r="B1561" s="1">
        <v>44525</v>
      </c>
      <c r="C1561">
        <v>524</v>
      </c>
      <c r="D1561" t="s">
        <v>2902</v>
      </c>
      <c r="E1561" t="s">
        <v>2933</v>
      </c>
      <c r="F1561">
        <v>2</v>
      </c>
      <c r="G1561">
        <v>243.32</v>
      </c>
      <c r="H1561">
        <v>35.29</v>
      </c>
      <c r="I1561" t="b">
        <v>1</v>
      </c>
      <c r="J1561" t="s">
        <v>2904</v>
      </c>
      <c r="K1561" t="s">
        <v>2905</v>
      </c>
      <c r="L1561">
        <f>F1561*G1561</f>
        <v>486.64</v>
      </c>
      <c r="M1561">
        <f t="shared" si="24"/>
        <v>1</v>
      </c>
    </row>
    <row r="1562" spans="1:13" x14ac:dyDescent="0.35">
      <c r="A1562">
        <v>9072</v>
      </c>
      <c r="B1562" s="1">
        <v>44381</v>
      </c>
      <c r="C1562">
        <v>524</v>
      </c>
      <c r="D1562" t="s">
        <v>2908</v>
      </c>
      <c r="E1562" t="s">
        <v>2938</v>
      </c>
      <c r="F1562">
        <v>5</v>
      </c>
      <c r="G1562">
        <v>85.81</v>
      </c>
      <c r="H1562">
        <v>1.62</v>
      </c>
      <c r="I1562" t="b">
        <v>0</v>
      </c>
      <c r="J1562" t="s">
        <v>2916</v>
      </c>
      <c r="K1562" t="s">
        <v>2917</v>
      </c>
      <c r="L1562">
        <f>F1562*G1562</f>
        <v>429.05</v>
      </c>
      <c r="M1562">
        <f t="shared" si="24"/>
        <v>0</v>
      </c>
    </row>
    <row r="1563" spans="1:13" x14ac:dyDescent="0.35">
      <c r="A1563">
        <v>3893</v>
      </c>
      <c r="B1563" s="1">
        <v>44333</v>
      </c>
      <c r="C1563">
        <v>524</v>
      </c>
      <c r="D1563" t="s">
        <v>2902</v>
      </c>
      <c r="E1563" t="s">
        <v>2903</v>
      </c>
      <c r="F1563">
        <v>1</v>
      </c>
      <c r="G1563">
        <v>463.98</v>
      </c>
      <c r="H1563">
        <v>89.91</v>
      </c>
      <c r="I1563" t="b">
        <v>0</v>
      </c>
      <c r="J1563" t="s">
        <v>2904</v>
      </c>
      <c r="K1563" t="s">
        <v>2917</v>
      </c>
      <c r="L1563">
        <f>F1563*G1563</f>
        <v>463.98</v>
      </c>
      <c r="M1563">
        <f t="shared" si="24"/>
        <v>0</v>
      </c>
    </row>
    <row r="1564" spans="1:13" x14ac:dyDescent="0.35">
      <c r="A1564">
        <v>6986</v>
      </c>
      <c r="B1564" s="1">
        <v>44763</v>
      </c>
      <c r="C1564">
        <v>525</v>
      </c>
      <c r="D1564" t="s">
        <v>2911</v>
      </c>
      <c r="E1564" t="s">
        <v>2943</v>
      </c>
      <c r="F1564">
        <v>4</v>
      </c>
      <c r="G1564">
        <v>488.4</v>
      </c>
      <c r="H1564">
        <v>140.29</v>
      </c>
      <c r="I1564" t="b">
        <v>0</v>
      </c>
      <c r="J1564" t="s">
        <v>2919</v>
      </c>
      <c r="K1564" t="s">
        <v>2917</v>
      </c>
      <c r="L1564">
        <f>F1564*G1564</f>
        <v>1953.6</v>
      </c>
      <c r="M1564">
        <f t="shared" si="24"/>
        <v>0</v>
      </c>
    </row>
    <row r="1565" spans="1:13" x14ac:dyDescent="0.35">
      <c r="A1565">
        <v>5294</v>
      </c>
      <c r="B1565" s="1">
        <v>44683</v>
      </c>
      <c r="C1565">
        <v>525</v>
      </c>
      <c r="D1565" t="s">
        <v>2911</v>
      </c>
      <c r="E1565" t="s">
        <v>2924</v>
      </c>
      <c r="F1565">
        <v>1</v>
      </c>
      <c r="G1565">
        <v>362.84</v>
      </c>
      <c r="H1565">
        <v>15.34</v>
      </c>
      <c r="I1565" t="b">
        <v>1</v>
      </c>
      <c r="J1565" t="s">
        <v>2916</v>
      </c>
      <c r="K1565" t="s">
        <v>2905</v>
      </c>
      <c r="L1565">
        <f>F1565*G1565</f>
        <v>362.84</v>
      </c>
      <c r="M1565">
        <f t="shared" si="24"/>
        <v>1</v>
      </c>
    </row>
    <row r="1566" spans="1:13" x14ac:dyDescent="0.35">
      <c r="A1566">
        <v>6811</v>
      </c>
      <c r="B1566" s="1">
        <v>44659</v>
      </c>
      <c r="C1566">
        <v>525</v>
      </c>
      <c r="D1566" t="s">
        <v>2906</v>
      </c>
      <c r="E1566" t="s">
        <v>2922</v>
      </c>
      <c r="F1566">
        <v>3</v>
      </c>
      <c r="G1566">
        <v>285.41000000000003</v>
      </c>
      <c r="H1566">
        <v>27.05</v>
      </c>
      <c r="I1566" t="b">
        <v>1</v>
      </c>
      <c r="J1566" t="s">
        <v>2904</v>
      </c>
      <c r="K1566" t="s">
        <v>2905</v>
      </c>
      <c r="L1566">
        <f>F1566*G1566</f>
        <v>856.23</v>
      </c>
      <c r="M1566">
        <f t="shared" si="24"/>
        <v>1</v>
      </c>
    </row>
    <row r="1567" spans="1:13" x14ac:dyDescent="0.35">
      <c r="A1567">
        <v>5477</v>
      </c>
      <c r="B1567" s="1">
        <v>44509</v>
      </c>
      <c r="C1567">
        <v>525</v>
      </c>
      <c r="D1567" t="s">
        <v>2908</v>
      </c>
      <c r="E1567" t="s">
        <v>2932</v>
      </c>
      <c r="F1567">
        <v>4</v>
      </c>
      <c r="G1567">
        <v>36.159999999999997</v>
      </c>
      <c r="H1567">
        <v>12.78</v>
      </c>
      <c r="I1567" t="b">
        <v>0</v>
      </c>
      <c r="J1567" t="s">
        <v>2910</v>
      </c>
      <c r="K1567" t="s">
        <v>2905</v>
      </c>
      <c r="L1567">
        <f>F1567*G1567</f>
        <v>144.63999999999999</v>
      </c>
      <c r="M1567">
        <f t="shared" si="24"/>
        <v>0</v>
      </c>
    </row>
    <row r="1568" spans="1:13" x14ac:dyDescent="0.35">
      <c r="A1568">
        <v>6021</v>
      </c>
      <c r="B1568" s="1">
        <v>44431</v>
      </c>
      <c r="C1568">
        <v>525</v>
      </c>
      <c r="D1568" t="s">
        <v>2920</v>
      </c>
      <c r="E1568" t="s">
        <v>2936</v>
      </c>
      <c r="F1568">
        <v>4</v>
      </c>
      <c r="G1568">
        <v>443.85</v>
      </c>
      <c r="H1568">
        <v>105.73</v>
      </c>
      <c r="I1568" t="b">
        <v>0</v>
      </c>
      <c r="J1568" t="s">
        <v>2919</v>
      </c>
      <c r="K1568" t="s">
        <v>2905</v>
      </c>
      <c r="L1568">
        <f>F1568*G1568</f>
        <v>1775.4</v>
      </c>
      <c r="M1568">
        <f t="shared" si="24"/>
        <v>0</v>
      </c>
    </row>
    <row r="1569" spans="1:13" x14ac:dyDescent="0.35">
      <c r="A1569">
        <v>5932</v>
      </c>
      <c r="B1569" s="1">
        <v>44934</v>
      </c>
      <c r="C1569">
        <v>526</v>
      </c>
      <c r="D1569" t="s">
        <v>2908</v>
      </c>
      <c r="E1569" t="s">
        <v>2932</v>
      </c>
      <c r="F1569">
        <v>4</v>
      </c>
      <c r="G1569">
        <v>256.88</v>
      </c>
      <c r="H1569">
        <v>121.43</v>
      </c>
      <c r="I1569" t="b">
        <v>1</v>
      </c>
      <c r="J1569" t="s">
        <v>2904</v>
      </c>
      <c r="K1569" t="s">
        <v>2905</v>
      </c>
      <c r="L1569">
        <f>F1569*G1569</f>
        <v>1027.52</v>
      </c>
      <c r="M1569">
        <f t="shared" si="24"/>
        <v>1</v>
      </c>
    </row>
    <row r="1570" spans="1:13" x14ac:dyDescent="0.35">
      <c r="A1570">
        <v>3147</v>
      </c>
      <c r="B1570" s="1">
        <v>44735</v>
      </c>
      <c r="C1570">
        <v>526</v>
      </c>
      <c r="D1570" t="s">
        <v>2911</v>
      </c>
      <c r="E1570" t="s">
        <v>2944</v>
      </c>
      <c r="F1570">
        <v>1</v>
      </c>
      <c r="G1570">
        <v>249.91</v>
      </c>
      <c r="H1570">
        <v>113.19</v>
      </c>
      <c r="I1570" t="b">
        <v>1</v>
      </c>
      <c r="J1570" t="s">
        <v>2916</v>
      </c>
      <c r="K1570" t="s">
        <v>2905</v>
      </c>
      <c r="L1570">
        <f>F1570*G1570</f>
        <v>249.91</v>
      </c>
      <c r="M1570">
        <f t="shared" si="24"/>
        <v>1</v>
      </c>
    </row>
    <row r="1571" spans="1:13" x14ac:dyDescent="0.35">
      <c r="A1571">
        <v>5953</v>
      </c>
      <c r="B1571" s="1">
        <v>44607</v>
      </c>
      <c r="C1571">
        <v>526</v>
      </c>
      <c r="D1571" t="s">
        <v>2902</v>
      </c>
      <c r="E1571" t="s">
        <v>2939</v>
      </c>
      <c r="F1571">
        <v>1</v>
      </c>
      <c r="G1571">
        <v>79.959999999999994</v>
      </c>
      <c r="H1571">
        <v>24.29</v>
      </c>
      <c r="I1571" t="b">
        <v>0</v>
      </c>
      <c r="J1571" t="s">
        <v>2919</v>
      </c>
      <c r="K1571" t="s">
        <v>2917</v>
      </c>
      <c r="L1571">
        <f>F1571*G1571</f>
        <v>79.959999999999994</v>
      </c>
      <c r="M1571">
        <f t="shared" si="24"/>
        <v>0</v>
      </c>
    </row>
    <row r="1572" spans="1:13" x14ac:dyDescent="0.35">
      <c r="A1572">
        <v>9365</v>
      </c>
      <c r="B1572" s="1">
        <v>44495</v>
      </c>
      <c r="C1572">
        <v>526</v>
      </c>
      <c r="D1572" t="s">
        <v>2908</v>
      </c>
      <c r="E1572" t="s">
        <v>2938</v>
      </c>
      <c r="F1572">
        <v>5</v>
      </c>
      <c r="G1572">
        <v>229.8</v>
      </c>
      <c r="H1572">
        <v>16.850000000000001</v>
      </c>
      <c r="I1572" t="b">
        <v>1</v>
      </c>
      <c r="J1572" t="s">
        <v>2919</v>
      </c>
      <c r="K1572" t="s">
        <v>2905</v>
      </c>
      <c r="L1572">
        <f>F1572*G1572</f>
        <v>1149</v>
      </c>
      <c r="M1572">
        <f t="shared" si="24"/>
        <v>1</v>
      </c>
    </row>
    <row r="1573" spans="1:13" x14ac:dyDescent="0.35">
      <c r="A1573">
        <v>3689</v>
      </c>
      <c r="B1573" s="1">
        <v>44958</v>
      </c>
      <c r="C1573">
        <v>527</v>
      </c>
      <c r="D1573" t="s">
        <v>2906</v>
      </c>
      <c r="E1573" t="s">
        <v>2925</v>
      </c>
      <c r="F1573">
        <v>5</v>
      </c>
      <c r="G1573">
        <v>17.98</v>
      </c>
      <c r="H1573">
        <v>5.04</v>
      </c>
      <c r="I1573" t="b">
        <v>0</v>
      </c>
      <c r="J1573" t="s">
        <v>2910</v>
      </c>
      <c r="K1573" t="s">
        <v>2905</v>
      </c>
      <c r="L1573">
        <f>F1573*G1573</f>
        <v>89.9</v>
      </c>
      <c r="M1573">
        <f t="shared" si="24"/>
        <v>0</v>
      </c>
    </row>
    <row r="1574" spans="1:13" x14ac:dyDescent="0.35">
      <c r="A1574">
        <v>3511</v>
      </c>
      <c r="B1574" s="1">
        <v>44796</v>
      </c>
      <c r="C1574">
        <v>527</v>
      </c>
      <c r="D1574" t="s">
        <v>2920</v>
      </c>
      <c r="E1574" t="s">
        <v>2936</v>
      </c>
      <c r="F1574">
        <v>1</v>
      </c>
      <c r="G1574">
        <v>383.09</v>
      </c>
      <c r="H1574">
        <v>60.2</v>
      </c>
      <c r="I1574" t="b">
        <v>0</v>
      </c>
      <c r="J1574" t="s">
        <v>2919</v>
      </c>
      <c r="K1574" t="s">
        <v>2917</v>
      </c>
      <c r="L1574">
        <f>F1574*G1574</f>
        <v>383.09</v>
      </c>
      <c r="M1574">
        <f t="shared" si="24"/>
        <v>0</v>
      </c>
    </row>
    <row r="1575" spans="1:13" x14ac:dyDescent="0.35">
      <c r="A1575">
        <v>8669</v>
      </c>
      <c r="B1575" s="1">
        <v>44751</v>
      </c>
      <c r="C1575">
        <v>527</v>
      </c>
      <c r="D1575" t="s">
        <v>2920</v>
      </c>
      <c r="E1575" t="s">
        <v>2936</v>
      </c>
      <c r="F1575">
        <v>1</v>
      </c>
      <c r="G1575">
        <v>457.42</v>
      </c>
      <c r="H1575">
        <v>1.58</v>
      </c>
      <c r="I1575" t="b">
        <v>0</v>
      </c>
      <c r="J1575" t="s">
        <v>2916</v>
      </c>
      <c r="K1575" t="s">
        <v>2905</v>
      </c>
      <c r="L1575">
        <f>F1575*G1575</f>
        <v>457.42</v>
      </c>
      <c r="M1575">
        <f t="shared" si="24"/>
        <v>0</v>
      </c>
    </row>
    <row r="1576" spans="1:13" x14ac:dyDescent="0.35">
      <c r="A1576">
        <v>2636</v>
      </c>
      <c r="B1576" s="1">
        <v>44285</v>
      </c>
      <c r="C1576">
        <v>527</v>
      </c>
      <c r="D1576" t="s">
        <v>2902</v>
      </c>
      <c r="E1576" t="s">
        <v>2939</v>
      </c>
      <c r="F1576">
        <v>1</v>
      </c>
      <c r="G1576">
        <v>370.32</v>
      </c>
      <c r="H1576">
        <v>3.69</v>
      </c>
      <c r="I1576" t="b">
        <v>1</v>
      </c>
      <c r="J1576" t="s">
        <v>2929</v>
      </c>
      <c r="K1576" t="s">
        <v>2905</v>
      </c>
      <c r="L1576">
        <f>F1576*G1576</f>
        <v>370.32</v>
      </c>
      <c r="M1576">
        <f t="shared" si="24"/>
        <v>1</v>
      </c>
    </row>
    <row r="1577" spans="1:13" x14ac:dyDescent="0.35">
      <c r="A1577">
        <v>9307</v>
      </c>
      <c r="B1577" s="1">
        <v>44890</v>
      </c>
      <c r="C1577">
        <v>528</v>
      </c>
      <c r="D1577" t="s">
        <v>2913</v>
      </c>
      <c r="E1577" t="s">
        <v>2918</v>
      </c>
      <c r="F1577">
        <v>1</v>
      </c>
      <c r="G1577">
        <v>351.02</v>
      </c>
      <c r="H1577">
        <v>103.2</v>
      </c>
      <c r="I1577" t="b">
        <v>0</v>
      </c>
      <c r="J1577" t="s">
        <v>2929</v>
      </c>
      <c r="K1577" t="s">
        <v>2905</v>
      </c>
      <c r="L1577">
        <f>F1577*G1577</f>
        <v>351.02</v>
      </c>
      <c r="M1577">
        <f t="shared" si="24"/>
        <v>0</v>
      </c>
    </row>
    <row r="1578" spans="1:13" x14ac:dyDescent="0.35">
      <c r="A1578">
        <v>7786</v>
      </c>
      <c r="B1578" s="1">
        <v>44482</v>
      </c>
      <c r="C1578">
        <v>528</v>
      </c>
      <c r="D1578" t="s">
        <v>2913</v>
      </c>
      <c r="E1578" t="s">
        <v>2931</v>
      </c>
      <c r="F1578">
        <v>1</v>
      </c>
      <c r="G1578">
        <v>493.23</v>
      </c>
      <c r="H1578">
        <v>236.15</v>
      </c>
      <c r="I1578" t="b">
        <v>0</v>
      </c>
      <c r="J1578" t="s">
        <v>2919</v>
      </c>
      <c r="K1578" t="s">
        <v>2905</v>
      </c>
      <c r="L1578">
        <f>F1578*G1578</f>
        <v>493.23</v>
      </c>
      <c r="M1578">
        <f t="shared" si="24"/>
        <v>0</v>
      </c>
    </row>
    <row r="1579" spans="1:13" x14ac:dyDescent="0.35">
      <c r="A1579">
        <v>6182</v>
      </c>
      <c r="B1579" s="1">
        <v>44376</v>
      </c>
      <c r="C1579">
        <v>529</v>
      </c>
      <c r="D1579" t="s">
        <v>2913</v>
      </c>
      <c r="E1579" t="s">
        <v>2940</v>
      </c>
      <c r="F1579">
        <v>4</v>
      </c>
      <c r="G1579">
        <v>298.63</v>
      </c>
      <c r="H1579">
        <v>91.27</v>
      </c>
      <c r="I1579" t="b">
        <v>0</v>
      </c>
      <c r="J1579" t="s">
        <v>2929</v>
      </c>
      <c r="K1579" t="s">
        <v>2917</v>
      </c>
      <c r="L1579">
        <f>F1579*G1579</f>
        <v>1194.52</v>
      </c>
      <c r="M1579">
        <f t="shared" si="24"/>
        <v>0</v>
      </c>
    </row>
    <row r="1580" spans="1:13" x14ac:dyDescent="0.35">
      <c r="A1580">
        <v>2825</v>
      </c>
      <c r="B1580" s="1">
        <v>44986</v>
      </c>
      <c r="C1580">
        <v>530</v>
      </c>
      <c r="D1580" t="s">
        <v>2908</v>
      </c>
      <c r="E1580" t="s">
        <v>2932</v>
      </c>
      <c r="F1580">
        <v>5</v>
      </c>
      <c r="G1580">
        <v>282.95</v>
      </c>
      <c r="H1580">
        <v>30.01</v>
      </c>
      <c r="I1580" t="b">
        <v>1</v>
      </c>
      <c r="J1580" t="s">
        <v>2919</v>
      </c>
      <c r="K1580" t="s">
        <v>2917</v>
      </c>
      <c r="L1580">
        <f>F1580*G1580</f>
        <v>1414.75</v>
      </c>
      <c r="M1580">
        <f t="shared" si="24"/>
        <v>1</v>
      </c>
    </row>
    <row r="1581" spans="1:13" x14ac:dyDescent="0.35">
      <c r="A1581">
        <v>9429</v>
      </c>
      <c r="B1581" s="1">
        <v>44530</v>
      </c>
      <c r="C1581">
        <v>530</v>
      </c>
      <c r="D1581" t="s">
        <v>2911</v>
      </c>
      <c r="E1581" t="s">
        <v>2912</v>
      </c>
      <c r="F1581">
        <v>3</v>
      </c>
      <c r="G1581">
        <v>168.86</v>
      </c>
      <c r="H1581">
        <v>76.77</v>
      </c>
      <c r="I1581" t="b">
        <v>0</v>
      </c>
      <c r="J1581" t="s">
        <v>2929</v>
      </c>
      <c r="K1581" t="s">
        <v>2905</v>
      </c>
      <c r="L1581">
        <f>F1581*G1581</f>
        <v>506.58000000000004</v>
      </c>
      <c r="M1581">
        <f t="shared" si="24"/>
        <v>0</v>
      </c>
    </row>
    <row r="1582" spans="1:13" x14ac:dyDescent="0.35">
      <c r="A1582">
        <v>7618</v>
      </c>
      <c r="B1582" s="1">
        <v>44435</v>
      </c>
      <c r="C1582">
        <v>530</v>
      </c>
      <c r="D1582" t="s">
        <v>2906</v>
      </c>
      <c r="E1582" t="s">
        <v>2934</v>
      </c>
      <c r="F1582">
        <v>5</v>
      </c>
      <c r="G1582">
        <v>53.34</v>
      </c>
      <c r="H1582">
        <v>12.6</v>
      </c>
      <c r="I1582" t="b">
        <v>1</v>
      </c>
      <c r="J1582" t="s">
        <v>2904</v>
      </c>
      <c r="K1582" t="s">
        <v>2905</v>
      </c>
      <c r="L1582">
        <f>F1582*G1582</f>
        <v>266.70000000000005</v>
      </c>
      <c r="M1582">
        <f t="shared" si="24"/>
        <v>1</v>
      </c>
    </row>
    <row r="1583" spans="1:13" x14ac:dyDescent="0.35">
      <c r="A1583">
        <v>866</v>
      </c>
      <c r="B1583" s="1">
        <v>44848</v>
      </c>
      <c r="C1583">
        <v>531</v>
      </c>
      <c r="D1583" t="s">
        <v>2920</v>
      </c>
      <c r="E1583" t="s">
        <v>2927</v>
      </c>
      <c r="F1583">
        <v>2</v>
      </c>
      <c r="G1583">
        <v>401.48</v>
      </c>
      <c r="H1583">
        <v>48.27</v>
      </c>
      <c r="I1583" t="b">
        <v>1</v>
      </c>
      <c r="J1583" t="s">
        <v>2904</v>
      </c>
      <c r="K1583" t="s">
        <v>2917</v>
      </c>
      <c r="L1583">
        <f>F1583*G1583</f>
        <v>802.96</v>
      </c>
      <c r="M1583">
        <f t="shared" si="24"/>
        <v>1</v>
      </c>
    </row>
    <row r="1584" spans="1:13" x14ac:dyDescent="0.35">
      <c r="A1584">
        <v>6717</v>
      </c>
      <c r="B1584" s="1">
        <v>44674</v>
      </c>
      <c r="C1584">
        <v>531</v>
      </c>
      <c r="D1584" t="s">
        <v>2908</v>
      </c>
      <c r="E1584" t="s">
        <v>2932</v>
      </c>
      <c r="F1584">
        <v>5</v>
      </c>
      <c r="G1584">
        <v>363.04</v>
      </c>
      <c r="H1584">
        <v>131.43</v>
      </c>
      <c r="I1584" t="b">
        <v>0</v>
      </c>
      <c r="J1584" t="s">
        <v>2910</v>
      </c>
      <c r="K1584" t="s">
        <v>2917</v>
      </c>
      <c r="L1584">
        <f>F1584*G1584</f>
        <v>1815.2</v>
      </c>
      <c r="M1584">
        <f t="shared" si="24"/>
        <v>0</v>
      </c>
    </row>
    <row r="1585" spans="1:13" x14ac:dyDescent="0.35">
      <c r="A1585">
        <v>3367</v>
      </c>
      <c r="B1585" s="1">
        <v>44464</v>
      </c>
      <c r="C1585">
        <v>531</v>
      </c>
      <c r="D1585" t="s">
        <v>2908</v>
      </c>
      <c r="E1585" t="s">
        <v>2938</v>
      </c>
      <c r="F1585">
        <v>2</v>
      </c>
      <c r="G1585">
        <v>376.44</v>
      </c>
      <c r="H1585">
        <v>55.63</v>
      </c>
      <c r="I1585" t="b">
        <v>1</v>
      </c>
      <c r="J1585" t="s">
        <v>2916</v>
      </c>
      <c r="K1585" t="s">
        <v>2905</v>
      </c>
      <c r="L1585">
        <f>F1585*G1585</f>
        <v>752.88</v>
      </c>
      <c r="M1585">
        <f t="shared" si="24"/>
        <v>1</v>
      </c>
    </row>
    <row r="1586" spans="1:13" x14ac:dyDescent="0.35">
      <c r="A1586">
        <v>6040</v>
      </c>
      <c r="B1586" s="1">
        <v>44284</v>
      </c>
      <c r="C1586">
        <v>531</v>
      </c>
      <c r="D1586" t="s">
        <v>2906</v>
      </c>
      <c r="E1586" t="s">
        <v>2907</v>
      </c>
      <c r="F1586">
        <v>3</v>
      </c>
      <c r="G1586">
        <v>431.26</v>
      </c>
      <c r="H1586">
        <v>88.59</v>
      </c>
      <c r="I1586" t="b">
        <v>1</v>
      </c>
      <c r="J1586" t="s">
        <v>2919</v>
      </c>
      <c r="K1586" t="s">
        <v>2917</v>
      </c>
      <c r="L1586">
        <f>F1586*G1586</f>
        <v>1293.78</v>
      </c>
      <c r="M1586">
        <f t="shared" si="24"/>
        <v>1</v>
      </c>
    </row>
    <row r="1587" spans="1:13" x14ac:dyDescent="0.35">
      <c r="A1587">
        <v>5543</v>
      </c>
      <c r="B1587" s="1">
        <v>44851</v>
      </c>
      <c r="C1587">
        <v>532</v>
      </c>
      <c r="D1587" t="s">
        <v>2908</v>
      </c>
      <c r="E1587" t="s">
        <v>2938</v>
      </c>
      <c r="F1587">
        <v>1</v>
      </c>
      <c r="G1587">
        <v>222.1</v>
      </c>
      <c r="H1587">
        <v>80.69</v>
      </c>
      <c r="I1587" t="b">
        <v>0</v>
      </c>
      <c r="J1587" t="s">
        <v>2910</v>
      </c>
      <c r="K1587" t="s">
        <v>2905</v>
      </c>
      <c r="L1587">
        <f>F1587*G1587</f>
        <v>222.1</v>
      </c>
      <c r="M1587">
        <f t="shared" si="24"/>
        <v>0</v>
      </c>
    </row>
    <row r="1588" spans="1:13" x14ac:dyDescent="0.35">
      <c r="A1588">
        <v>9939</v>
      </c>
      <c r="B1588" s="1">
        <v>44623</v>
      </c>
      <c r="C1588">
        <v>532</v>
      </c>
      <c r="D1588" t="s">
        <v>2902</v>
      </c>
      <c r="E1588" t="s">
        <v>2923</v>
      </c>
      <c r="F1588">
        <v>1</v>
      </c>
      <c r="G1588">
        <v>304.81</v>
      </c>
      <c r="H1588">
        <v>89.97</v>
      </c>
      <c r="I1588" t="b">
        <v>1</v>
      </c>
      <c r="J1588" t="s">
        <v>2904</v>
      </c>
      <c r="K1588" t="s">
        <v>2917</v>
      </c>
      <c r="L1588">
        <f>F1588*G1588</f>
        <v>304.81</v>
      </c>
      <c r="M1588">
        <f t="shared" si="24"/>
        <v>1</v>
      </c>
    </row>
    <row r="1589" spans="1:13" x14ac:dyDescent="0.35">
      <c r="A1589">
        <v>1048</v>
      </c>
      <c r="B1589" s="1">
        <v>44333</v>
      </c>
      <c r="C1589">
        <v>532</v>
      </c>
      <c r="D1589" t="s">
        <v>2908</v>
      </c>
      <c r="E1589" t="s">
        <v>2938</v>
      </c>
      <c r="F1589">
        <v>1</v>
      </c>
      <c r="G1589">
        <v>379.22</v>
      </c>
      <c r="H1589">
        <v>39.340000000000003</v>
      </c>
      <c r="I1589" t="b">
        <v>1</v>
      </c>
      <c r="J1589" t="s">
        <v>2916</v>
      </c>
      <c r="K1589" t="s">
        <v>2917</v>
      </c>
      <c r="L1589">
        <f>F1589*G1589</f>
        <v>379.22</v>
      </c>
      <c r="M1589">
        <f t="shared" si="24"/>
        <v>1</v>
      </c>
    </row>
    <row r="1590" spans="1:13" x14ac:dyDescent="0.35">
      <c r="A1590">
        <v>9532</v>
      </c>
      <c r="B1590" s="1">
        <v>44772</v>
      </c>
      <c r="C1590">
        <v>533</v>
      </c>
      <c r="D1590" t="s">
        <v>2920</v>
      </c>
      <c r="E1590" t="s">
        <v>2930</v>
      </c>
      <c r="F1590">
        <v>3</v>
      </c>
      <c r="G1590">
        <v>322.91000000000003</v>
      </c>
      <c r="H1590">
        <v>33.22</v>
      </c>
      <c r="I1590" t="b">
        <v>0</v>
      </c>
      <c r="J1590" t="s">
        <v>2916</v>
      </c>
      <c r="K1590" t="s">
        <v>2905</v>
      </c>
      <c r="L1590">
        <f>F1590*G1590</f>
        <v>968.73</v>
      </c>
      <c r="M1590">
        <f t="shared" si="24"/>
        <v>0</v>
      </c>
    </row>
    <row r="1591" spans="1:13" x14ac:dyDescent="0.35">
      <c r="A1591">
        <v>9680</v>
      </c>
      <c r="B1591" s="1">
        <v>44476</v>
      </c>
      <c r="C1591">
        <v>533</v>
      </c>
      <c r="D1591" t="s">
        <v>2908</v>
      </c>
      <c r="E1591" t="s">
        <v>2938</v>
      </c>
      <c r="F1591">
        <v>3</v>
      </c>
      <c r="G1591">
        <v>382.35</v>
      </c>
      <c r="H1591">
        <v>25.18</v>
      </c>
      <c r="I1591" t="b">
        <v>0</v>
      </c>
      <c r="J1591" t="s">
        <v>2910</v>
      </c>
      <c r="K1591" t="s">
        <v>2917</v>
      </c>
      <c r="L1591">
        <f>F1591*G1591</f>
        <v>1147.0500000000002</v>
      </c>
      <c r="M1591">
        <f t="shared" si="24"/>
        <v>0</v>
      </c>
    </row>
    <row r="1592" spans="1:13" x14ac:dyDescent="0.35">
      <c r="A1592">
        <v>8593</v>
      </c>
      <c r="B1592" s="1">
        <v>44423</v>
      </c>
      <c r="C1592">
        <v>533</v>
      </c>
      <c r="D1592" t="s">
        <v>2913</v>
      </c>
      <c r="E1592" t="s">
        <v>2918</v>
      </c>
      <c r="F1592">
        <v>3</v>
      </c>
      <c r="G1592">
        <v>105.56</v>
      </c>
      <c r="H1592">
        <v>30.36</v>
      </c>
      <c r="I1592" t="b">
        <v>1</v>
      </c>
      <c r="J1592" t="s">
        <v>2910</v>
      </c>
      <c r="K1592" t="s">
        <v>2917</v>
      </c>
      <c r="L1592">
        <f>F1592*G1592</f>
        <v>316.68</v>
      </c>
      <c r="M1592">
        <f t="shared" si="24"/>
        <v>1</v>
      </c>
    </row>
    <row r="1593" spans="1:13" x14ac:dyDescent="0.35">
      <c r="A1593">
        <v>6263</v>
      </c>
      <c r="B1593" s="1">
        <v>44732</v>
      </c>
      <c r="C1593">
        <v>534</v>
      </c>
      <c r="D1593" t="s">
        <v>2902</v>
      </c>
      <c r="E1593" t="s">
        <v>2933</v>
      </c>
      <c r="F1593">
        <v>2</v>
      </c>
      <c r="G1593">
        <v>214.49</v>
      </c>
      <c r="H1593">
        <v>61.44</v>
      </c>
      <c r="I1593" t="b">
        <v>0</v>
      </c>
      <c r="J1593" t="s">
        <v>2910</v>
      </c>
      <c r="K1593" t="s">
        <v>2905</v>
      </c>
      <c r="L1593">
        <f>F1593*G1593</f>
        <v>428.98</v>
      </c>
      <c r="M1593">
        <f t="shared" si="24"/>
        <v>0</v>
      </c>
    </row>
    <row r="1594" spans="1:13" x14ac:dyDescent="0.35">
      <c r="A1594">
        <v>1540</v>
      </c>
      <c r="B1594" s="1">
        <v>44546</v>
      </c>
      <c r="C1594">
        <v>534</v>
      </c>
      <c r="D1594" t="s">
        <v>2902</v>
      </c>
      <c r="E1594" t="s">
        <v>2939</v>
      </c>
      <c r="F1594">
        <v>4</v>
      </c>
      <c r="G1594">
        <v>200.67</v>
      </c>
      <c r="H1594">
        <v>96.44</v>
      </c>
      <c r="I1594" t="b">
        <v>0</v>
      </c>
      <c r="J1594" t="s">
        <v>2916</v>
      </c>
      <c r="K1594" t="s">
        <v>2917</v>
      </c>
      <c r="L1594">
        <f>F1594*G1594</f>
        <v>802.68</v>
      </c>
      <c r="M1594">
        <f t="shared" si="24"/>
        <v>0</v>
      </c>
    </row>
    <row r="1595" spans="1:13" x14ac:dyDescent="0.35">
      <c r="A1595">
        <v>9005</v>
      </c>
      <c r="B1595" s="1">
        <v>44438</v>
      </c>
      <c r="C1595">
        <v>534</v>
      </c>
      <c r="D1595" t="s">
        <v>2906</v>
      </c>
      <c r="E1595" t="s">
        <v>2922</v>
      </c>
      <c r="F1595">
        <v>4</v>
      </c>
      <c r="G1595">
        <v>322.87</v>
      </c>
      <c r="H1595">
        <v>32.08</v>
      </c>
      <c r="I1595" t="b">
        <v>1</v>
      </c>
      <c r="J1595" t="s">
        <v>2916</v>
      </c>
      <c r="K1595" t="s">
        <v>2917</v>
      </c>
      <c r="L1595">
        <f>F1595*G1595</f>
        <v>1291.48</v>
      </c>
      <c r="M1595">
        <f t="shared" si="24"/>
        <v>1</v>
      </c>
    </row>
    <row r="1596" spans="1:13" x14ac:dyDescent="0.35">
      <c r="A1596">
        <v>1507</v>
      </c>
      <c r="B1596" s="1">
        <v>44616</v>
      </c>
      <c r="C1596">
        <v>535</v>
      </c>
      <c r="D1596" t="s">
        <v>2913</v>
      </c>
      <c r="E1596" t="s">
        <v>2931</v>
      </c>
      <c r="F1596">
        <v>2</v>
      </c>
      <c r="G1596">
        <v>206.2</v>
      </c>
      <c r="H1596">
        <v>5.77</v>
      </c>
      <c r="I1596" t="b">
        <v>0</v>
      </c>
      <c r="J1596" t="s">
        <v>2916</v>
      </c>
      <c r="K1596" t="s">
        <v>2917</v>
      </c>
      <c r="L1596">
        <f>F1596*G1596</f>
        <v>412.4</v>
      </c>
      <c r="M1596">
        <f t="shared" si="24"/>
        <v>0</v>
      </c>
    </row>
    <row r="1597" spans="1:13" x14ac:dyDescent="0.35">
      <c r="A1597">
        <v>1578</v>
      </c>
      <c r="B1597" s="1">
        <v>44937</v>
      </c>
      <c r="C1597">
        <v>536</v>
      </c>
      <c r="D1597" t="s">
        <v>2902</v>
      </c>
      <c r="E1597" t="s">
        <v>2915</v>
      </c>
      <c r="F1597">
        <v>1</v>
      </c>
      <c r="G1597">
        <v>419.24</v>
      </c>
      <c r="H1597">
        <v>27.2</v>
      </c>
      <c r="I1597" t="b">
        <v>1</v>
      </c>
      <c r="J1597" t="s">
        <v>2916</v>
      </c>
      <c r="K1597" t="s">
        <v>2917</v>
      </c>
      <c r="L1597">
        <f>F1597*G1597</f>
        <v>419.24</v>
      </c>
      <c r="M1597">
        <f t="shared" si="24"/>
        <v>1</v>
      </c>
    </row>
    <row r="1598" spans="1:13" x14ac:dyDescent="0.35">
      <c r="A1598">
        <v>2462</v>
      </c>
      <c r="B1598" s="1">
        <v>44709</v>
      </c>
      <c r="C1598">
        <v>536</v>
      </c>
      <c r="D1598" t="s">
        <v>2911</v>
      </c>
      <c r="E1598" t="s">
        <v>2944</v>
      </c>
      <c r="F1598">
        <v>5</v>
      </c>
      <c r="G1598">
        <v>335.52</v>
      </c>
      <c r="H1598">
        <v>50.94</v>
      </c>
      <c r="I1598" t="b">
        <v>0</v>
      </c>
      <c r="J1598" t="s">
        <v>2919</v>
      </c>
      <c r="K1598" t="s">
        <v>2905</v>
      </c>
      <c r="L1598">
        <f>F1598*G1598</f>
        <v>1677.6</v>
      </c>
      <c r="M1598">
        <f t="shared" si="24"/>
        <v>0</v>
      </c>
    </row>
    <row r="1599" spans="1:13" x14ac:dyDescent="0.35">
      <c r="A1599">
        <v>1712</v>
      </c>
      <c r="B1599" s="1">
        <v>44602</v>
      </c>
      <c r="C1599">
        <v>536</v>
      </c>
      <c r="D1599" t="s">
        <v>2920</v>
      </c>
      <c r="E1599" t="s">
        <v>2927</v>
      </c>
      <c r="F1599">
        <v>5</v>
      </c>
      <c r="G1599">
        <v>342.9</v>
      </c>
      <c r="H1599">
        <v>128.34</v>
      </c>
      <c r="I1599" t="b">
        <v>0</v>
      </c>
      <c r="J1599" t="s">
        <v>2904</v>
      </c>
      <c r="K1599" t="s">
        <v>2917</v>
      </c>
      <c r="L1599">
        <f>F1599*G1599</f>
        <v>1714.5</v>
      </c>
      <c r="M1599">
        <f t="shared" si="24"/>
        <v>0</v>
      </c>
    </row>
    <row r="1600" spans="1:13" x14ac:dyDescent="0.35">
      <c r="A1600">
        <v>3194</v>
      </c>
      <c r="B1600" s="1">
        <v>44989</v>
      </c>
      <c r="C1600">
        <v>537</v>
      </c>
      <c r="D1600" t="s">
        <v>2908</v>
      </c>
      <c r="E1600" t="s">
        <v>2909</v>
      </c>
      <c r="F1600">
        <v>2</v>
      </c>
      <c r="G1600">
        <v>397.45</v>
      </c>
      <c r="H1600">
        <v>84.06</v>
      </c>
      <c r="I1600" t="b">
        <v>1</v>
      </c>
      <c r="J1600" t="s">
        <v>2910</v>
      </c>
      <c r="K1600" t="s">
        <v>2905</v>
      </c>
      <c r="L1600">
        <f>F1600*G1600</f>
        <v>794.9</v>
      </c>
      <c r="M1600">
        <f t="shared" si="24"/>
        <v>1</v>
      </c>
    </row>
    <row r="1601" spans="1:13" x14ac:dyDescent="0.35">
      <c r="A1601">
        <v>3111</v>
      </c>
      <c r="B1601" s="1">
        <v>44985</v>
      </c>
      <c r="C1601">
        <v>537</v>
      </c>
      <c r="D1601" t="s">
        <v>2902</v>
      </c>
      <c r="E1601" t="s">
        <v>2923</v>
      </c>
      <c r="F1601">
        <v>5</v>
      </c>
      <c r="G1601">
        <v>85.52</v>
      </c>
      <c r="H1601">
        <v>12.11</v>
      </c>
      <c r="I1601" t="b">
        <v>0</v>
      </c>
      <c r="J1601" t="s">
        <v>2910</v>
      </c>
      <c r="K1601" t="s">
        <v>2917</v>
      </c>
      <c r="L1601">
        <f>F1601*G1601</f>
        <v>427.59999999999997</v>
      </c>
      <c r="M1601">
        <f t="shared" si="24"/>
        <v>0</v>
      </c>
    </row>
    <row r="1602" spans="1:13" x14ac:dyDescent="0.35">
      <c r="A1602">
        <v>9785</v>
      </c>
      <c r="B1602" s="1">
        <v>44904</v>
      </c>
      <c r="C1602">
        <v>537</v>
      </c>
      <c r="D1602" t="s">
        <v>2906</v>
      </c>
      <c r="E1602" t="s">
        <v>2907</v>
      </c>
      <c r="F1602">
        <v>4</v>
      </c>
      <c r="G1602">
        <v>173.59</v>
      </c>
      <c r="H1602">
        <v>55.27</v>
      </c>
      <c r="I1602" t="b">
        <v>0</v>
      </c>
      <c r="J1602" t="s">
        <v>2910</v>
      </c>
      <c r="K1602" t="s">
        <v>2905</v>
      </c>
      <c r="L1602">
        <f>F1602*G1602</f>
        <v>694.36</v>
      </c>
      <c r="M1602">
        <f t="shared" si="24"/>
        <v>0</v>
      </c>
    </row>
    <row r="1603" spans="1:13" x14ac:dyDescent="0.35">
      <c r="A1603">
        <v>838</v>
      </c>
      <c r="B1603" s="1">
        <v>44337</v>
      </c>
      <c r="C1603">
        <v>537</v>
      </c>
      <c r="D1603" t="s">
        <v>2911</v>
      </c>
      <c r="E1603" t="s">
        <v>2942</v>
      </c>
      <c r="F1603">
        <v>2</v>
      </c>
      <c r="G1603">
        <v>268.98</v>
      </c>
      <c r="H1603">
        <v>74.510000000000005</v>
      </c>
      <c r="I1603" t="b">
        <v>0</v>
      </c>
      <c r="J1603" t="s">
        <v>2910</v>
      </c>
      <c r="K1603" t="s">
        <v>2905</v>
      </c>
      <c r="L1603">
        <f>F1603*G1603</f>
        <v>537.96</v>
      </c>
      <c r="M1603">
        <f t="shared" ref="M1603:M1666" si="25">IF(I1603, 1, 0)</f>
        <v>0</v>
      </c>
    </row>
    <row r="1604" spans="1:13" x14ac:dyDescent="0.35">
      <c r="A1604">
        <v>1601</v>
      </c>
      <c r="B1604" s="1">
        <v>44589</v>
      </c>
      <c r="C1604">
        <v>538</v>
      </c>
      <c r="D1604" t="s">
        <v>2906</v>
      </c>
      <c r="E1604" t="s">
        <v>2941</v>
      </c>
      <c r="F1604">
        <v>3</v>
      </c>
      <c r="G1604">
        <v>117.51</v>
      </c>
      <c r="H1604">
        <v>16.649999999999999</v>
      </c>
      <c r="I1604" t="b">
        <v>1</v>
      </c>
      <c r="J1604" t="s">
        <v>2919</v>
      </c>
      <c r="K1604" t="s">
        <v>2917</v>
      </c>
      <c r="L1604">
        <f>F1604*G1604</f>
        <v>352.53000000000003</v>
      </c>
      <c r="M1604">
        <f t="shared" si="25"/>
        <v>1</v>
      </c>
    </row>
    <row r="1605" spans="1:13" x14ac:dyDescent="0.35">
      <c r="A1605">
        <v>4255</v>
      </c>
      <c r="B1605" s="1">
        <v>44762</v>
      </c>
      <c r="C1605">
        <v>539</v>
      </c>
      <c r="D1605" t="s">
        <v>2908</v>
      </c>
      <c r="E1605" t="s">
        <v>2938</v>
      </c>
      <c r="F1605">
        <v>3</v>
      </c>
      <c r="G1605">
        <v>464.28</v>
      </c>
      <c r="H1605">
        <v>142.6</v>
      </c>
      <c r="I1605" t="b">
        <v>0</v>
      </c>
      <c r="J1605" t="s">
        <v>2904</v>
      </c>
      <c r="K1605" t="s">
        <v>2905</v>
      </c>
      <c r="L1605">
        <f>F1605*G1605</f>
        <v>1392.84</v>
      </c>
      <c r="M1605">
        <f t="shared" si="25"/>
        <v>0</v>
      </c>
    </row>
    <row r="1606" spans="1:13" x14ac:dyDescent="0.35">
      <c r="A1606">
        <v>7377</v>
      </c>
      <c r="B1606" s="1">
        <v>44571</v>
      </c>
      <c r="C1606">
        <v>539</v>
      </c>
      <c r="D1606" t="s">
        <v>2902</v>
      </c>
      <c r="E1606" t="s">
        <v>2933</v>
      </c>
      <c r="F1606">
        <v>4</v>
      </c>
      <c r="G1606">
        <v>38.33</v>
      </c>
      <c r="H1606">
        <v>12.6</v>
      </c>
      <c r="I1606" t="b">
        <v>0</v>
      </c>
      <c r="J1606" t="s">
        <v>2919</v>
      </c>
      <c r="K1606" t="s">
        <v>2905</v>
      </c>
      <c r="L1606">
        <f>F1606*G1606</f>
        <v>153.32</v>
      </c>
      <c r="M1606">
        <f t="shared" si="25"/>
        <v>0</v>
      </c>
    </row>
    <row r="1607" spans="1:13" x14ac:dyDescent="0.35">
      <c r="A1607">
        <v>8530</v>
      </c>
      <c r="B1607" s="1">
        <v>44507</v>
      </c>
      <c r="C1607">
        <v>539</v>
      </c>
      <c r="D1607" t="s">
        <v>2911</v>
      </c>
      <c r="E1607" t="s">
        <v>2942</v>
      </c>
      <c r="F1607">
        <v>4</v>
      </c>
      <c r="G1607">
        <v>306.20999999999998</v>
      </c>
      <c r="H1607">
        <v>77.58</v>
      </c>
      <c r="I1607" t="b">
        <v>1</v>
      </c>
      <c r="J1607" t="s">
        <v>2919</v>
      </c>
      <c r="K1607" t="s">
        <v>2917</v>
      </c>
      <c r="L1607">
        <f>F1607*G1607</f>
        <v>1224.8399999999999</v>
      </c>
      <c r="M1607">
        <f t="shared" si="25"/>
        <v>1</v>
      </c>
    </row>
    <row r="1608" spans="1:13" x14ac:dyDescent="0.35">
      <c r="A1608">
        <v>5053</v>
      </c>
      <c r="B1608" s="1">
        <v>44368</v>
      </c>
      <c r="C1608">
        <v>539</v>
      </c>
      <c r="D1608" t="s">
        <v>2913</v>
      </c>
      <c r="E1608" t="s">
        <v>2926</v>
      </c>
      <c r="F1608">
        <v>1</v>
      </c>
      <c r="G1608">
        <v>437.79</v>
      </c>
      <c r="H1608">
        <v>79.03</v>
      </c>
      <c r="I1608" t="b">
        <v>1</v>
      </c>
      <c r="J1608" t="s">
        <v>2919</v>
      </c>
      <c r="K1608" t="s">
        <v>2917</v>
      </c>
      <c r="L1608">
        <f>F1608*G1608</f>
        <v>437.79</v>
      </c>
      <c r="M1608">
        <f t="shared" si="25"/>
        <v>1</v>
      </c>
    </row>
    <row r="1609" spans="1:13" x14ac:dyDescent="0.35">
      <c r="A1609">
        <v>8116</v>
      </c>
      <c r="B1609" s="1">
        <v>44820</v>
      </c>
      <c r="C1609">
        <v>540</v>
      </c>
      <c r="D1609" t="s">
        <v>2902</v>
      </c>
      <c r="E1609" t="s">
        <v>2933</v>
      </c>
      <c r="F1609">
        <v>1</v>
      </c>
      <c r="G1609">
        <v>152.44</v>
      </c>
      <c r="H1609">
        <v>33.340000000000003</v>
      </c>
      <c r="I1609" t="b">
        <v>0</v>
      </c>
      <c r="J1609" t="s">
        <v>2910</v>
      </c>
      <c r="K1609" t="s">
        <v>2917</v>
      </c>
      <c r="L1609">
        <f>F1609*G1609</f>
        <v>152.44</v>
      </c>
      <c r="M1609">
        <f t="shared" si="25"/>
        <v>0</v>
      </c>
    </row>
    <row r="1610" spans="1:13" x14ac:dyDescent="0.35">
      <c r="A1610">
        <v>8216</v>
      </c>
      <c r="B1610" s="1">
        <v>44683</v>
      </c>
      <c r="C1610">
        <v>540</v>
      </c>
      <c r="D1610" t="s">
        <v>2906</v>
      </c>
      <c r="E1610" t="s">
        <v>2941</v>
      </c>
      <c r="F1610">
        <v>5</v>
      </c>
      <c r="G1610">
        <v>342.37</v>
      </c>
      <c r="H1610">
        <v>91.22</v>
      </c>
      <c r="I1610" t="b">
        <v>0</v>
      </c>
      <c r="J1610" t="s">
        <v>2929</v>
      </c>
      <c r="K1610" t="s">
        <v>2905</v>
      </c>
      <c r="L1610">
        <f>F1610*G1610</f>
        <v>1711.85</v>
      </c>
      <c r="M1610">
        <f t="shared" si="25"/>
        <v>0</v>
      </c>
    </row>
    <row r="1611" spans="1:13" x14ac:dyDescent="0.35">
      <c r="A1611">
        <v>5350</v>
      </c>
      <c r="B1611" s="1">
        <v>44478</v>
      </c>
      <c r="C1611">
        <v>540</v>
      </c>
      <c r="D1611" t="s">
        <v>2920</v>
      </c>
      <c r="E1611" t="s">
        <v>2927</v>
      </c>
      <c r="F1611">
        <v>5</v>
      </c>
      <c r="G1611">
        <v>344.47</v>
      </c>
      <c r="H1611">
        <v>138.85</v>
      </c>
      <c r="I1611" t="b">
        <v>1</v>
      </c>
      <c r="J1611" t="s">
        <v>2916</v>
      </c>
      <c r="K1611" t="s">
        <v>2917</v>
      </c>
      <c r="L1611">
        <f>F1611*G1611</f>
        <v>1722.3500000000001</v>
      </c>
      <c r="M1611">
        <f t="shared" si="25"/>
        <v>1</v>
      </c>
    </row>
    <row r="1612" spans="1:13" x14ac:dyDescent="0.35">
      <c r="A1612">
        <v>4002</v>
      </c>
      <c r="B1612" s="1">
        <v>44378</v>
      </c>
      <c r="C1612">
        <v>540</v>
      </c>
      <c r="D1612" t="s">
        <v>2911</v>
      </c>
      <c r="E1612" t="s">
        <v>2943</v>
      </c>
      <c r="F1612">
        <v>5</v>
      </c>
      <c r="G1612">
        <v>256.69</v>
      </c>
      <c r="H1612">
        <v>6.93</v>
      </c>
      <c r="I1612" t="b">
        <v>0</v>
      </c>
      <c r="J1612" t="s">
        <v>2904</v>
      </c>
      <c r="K1612" t="s">
        <v>2905</v>
      </c>
      <c r="L1612">
        <f>F1612*G1612</f>
        <v>1283.45</v>
      </c>
      <c r="M1612">
        <f t="shared" si="25"/>
        <v>0</v>
      </c>
    </row>
    <row r="1613" spans="1:13" x14ac:dyDescent="0.35">
      <c r="A1613">
        <v>1062</v>
      </c>
      <c r="B1613" s="1">
        <v>44741</v>
      </c>
      <c r="C1613">
        <v>541</v>
      </c>
      <c r="D1613" t="s">
        <v>2908</v>
      </c>
      <c r="E1613" t="s">
        <v>2909</v>
      </c>
      <c r="F1613">
        <v>5</v>
      </c>
      <c r="G1613">
        <v>402.67</v>
      </c>
      <c r="H1613">
        <v>108.08</v>
      </c>
      <c r="I1613" t="b">
        <v>0</v>
      </c>
      <c r="J1613" t="s">
        <v>2929</v>
      </c>
      <c r="K1613" t="s">
        <v>2905</v>
      </c>
      <c r="L1613">
        <f>F1613*G1613</f>
        <v>2013.3500000000001</v>
      </c>
      <c r="M1613">
        <f t="shared" si="25"/>
        <v>0</v>
      </c>
    </row>
    <row r="1614" spans="1:13" x14ac:dyDescent="0.35">
      <c r="A1614">
        <v>8549</v>
      </c>
      <c r="B1614" s="1">
        <v>44595</v>
      </c>
      <c r="C1614">
        <v>541</v>
      </c>
      <c r="D1614" t="s">
        <v>2920</v>
      </c>
      <c r="E1614" t="s">
        <v>2927</v>
      </c>
      <c r="F1614">
        <v>4</v>
      </c>
      <c r="G1614">
        <v>334.02</v>
      </c>
      <c r="H1614">
        <v>163.06</v>
      </c>
      <c r="I1614" t="b">
        <v>0</v>
      </c>
      <c r="J1614" t="s">
        <v>2929</v>
      </c>
      <c r="K1614" t="s">
        <v>2917</v>
      </c>
      <c r="L1614">
        <f>F1614*G1614</f>
        <v>1336.08</v>
      </c>
      <c r="M1614">
        <f t="shared" si="25"/>
        <v>0</v>
      </c>
    </row>
    <row r="1615" spans="1:13" x14ac:dyDescent="0.35">
      <c r="A1615">
        <v>9858</v>
      </c>
      <c r="B1615" s="1">
        <v>44745</v>
      </c>
      <c r="C1615">
        <v>542</v>
      </c>
      <c r="D1615" t="s">
        <v>2911</v>
      </c>
      <c r="E1615" t="s">
        <v>2944</v>
      </c>
      <c r="F1615">
        <v>2</v>
      </c>
      <c r="G1615">
        <v>80.25</v>
      </c>
      <c r="H1615">
        <v>38.69</v>
      </c>
      <c r="I1615" t="b">
        <v>1</v>
      </c>
      <c r="J1615" t="s">
        <v>2919</v>
      </c>
      <c r="K1615" t="s">
        <v>2917</v>
      </c>
      <c r="L1615">
        <f>F1615*G1615</f>
        <v>160.5</v>
      </c>
      <c r="M1615">
        <f t="shared" si="25"/>
        <v>1</v>
      </c>
    </row>
    <row r="1616" spans="1:13" x14ac:dyDescent="0.35">
      <c r="A1616">
        <v>6893</v>
      </c>
      <c r="B1616" s="1">
        <v>44952</v>
      </c>
      <c r="C1616">
        <v>543</v>
      </c>
      <c r="D1616" t="s">
        <v>2906</v>
      </c>
      <c r="E1616" t="s">
        <v>2941</v>
      </c>
      <c r="F1616">
        <v>3</v>
      </c>
      <c r="G1616">
        <v>489.72</v>
      </c>
      <c r="H1616">
        <v>106.62</v>
      </c>
      <c r="I1616" t="b">
        <v>0</v>
      </c>
      <c r="J1616" t="s">
        <v>2929</v>
      </c>
      <c r="K1616" t="s">
        <v>2917</v>
      </c>
      <c r="L1616">
        <f>F1616*G1616</f>
        <v>1469.16</v>
      </c>
      <c r="M1616">
        <f t="shared" si="25"/>
        <v>0</v>
      </c>
    </row>
    <row r="1617" spans="1:13" x14ac:dyDescent="0.35">
      <c r="A1617">
        <v>2045</v>
      </c>
      <c r="B1617" s="1">
        <v>44369</v>
      </c>
      <c r="C1617">
        <v>543</v>
      </c>
      <c r="D1617" t="s">
        <v>2920</v>
      </c>
      <c r="E1617" t="s">
        <v>2936</v>
      </c>
      <c r="F1617">
        <v>1</v>
      </c>
      <c r="G1617">
        <v>438.18</v>
      </c>
      <c r="H1617">
        <v>15.04</v>
      </c>
      <c r="I1617" t="b">
        <v>1</v>
      </c>
      <c r="J1617" t="s">
        <v>2916</v>
      </c>
      <c r="K1617" t="s">
        <v>2917</v>
      </c>
      <c r="L1617">
        <f>F1617*G1617</f>
        <v>438.18</v>
      </c>
      <c r="M1617">
        <f t="shared" si="25"/>
        <v>1</v>
      </c>
    </row>
    <row r="1618" spans="1:13" x14ac:dyDescent="0.35">
      <c r="A1618">
        <v>9121</v>
      </c>
      <c r="B1618" s="1">
        <v>44773</v>
      </c>
      <c r="C1618">
        <v>544</v>
      </c>
      <c r="D1618" t="s">
        <v>2911</v>
      </c>
      <c r="E1618" t="s">
        <v>2912</v>
      </c>
      <c r="F1618">
        <v>2</v>
      </c>
      <c r="G1618">
        <v>388.33</v>
      </c>
      <c r="H1618">
        <v>13.2</v>
      </c>
      <c r="I1618" t="b">
        <v>0</v>
      </c>
      <c r="J1618" t="s">
        <v>2910</v>
      </c>
      <c r="K1618" t="s">
        <v>2905</v>
      </c>
      <c r="L1618">
        <f>F1618*G1618</f>
        <v>776.66</v>
      </c>
      <c r="M1618">
        <f t="shared" si="25"/>
        <v>0</v>
      </c>
    </row>
    <row r="1619" spans="1:13" x14ac:dyDescent="0.35">
      <c r="A1619">
        <v>9595</v>
      </c>
      <c r="B1619" s="1">
        <v>44759</v>
      </c>
      <c r="C1619">
        <v>544</v>
      </c>
      <c r="D1619" t="s">
        <v>2906</v>
      </c>
      <c r="E1619" t="s">
        <v>2922</v>
      </c>
      <c r="F1619">
        <v>2</v>
      </c>
      <c r="G1619">
        <v>166.57</v>
      </c>
      <c r="H1619">
        <v>20.29</v>
      </c>
      <c r="I1619" t="b">
        <v>0</v>
      </c>
      <c r="J1619" t="s">
        <v>2916</v>
      </c>
      <c r="K1619" t="s">
        <v>2917</v>
      </c>
      <c r="L1619">
        <f>F1619*G1619</f>
        <v>333.14</v>
      </c>
      <c r="M1619">
        <f t="shared" si="25"/>
        <v>0</v>
      </c>
    </row>
    <row r="1620" spans="1:13" x14ac:dyDescent="0.35">
      <c r="A1620">
        <v>1129</v>
      </c>
      <c r="B1620" s="1">
        <v>44475</v>
      </c>
      <c r="C1620">
        <v>544</v>
      </c>
      <c r="D1620" t="s">
        <v>2920</v>
      </c>
      <c r="E1620" t="s">
        <v>2936</v>
      </c>
      <c r="F1620">
        <v>3</v>
      </c>
      <c r="G1620">
        <v>411.52</v>
      </c>
      <c r="H1620">
        <v>111.44</v>
      </c>
      <c r="I1620" t="b">
        <v>0</v>
      </c>
      <c r="J1620" t="s">
        <v>2919</v>
      </c>
      <c r="K1620" t="s">
        <v>2905</v>
      </c>
      <c r="L1620">
        <f>F1620*G1620</f>
        <v>1234.56</v>
      </c>
      <c r="M1620">
        <f t="shared" si="25"/>
        <v>0</v>
      </c>
    </row>
    <row r="1621" spans="1:13" x14ac:dyDescent="0.35">
      <c r="A1621">
        <v>4950</v>
      </c>
      <c r="B1621" s="1">
        <v>44974</v>
      </c>
      <c r="C1621">
        <v>545</v>
      </c>
      <c r="D1621" t="s">
        <v>2911</v>
      </c>
      <c r="E1621" t="s">
        <v>2912</v>
      </c>
      <c r="F1621">
        <v>2</v>
      </c>
      <c r="G1621">
        <v>84.1</v>
      </c>
      <c r="H1621">
        <v>17.579999999999998</v>
      </c>
      <c r="I1621" t="b">
        <v>1</v>
      </c>
      <c r="J1621" t="s">
        <v>2919</v>
      </c>
      <c r="K1621" t="s">
        <v>2917</v>
      </c>
      <c r="L1621">
        <f>F1621*G1621</f>
        <v>168.2</v>
      </c>
      <c r="M1621">
        <f t="shared" si="25"/>
        <v>1</v>
      </c>
    </row>
    <row r="1622" spans="1:13" x14ac:dyDescent="0.35">
      <c r="A1622">
        <v>109</v>
      </c>
      <c r="B1622" s="1">
        <v>44848</v>
      </c>
      <c r="C1622">
        <v>545</v>
      </c>
      <c r="D1622" t="s">
        <v>2908</v>
      </c>
      <c r="E1622" t="s">
        <v>2937</v>
      </c>
      <c r="F1622">
        <v>1</v>
      </c>
      <c r="G1622">
        <v>18.2</v>
      </c>
      <c r="H1622">
        <v>6.57</v>
      </c>
      <c r="I1622" t="b">
        <v>0</v>
      </c>
      <c r="J1622" t="s">
        <v>2919</v>
      </c>
      <c r="K1622" t="s">
        <v>2905</v>
      </c>
      <c r="L1622">
        <f>F1622*G1622</f>
        <v>18.2</v>
      </c>
      <c r="M1622">
        <f t="shared" si="25"/>
        <v>0</v>
      </c>
    </row>
    <row r="1623" spans="1:13" x14ac:dyDescent="0.35">
      <c r="A1623">
        <v>7422</v>
      </c>
      <c r="B1623" s="1">
        <v>44403</v>
      </c>
      <c r="C1623">
        <v>545</v>
      </c>
      <c r="D1623" t="s">
        <v>2911</v>
      </c>
      <c r="E1623" t="s">
        <v>2942</v>
      </c>
      <c r="F1623">
        <v>5</v>
      </c>
      <c r="G1623">
        <v>293.19</v>
      </c>
      <c r="H1623">
        <v>28.68</v>
      </c>
      <c r="I1623" t="b">
        <v>0</v>
      </c>
      <c r="J1623" t="s">
        <v>2910</v>
      </c>
      <c r="K1623" t="s">
        <v>2905</v>
      </c>
      <c r="L1623">
        <f>F1623*G1623</f>
        <v>1465.95</v>
      </c>
      <c r="M1623">
        <f t="shared" si="25"/>
        <v>0</v>
      </c>
    </row>
    <row r="1624" spans="1:13" x14ac:dyDescent="0.35">
      <c r="A1624">
        <v>4950</v>
      </c>
      <c r="B1624" s="1">
        <v>44951</v>
      </c>
      <c r="C1624">
        <v>546</v>
      </c>
      <c r="D1624" t="s">
        <v>2913</v>
      </c>
      <c r="E1624" t="s">
        <v>2940</v>
      </c>
      <c r="F1624">
        <v>5</v>
      </c>
      <c r="G1624">
        <v>212.59</v>
      </c>
      <c r="H1624">
        <v>66</v>
      </c>
      <c r="I1624" t="b">
        <v>1</v>
      </c>
      <c r="J1624" t="s">
        <v>2929</v>
      </c>
      <c r="K1624" t="s">
        <v>2905</v>
      </c>
      <c r="L1624">
        <f>F1624*G1624</f>
        <v>1062.95</v>
      </c>
      <c r="M1624">
        <f t="shared" si="25"/>
        <v>1</v>
      </c>
    </row>
    <row r="1625" spans="1:13" x14ac:dyDescent="0.35">
      <c r="A1625">
        <v>791</v>
      </c>
      <c r="B1625" s="1">
        <v>44926</v>
      </c>
      <c r="C1625">
        <v>546</v>
      </c>
      <c r="D1625" t="s">
        <v>2908</v>
      </c>
      <c r="E1625" t="s">
        <v>2938</v>
      </c>
      <c r="F1625">
        <v>3</v>
      </c>
      <c r="G1625">
        <v>245.05</v>
      </c>
      <c r="H1625">
        <v>70.75</v>
      </c>
      <c r="I1625" t="b">
        <v>1</v>
      </c>
      <c r="J1625" t="s">
        <v>2910</v>
      </c>
      <c r="K1625" t="s">
        <v>2917</v>
      </c>
      <c r="L1625">
        <f>F1625*G1625</f>
        <v>735.15000000000009</v>
      </c>
      <c r="M1625">
        <f t="shared" si="25"/>
        <v>1</v>
      </c>
    </row>
    <row r="1626" spans="1:13" x14ac:dyDescent="0.35">
      <c r="A1626">
        <v>5574</v>
      </c>
      <c r="B1626" s="1">
        <v>44822</v>
      </c>
      <c r="C1626">
        <v>546</v>
      </c>
      <c r="D1626" t="s">
        <v>2911</v>
      </c>
      <c r="E1626" t="s">
        <v>2942</v>
      </c>
      <c r="F1626">
        <v>2</v>
      </c>
      <c r="G1626">
        <v>461.42</v>
      </c>
      <c r="H1626">
        <v>23.91</v>
      </c>
      <c r="I1626" t="b">
        <v>0</v>
      </c>
      <c r="J1626" t="s">
        <v>2904</v>
      </c>
      <c r="K1626" t="s">
        <v>2917</v>
      </c>
      <c r="L1626">
        <f>F1626*G1626</f>
        <v>922.84</v>
      </c>
      <c r="M1626">
        <f t="shared" si="25"/>
        <v>0</v>
      </c>
    </row>
    <row r="1627" spans="1:13" x14ac:dyDescent="0.35">
      <c r="A1627">
        <v>3952</v>
      </c>
      <c r="B1627" s="1">
        <v>44792</v>
      </c>
      <c r="C1627">
        <v>546</v>
      </c>
      <c r="D1627" t="s">
        <v>2911</v>
      </c>
      <c r="E1627" t="s">
        <v>2942</v>
      </c>
      <c r="F1627">
        <v>2</v>
      </c>
      <c r="G1627">
        <v>221.1</v>
      </c>
      <c r="H1627">
        <v>62.18</v>
      </c>
      <c r="I1627" t="b">
        <v>1</v>
      </c>
      <c r="J1627" t="s">
        <v>2919</v>
      </c>
      <c r="K1627" t="s">
        <v>2917</v>
      </c>
      <c r="L1627">
        <f>F1627*G1627</f>
        <v>442.2</v>
      </c>
      <c r="M1627">
        <f t="shared" si="25"/>
        <v>1</v>
      </c>
    </row>
    <row r="1628" spans="1:13" x14ac:dyDescent="0.35">
      <c r="A1628">
        <v>9132</v>
      </c>
      <c r="B1628" s="1">
        <v>44613</v>
      </c>
      <c r="C1628">
        <v>546</v>
      </c>
      <c r="D1628" t="s">
        <v>2902</v>
      </c>
      <c r="E1628" t="s">
        <v>2915</v>
      </c>
      <c r="F1628">
        <v>2</v>
      </c>
      <c r="G1628">
        <v>165.62</v>
      </c>
      <c r="H1628">
        <v>72.84</v>
      </c>
      <c r="I1628" t="b">
        <v>1</v>
      </c>
      <c r="J1628" t="s">
        <v>2910</v>
      </c>
      <c r="K1628" t="s">
        <v>2905</v>
      </c>
      <c r="L1628">
        <f>F1628*G1628</f>
        <v>331.24</v>
      </c>
      <c r="M1628">
        <f t="shared" si="25"/>
        <v>1</v>
      </c>
    </row>
    <row r="1629" spans="1:13" x14ac:dyDescent="0.35">
      <c r="A1629">
        <v>5689</v>
      </c>
      <c r="B1629" s="1">
        <v>44574</v>
      </c>
      <c r="C1629">
        <v>546</v>
      </c>
      <c r="D1629" t="s">
        <v>2913</v>
      </c>
      <c r="E1629" t="s">
        <v>2918</v>
      </c>
      <c r="F1629">
        <v>1</v>
      </c>
      <c r="G1629">
        <v>257.92</v>
      </c>
      <c r="H1629">
        <v>44.01</v>
      </c>
      <c r="I1629" t="b">
        <v>0</v>
      </c>
      <c r="J1629" t="s">
        <v>2929</v>
      </c>
      <c r="K1629" t="s">
        <v>2917</v>
      </c>
      <c r="L1629">
        <f>F1629*G1629</f>
        <v>257.92</v>
      </c>
      <c r="M1629">
        <f t="shared" si="25"/>
        <v>0</v>
      </c>
    </row>
    <row r="1630" spans="1:13" x14ac:dyDescent="0.35">
      <c r="A1630">
        <v>9737</v>
      </c>
      <c r="B1630" s="1">
        <v>44305</v>
      </c>
      <c r="C1630">
        <v>546</v>
      </c>
      <c r="D1630" t="s">
        <v>2902</v>
      </c>
      <c r="E1630" t="s">
        <v>2933</v>
      </c>
      <c r="F1630">
        <v>2</v>
      </c>
      <c r="G1630">
        <v>477.27</v>
      </c>
      <c r="H1630">
        <v>101.39</v>
      </c>
      <c r="I1630" t="b">
        <v>0</v>
      </c>
      <c r="J1630" t="s">
        <v>2910</v>
      </c>
      <c r="K1630" t="s">
        <v>2905</v>
      </c>
      <c r="L1630">
        <f>F1630*G1630</f>
        <v>954.54</v>
      </c>
      <c r="M1630">
        <f t="shared" si="25"/>
        <v>0</v>
      </c>
    </row>
    <row r="1631" spans="1:13" x14ac:dyDescent="0.35">
      <c r="A1631">
        <v>7815</v>
      </c>
      <c r="B1631" s="1">
        <v>44561</v>
      </c>
      <c r="C1631">
        <v>547</v>
      </c>
      <c r="D1631" t="s">
        <v>2906</v>
      </c>
      <c r="E1631" t="s">
        <v>2922</v>
      </c>
      <c r="F1631">
        <v>4</v>
      </c>
      <c r="G1631">
        <v>34.46</v>
      </c>
      <c r="H1631">
        <v>8.42</v>
      </c>
      <c r="I1631" t="b">
        <v>0</v>
      </c>
      <c r="J1631" t="s">
        <v>2919</v>
      </c>
      <c r="K1631" t="s">
        <v>2905</v>
      </c>
      <c r="L1631">
        <f>F1631*G1631</f>
        <v>137.84</v>
      </c>
      <c r="M1631">
        <f t="shared" si="25"/>
        <v>0</v>
      </c>
    </row>
    <row r="1632" spans="1:13" x14ac:dyDescent="0.35">
      <c r="A1632">
        <v>2592</v>
      </c>
      <c r="B1632" s="1">
        <v>44314</v>
      </c>
      <c r="C1632">
        <v>547</v>
      </c>
      <c r="D1632" t="s">
        <v>2908</v>
      </c>
      <c r="E1632" t="s">
        <v>2937</v>
      </c>
      <c r="F1632">
        <v>3</v>
      </c>
      <c r="G1632">
        <v>452.22</v>
      </c>
      <c r="H1632">
        <v>124.38</v>
      </c>
      <c r="I1632" t="b">
        <v>0</v>
      </c>
      <c r="J1632" t="s">
        <v>2910</v>
      </c>
      <c r="K1632" t="s">
        <v>2905</v>
      </c>
      <c r="L1632">
        <f>F1632*G1632</f>
        <v>1356.66</v>
      </c>
      <c r="M1632">
        <f t="shared" si="25"/>
        <v>0</v>
      </c>
    </row>
    <row r="1633" spans="1:13" x14ac:dyDescent="0.35">
      <c r="A1633">
        <v>3798</v>
      </c>
      <c r="B1633" s="1">
        <v>44949</v>
      </c>
      <c r="C1633">
        <v>548</v>
      </c>
      <c r="D1633" t="s">
        <v>2920</v>
      </c>
      <c r="E1633" t="s">
        <v>2935</v>
      </c>
      <c r="F1633">
        <v>1</v>
      </c>
      <c r="G1633">
        <v>249.66</v>
      </c>
      <c r="H1633">
        <v>10.220000000000001</v>
      </c>
      <c r="I1633" t="b">
        <v>1</v>
      </c>
      <c r="J1633" t="s">
        <v>2910</v>
      </c>
      <c r="K1633" t="s">
        <v>2905</v>
      </c>
      <c r="L1633">
        <f>F1633*G1633</f>
        <v>249.66</v>
      </c>
      <c r="M1633">
        <f t="shared" si="25"/>
        <v>1</v>
      </c>
    </row>
    <row r="1634" spans="1:13" x14ac:dyDescent="0.35">
      <c r="A1634">
        <v>4433</v>
      </c>
      <c r="B1634" s="1">
        <v>44798</v>
      </c>
      <c r="C1634">
        <v>548</v>
      </c>
      <c r="D1634" t="s">
        <v>2911</v>
      </c>
      <c r="E1634" t="s">
        <v>2943</v>
      </c>
      <c r="F1634">
        <v>5</v>
      </c>
      <c r="G1634">
        <v>61.14</v>
      </c>
      <c r="H1634">
        <v>6.77</v>
      </c>
      <c r="I1634" t="b">
        <v>1</v>
      </c>
      <c r="J1634" t="s">
        <v>2919</v>
      </c>
      <c r="K1634" t="s">
        <v>2905</v>
      </c>
      <c r="L1634">
        <f>F1634*G1634</f>
        <v>305.7</v>
      </c>
      <c r="M1634">
        <f t="shared" si="25"/>
        <v>1</v>
      </c>
    </row>
    <row r="1635" spans="1:13" x14ac:dyDescent="0.35">
      <c r="A1635">
        <v>1044</v>
      </c>
      <c r="B1635" s="1">
        <v>44727</v>
      </c>
      <c r="C1635">
        <v>548</v>
      </c>
      <c r="D1635" t="s">
        <v>2913</v>
      </c>
      <c r="E1635" t="s">
        <v>2931</v>
      </c>
      <c r="F1635">
        <v>4</v>
      </c>
      <c r="G1635">
        <v>63.23</v>
      </c>
      <c r="H1635">
        <v>18.010000000000002</v>
      </c>
      <c r="I1635" t="b">
        <v>0</v>
      </c>
      <c r="J1635" t="s">
        <v>2910</v>
      </c>
      <c r="K1635" t="s">
        <v>2917</v>
      </c>
      <c r="L1635">
        <f>F1635*G1635</f>
        <v>252.92</v>
      </c>
      <c r="M1635">
        <f t="shared" si="25"/>
        <v>0</v>
      </c>
    </row>
    <row r="1636" spans="1:13" x14ac:dyDescent="0.35">
      <c r="A1636">
        <v>1571</v>
      </c>
      <c r="B1636" s="1">
        <v>44520</v>
      </c>
      <c r="C1636">
        <v>548</v>
      </c>
      <c r="D1636" t="s">
        <v>2908</v>
      </c>
      <c r="E1636" t="s">
        <v>2909</v>
      </c>
      <c r="F1636">
        <v>2</v>
      </c>
      <c r="G1636">
        <v>16.32</v>
      </c>
      <c r="H1636">
        <v>4.2300000000000004</v>
      </c>
      <c r="I1636" t="b">
        <v>0</v>
      </c>
      <c r="J1636" t="s">
        <v>2929</v>
      </c>
      <c r="K1636" t="s">
        <v>2905</v>
      </c>
      <c r="L1636">
        <f>F1636*G1636</f>
        <v>32.64</v>
      </c>
      <c r="M1636">
        <f t="shared" si="25"/>
        <v>0</v>
      </c>
    </row>
    <row r="1637" spans="1:13" x14ac:dyDescent="0.35">
      <c r="A1637">
        <v>5368</v>
      </c>
      <c r="B1637" s="1">
        <v>44376</v>
      </c>
      <c r="C1637">
        <v>548</v>
      </c>
      <c r="D1637" t="s">
        <v>2911</v>
      </c>
      <c r="E1637" t="s">
        <v>2943</v>
      </c>
      <c r="F1637">
        <v>4</v>
      </c>
      <c r="G1637">
        <v>148.08000000000001</v>
      </c>
      <c r="H1637">
        <v>70.83</v>
      </c>
      <c r="I1637" t="b">
        <v>1</v>
      </c>
      <c r="J1637" t="s">
        <v>2929</v>
      </c>
      <c r="K1637" t="s">
        <v>2917</v>
      </c>
      <c r="L1637">
        <f>F1637*G1637</f>
        <v>592.32000000000005</v>
      </c>
      <c r="M1637">
        <f t="shared" si="25"/>
        <v>1</v>
      </c>
    </row>
    <row r="1638" spans="1:13" x14ac:dyDescent="0.35">
      <c r="A1638">
        <v>1378</v>
      </c>
      <c r="B1638" s="1">
        <v>44326</v>
      </c>
      <c r="C1638">
        <v>548</v>
      </c>
      <c r="D1638" t="s">
        <v>2906</v>
      </c>
      <c r="E1638" t="s">
        <v>2907</v>
      </c>
      <c r="F1638">
        <v>2</v>
      </c>
      <c r="G1638">
        <v>320.13</v>
      </c>
      <c r="H1638">
        <v>69</v>
      </c>
      <c r="I1638" t="b">
        <v>0</v>
      </c>
      <c r="J1638" t="s">
        <v>2910</v>
      </c>
      <c r="K1638" t="s">
        <v>2905</v>
      </c>
      <c r="L1638">
        <f>F1638*G1638</f>
        <v>640.26</v>
      </c>
      <c r="M1638">
        <f t="shared" si="25"/>
        <v>0</v>
      </c>
    </row>
    <row r="1639" spans="1:13" x14ac:dyDescent="0.35">
      <c r="A1639">
        <v>6564</v>
      </c>
      <c r="B1639" s="1">
        <v>44776</v>
      </c>
      <c r="C1639">
        <v>549</v>
      </c>
      <c r="D1639" t="s">
        <v>2913</v>
      </c>
      <c r="E1639" t="s">
        <v>2926</v>
      </c>
      <c r="F1639">
        <v>3</v>
      </c>
      <c r="G1639">
        <v>317.61</v>
      </c>
      <c r="H1639">
        <v>62.5</v>
      </c>
      <c r="I1639" t="b">
        <v>1</v>
      </c>
      <c r="J1639" t="s">
        <v>2919</v>
      </c>
      <c r="K1639" t="s">
        <v>2905</v>
      </c>
      <c r="L1639">
        <f>F1639*G1639</f>
        <v>952.83</v>
      </c>
      <c r="M1639">
        <f t="shared" si="25"/>
        <v>1</v>
      </c>
    </row>
    <row r="1640" spans="1:13" x14ac:dyDescent="0.35">
      <c r="A1640">
        <v>5485</v>
      </c>
      <c r="B1640" s="1">
        <v>44676</v>
      </c>
      <c r="C1640">
        <v>549</v>
      </c>
      <c r="D1640" t="s">
        <v>2902</v>
      </c>
      <c r="E1640" t="s">
        <v>2903</v>
      </c>
      <c r="F1640">
        <v>4</v>
      </c>
      <c r="G1640">
        <v>415.84</v>
      </c>
      <c r="H1640">
        <v>8.91</v>
      </c>
      <c r="I1640" t="b">
        <v>0</v>
      </c>
      <c r="J1640" t="s">
        <v>2919</v>
      </c>
      <c r="K1640" t="s">
        <v>2917</v>
      </c>
      <c r="L1640">
        <f>F1640*G1640</f>
        <v>1663.36</v>
      </c>
      <c r="M1640">
        <f t="shared" si="25"/>
        <v>0</v>
      </c>
    </row>
    <row r="1641" spans="1:13" x14ac:dyDescent="0.35">
      <c r="A1641">
        <v>2379</v>
      </c>
      <c r="B1641" s="1">
        <v>44586</v>
      </c>
      <c r="C1641">
        <v>549</v>
      </c>
      <c r="D1641" t="s">
        <v>2911</v>
      </c>
      <c r="E1641" t="s">
        <v>2944</v>
      </c>
      <c r="F1641">
        <v>4</v>
      </c>
      <c r="G1641">
        <v>322.02</v>
      </c>
      <c r="H1641">
        <v>91.58</v>
      </c>
      <c r="I1641" t="b">
        <v>1</v>
      </c>
      <c r="J1641" t="s">
        <v>2910</v>
      </c>
      <c r="K1641" t="s">
        <v>2917</v>
      </c>
      <c r="L1641">
        <f>F1641*G1641</f>
        <v>1288.08</v>
      </c>
      <c r="M1641">
        <f t="shared" si="25"/>
        <v>1</v>
      </c>
    </row>
    <row r="1642" spans="1:13" x14ac:dyDescent="0.35">
      <c r="A1642">
        <v>3117</v>
      </c>
      <c r="B1642" s="1">
        <v>44672</v>
      </c>
      <c r="C1642">
        <v>550</v>
      </c>
      <c r="D1642" t="s">
        <v>2913</v>
      </c>
      <c r="E1642" t="s">
        <v>2931</v>
      </c>
      <c r="F1642">
        <v>4</v>
      </c>
      <c r="G1642">
        <v>99.91</v>
      </c>
      <c r="H1642">
        <v>23.11</v>
      </c>
      <c r="I1642" t="b">
        <v>1</v>
      </c>
      <c r="J1642" t="s">
        <v>2929</v>
      </c>
      <c r="K1642" t="s">
        <v>2917</v>
      </c>
      <c r="L1642">
        <f>F1642*G1642</f>
        <v>399.64</v>
      </c>
      <c r="M1642">
        <f t="shared" si="25"/>
        <v>1</v>
      </c>
    </row>
    <row r="1643" spans="1:13" x14ac:dyDescent="0.35">
      <c r="A1643">
        <v>9528</v>
      </c>
      <c r="B1643" s="1">
        <v>44668</v>
      </c>
      <c r="C1643">
        <v>550</v>
      </c>
      <c r="D1643" t="s">
        <v>2908</v>
      </c>
      <c r="E1643" t="s">
        <v>2932</v>
      </c>
      <c r="F1643">
        <v>4</v>
      </c>
      <c r="G1643">
        <v>153.55000000000001</v>
      </c>
      <c r="H1643">
        <v>44.86</v>
      </c>
      <c r="I1643" t="b">
        <v>1</v>
      </c>
      <c r="J1643" t="s">
        <v>2910</v>
      </c>
      <c r="K1643" t="s">
        <v>2905</v>
      </c>
      <c r="L1643">
        <f>F1643*G1643</f>
        <v>614.20000000000005</v>
      </c>
      <c r="M1643">
        <f t="shared" si="25"/>
        <v>1</v>
      </c>
    </row>
    <row r="1644" spans="1:13" x14ac:dyDescent="0.35">
      <c r="A1644">
        <v>2495</v>
      </c>
      <c r="B1644" s="1">
        <v>44537</v>
      </c>
      <c r="C1644">
        <v>550</v>
      </c>
      <c r="D1644" t="s">
        <v>2906</v>
      </c>
      <c r="E1644" t="s">
        <v>2934</v>
      </c>
      <c r="F1644">
        <v>3</v>
      </c>
      <c r="G1644">
        <v>140.16999999999999</v>
      </c>
      <c r="H1644">
        <v>26.23</v>
      </c>
      <c r="I1644" t="b">
        <v>0</v>
      </c>
      <c r="J1644" t="s">
        <v>2916</v>
      </c>
      <c r="K1644" t="s">
        <v>2917</v>
      </c>
      <c r="L1644">
        <f>F1644*G1644</f>
        <v>420.51</v>
      </c>
      <c r="M1644">
        <f t="shared" si="25"/>
        <v>0</v>
      </c>
    </row>
    <row r="1645" spans="1:13" x14ac:dyDescent="0.35">
      <c r="A1645">
        <v>2925</v>
      </c>
      <c r="B1645" s="1">
        <v>44993</v>
      </c>
      <c r="C1645">
        <v>551</v>
      </c>
      <c r="D1645" t="s">
        <v>2913</v>
      </c>
      <c r="E1645" t="s">
        <v>2914</v>
      </c>
      <c r="F1645">
        <v>2</v>
      </c>
      <c r="G1645">
        <v>366.65</v>
      </c>
      <c r="H1645">
        <v>40.82</v>
      </c>
      <c r="I1645" t="b">
        <v>1</v>
      </c>
      <c r="J1645" t="s">
        <v>2919</v>
      </c>
      <c r="K1645" t="s">
        <v>2905</v>
      </c>
      <c r="L1645">
        <f>F1645*G1645</f>
        <v>733.3</v>
      </c>
      <c r="M1645">
        <f t="shared" si="25"/>
        <v>1</v>
      </c>
    </row>
    <row r="1646" spans="1:13" x14ac:dyDescent="0.35">
      <c r="A1646">
        <v>4167</v>
      </c>
      <c r="B1646" s="1">
        <v>44668</v>
      </c>
      <c r="C1646">
        <v>551</v>
      </c>
      <c r="D1646" t="s">
        <v>2920</v>
      </c>
      <c r="E1646" t="s">
        <v>2927</v>
      </c>
      <c r="F1646">
        <v>4</v>
      </c>
      <c r="G1646">
        <v>400.58</v>
      </c>
      <c r="H1646">
        <v>4.8</v>
      </c>
      <c r="I1646" t="b">
        <v>0</v>
      </c>
      <c r="J1646" t="s">
        <v>2916</v>
      </c>
      <c r="K1646" t="s">
        <v>2905</v>
      </c>
      <c r="L1646">
        <f>F1646*G1646</f>
        <v>1602.32</v>
      </c>
      <c r="M1646">
        <f t="shared" si="25"/>
        <v>0</v>
      </c>
    </row>
    <row r="1647" spans="1:13" x14ac:dyDescent="0.35">
      <c r="A1647">
        <v>7527</v>
      </c>
      <c r="B1647" s="1">
        <v>44648</v>
      </c>
      <c r="C1647">
        <v>551</v>
      </c>
      <c r="D1647" t="s">
        <v>2911</v>
      </c>
      <c r="E1647" t="s">
        <v>2924</v>
      </c>
      <c r="F1647">
        <v>5</v>
      </c>
      <c r="G1647">
        <v>39.96</v>
      </c>
      <c r="H1647">
        <v>3.73</v>
      </c>
      <c r="I1647" t="b">
        <v>1</v>
      </c>
      <c r="J1647" t="s">
        <v>2916</v>
      </c>
      <c r="K1647" t="s">
        <v>2917</v>
      </c>
      <c r="L1647">
        <f>F1647*G1647</f>
        <v>199.8</v>
      </c>
      <c r="M1647">
        <f t="shared" si="25"/>
        <v>1</v>
      </c>
    </row>
    <row r="1648" spans="1:13" x14ac:dyDescent="0.35">
      <c r="A1648">
        <v>2552</v>
      </c>
      <c r="B1648" s="1">
        <v>44632</v>
      </c>
      <c r="C1648">
        <v>551</v>
      </c>
      <c r="D1648" t="s">
        <v>2908</v>
      </c>
      <c r="E1648" t="s">
        <v>2928</v>
      </c>
      <c r="F1648">
        <v>4</v>
      </c>
      <c r="G1648">
        <v>179.99</v>
      </c>
      <c r="H1648">
        <v>72.98</v>
      </c>
      <c r="I1648" t="b">
        <v>0</v>
      </c>
      <c r="J1648" t="s">
        <v>2916</v>
      </c>
      <c r="K1648" t="s">
        <v>2905</v>
      </c>
      <c r="L1648">
        <f>F1648*G1648</f>
        <v>719.96</v>
      </c>
      <c r="M1648">
        <f t="shared" si="25"/>
        <v>0</v>
      </c>
    </row>
    <row r="1649" spans="1:13" x14ac:dyDescent="0.35">
      <c r="A1649">
        <v>1720</v>
      </c>
      <c r="B1649" s="1">
        <v>44474</v>
      </c>
      <c r="C1649">
        <v>551</v>
      </c>
      <c r="D1649" t="s">
        <v>2906</v>
      </c>
      <c r="E1649" t="s">
        <v>2907</v>
      </c>
      <c r="F1649">
        <v>2</v>
      </c>
      <c r="G1649">
        <v>118.95</v>
      </c>
      <c r="H1649">
        <v>26.15</v>
      </c>
      <c r="I1649" t="b">
        <v>0</v>
      </c>
      <c r="J1649" t="s">
        <v>2919</v>
      </c>
      <c r="K1649" t="s">
        <v>2905</v>
      </c>
      <c r="L1649">
        <f>F1649*G1649</f>
        <v>237.9</v>
      </c>
      <c r="M1649">
        <f t="shared" si="25"/>
        <v>0</v>
      </c>
    </row>
    <row r="1650" spans="1:13" x14ac:dyDescent="0.35">
      <c r="A1650">
        <v>9765</v>
      </c>
      <c r="B1650" s="1">
        <v>44368</v>
      </c>
      <c r="C1650">
        <v>551</v>
      </c>
      <c r="D1650" t="s">
        <v>2908</v>
      </c>
      <c r="E1650" t="s">
        <v>2937</v>
      </c>
      <c r="F1650">
        <v>2</v>
      </c>
      <c r="G1650">
        <v>216.41</v>
      </c>
      <c r="H1650">
        <v>26.89</v>
      </c>
      <c r="I1650" t="b">
        <v>1</v>
      </c>
      <c r="J1650" t="s">
        <v>2919</v>
      </c>
      <c r="K1650" t="s">
        <v>2905</v>
      </c>
      <c r="L1650">
        <f>F1650*G1650</f>
        <v>432.82</v>
      </c>
      <c r="M1650">
        <f t="shared" si="25"/>
        <v>1</v>
      </c>
    </row>
    <row r="1651" spans="1:13" x14ac:dyDescent="0.35">
      <c r="A1651">
        <v>1271</v>
      </c>
      <c r="B1651" s="1">
        <v>44874</v>
      </c>
      <c r="C1651">
        <v>552</v>
      </c>
      <c r="D1651" t="s">
        <v>2906</v>
      </c>
      <c r="E1651" t="s">
        <v>2941</v>
      </c>
      <c r="F1651">
        <v>1</v>
      </c>
      <c r="G1651">
        <v>182.97</v>
      </c>
      <c r="H1651">
        <v>74.36</v>
      </c>
      <c r="I1651" t="b">
        <v>0</v>
      </c>
      <c r="J1651" t="s">
        <v>2929</v>
      </c>
      <c r="K1651" t="s">
        <v>2917</v>
      </c>
      <c r="L1651">
        <f>F1651*G1651</f>
        <v>182.97</v>
      </c>
      <c r="M1651">
        <f t="shared" si="25"/>
        <v>0</v>
      </c>
    </row>
    <row r="1652" spans="1:13" x14ac:dyDescent="0.35">
      <c r="A1652">
        <v>9932</v>
      </c>
      <c r="B1652" s="1">
        <v>44865</v>
      </c>
      <c r="C1652">
        <v>552</v>
      </c>
      <c r="D1652" t="s">
        <v>2908</v>
      </c>
      <c r="E1652" t="s">
        <v>2928</v>
      </c>
      <c r="F1652">
        <v>1</v>
      </c>
      <c r="G1652">
        <v>334.68</v>
      </c>
      <c r="H1652">
        <v>7.49</v>
      </c>
      <c r="I1652" t="b">
        <v>1</v>
      </c>
      <c r="J1652" t="s">
        <v>2916</v>
      </c>
      <c r="K1652" t="s">
        <v>2917</v>
      </c>
      <c r="L1652">
        <f>F1652*G1652</f>
        <v>334.68</v>
      </c>
      <c r="M1652">
        <f t="shared" si="25"/>
        <v>1</v>
      </c>
    </row>
    <row r="1653" spans="1:13" x14ac:dyDescent="0.35">
      <c r="A1653">
        <v>1370</v>
      </c>
      <c r="B1653" s="1">
        <v>44795</v>
      </c>
      <c r="C1653">
        <v>552</v>
      </c>
      <c r="D1653" t="s">
        <v>2913</v>
      </c>
      <c r="E1653" t="s">
        <v>2926</v>
      </c>
      <c r="F1653">
        <v>5</v>
      </c>
      <c r="G1653">
        <v>203.27</v>
      </c>
      <c r="H1653">
        <v>49.85</v>
      </c>
      <c r="I1653" t="b">
        <v>1</v>
      </c>
      <c r="J1653" t="s">
        <v>2910</v>
      </c>
      <c r="K1653" t="s">
        <v>2905</v>
      </c>
      <c r="L1653">
        <f>F1653*G1653</f>
        <v>1016.35</v>
      </c>
      <c r="M1653">
        <f t="shared" si="25"/>
        <v>1</v>
      </c>
    </row>
    <row r="1654" spans="1:13" x14ac:dyDescent="0.35">
      <c r="A1654">
        <v>3957</v>
      </c>
      <c r="B1654" s="1">
        <v>44382</v>
      </c>
      <c r="C1654">
        <v>552</v>
      </c>
      <c r="D1654" t="s">
        <v>2908</v>
      </c>
      <c r="E1654" t="s">
        <v>2932</v>
      </c>
      <c r="F1654">
        <v>3</v>
      </c>
      <c r="G1654">
        <v>267.29000000000002</v>
      </c>
      <c r="H1654">
        <v>12.5</v>
      </c>
      <c r="I1654" t="b">
        <v>0</v>
      </c>
      <c r="J1654" t="s">
        <v>2910</v>
      </c>
      <c r="K1654" t="s">
        <v>2917</v>
      </c>
      <c r="L1654">
        <f>F1654*G1654</f>
        <v>801.87000000000012</v>
      </c>
      <c r="M1654">
        <f t="shared" si="25"/>
        <v>0</v>
      </c>
    </row>
    <row r="1655" spans="1:13" x14ac:dyDescent="0.35">
      <c r="A1655">
        <v>5490</v>
      </c>
      <c r="B1655" s="1">
        <v>44919</v>
      </c>
      <c r="C1655">
        <v>553</v>
      </c>
      <c r="D1655" t="s">
        <v>2913</v>
      </c>
      <c r="E1655" t="s">
        <v>2926</v>
      </c>
      <c r="F1655">
        <v>3</v>
      </c>
      <c r="G1655">
        <v>208.42</v>
      </c>
      <c r="H1655">
        <v>15.67</v>
      </c>
      <c r="I1655" t="b">
        <v>1</v>
      </c>
      <c r="J1655" t="s">
        <v>2904</v>
      </c>
      <c r="K1655" t="s">
        <v>2917</v>
      </c>
      <c r="L1655">
        <f>F1655*G1655</f>
        <v>625.26</v>
      </c>
      <c r="M1655">
        <f t="shared" si="25"/>
        <v>1</v>
      </c>
    </row>
    <row r="1656" spans="1:13" x14ac:dyDescent="0.35">
      <c r="A1656">
        <v>2492</v>
      </c>
      <c r="B1656" s="1">
        <v>44955</v>
      </c>
      <c r="C1656">
        <v>554</v>
      </c>
      <c r="D1656" t="s">
        <v>2908</v>
      </c>
      <c r="E1656" t="s">
        <v>2937</v>
      </c>
      <c r="F1656">
        <v>2</v>
      </c>
      <c r="G1656">
        <v>146.43</v>
      </c>
      <c r="H1656">
        <v>70.22</v>
      </c>
      <c r="I1656" t="b">
        <v>0</v>
      </c>
      <c r="J1656" t="s">
        <v>2910</v>
      </c>
      <c r="K1656" t="s">
        <v>2905</v>
      </c>
      <c r="L1656">
        <f>F1656*G1656</f>
        <v>292.86</v>
      </c>
      <c r="M1656">
        <f t="shared" si="25"/>
        <v>0</v>
      </c>
    </row>
    <row r="1657" spans="1:13" x14ac:dyDescent="0.35">
      <c r="A1657">
        <v>2459</v>
      </c>
      <c r="B1657" s="1">
        <v>44806</v>
      </c>
      <c r="C1657">
        <v>554</v>
      </c>
      <c r="D1657" t="s">
        <v>2913</v>
      </c>
      <c r="E1657" t="s">
        <v>2940</v>
      </c>
      <c r="F1657">
        <v>1</v>
      </c>
      <c r="G1657">
        <v>467.84</v>
      </c>
      <c r="H1657">
        <v>185.64</v>
      </c>
      <c r="I1657" t="b">
        <v>1</v>
      </c>
      <c r="J1657" t="s">
        <v>2919</v>
      </c>
      <c r="K1657" t="s">
        <v>2917</v>
      </c>
      <c r="L1657">
        <f>F1657*G1657</f>
        <v>467.84</v>
      </c>
      <c r="M1657">
        <f t="shared" si="25"/>
        <v>1</v>
      </c>
    </row>
    <row r="1658" spans="1:13" x14ac:dyDescent="0.35">
      <c r="A1658">
        <v>795</v>
      </c>
      <c r="B1658" s="1">
        <v>44502</v>
      </c>
      <c r="C1658">
        <v>554</v>
      </c>
      <c r="D1658" t="s">
        <v>2908</v>
      </c>
      <c r="E1658" t="s">
        <v>2938</v>
      </c>
      <c r="F1658">
        <v>2</v>
      </c>
      <c r="G1658">
        <v>24.89</v>
      </c>
      <c r="H1658">
        <v>7.58</v>
      </c>
      <c r="I1658" t="b">
        <v>0</v>
      </c>
      <c r="J1658" t="s">
        <v>2919</v>
      </c>
      <c r="K1658" t="s">
        <v>2917</v>
      </c>
      <c r="L1658">
        <f>F1658*G1658</f>
        <v>49.78</v>
      </c>
      <c r="M1658">
        <f t="shared" si="25"/>
        <v>0</v>
      </c>
    </row>
    <row r="1659" spans="1:13" x14ac:dyDescent="0.35">
      <c r="A1659">
        <v>4540</v>
      </c>
      <c r="B1659" s="1">
        <v>44355</v>
      </c>
      <c r="C1659">
        <v>555</v>
      </c>
      <c r="D1659" t="s">
        <v>2920</v>
      </c>
      <c r="E1659" t="s">
        <v>2930</v>
      </c>
      <c r="F1659">
        <v>4</v>
      </c>
      <c r="G1659">
        <v>410.36</v>
      </c>
      <c r="H1659">
        <v>44.39</v>
      </c>
      <c r="I1659" t="b">
        <v>0</v>
      </c>
      <c r="J1659" t="s">
        <v>2910</v>
      </c>
      <c r="K1659" t="s">
        <v>2917</v>
      </c>
      <c r="L1659">
        <f>F1659*G1659</f>
        <v>1641.44</v>
      </c>
      <c r="M1659">
        <f t="shared" si="25"/>
        <v>0</v>
      </c>
    </row>
    <row r="1660" spans="1:13" x14ac:dyDescent="0.35">
      <c r="A1660">
        <v>4974</v>
      </c>
      <c r="B1660" s="1">
        <v>44340</v>
      </c>
      <c r="C1660">
        <v>555</v>
      </c>
      <c r="D1660" t="s">
        <v>2911</v>
      </c>
      <c r="E1660" t="s">
        <v>2943</v>
      </c>
      <c r="F1660">
        <v>3</v>
      </c>
      <c r="G1660">
        <v>302.67</v>
      </c>
      <c r="H1660">
        <v>90.92</v>
      </c>
      <c r="I1660" t="b">
        <v>0</v>
      </c>
      <c r="J1660" t="s">
        <v>2916</v>
      </c>
      <c r="K1660" t="s">
        <v>2917</v>
      </c>
      <c r="L1660">
        <f>F1660*G1660</f>
        <v>908.01</v>
      </c>
      <c r="M1660">
        <f t="shared" si="25"/>
        <v>0</v>
      </c>
    </row>
    <row r="1661" spans="1:13" x14ac:dyDescent="0.35">
      <c r="A1661">
        <v>6704</v>
      </c>
      <c r="B1661" s="1">
        <v>44312</v>
      </c>
      <c r="C1661">
        <v>555</v>
      </c>
      <c r="D1661" t="s">
        <v>2908</v>
      </c>
      <c r="E1661" t="s">
        <v>2932</v>
      </c>
      <c r="F1661">
        <v>3</v>
      </c>
      <c r="G1661">
        <v>494.25</v>
      </c>
      <c r="H1661">
        <v>198.74</v>
      </c>
      <c r="I1661" t="b">
        <v>1</v>
      </c>
      <c r="J1661" t="s">
        <v>2929</v>
      </c>
      <c r="K1661" t="s">
        <v>2917</v>
      </c>
      <c r="L1661">
        <f>F1661*G1661</f>
        <v>1482.75</v>
      </c>
      <c r="M1661">
        <f t="shared" si="25"/>
        <v>1</v>
      </c>
    </row>
    <row r="1662" spans="1:13" x14ac:dyDescent="0.35">
      <c r="A1662">
        <v>1637</v>
      </c>
      <c r="B1662" s="1">
        <v>44918</v>
      </c>
      <c r="C1662">
        <v>556</v>
      </c>
      <c r="D1662" t="s">
        <v>2908</v>
      </c>
      <c r="E1662" t="s">
        <v>2928</v>
      </c>
      <c r="F1662">
        <v>5</v>
      </c>
      <c r="G1662">
        <v>248.74</v>
      </c>
      <c r="H1662">
        <v>70.81</v>
      </c>
      <c r="I1662" t="b">
        <v>0</v>
      </c>
      <c r="J1662" t="s">
        <v>2919</v>
      </c>
      <c r="K1662" t="s">
        <v>2905</v>
      </c>
      <c r="L1662">
        <f>F1662*G1662</f>
        <v>1243.7</v>
      </c>
      <c r="M1662">
        <f t="shared" si="25"/>
        <v>0</v>
      </c>
    </row>
    <row r="1663" spans="1:13" x14ac:dyDescent="0.35">
      <c r="A1663">
        <v>7360</v>
      </c>
      <c r="B1663" s="1">
        <v>44709</v>
      </c>
      <c r="C1663">
        <v>556</v>
      </c>
      <c r="D1663" t="s">
        <v>2920</v>
      </c>
      <c r="E1663" t="s">
        <v>2921</v>
      </c>
      <c r="F1663">
        <v>2</v>
      </c>
      <c r="G1663">
        <v>294.70999999999998</v>
      </c>
      <c r="H1663">
        <v>100.8</v>
      </c>
      <c r="I1663" t="b">
        <v>1</v>
      </c>
      <c r="J1663" t="s">
        <v>2916</v>
      </c>
      <c r="K1663" t="s">
        <v>2905</v>
      </c>
      <c r="L1663">
        <f>F1663*G1663</f>
        <v>589.41999999999996</v>
      </c>
      <c r="M1663">
        <f t="shared" si="25"/>
        <v>1</v>
      </c>
    </row>
    <row r="1664" spans="1:13" x14ac:dyDescent="0.35">
      <c r="A1664">
        <v>8256</v>
      </c>
      <c r="B1664" s="1">
        <v>44674</v>
      </c>
      <c r="C1664">
        <v>556</v>
      </c>
      <c r="D1664" t="s">
        <v>2902</v>
      </c>
      <c r="E1664" t="s">
        <v>2903</v>
      </c>
      <c r="F1664">
        <v>1</v>
      </c>
      <c r="G1664">
        <v>382.78</v>
      </c>
      <c r="H1664">
        <v>107.61</v>
      </c>
      <c r="I1664" t="b">
        <v>0</v>
      </c>
      <c r="J1664" t="s">
        <v>2904</v>
      </c>
      <c r="K1664" t="s">
        <v>2905</v>
      </c>
      <c r="L1664">
        <f>F1664*G1664</f>
        <v>382.78</v>
      </c>
      <c r="M1664">
        <f t="shared" si="25"/>
        <v>0</v>
      </c>
    </row>
    <row r="1665" spans="1:13" x14ac:dyDescent="0.35">
      <c r="A1665">
        <v>1255</v>
      </c>
      <c r="B1665" s="1">
        <v>44407</v>
      </c>
      <c r="C1665">
        <v>556</v>
      </c>
      <c r="D1665" t="s">
        <v>2902</v>
      </c>
      <c r="E1665" t="s">
        <v>2933</v>
      </c>
      <c r="F1665">
        <v>4</v>
      </c>
      <c r="G1665">
        <v>472.4</v>
      </c>
      <c r="H1665">
        <v>162.09</v>
      </c>
      <c r="I1665" t="b">
        <v>0</v>
      </c>
      <c r="J1665" t="s">
        <v>2929</v>
      </c>
      <c r="K1665" t="s">
        <v>2905</v>
      </c>
      <c r="L1665">
        <f>F1665*G1665</f>
        <v>1889.6</v>
      </c>
      <c r="M1665">
        <f t="shared" si="25"/>
        <v>0</v>
      </c>
    </row>
    <row r="1666" spans="1:13" x14ac:dyDescent="0.35">
      <c r="A1666">
        <v>7863</v>
      </c>
      <c r="B1666" s="1">
        <v>44296</v>
      </c>
      <c r="C1666">
        <v>557</v>
      </c>
      <c r="D1666" t="s">
        <v>2913</v>
      </c>
      <c r="E1666" t="s">
        <v>2931</v>
      </c>
      <c r="F1666">
        <v>1</v>
      </c>
      <c r="G1666">
        <v>149.77000000000001</v>
      </c>
      <c r="H1666">
        <v>41.55</v>
      </c>
      <c r="I1666" t="b">
        <v>1</v>
      </c>
      <c r="J1666" t="s">
        <v>2910</v>
      </c>
      <c r="K1666" t="s">
        <v>2917</v>
      </c>
      <c r="L1666">
        <f>F1666*G1666</f>
        <v>149.77000000000001</v>
      </c>
      <c r="M1666">
        <f t="shared" si="25"/>
        <v>1</v>
      </c>
    </row>
    <row r="1667" spans="1:13" x14ac:dyDescent="0.35">
      <c r="A1667">
        <v>5066</v>
      </c>
      <c r="B1667" s="1">
        <v>44955</v>
      </c>
      <c r="C1667">
        <v>558</v>
      </c>
      <c r="D1667" t="s">
        <v>2902</v>
      </c>
      <c r="E1667" t="s">
        <v>2923</v>
      </c>
      <c r="F1667">
        <v>4</v>
      </c>
      <c r="G1667">
        <v>206.45</v>
      </c>
      <c r="H1667">
        <v>59.09</v>
      </c>
      <c r="I1667" t="b">
        <v>0</v>
      </c>
      <c r="J1667" t="s">
        <v>2910</v>
      </c>
      <c r="K1667" t="s">
        <v>2917</v>
      </c>
      <c r="L1667">
        <f>F1667*G1667</f>
        <v>825.8</v>
      </c>
      <c r="M1667">
        <f t="shared" ref="M1667:M1730" si="26">IF(I1667, 1, 0)</f>
        <v>0</v>
      </c>
    </row>
    <row r="1668" spans="1:13" x14ac:dyDescent="0.35">
      <c r="A1668">
        <v>3169</v>
      </c>
      <c r="B1668" s="1">
        <v>44514</v>
      </c>
      <c r="C1668">
        <v>558</v>
      </c>
      <c r="D1668" t="s">
        <v>2913</v>
      </c>
      <c r="E1668" t="s">
        <v>2931</v>
      </c>
      <c r="F1668">
        <v>1</v>
      </c>
      <c r="G1668">
        <v>11.89</v>
      </c>
      <c r="H1668">
        <v>3.76</v>
      </c>
      <c r="I1668" t="b">
        <v>0</v>
      </c>
      <c r="J1668" t="s">
        <v>2916</v>
      </c>
      <c r="K1668" t="s">
        <v>2905</v>
      </c>
      <c r="L1668">
        <f>F1668*G1668</f>
        <v>11.89</v>
      </c>
      <c r="M1668">
        <f t="shared" si="26"/>
        <v>0</v>
      </c>
    </row>
    <row r="1669" spans="1:13" x14ac:dyDescent="0.35">
      <c r="A1669">
        <v>8221</v>
      </c>
      <c r="B1669" s="1">
        <v>44520</v>
      </c>
      <c r="C1669">
        <v>559</v>
      </c>
      <c r="D1669" t="s">
        <v>2920</v>
      </c>
      <c r="E1669" t="s">
        <v>2935</v>
      </c>
      <c r="F1669">
        <v>3</v>
      </c>
      <c r="G1669">
        <v>353.2</v>
      </c>
      <c r="H1669">
        <v>95.31</v>
      </c>
      <c r="I1669" t="b">
        <v>1</v>
      </c>
      <c r="J1669" t="s">
        <v>2904</v>
      </c>
      <c r="K1669" t="s">
        <v>2917</v>
      </c>
      <c r="L1669">
        <f>F1669*G1669</f>
        <v>1059.5999999999999</v>
      </c>
      <c r="M1669">
        <f t="shared" si="26"/>
        <v>1</v>
      </c>
    </row>
    <row r="1670" spans="1:13" x14ac:dyDescent="0.35">
      <c r="A1670">
        <v>9641</v>
      </c>
      <c r="B1670" s="1">
        <v>44332</v>
      </c>
      <c r="C1670">
        <v>560</v>
      </c>
      <c r="D1670" t="s">
        <v>2902</v>
      </c>
      <c r="E1670" t="s">
        <v>2933</v>
      </c>
      <c r="F1670">
        <v>2</v>
      </c>
      <c r="G1670">
        <v>390.31</v>
      </c>
      <c r="H1670">
        <v>188.19</v>
      </c>
      <c r="I1670" t="b">
        <v>0</v>
      </c>
      <c r="J1670" t="s">
        <v>2929</v>
      </c>
      <c r="K1670" t="s">
        <v>2917</v>
      </c>
      <c r="L1670">
        <f>F1670*G1670</f>
        <v>780.62</v>
      </c>
      <c r="M1670">
        <f t="shared" si="26"/>
        <v>0</v>
      </c>
    </row>
    <row r="1671" spans="1:13" x14ac:dyDescent="0.35">
      <c r="A1671">
        <v>6288</v>
      </c>
      <c r="B1671" s="1">
        <v>44300</v>
      </c>
      <c r="C1671">
        <v>560</v>
      </c>
      <c r="D1671" t="s">
        <v>2920</v>
      </c>
      <c r="E1671" t="s">
        <v>2935</v>
      </c>
      <c r="F1671">
        <v>5</v>
      </c>
      <c r="G1671">
        <v>220.36</v>
      </c>
      <c r="H1671">
        <v>29.27</v>
      </c>
      <c r="I1671" t="b">
        <v>0</v>
      </c>
      <c r="J1671" t="s">
        <v>2916</v>
      </c>
      <c r="K1671" t="s">
        <v>2917</v>
      </c>
      <c r="L1671">
        <f>F1671*G1671</f>
        <v>1101.8000000000002</v>
      </c>
      <c r="M1671">
        <f t="shared" si="26"/>
        <v>0</v>
      </c>
    </row>
    <row r="1672" spans="1:13" x14ac:dyDescent="0.35">
      <c r="A1672">
        <v>184</v>
      </c>
      <c r="B1672" s="1">
        <v>44978</v>
      </c>
      <c r="C1672">
        <v>561</v>
      </c>
      <c r="D1672" t="s">
        <v>2906</v>
      </c>
      <c r="E1672" t="s">
        <v>2922</v>
      </c>
      <c r="F1672">
        <v>2</v>
      </c>
      <c r="G1672">
        <v>192.61</v>
      </c>
      <c r="H1672">
        <v>76.739999999999995</v>
      </c>
      <c r="I1672" t="b">
        <v>0</v>
      </c>
      <c r="J1672" t="s">
        <v>2919</v>
      </c>
      <c r="K1672" t="s">
        <v>2917</v>
      </c>
      <c r="L1672">
        <f>F1672*G1672</f>
        <v>385.22</v>
      </c>
      <c r="M1672">
        <f t="shared" si="26"/>
        <v>0</v>
      </c>
    </row>
    <row r="1673" spans="1:13" x14ac:dyDescent="0.35">
      <c r="A1673">
        <v>1422</v>
      </c>
      <c r="B1673" s="1">
        <v>44777</v>
      </c>
      <c r="C1673">
        <v>561</v>
      </c>
      <c r="D1673" t="s">
        <v>2906</v>
      </c>
      <c r="E1673" t="s">
        <v>2922</v>
      </c>
      <c r="F1673">
        <v>5</v>
      </c>
      <c r="G1673">
        <v>115.37</v>
      </c>
      <c r="H1673">
        <v>55.47</v>
      </c>
      <c r="I1673" t="b">
        <v>0</v>
      </c>
      <c r="J1673" t="s">
        <v>2929</v>
      </c>
      <c r="K1673" t="s">
        <v>2905</v>
      </c>
      <c r="L1673">
        <f>F1673*G1673</f>
        <v>576.85</v>
      </c>
      <c r="M1673">
        <f t="shared" si="26"/>
        <v>0</v>
      </c>
    </row>
    <row r="1674" spans="1:13" x14ac:dyDescent="0.35">
      <c r="A1674">
        <v>7387</v>
      </c>
      <c r="B1674" s="1">
        <v>44420</v>
      </c>
      <c r="C1674">
        <v>561</v>
      </c>
      <c r="D1674" t="s">
        <v>2913</v>
      </c>
      <c r="E1674" t="s">
        <v>2918</v>
      </c>
      <c r="F1674">
        <v>2</v>
      </c>
      <c r="G1674">
        <v>39.5</v>
      </c>
      <c r="H1674">
        <v>15.87</v>
      </c>
      <c r="I1674" t="b">
        <v>1</v>
      </c>
      <c r="J1674" t="s">
        <v>2919</v>
      </c>
      <c r="K1674" t="s">
        <v>2905</v>
      </c>
      <c r="L1674">
        <f>F1674*G1674</f>
        <v>79</v>
      </c>
      <c r="M1674">
        <f t="shared" si="26"/>
        <v>1</v>
      </c>
    </row>
    <row r="1675" spans="1:13" x14ac:dyDescent="0.35">
      <c r="A1675">
        <v>7592</v>
      </c>
      <c r="B1675" s="1">
        <v>44943</v>
      </c>
      <c r="C1675">
        <v>562</v>
      </c>
      <c r="D1675" t="s">
        <v>2913</v>
      </c>
      <c r="E1675" t="s">
        <v>2918</v>
      </c>
      <c r="F1675">
        <v>3</v>
      </c>
      <c r="G1675">
        <v>114.62</v>
      </c>
      <c r="H1675">
        <v>8.1</v>
      </c>
      <c r="I1675" t="b">
        <v>1</v>
      </c>
      <c r="J1675" t="s">
        <v>2904</v>
      </c>
      <c r="K1675" t="s">
        <v>2905</v>
      </c>
      <c r="L1675">
        <f>F1675*G1675</f>
        <v>343.86</v>
      </c>
      <c r="M1675">
        <f t="shared" si="26"/>
        <v>1</v>
      </c>
    </row>
    <row r="1676" spans="1:13" x14ac:dyDescent="0.35">
      <c r="A1676">
        <v>4723</v>
      </c>
      <c r="B1676" s="1">
        <v>44719</v>
      </c>
      <c r="C1676">
        <v>562</v>
      </c>
      <c r="D1676" t="s">
        <v>2913</v>
      </c>
      <c r="E1676" t="s">
        <v>2940</v>
      </c>
      <c r="F1676">
        <v>2</v>
      </c>
      <c r="G1676">
        <v>125.76</v>
      </c>
      <c r="H1676">
        <v>50.79</v>
      </c>
      <c r="I1676" t="b">
        <v>1</v>
      </c>
      <c r="J1676" t="s">
        <v>2904</v>
      </c>
      <c r="K1676" t="s">
        <v>2917</v>
      </c>
      <c r="L1676">
        <f>F1676*G1676</f>
        <v>251.52</v>
      </c>
      <c r="M1676">
        <f t="shared" si="26"/>
        <v>1</v>
      </c>
    </row>
    <row r="1677" spans="1:13" x14ac:dyDescent="0.35">
      <c r="A1677">
        <v>6661</v>
      </c>
      <c r="B1677" s="1">
        <v>44635</v>
      </c>
      <c r="C1677">
        <v>562</v>
      </c>
      <c r="D1677" t="s">
        <v>2911</v>
      </c>
      <c r="E1677" t="s">
        <v>2943</v>
      </c>
      <c r="F1677">
        <v>3</v>
      </c>
      <c r="G1677">
        <v>91.94</v>
      </c>
      <c r="H1677">
        <v>14.86</v>
      </c>
      <c r="I1677" t="b">
        <v>0</v>
      </c>
      <c r="J1677" t="s">
        <v>2910</v>
      </c>
      <c r="K1677" t="s">
        <v>2917</v>
      </c>
      <c r="L1677">
        <f>F1677*G1677</f>
        <v>275.82</v>
      </c>
      <c r="M1677">
        <f t="shared" si="26"/>
        <v>0</v>
      </c>
    </row>
    <row r="1678" spans="1:13" x14ac:dyDescent="0.35">
      <c r="A1678">
        <v>9639</v>
      </c>
      <c r="B1678" s="1">
        <v>44447</v>
      </c>
      <c r="C1678">
        <v>562</v>
      </c>
      <c r="D1678" t="s">
        <v>2920</v>
      </c>
      <c r="E1678" t="s">
        <v>2935</v>
      </c>
      <c r="F1678">
        <v>3</v>
      </c>
      <c r="G1678">
        <v>466.16</v>
      </c>
      <c r="H1678">
        <v>117.33</v>
      </c>
      <c r="I1678" t="b">
        <v>0</v>
      </c>
      <c r="J1678" t="s">
        <v>2916</v>
      </c>
      <c r="K1678" t="s">
        <v>2905</v>
      </c>
      <c r="L1678">
        <f>F1678*G1678</f>
        <v>1398.48</v>
      </c>
      <c r="M1678">
        <f t="shared" si="26"/>
        <v>0</v>
      </c>
    </row>
    <row r="1679" spans="1:13" x14ac:dyDescent="0.35">
      <c r="A1679">
        <v>6654</v>
      </c>
      <c r="B1679" s="1">
        <v>44400</v>
      </c>
      <c r="C1679">
        <v>562</v>
      </c>
      <c r="D1679" t="s">
        <v>2906</v>
      </c>
      <c r="E1679" t="s">
        <v>2922</v>
      </c>
      <c r="F1679">
        <v>3</v>
      </c>
      <c r="G1679">
        <v>112.99</v>
      </c>
      <c r="H1679">
        <v>44.39</v>
      </c>
      <c r="I1679" t="b">
        <v>0</v>
      </c>
      <c r="J1679" t="s">
        <v>2929</v>
      </c>
      <c r="K1679" t="s">
        <v>2905</v>
      </c>
      <c r="L1679">
        <f>F1679*G1679</f>
        <v>338.96999999999997</v>
      </c>
      <c r="M1679">
        <f t="shared" si="26"/>
        <v>0</v>
      </c>
    </row>
    <row r="1680" spans="1:13" x14ac:dyDescent="0.35">
      <c r="A1680">
        <v>6860</v>
      </c>
      <c r="B1680" s="1">
        <v>44333</v>
      </c>
      <c r="C1680">
        <v>563</v>
      </c>
      <c r="D1680" t="s">
        <v>2913</v>
      </c>
      <c r="E1680" t="s">
        <v>2914</v>
      </c>
      <c r="F1680">
        <v>5</v>
      </c>
      <c r="G1680">
        <v>251.37</v>
      </c>
      <c r="H1680">
        <v>67.39</v>
      </c>
      <c r="I1680" t="b">
        <v>1</v>
      </c>
      <c r="J1680" t="s">
        <v>2929</v>
      </c>
      <c r="K1680" t="s">
        <v>2917</v>
      </c>
      <c r="L1680">
        <f>F1680*G1680</f>
        <v>1256.8499999999999</v>
      </c>
      <c r="M1680">
        <f t="shared" si="26"/>
        <v>1</v>
      </c>
    </row>
    <row r="1681" spans="1:13" x14ac:dyDescent="0.35">
      <c r="A1681">
        <v>9386</v>
      </c>
      <c r="B1681" s="1">
        <v>44860</v>
      </c>
      <c r="C1681">
        <v>564</v>
      </c>
      <c r="D1681" t="s">
        <v>2902</v>
      </c>
      <c r="E1681" t="s">
        <v>2903</v>
      </c>
      <c r="F1681">
        <v>2</v>
      </c>
      <c r="G1681">
        <v>314.7</v>
      </c>
      <c r="H1681">
        <v>130.66</v>
      </c>
      <c r="I1681" t="b">
        <v>0</v>
      </c>
      <c r="J1681" t="s">
        <v>2929</v>
      </c>
      <c r="K1681" t="s">
        <v>2917</v>
      </c>
      <c r="L1681">
        <f>F1681*G1681</f>
        <v>629.4</v>
      </c>
      <c r="M1681">
        <f t="shared" si="26"/>
        <v>0</v>
      </c>
    </row>
    <row r="1682" spans="1:13" x14ac:dyDescent="0.35">
      <c r="A1682">
        <v>4696</v>
      </c>
      <c r="B1682" s="1">
        <v>44520</v>
      </c>
      <c r="C1682">
        <v>564</v>
      </c>
      <c r="D1682" t="s">
        <v>2908</v>
      </c>
      <c r="E1682" t="s">
        <v>2932</v>
      </c>
      <c r="F1682">
        <v>3</v>
      </c>
      <c r="G1682">
        <v>251.76</v>
      </c>
      <c r="H1682">
        <v>3.23</v>
      </c>
      <c r="I1682" t="b">
        <v>0</v>
      </c>
      <c r="J1682" t="s">
        <v>2916</v>
      </c>
      <c r="K1682" t="s">
        <v>2917</v>
      </c>
      <c r="L1682">
        <f>F1682*G1682</f>
        <v>755.28</v>
      </c>
      <c r="M1682">
        <f t="shared" si="26"/>
        <v>0</v>
      </c>
    </row>
    <row r="1683" spans="1:13" x14ac:dyDescent="0.35">
      <c r="A1683">
        <v>1219</v>
      </c>
      <c r="B1683" s="1">
        <v>44472</v>
      </c>
      <c r="C1683">
        <v>564</v>
      </c>
      <c r="D1683" t="s">
        <v>2911</v>
      </c>
      <c r="E1683" t="s">
        <v>2943</v>
      </c>
      <c r="F1683">
        <v>4</v>
      </c>
      <c r="G1683">
        <v>328.39</v>
      </c>
      <c r="H1683">
        <v>26.82</v>
      </c>
      <c r="I1683" t="b">
        <v>0</v>
      </c>
      <c r="J1683" t="s">
        <v>2919</v>
      </c>
      <c r="K1683" t="s">
        <v>2905</v>
      </c>
      <c r="L1683">
        <f>F1683*G1683</f>
        <v>1313.56</v>
      </c>
      <c r="M1683">
        <f t="shared" si="26"/>
        <v>0</v>
      </c>
    </row>
    <row r="1684" spans="1:13" x14ac:dyDescent="0.35">
      <c r="A1684">
        <v>7484</v>
      </c>
      <c r="B1684" s="1">
        <v>44927</v>
      </c>
      <c r="C1684">
        <v>565</v>
      </c>
      <c r="D1684" t="s">
        <v>2920</v>
      </c>
      <c r="E1684" t="s">
        <v>2936</v>
      </c>
      <c r="F1684">
        <v>2</v>
      </c>
      <c r="G1684">
        <v>461.72</v>
      </c>
      <c r="H1684">
        <v>117.33</v>
      </c>
      <c r="I1684" t="b">
        <v>1</v>
      </c>
      <c r="J1684" t="s">
        <v>2919</v>
      </c>
      <c r="K1684" t="s">
        <v>2905</v>
      </c>
      <c r="L1684">
        <f>F1684*G1684</f>
        <v>923.44</v>
      </c>
      <c r="M1684">
        <f t="shared" si="26"/>
        <v>1</v>
      </c>
    </row>
    <row r="1685" spans="1:13" x14ac:dyDescent="0.35">
      <c r="A1685">
        <v>9070</v>
      </c>
      <c r="B1685" s="1">
        <v>44719</v>
      </c>
      <c r="C1685">
        <v>565</v>
      </c>
      <c r="D1685" t="s">
        <v>2902</v>
      </c>
      <c r="E1685" t="s">
        <v>2903</v>
      </c>
      <c r="F1685">
        <v>1</v>
      </c>
      <c r="G1685">
        <v>316.22000000000003</v>
      </c>
      <c r="H1685">
        <v>5.14</v>
      </c>
      <c r="I1685" t="b">
        <v>0</v>
      </c>
      <c r="J1685" t="s">
        <v>2916</v>
      </c>
      <c r="K1685" t="s">
        <v>2905</v>
      </c>
      <c r="L1685">
        <f>F1685*G1685</f>
        <v>316.22000000000003</v>
      </c>
      <c r="M1685">
        <f t="shared" si="26"/>
        <v>0</v>
      </c>
    </row>
    <row r="1686" spans="1:13" x14ac:dyDescent="0.35">
      <c r="A1686">
        <v>6184</v>
      </c>
      <c r="B1686" s="1">
        <v>44566</v>
      </c>
      <c r="C1686">
        <v>565</v>
      </c>
      <c r="D1686" t="s">
        <v>2908</v>
      </c>
      <c r="E1686" t="s">
        <v>2928</v>
      </c>
      <c r="F1686">
        <v>1</v>
      </c>
      <c r="G1686">
        <v>23.87</v>
      </c>
      <c r="H1686">
        <v>6.46</v>
      </c>
      <c r="I1686" t="b">
        <v>0</v>
      </c>
      <c r="J1686" t="s">
        <v>2904</v>
      </c>
      <c r="K1686" t="s">
        <v>2917</v>
      </c>
      <c r="L1686">
        <f>F1686*G1686</f>
        <v>23.87</v>
      </c>
      <c r="M1686">
        <f t="shared" si="26"/>
        <v>0</v>
      </c>
    </row>
    <row r="1687" spans="1:13" x14ac:dyDescent="0.35">
      <c r="A1687">
        <v>8254</v>
      </c>
      <c r="B1687" s="1">
        <v>44335</v>
      </c>
      <c r="C1687">
        <v>565</v>
      </c>
      <c r="D1687" t="s">
        <v>2902</v>
      </c>
      <c r="E1687" t="s">
        <v>2903</v>
      </c>
      <c r="F1687">
        <v>1</v>
      </c>
      <c r="G1687">
        <v>261.5</v>
      </c>
      <c r="H1687">
        <v>27.55</v>
      </c>
      <c r="I1687" t="b">
        <v>1</v>
      </c>
      <c r="J1687" t="s">
        <v>2929</v>
      </c>
      <c r="K1687" t="s">
        <v>2905</v>
      </c>
      <c r="L1687">
        <f>F1687*G1687</f>
        <v>261.5</v>
      </c>
      <c r="M1687">
        <f t="shared" si="26"/>
        <v>1</v>
      </c>
    </row>
    <row r="1688" spans="1:13" x14ac:dyDescent="0.35">
      <c r="A1688">
        <v>451</v>
      </c>
      <c r="B1688" s="1">
        <v>44986</v>
      </c>
      <c r="C1688">
        <v>566</v>
      </c>
      <c r="D1688" t="s">
        <v>2902</v>
      </c>
      <c r="E1688" t="s">
        <v>2933</v>
      </c>
      <c r="F1688">
        <v>1</v>
      </c>
      <c r="G1688">
        <v>391.81</v>
      </c>
      <c r="H1688">
        <v>92.07</v>
      </c>
      <c r="I1688" t="b">
        <v>1</v>
      </c>
      <c r="J1688" t="s">
        <v>2916</v>
      </c>
      <c r="K1688" t="s">
        <v>2917</v>
      </c>
      <c r="L1688">
        <f>F1688*G1688</f>
        <v>391.81</v>
      </c>
      <c r="M1688">
        <f t="shared" si="26"/>
        <v>1</v>
      </c>
    </row>
    <row r="1689" spans="1:13" x14ac:dyDescent="0.35">
      <c r="A1689">
        <v>297</v>
      </c>
      <c r="B1689" s="1">
        <v>44560</v>
      </c>
      <c r="C1689">
        <v>566</v>
      </c>
      <c r="D1689" t="s">
        <v>2913</v>
      </c>
      <c r="E1689" t="s">
        <v>2926</v>
      </c>
      <c r="F1689">
        <v>4</v>
      </c>
      <c r="G1689">
        <v>385.18</v>
      </c>
      <c r="H1689">
        <v>133.93</v>
      </c>
      <c r="I1689" t="b">
        <v>0</v>
      </c>
      <c r="J1689" t="s">
        <v>2929</v>
      </c>
      <c r="K1689" t="s">
        <v>2917</v>
      </c>
      <c r="L1689">
        <f>F1689*G1689</f>
        <v>1540.72</v>
      </c>
      <c r="M1689">
        <f t="shared" si="26"/>
        <v>0</v>
      </c>
    </row>
    <row r="1690" spans="1:13" x14ac:dyDescent="0.35">
      <c r="A1690">
        <v>377</v>
      </c>
      <c r="B1690" s="1">
        <v>44981</v>
      </c>
      <c r="C1690">
        <v>567</v>
      </c>
      <c r="D1690" t="s">
        <v>2908</v>
      </c>
      <c r="E1690" t="s">
        <v>2909</v>
      </c>
      <c r="F1690">
        <v>2</v>
      </c>
      <c r="G1690">
        <v>94.2</v>
      </c>
      <c r="H1690">
        <v>45.52</v>
      </c>
      <c r="I1690" t="b">
        <v>0</v>
      </c>
      <c r="J1690" t="s">
        <v>2916</v>
      </c>
      <c r="K1690" t="s">
        <v>2917</v>
      </c>
      <c r="L1690">
        <f>F1690*G1690</f>
        <v>188.4</v>
      </c>
      <c r="M1690">
        <f t="shared" si="26"/>
        <v>0</v>
      </c>
    </row>
    <row r="1691" spans="1:13" x14ac:dyDescent="0.35">
      <c r="A1691">
        <v>7754</v>
      </c>
      <c r="B1691" s="1">
        <v>44967</v>
      </c>
      <c r="C1691">
        <v>567</v>
      </c>
      <c r="D1691" t="s">
        <v>2908</v>
      </c>
      <c r="E1691" t="s">
        <v>2909</v>
      </c>
      <c r="F1691">
        <v>4</v>
      </c>
      <c r="G1691">
        <v>498.35</v>
      </c>
      <c r="H1691">
        <v>137.13999999999999</v>
      </c>
      <c r="I1691" t="b">
        <v>0</v>
      </c>
      <c r="J1691" t="s">
        <v>2929</v>
      </c>
      <c r="K1691" t="s">
        <v>2905</v>
      </c>
      <c r="L1691">
        <f>F1691*G1691</f>
        <v>1993.4</v>
      </c>
      <c r="M1691">
        <f t="shared" si="26"/>
        <v>0</v>
      </c>
    </row>
    <row r="1692" spans="1:13" x14ac:dyDescent="0.35">
      <c r="A1692">
        <v>7147</v>
      </c>
      <c r="B1692" s="1">
        <v>44920</v>
      </c>
      <c r="C1692">
        <v>567</v>
      </c>
      <c r="D1692" t="s">
        <v>2906</v>
      </c>
      <c r="E1692" t="s">
        <v>2934</v>
      </c>
      <c r="F1692">
        <v>2</v>
      </c>
      <c r="G1692">
        <v>204.8</v>
      </c>
      <c r="H1692">
        <v>96.38</v>
      </c>
      <c r="I1692" t="b">
        <v>1</v>
      </c>
      <c r="J1692" t="s">
        <v>2916</v>
      </c>
      <c r="K1692" t="s">
        <v>2917</v>
      </c>
      <c r="L1692">
        <f>F1692*G1692</f>
        <v>409.6</v>
      </c>
      <c r="M1692">
        <f t="shared" si="26"/>
        <v>1</v>
      </c>
    </row>
    <row r="1693" spans="1:13" x14ac:dyDescent="0.35">
      <c r="A1693">
        <v>1416</v>
      </c>
      <c r="B1693" s="1">
        <v>44889</v>
      </c>
      <c r="C1693">
        <v>567</v>
      </c>
      <c r="D1693" t="s">
        <v>2913</v>
      </c>
      <c r="E1693" t="s">
        <v>2926</v>
      </c>
      <c r="F1693">
        <v>3</v>
      </c>
      <c r="G1693">
        <v>108.33</v>
      </c>
      <c r="H1693">
        <v>30.54</v>
      </c>
      <c r="I1693" t="b">
        <v>0</v>
      </c>
      <c r="J1693" t="s">
        <v>2904</v>
      </c>
      <c r="K1693" t="s">
        <v>2917</v>
      </c>
      <c r="L1693">
        <f>F1693*G1693</f>
        <v>324.99</v>
      </c>
      <c r="M1693">
        <f t="shared" si="26"/>
        <v>0</v>
      </c>
    </row>
    <row r="1694" spans="1:13" x14ac:dyDescent="0.35">
      <c r="A1694">
        <v>9456</v>
      </c>
      <c r="B1694" s="1">
        <v>44881</v>
      </c>
      <c r="C1694">
        <v>567</v>
      </c>
      <c r="D1694" t="s">
        <v>2920</v>
      </c>
      <c r="E1694" t="s">
        <v>2930</v>
      </c>
      <c r="F1694">
        <v>3</v>
      </c>
      <c r="G1694">
        <v>96.1</v>
      </c>
      <c r="H1694">
        <v>4.9800000000000004</v>
      </c>
      <c r="I1694" t="b">
        <v>0</v>
      </c>
      <c r="J1694" t="s">
        <v>2904</v>
      </c>
      <c r="K1694" t="s">
        <v>2917</v>
      </c>
      <c r="L1694">
        <f>F1694*G1694</f>
        <v>288.29999999999995</v>
      </c>
      <c r="M1694">
        <f t="shared" si="26"/>
        <v>0</v>
      </c>
    </row>
    <row r="1695" spans="1:13" x14ac:dyDescent="0.35">
      <c r="A1695">
        <v>3533</v>
      </c>
      <c r="B1695" s="1">
        <v>44685</v>
      </c>
      <c r="C1695">
        <v>567</v>
      </c>
      <c r="D1695" t="s">
        <v>2902</v>
      </c>
      <c r="E1695" t="s">
        <v>2939</v>
      </c>
      <c r="F1695">
        <v>1</v>
      </c>
      <c r="G1695">
        <v>27.68</v>
      </c>
      <c r="H1695">
        <v>0.28000000000000003</v>
      </c>
      <c r="I1695" t="b">
        <v>1</v>
      </c>
      <c r="J1695" t="s">
        <v>2904</v>
      </c>
      <c r="K1695" t="s">
        <v>2905</v>
      </c>
      <c r="L1695">
        <f>F1695*G1695</f>
        <v>27.68</v>
      </c>
      <c r="M1695">
        <f t="shared" si="26"/>
        <v>1</v>
      </c>
    </row>
    <row r="1696" spans="1:13" x14ac:dyDescent="0.35">
      <c r="A1696">
        <v>5940</v>
      </c>
      <c r="B1696" s="1">
        <v>44544</v>
      </c>
      <c r="C1696">
        <v>567</v>
      </c>
      <c r="D1696" t="s">
        <v>2911</v>
      </c>
      <c r="E1696" t="s">
        <v>2912</v>
      </c>
      <c r="F1696">
        <v>4</v>
      </c>
      <c r="G1696">
        <v>257.08999999999997</v>
      </c>
      <c r="H1696">
        <v>98.26</v>
      </c>
      <c r="I1696" t="b">
        <v>0</v>
      </c>
      <c r="J1696" t="s">
        <v>2904</v>
      </c>
      <c r="K1696" t="s">
        <v>2917</v>
      </c>
      <c r="L1696">
        <f>F1696*G1696</f>
        <v>1028.3599999999999</v>
      </c>
      <c r="M1696">
        <f t="shared" si="26"/>
        <v>0</v>
      </c>
    </row>
    <row r="1697" spans="1:13" x14ac:dyDescent="0.35">
      <c r="A1697">
        <v>1289</v>
      </c>
      <c r="B1697" s="1">
        <v>44532</v>
      </c>
      <c r="C1697">
        <v>567</v>
      </c>
      <c r="D1697" t="s">
        <v>2906</v>
      </c>
      <c r="E1697" t="s">
        <v>2934</v>
      </c>
      <c r="F1697">
        <v>3</v>
      </c>
      <c r="G1697">
        <v>467.92</v>
      </c>
      <c r="H1697">
        <v>220.1</v>
      </c>
      <c r="I1697" t="b">
        <v>0</v>
      </c>
      <c r="J1697" t="s">
        <v>2910</v>
      </c>
      <c r="K1697" t="s">
        <v>2905</v>
      </c>
      <c r="L1697">
        <f>F1697*G1697</f>
        <v>1403.76</v>
      </c>
      <c r="M1697">
        <f t="shared" si="26"/>
        <v>0</v>
      </c>
    </row>
    <row r="1698" spans="1:13" x14ac:dyDescent="0.35">
      <c r="A1698">
        <v>8913</v>
      </c>
      <c r="B1698" s="1">
        <v>44723</v>
      </c>
      <c r="C1698">
        <v>568</v>
      </c>
      <c r="D1698" t="s">
        <v>2913</v>
      </c>
      <c r="E1698" t="s">
        <v>2918</v>
      </c>
      <c r="F1698">
        <v>1</v>
      </c>
      <c r="G1698">
        <v>333.44</v>
      </c>
      <c r="H1698">
        <v>89.06</v>
      </c>
      <c r="I1698" t="b">
        <v>1</v>
      </c>
      <c r="J1698" t="s">
        <v>2916</v>
      </c>
      <c r="K1698" t="s">
        <v>2905</v>
      </c>
      <c r="L1698">
        <f>F1698*G1698</f>
        <v>333.44</v>
      </c>
      <c r="M1698">
        <f t="shared" si="26"/>
        <v>1</v>
      </c>
    </row>
    <row r="1699" spans="1:13" x14ac:dyDescent="0.35">
      <c r="A1699">
        <v>6937</v>
      </c>
      <c r="B1699" s="1">
        <v>44613</v>
      </c>
      <c r="C1699">
        <v>568</v>
      </c>
      <c r="D1699" t="s">
        <v>2920</v>
      </c>
      <c r="E1699" t="s">
        <v>2936</v>
      </c>
      <c r="F1699">
        <v>4</v>
      </c>
      <c r="G1699">
        <v>185.46</v>
      </c>
      <c r="H1699">
        <v>68.650000000000006</v>
      </c>
      <c r="I1699" t="b">
        <v>1</v>
      </c>
      <c r="J1699" t="s">
        <v>2929</v>
      </c>
      <c r="K1699" t="s">
        <v>2905</v>
      </c>
      <c r="L1699">
        <f>F1699*G1699</f>
        <v>741.84</v>
      </c>
      <c r="M1699">
        <f t="shared" si="26"/>
        <v>1</v>
      </c>
    </row>
    <row r="1700" spans="1:13" x14ac:dyDescent="0.35">
      <c r="A1700">
        <v>7444</v>
      </c>
      <c r="B1700" s="1">
        <v>44361</v>
      </c>
      <c r="C1700">
        <v>568</v>
      </c>
      <c r="D1700" t="s">
        <v>2902</v>
      </c>
      <c r="E1700" t="s">
        <v>2903</v>
      </c>
      <c r="F1700">
        <v>5</v>
      </c>
      <c r="G1700">
        <v>255.92</v>
      </c>
      <c r="H1700">
        <v>90.77</v>
      </c>
      <c r="I1700" t="b">
        <v>0</v>
      </c>
      <c r="J1700" t="s">
        <v>2916</v>
      </c>
      <c r="K1700" t="s">
        <v>2905</v>
      </c>
      <c r="L1700">
        <f>F1700*G1700</f>
        <v>1279.5999999999999</v>
      </c>
      <c r="M1700">
        <f t="shared" si="26"/>
        <v>0</v>
      </c>
    </row>
    <row r="1701" spans="1:13" x14ac:dyDescent="0.35">
      <c r="A1701">
        <v>3914</v>
      </c>
      <c r="B1701" s="1">
        <v>44329</v>
      </c>
      <c r="C1701">
        <v>568</v>
      </c>
      <c r="D1701" t="s">
        <v>2906</v>
      </c>
      <c r="E1701" t="s">
        <v>2925</v>
      </c>
      <c r="F1701">
        <v>4</v>
      </c>
      <c r="G1701">
        <v>157.82</v>
      </c>
      <c r="H1701">
        <v>76.59</v>
      </c>
      <c r="I1701" t="b">
        <v>0</v>
      </c>
      <c r="J1701" t="s">
        <v>2919</v>
      </c>
      <c r="K1701" t="s">
        <v>2905</v>
      </c>
      <c r="L1701">
        <f>F1701*G1701</f>
        <v>631.28</v>
      </c>
      <c r="M1701">
        <f t="shared" si="26"/>
        <v>0</v>
      </c>
    </row>
    <row r="1702" spans="1:13" x14ac:dyDescent="0.35">
      <c r="A1702">
        <v>88</v>
      </c>
      <c r="B1702" s="1">
        <v>44886</v>
      </c>
      <c r="C1702">
        <v>569</v>
      </c>
      <c r="D1702" t="s">
        <v>2913</v>
      </c>
      <c r="E1702" t="s">
        <v>2918</v>
      </c>
      <c r="F1702">
        <v>1</v>
      </c>
      <c r="G1702">
        <v>29.18</v>
      </c>
      <c r="H1702">
        <v>8.39</v>
      </c>
      <c r="I1702" t="b">
        <v>1</v>
      </c>
      <c r="J1702" t="s">
        <v>2919</v>
      </c>
      <c r="K1702" t="s">
        <v>2905</v>
      </c>
      <c r="L1702">
        <f>F1702*G1702</f>
        <v>29.18</v>
      </c>
      <c r="M1702">
        <f t="shared" si="26"/>
        <v>1</v>
      </c>
    </row>
    <row r="1703" spans="1:13" x14ac:dyDescent="0.35">
      <c r="A1703">
        <v>6975</v>
      </c>
      <c r="B1703" s="1">
        <v>44788</v>
      </c>
      <c r="C1703">
        <v>569</v>
      </c>
      <c r="D1703" t="s">
        <v>2902</v>
      </c>
      <c r="E1703" t="s">
        <v>2939</v>
      </c>
      <c r="F1703">
        <v>1</v>
      </c>
      <c r="G1703">
        <v>149.12</v>
      </c>
      <c r="H1703">
        <v>21.2</v>
      </c>
      <c r="I1703" t="b">
        <v>0</v>
      </c>
      <c r="J1703" t="s">
        <v>2929</v>
      </c>
      <c r="K1703" t="s">
        <v>2905</v>
      </c>
      <c r="L1703">
        <f>F1703*G1703</f>
        <v>149.12</v>
      </c>
      <c r="M1703">
        <f t="shared" si="26"/>
        <v>0</v>
      </c>
    </row>
    <row r="1704" spans="1:13" x14ac:dyDescent="0.35">
      <c r="A1704">
        <v>9899</v>
      </c>
      <c r="B1704" s="1">
        <v>44621</v>
      </c>
      <c r="C1704">
        <v>569</v>
      </c>
      <c r="D1704" t="s">
        <v>2902</v>
      </c>
      <c r="E1704" t="s">
        <v>2903</v>
      </c>
      <c r="F1704">
        <v>3</v>
      </c>
      <c r="G1704">
        <v>171.57</v>
      </c>
      <c r="H1704">
        <v>12.14</v>
      </c>
      <c r="I1704" t="b">
        <v>0</v>
      </c>
      <c r="J1704" t="s">
        <v>2916</v>
      </c>
      <c r="K1704" t="s">
        <v>2917</v>
      </c>
      <c r="L1704">
        <f>F1704*G1704</f>
        <v>514.71</v>
      </c>
      <c r="M1704">
        <f t="shared" si="26"/>
        <v>0</v>
      </c>
    </row>
    <row r="1705" spans="1:13" x14ac:dyDescent="0.35">
      <c r="A1705">
        <v>4597</v>
      </c>
      <c r="B1705" s="1">
        <v>44599</v>
      </c>
      <c r="C1705">
        <v>569</v>
      </c>
      <c r="D1705" t="s">
        <v>2911</v>
      </c>
      <c r="E1705" t="s">
        <v>2944</v>
      </c>
      <c r="F1705">
        <v>3</v>
      </c>
      <c r="G1705">
        <v>352.18</v>
      </c>
      <c r="H1705">
        <v>158.81</v>
      </c>
      <c r="I1705" t="b">
        <v>0</v>
      </c>
      <c r="J1705" t="s">
        <v>2904</v>
      </c>
      <c r="K1705" t="s">
        <v>2917</v>
      </c>
      <c r="L1705">
        <f>F1705*G1705</f>
        <v>1056.54</v>
      </c>
      <c r="M1705">
        <f t="shared" si="26"/>
        <v>0</v>
      </c>
    </row>
    <row r="1706" spans="1:13" x14ac:dyDescent="0.35">
      <c r="A1706">
        <v>5263</v>
      </c>
      <c r="B1706" s="1">
        <v>44737</v>
      </c>
      <c r="C1706">
        <v>570</v>
      </c>
      <c r="D1706" t="s">
        <v>2908</v>
      </c>
      <c r="E1706" t="s">
        <v>2932</v>
      </c>
      <c r="F1706">
        <v>4</v>
      </c>
      <c r="G1706">
        <v>172.9</v>
      </c>
      <c r="H1706">
        <v>71.760000000000005</v>
      </c>
      <c r="I1706" t="b">
        <v>1</v>
      </c>
      <c r="J1706" t="s">
        <v>2916</v>
      </c>
      <c r="K1706" t="s">
        <v>2905</v>
      </c>
      <c r="L1706">
        <f>F1706*G1706</f>
        <v>691.6</v>
      </c>
      <c r="M1706">
        <f t="shared" si="26"/>
        <v>1</v>
      </c>
    </row>
    <row r="1707" spans="1:13" x14ac:dyDescent="0.35">
      <c r="A1707">
        <v>9401</v>
      </c>
      <c r="B1707" s="1">
        <v>44494</v>
      </c>
      <c r="C1707">
        <v>570</v>
      </c>
      <c r="D1707" t="s">
        <v>2920</v>
      </c>
      <c r="E1707" t="s">
        <v>2921</v>
      </c>
      <c r="F1707">
        <v>3</v>
      </c>
      <c r="G1707">
        <v>250.64</v>
      </c>
      <c r="H1707">
        <v>85.07</v>
      </c>
      <c r="I1707" t="b">
        <v>1</v>
      </c>
      <c r="J1707" t="s">
        <v>2916</v>
      </c>
      <c r="K1707" t="s">
        <v>2917</v>
      </c>
      <c r="L1707">
        <f>F1707*G1707</f>
        <v>751.92</v>
      </c>
      <c r="M1707">
        <f t="shared" si="26"/>
        <v>1</v>
      </c>
    </row>
    <row r="1708" spans="1:13" x14ac:dyDescent="0.35">
      <c r="A1708">
        <v>7693</v>
      </c>
      <c r="B1708" s="1">
        <v>44308</v>
      </c>
      <c r="C1708">
        <v>570</v>
      </c>
      <c r="D1708" t="s">
        <v>2913</v>
      </c>
      <c r="E1708" t="s">
        <v>2940</v>
      </c>
      <c r="F1708">
        <v>3</v>
      </c>
      <c r="G1708">
        <v>369.05</v>
      </c>
      <c r="H1708">
        <v>116.03</v>
      </c>
      <c r="I1708" t="b">
        <v>1</v>
      </c>
      <c r="J1708" t="s">
        <v>2916</v>
      </c>
      <c r="K1708" t="s">
        <v>2917</v>
      </c>
      <c r="L1708">
        <f>F1708*G1708</f>
        <v>1107.1500000000001</v>
      </c>
      <c r="M1708">
        <f t="shared" si="26"/>
        <v>1</v>
      </c>
    </row>
    <row r="1709" spans="1:13" x14ac:dyDescent="0.35">
      <c r="A1709">
        <v>2132</v>
      </c>
      <c r="B1709" s="1">
        <v>44304</v>
      </c>
      <c r="C1709">
        <v>570</v>
      </c>
      <c r="D1709" t="s">
        <v>2906</v>
      </c>
      <c r="E1709" t="s">
        <v>2934</v>
      </c>
      <c r="F1709">
        <v>5</v>
      </c>
      <c r="G1709">
        <v>285.22000000000003</v>
      </c>
      <c r="H1709">
        <v>95.55</v>
      </c>
      <c r="I1709" t="b">
        <v>0</v>
      </c>
      <c r="J1709" t="s">
        <v>2910</v>
      </c>
      <c r="K1709" t="s">
        <v>2905</v>
      </c>
      <c r="L1709">
        <f>F1709*G1709</f>
        <v>1426.1000000000001</v>
      </c>
      <c r="M1709">
        <f t="shared" si="26"/>
        <v>0</v>
      </c>
    </row>
    <row r="1710" spans="1:13" x14ac:dyDescent="0.35">
      <c r="A1710">
        <v>9064</v>
      </c>
      <c r="B1710" s="1">
        <v>44793</v>
      </c>
      <c r="C1710">
        <v>572</v>
      </c>
      <c r="D1710" t="s">
        <v>2920</v>
      </c>
      <c r="E1710" t="s">
        <v>2935</v>
      </c>
      <c r="F1710">
        <v>4</v>
      </c>
      <c r="G1710">
        <v>183.48</v>
      </c>
      <c r="H1710">
        <v>71.47</v>
      </c>
      <c r="I1710" t="b">
        <v>0</v>
      </c>
      <c r="J1710" t="s">
        <v>2904</v>
      </c>
      <c r="K1710" t="s">
        <v>2905</v>
      </c>
      <c r="L1710">
        <f>F1710*G1710</f>
        <v>733.92</v>
      </c>
      <c r="M1710">
        <f t="shared" si="26"/>
        <v>0</v>
      </c>
    </row>
    <row r="1711" spans="1:13" x14ac:dyDescent="0.35">
      <c r="A1711">
        <v>75</v>
      </c>
      <c r="B1711" s="1">
        <v>44364</v>
      </c>
      <c r="C1711">
        <v>572</v>
      </c>
      <c r="D1711" t="s">
        <v>2920</v>
      </c>
      <c r="E1711" t="s">
        <v>2921</v>
      </c>
      <c r="F1711">
        <v>1</v>
      </c>
      <c r="G1711">
        <v>493.44</v>
      </c>
      <c r="H1711">
        <v>240.99</v>
      </c>
      <c r="I1711" t="b">
        <v>0</v>
      </c>
      <c r="J1711" t="s">
        <v>2904</v>
      </c>
      <c r="K1711" t="s">
        <v>2917</v>
      </c>
      <c r="L1711">
        <f>F1711*G1711</f>
        <v>493.44</v>
      </c>
      <c r="M1711">
        <f t="shared" si="26"/>
        <v>0</v>
      </c>
    </row>
    <row r="1712" spans="1:13" x14ac:dyDescent="0.35">
      <c r="A1712">
        <v>8197</v>
      </c>
      <c r="B1712" s="1">
        <v>44837</v>
      </c>
      <c r="C1712">
        <v>573</v>
      </c>
      <c r="D1712" t="s">
        <v>2902</v>
      </c>
      <c r="E1712" t="s">
        <v>2903</v>
      </c>
      <c r="F1712">
        <v>1</v>
      </c>
      <c r="G1712">
        <v>204.56</v>
      </c>
      <c r="H1712">
        <v>75.900000000000006</v>
      </c>
      <c r="I1712" t="b">
        <v>0</v>
      </c>
      <c r="J1712" t="s">
        <v>2919</v>
      </c>
      <c r="K1712" t="s">
        <v>2905</v>
      </c>
      <c r="L1712">
        <f>F1712*G1712</f>
        <v>204.56</v>
      </c>
      <c r="M1712">
        <f t="shared" si="26"/>
        <v>0</v>
      </c>
    </row>
    <row r="1713" spans="1:13" x14ac:dyDescent="0.35">
      <c r="A1713">
        <v>4177</v>
      </c>
      <c r="B1713" s="1">
        <v>44826</v>
      </c>
      <c r="C1713">
        <v>573</v>
      </c>
      <c r="D1713" t="s">
        <v>2911</v>
      </c>
      <c r="E1713" t="s">
        <v>2944</v>
      </c>
      <c r="F1713">
        <v>5</v>
      </c>
      <c r="G1713">
        <v>149.27000000000001</v>
      </c>
      <c r="H1713">
        <v>20.58</v>
      </c>
      <c r="I1713" t="b">
        <v>1</v>
      </c>
      <c r="J1713" t="s">
        <v>2904</v>
      </c>
      <c r="K1713" t="s">
        <v>2905</v>
      </c>
      <c r="L1713">
        <f>F1713*G1713</f>
        <v>746.35</v>
      </c>
      <c r="M1713">
        <f t="shared" si="26"/>
        <v>1</v>
      </c>
    </row>
    <row r="1714" spans="1:13" x14ac:dyDescent="0.35">
      <c r="A1714">
        <v>5073</v>
      </c>
      <c r="B1714" s="1">
        <v>44716</v>
      </c>
      <c r="C1714">
        <v>573</v>
      </c>
      <c r="D1714" t="s">
        <v>2913</v>
      </c>
      <c r="E1714" t="s">
        <v>2918</v>
      </c>
      <c r="F1714">
        <v>2</v>
      </c>
      <c r="G1714">
        <v>338.36</v>
      </c>
      <c r="H1714">
        <v>140.24</v>
      </c>
      <c r="I1714" t="b">
        <v>1</v>
      </c>
      <c r="J1714" t="s">
        <v>2929</v>
      </c>
      <c r="K1714" t="s">
        <v>2905</v>
      </c>
      <c r="L1714">
        <f>F1714*G1714</f>
        <v>676.72</v>
      </c>
      <c r="M1714">
        <f t="shared" si="26"/>
        <v>1</v>
      </c>
    </row>
    <row r="1715" spans="1:13" x14ac:dyDescent="0.35">
      <c r="A1715">
        <v>4277</v>
      </c>
      <c r="B1715" s="1">
        <v>44501</v>
      </c>
      <c r="C1715">
        <v>573</v>
      </c>
      <c r="D1715" t="s">
        <v>2908</v>
      </c>
      <c r="E1715" t="s">
        <v>2937</v>
      </c>
      <c r="F1715">
        <v>2</v>
      </c>
      <c r="G1715">
        <v>458.53</v>
      </c>
      <c r="H1715">
        <v>130.31</v>
      </c>
      <c r="I1715" t="b">
        <v>1</v>
      </c>
      <c r="J1715" t="s">
        <v>2910</v>
      </c>
      <c r="K1715" t="s">
        <v>2905</v>
      </c>
      <c r="L1715">
        <f>F1715*G1715</f>
        <v>917.06</v>
      </c>
      <c r="M1715">
        <f t="shared" si="26"/>
        <v>1</v>
      </c>
    </row>
    <row r="1716" spans="1:13" x14ac:dyDescent="0.35">
      <c r="A1716">
        <v>3294</v>
      </c>
      <c r="B1716" s="1">
        <v>44746</v>
      </c>
      <c r="C1716">
        <v>574</v>
      </c>
      <c r="D1716" t="s">
        <v>2911</v>
      </c>
      <c r="E1716" t="s">
        <v>2924</v>
      </c>
      <c r="F1716">
        <v>2</v>
      </c>
      <c r="G1716">
        <v>362.88</v>
      </c>
      <c r="H1716">
        <v>174.62</v>
      </c>
      <c r="I1716" t="b">
        <v>0</v>
      </c>
      <c r="J1716" t="s">
        <v>2929</v>
      </c>
      <c r="K1716" t="s">
        <v>2917</v>
      </c>
      <c r="L1716">
        <f>F1716*G1716</f>
        <v>725.76</v>
      </c>
      <c r="M1716">
        <f t="shared" si="26"/>
        <v>0</v>
      </c>
    </row>
    <row r="1717" spans="1:13" x14ac:dyDescent="0.35">
      <c r="A1717">
        <v>5671</v>
      </c>
      <c r="B1717" s="1">
        <v>44712</v>
      </c>
      <c r="C1717">
        <v>574</v>
      </c>
      <c r="D1717" t="s">
        <v>2902</v>
      </c>
      <c r="E1717" t="s">
        <v>2933</v>
      </c>
      <c r="F1717">
        <v>2</v>
      </c>
      <c r="G1717">
        <v>361.5</v>
      </c>
      <c r="H1717">
        <v>120.2</v>
      </c>
      <c r="I1717" t="b">
        <v>1</v>
      </c>
      <c r="J1717" t="s">
        <v>2916</v>
      </c>
      <c r="K1717" t="s">
        <v>2905</v>
      </c>
      <c r="L1717">
        <f>F1717*G1717</f>
        <v>723</v>
      </c>
      <c r="M1717">
        <f t="shared" si="26"/>
        <v>1</v>
      </c>
    </row>
    <row r="1718" spans="1:13" x14ac:dyDescent="0.35">
      <c r="A1718">
        <v>5767</v>
      </c>
      <c r="B1718" s="1">
        <v>44476</v>
      </c>
      <c r="C1718">
        <v>574</v>
      </c>
      <c r="D1718" t="s">
        <v>2908</v>
      </c>
      <c r="E1718" t="s">
        <v>2932</v>
      </c>
      <c r="F1718">
        <v>3</v>
      </c>
      <c r="G1718">
        <v>330.13</v>
      </c>
      <c r="H1718">
        <v>99.9</v>
      </c>
      <c r="I1718" t="b">
        <v>0</v>
      </c>
      <c r="J1718" t="s">
        <v>2929</v>
      </c>
      <c r="K1718" t="s">
        <v>2917</v>
      </c>
      <c r="L1718">
        <f>F1718*G1718</f>
        <v>990.39</v>
      </c>
      <c r="M1718">
        <f t="shared" si="26"/>
        <v>0</v>
      </c>
    </row>
    <row r="1719" spans="1:13" x14ac:dyDescent="0.35">
      <c r="A1719">
        <v>6374</v>
      </c>
      <c r="B1719" s="1">
        <v>44724</v>
      </c>
      <c r="C1719">
        <v>575</v>
      </c>
      <c r="D1719" t="s">
        <v>2902</v>
      </c>
      <c r="E1719" t="s">
        <v>2903</v>
      </c>
      <c r="F1719">
        <v>2</v>
      </c>
      <c r="G1719">
        <v>277.08</v>
      </c>
      <c r="H1719">
        <v>27.74</v>
      </c>
      <c r="I1719" t="b">
        <v>0</v>
      </c>
      <c r="J1719" t="s">
        <v>2919</v>
      </c>
      <c r="K1719" t="s">
        <v>2905</v>
      </c>
      <c r="L1719">
        <f>F1719*G1719</f>
        <v>554.16</v>
      </c>
      <c r="M1719">
        <f t="shared" si="26"/>
        <v>0</v>
      </c>
    </row>
    <row r="1720" spans="1:13" x14ac:dyDescent="0.35">
      <c r="A1720">
        <v>527</v>
      </c>
      <c r="B1720" s="1">
        <v>44778</v>
      </c>
      <c r="C1720">
        <v>576</v>
      </c>
      <c r="D1720" t="s">
        <v>2902</v>
      </c>
      <c r="E1720" t="s">
        <v>2933</v>
      </c>
      <c r="F1720">
        <v>5</v>
      </c>
      <c r="G1720">
        <v>434.46</v>
      </c>
      <c r="H1720">
        <v>152.63</v>
      </c>
      <c r="I1720" t="b">
        <v>0</v>
      </c>
      <c r="J1720" t="s">
        <v>2929</v>
      </c>
      <c r="K1720" t="s">
        <v>2917</v>
      </c>
      <c r="L1720">
        <f>F1720*G1720</f>
        <v>2172.2999999999997</v>
      </c>
      <c r="M1720">
        <f t="shared" si="26"/>
        <v>0</v>
      </c>
    </row>
    <row r="1721" spans="1:13" x14ac:dyDescent="0.35">
      <c r="A1721">
        <v>8329</v>
      </c>
      <c r="B1721" s="1">
        <v>44324</v>
      </c>
      <c r="C1721">
        <v>576</v>
      </c>
      <c r="D1721" t="s">
        <v>2920</v>
      </c>
      <c r="E1721" t="s">
        <v>2936</v>
      </c>
      <c r="F1721">
        <v>3</v>
      </c>
      <c r="G1721">
        <v>188.04</v>
      </c>
      <c r="H1721">
        <v>5.0999999999999996</v>
      </c>
      <c r="I1721" t="b">
        <v>1</v>
      </c>
      <c r="J1721" t="s">
        <v>2929</v>
      </c>
      <c r="K1721" t="s">
        <v>2905</v>
      </c>
      <c r="L1721">
        <f>F1721*G1721</f>
        <v>564.12</v>
      </c>
      <c r="M1721">
        <f t="shared" si="26"/>
        <v>1</v>
      </c>
    </row>
    <row r="1722" spans="1:13" x14ac:dyDescent="0.35">
      <c r="A1722">
        <v>8176</v>
      </c>
      <c r="B1722" s="1">
        <v>44900</v>
      </c>
      <c r="C1722">
        <v>577</v>
      </c>
      <c r="D1722" t="s">
        <v>2913</v>
      </c>
      <c r="E1722" t="s">
        <v>2926</v>
      </c>
      <c r="F1722">
        <v>2</v>
      </c>
      <c r="G1722">
        <v>146</v>
      </c>
      <c r="H1722">
        <v>26.93</v>
      </c>
      <c r="I1722" t="b">
        <v>1</v>
      </c>
      <c r="J1722" t="s">
        <v>2916</v>
      </c>
      <c r="K1722" t="s">
        <v>2917</v>
      </c>
      <c r="L1722">
        <f>F1722*G1722</f>
        <v>292</v>
      </c>
      <c r="M1722">
        <f t="shared" si="26"/>
        <v>1</v>
      </c>
    </row>
    <row r="1723" spans="1:13" x14ac:dyDescent="0.35">
      <c r="A1723">
        <v>7812</v>
      </c>
      <c r="B1723" s="1">
        <v>44613</v>
      </c>
      <c r="C1723">
        <v>577</v>
      </c>
      <c r="D1723" t="s">
        <v>2906</v>
      </c>
      <c r="E1723" t="s">
        <v>2922</v>
      </c>
      <c r="F1723">
        <v>3</v>
      </c>
      <c r="G1723">
        <v>80.45</v>
      </c>
      <c r="H1723">
        <v>25.34</v>
      </c>
      <c r="I1723" t="b">
        <v>1</v>
      </c>
      <c r="J1723" t="s">
        <v>2919</v>
      </c>
      <c r="K1723" t="s">
        <v>2917</v>
      </c>
      <c r="L1723">
        <f>F1723*G1723</f>
        <v>241.35000000000002</v>
      </c>
      <c r="M1723">
        <f t="shared" si="26"/>
        <v>1</v>
      </c>
    </row>
    <row r="1724" spans="1:13" x14ac:dyDescent="0.35">
      <c r="A1724">
        <v>8692</v>
      </c>
      <c r="B1724" s="1">
        <v>44536</v>
      </c>
      <c r="C1724">
        <v>577</v>
      </c>
      <c r="D1724" t="s">
        <v>2906</v>
      </c>
      <c r="E1724" t="s">
        <v>2934</v>
      </c>
      <c r="F1724">
        <v>2</v>
      </c>
      <c r="G1724">
        <v>225.65</v>
      </c>
      <c r="H1724">
        <v>81.510000000000005</v>
      </c>
      <c r="I1724" t="b">
        <v>1</v>
      </c>
      <c r="J1724" t="s">
        <v>2929</v>
      </c>
      <c r="K1724" t="s">
        <v>2905</v>
      </c>
      <c r="L1724">
        <f>F1724*G1724</f>
        <v>451.3</v>
      </c>
      <c r="M1724">
        <f t="shared" si="26"/>
        <v>1</v>
      </c>
    </row>
    <row r="1725" spans="1:13" x14ac:dyDescent="0.35">
      <c r="A1725">
        <v>5569</v>
      </c>
      <c r="B1725" s="1">
        <v>44478</v>
      </c>
      <c r="C1725">
        <v>577</v>
      </c>
      <c r="D1725" t="s">
        <v>2911</v>
      </c>
      <c r="E1725" t="s">
        <v>2942</v>
      </c>
      <c r="F1725">
        <v>5</v>
      </c>
      <c r="G1725">
        <v>278.89</v>
      </c>
      <c r="H1725">
        <v>116.57</v>
      </c>
      <c r="I1725" t="b">
        <v>0</v>
      </c>
      <c r="J1725" t="s">
        <v>2916</v>
      </c>
      <c r="K1725" t="s">
        <v>2917</v>
      </c>
      <c r="L1725">
        <f>F1725*G1725</f>
        <v>1394.4499999999998</v>
      </c>
      <c r="M1725">
        <f t="shared" si="26"/>
        <v>0</v>
      </c>
    </row>
    <row r="1726" spans="1:13" x14ac:dyDescent="0.35">
      <c r="A1726">
        <v>726</v>
      </c>
      <c r="B1726" s="1">
        <v>44436</v>
      </c>
      <c r="C1726">
        <v>577</v>
      </c>
      <c r="D1726" t="s">
        <v>2902</v>
      </c>
      <c r="E1726" t="s">
        <v>2923</v>
      </c>
      <c r="F1726">
        <v>3</v>
      </c>
      <c r="G1726">
        <v>483.2</v>
      </c>
      <c r="H1726">
        <v>104</v>
      </c>
      <c r="I1726" t="b">
        <v>1</v>
      </c>
      <c r="J1726" t="s">
        <v>2919</v>
      </c>
      <c r="K1726" t="s">
        <v>2905</v>
      </c>
      <c r="L1726">
        <f>F1726*G1726</f>
        <v>1449.6</v>
      </c>
      <c r="M1726">
        <f t="shared" si="26"/>
        <v>1</v>
      </c>
    </row>
    <row r="1727" spans="1:13" x14ac:dyDescent="0.35">
      <c r="A1727">
        <v>4273</v>
      </c>
      <c r="B1727" s="1">
        <v>44405</v>
      </c>
      <c r="C1727">
        <v>577</v>
      </c>
      <c r="D1727" t="s">
        <v>2902</v>
      </c>
      <c r="E1727" t="s">
        <v>2939</v>
      </c>
      <c r="F1727">
        <v>2</v>
      </c>
      <c r="G1727">
        <v>149.19999999999999</v>
      </c>
      <c r="H1727">
        <v>15.48</v>
      </c>
      <c r="I1727" t="b">
        <v>0</v>
      </c>
      <c r="J1727" t="s">
        <v>2904</v>
      </c>
      <c r="K1727" t="s">
        <v>2905</v>
      </c>
      <c r="L1727">
        <f>F1727*G1727</f>
        <v>298.39999999999998</v>
      </c>
      <c r="M1727">
        <f t="shared" si="26"/>
        <v>0</v>
      </c>
    </row>
    <row r="1728" spans="1:13" x14ac:dyDescent="0.35">
      <c r="A1728">
        <v>6089</v>
      </c>
      <c r="B1728" s="1">
        <v>44872</v>
      </c>
      <c r="C1728">
        <v>578</v>
      </c>
      <c r="D1728" t="s">
        <v>2902</v>
      </c>
      <c r="E1728" t="s">
        <v>2939</v>
      </c>
      <c r="F1728">
        <v>2</v>
      </c>
      <c r="G1728">
        <v>152.19999999999999</v>
      </c>
      <c r="H1728">
        <v>52.13</v>
      </c>
      <c r="I1728" t="b">
        <v>0</v>
      </c>
      <c r="J1728" t="s">
        <v>2904</v>
      </c>
      <c r="K1728" t="s">
        <v>2905</v>
      </c>
      <c r="L1728">
        <f>F1728*G1728</f>
        <v>304.39999999999998</v>
      </c>
      <c r="M1728">
        <f t="shared" si="26"/>
        <v>0</v>
      </c>
    </row>
    <row r="1729" spans="1:13" x14ac:dyDescent="0.35">
      <c r="A1729">
        <v>1875</v>
      </c>
      <c r="B1729" s="1">
        <v>44696</v>
      </c>
      <c r="C1729">
        <v>578</v>
      </c>
      <c r="D1729" t="s">
        <v>2920</v>
      </c>
      <c r="E1729" t="s">
        <v>2936</v>
      </c>
      <c r="F1729">
        <v>3</v>
      </c>
      <c r="G1729">
        <v>385.78</v>
      </c>
      <c r="H1729">
        <v>32.36</v>
      </c>
      <c r="I1729" t="b">
        <v>1</v>
      </c>
      <c r="J1729" t="s">
        <v>2916</v>
      </c>
      <c r="K1729" t="s">
        <v>2905</v>
      </c>
      <c r="L1729">
        <f>F1729*G1729</f>
        <v>1157.3399999999999</v>
      </c>
      <c r="M1729">
        <f t="shared" si="26"/>
        <v>1</v>
      </c>
    </row>
    <row r="1730" spans="1:13" x14ac:dyDescent="0.35">
      <c r="A1730">
        <v>1643</v>
      </c>
      <c r="B1730" s="1">
        <v>44404</v>
      </c>
      <c r="C1730">
        <v>578</v>
      </c>
      <c r="D1730" t="s">
        <v>2920</v>
      </c>
      <c r="E1730" t="s">
        <v>2921</v>
      </c>
      <c r="F1730">
        <v>1</v>
      </c>
      <c r="G1730">
        <v>305.7</v>
      </c>
      <c r="H1730">
        <v>66.11</v>
      </c>
      <c r="I1730" t="b">
        <v>1</v>
      </c>
      <c r="J1730" t="s">
        <v>2916</v>
      </c>
      <c r="K1730" t="s">
        <v>2917</v>
      </c>
      <c r="L1730">
        <f>F1730*G1730</f>
        <v>305.7</v>
      </c>
      <c r="M1730">
        <f t="shared" si="26"/>
        <v>1</v>
      </c>
    </row>
    <row r="1731" spans="1:13" x14ac:dyDescent="0.35">
      <c r="A1731">
        <v>2662</v>
      </c>
      <c r="B1731" s="1">
        <v>44377</v>
      </c>
      <c r="C1731">
        <v>578</v>
      </c>
      <c r="D1731" t="s">
        <v>2920</v>
      </c>
      <c r="E1731" t="s">
        <v>2927</v>
      </c>
      <c r="F1731">
        <v>4</v>
      </c>
      <c r="G1731">
        <v>341.75</v>
      </c>
      <c r="H1731">
        <v>92.37</v>
      </c>
      <c r="I1731" t="b">
        <v>0</v>
      </c>
      <c r="J1731" t="s">
        <v>2916</v>
      </c>
      <c r="K1731" t="s">
        <v>2917</v>
      </c>
      <c r="L1731">
        <f>F1731*G1731</f>
        <v>1367</v>
      </c>
      <c r="M1731">
        <f t="shared" ref="M1731:M1794" si="27">IF(I1731, 1, 0)</f>
        <v>0</v>
      </c>
    </row>
    <row r="1732" spans="1:13" x14ac:dyDescent="0.35">
      <c r="A1732">
        <v>4463</v>
      </c>
      <c r="B1732" s="1">
        <v>44790</v>
      </c>
      <c r="C1732">
        <v>579</v>
      </c>
      <c r="D1732" t="s">
        <v>2913</v>
      </c>
      <c r="E1732" t="s">
        <v>2914</v>
      </c>
      <c r="F1732">
        <v>2</v>
      </c>
      <c r="G1732">
        <v>481.81</v>
      </c>
      <c r="H1732">
        <v>106.33</v>
      </c>
      <c r="I1732" t="b">
        <v>1</v>
      </c>
      <c r="J1732" t="s">
        <v>2904</v>
      </c>
      <c r="K1732" t="s">
        <v>2905</v>
      </c>
      <c r="L1732">
        <f>F1732*G1732</f>
        <v>963.62</v>
      </c>
      <c r="M1732">
        <f t="shared" si="27"/>
        <v>1</v>
      </c>
    </row>
    <row r="1733" spans="1:13" x14ac:dyDescent="0.35">
      <c r="A1733">
        <v>133</v>
      </c>
      <c r="B1733" s="1">
        <v>44773</v>
      </c>
      <c r="C1733">
        <v>580</v>
      </c>
      <c r="D1733" t="s">
        <v>2902</v>
      </c>
      <c r="E1733" t="s">
        <v>2915</v>
      </c>
      <c r="F1733">
        <v>5</v>
      </c>
      <c r="G1733">
        <v>375.13</v>
      </c>
      <c r="H1733">
        <v>156.21</v>
      </c>
      <c r="I1733" t="b">
        <v>0</v>
      </c>
      <c r="J1733" t="s">
        <v>2916</v>
      </c>
      <c r="K1733" t="s">
        <v>2905</v>
      </c>
      <c r="L1733">
        <f>F1733*G1733</f>
        <v>1875.65</v>
      </c>
      <c r="M1733">
        <f t="shared" si="27"/>
        <v>0</v>
      </c>
    </row>
    <row r="1734" spans="1:13" x14ac:dyDescent="0.35">
      <c r="A1734">
        <v>4851</v>
      </c>
      <c r="B1734" s="1">
        <v>44767</v>
      </c>
      <c r="C1734">
        <v>580</v>
      </c>
      <c r="D1734" t="s">
        <v>2913</v>
      </c>
      <c r="E1734" t="s">
        <v>2914</v>
      </c>
      <c r="F1734">
        <v>2</v>
      </c>
      <c r="G1734">
        <v>311.8</v>
      </c>
      <c r="H1734">
        <v>117.24</v>
      </c>
      <c r="I1734" t="b">
        <v>1</v>
      </c>
      <c r="J1734" t="s">
        <v>2929</v>
      </c>
      <c r="K1734" t="s">
        <v>2917</v>
      </c>
      <c r="L1734">
        <f>F1734*G1734</f>
        <v>623.6</v>
      </c>
      <c r="M1734">
        <f t="shared" si="27"/>
        <v>1</v>
      </c>
    </row>
    <row r="1735" spans="1:13" x14ac:dyDescent="0.35">
      <c r="A1735">
        <v>6506</v>
      </c>
      <c r="B1735" s="1">
        <v>44972</v>
      </c>
      <c r="C1735">
        <v>581</v>
      </c>
      <c r="D1735" t="s">
        <v>2906</v>
      </c>
      <c r="E1735" t="s">
        <v>2922</v>
      </c>
      <c r="F1735">
        <v>4</v>
      </c>
      <c r="G1735">
        <v>116.74</v>
      </c>
      <c r="H1735">
        <v>26.88</v>
      </c>
      <c r="I1735" t="b">
        <v>0</v>
      </c>
      <c r="J1735" t="s">
        <v>2919</v>
      </c>
      <c r="K1735" t="s">
        <v>2917</v>
      </c>
      <c r="L1735">
        <f>F1735*G1735</f>
        <v>466.96</v>
      </c>
      <c r="M1735">
        <f t="shared" si="27"/>
        <v>0</v>
      </c>
    </row>
    <row r="1736" spans="1:13" x14ac:dyDescent="0.35">
      <c r="A1736">
        <v>3766</v>
      </c>
      <c r="B1736" s="1">
        <v>44936</v>
      </c>
      <c r="C1736">
        <v>581</v>
      </c>
      <c r="D1736" t="s">
        <v>2911</v>
      </c>
      <c r="E1736" t="s">
        <v>2924</v>
      </c>
      <c r="F1736">
        <v>5</v>
      </c>
      <c r="G1736">
        <v>21.67</v>
      </c>
      <c r="H1736">
        <v>0.13</v>
      </c>
      <c r="I1736" t="b">
        <v>1</v>
      </c>
      <c r="J1736" t="s">
        <v>2910</v>
      </c>
      <c r="K1736" t="s">
        <v>2917</v>
      </c>
      <c r="L1736">
        <f>F1736*G1736</f>
        <v>108.35000000000001</v>
      </c>
      <c r="M1736">
        <f t="shared" si="27"/>
        <v>1</v>
      </c>
    </row>
    <row r="1737" spans="1:13" x14ac:dyDescent="0.35">
      <c r="A1737">
        <v>3540</v>
      </c>
      <c r="B1737" s="1">
        <v>44438</v>
      </c>
      <c r="C1737">
        <v>581</v>
      </c>
      <c r="D1737" t="s">
        <v>2920</v>
      </c>
      <c r="E1737" t="s">
        <v>2930</v>
      </c>
      <c r="F1737">
        <v>3</v>
      </c>
      <c r="G1737">
        <v>58.41</v>
      </c>
      <c r="H1737">
        <v>26.89</v>
      </c>
      <c r="I1737" t="b">
        <v>1</v>
      </c>
      <c r="J1737" t="s">
        <v>2929</v>
      </c>
      <c r="K1737" t="s">
        <v>2905</v>
      </c>
      <c r="L1737">
        <f>F1737*G1737</f>
        <v>175.23</v>
      </c>
      <c r="M1737">
        <f t="shared" si="27"/>
        <v>1</v>
      </c>
    </row>
    <row r="1738" spans="1:13" x14ac:dyDescent="0.35">
      <c r="A1738">
        <v>9923</v>
      </c>
      <c r="B1738" s="1">
        <v>44312</v>
      </c>
      <c r="C1738">
        <v>581</v>
      </c>
      <c r="D1738" t="s">
        <v>2908</v>
      </c>
      <c r="E1738" t="s">
        <v>2928</v>
      </c>
      <c r="F1738">
        <v>5</v>
      </c>
      <c r="G1738">
        <v>123.77</v>
      </c>
      <c r="H1738">
        <v>42.54</v>
      </c>
      <c r="I1738" t="b">
        <v>0</v>
      </c>
      <c r="J1738" t="s">
        <v>2919</v>
      </c>
      <c r="K1738" t="s">
        <v>2905</v>
      </c>
      <c r="L1738">
        <f>F1738*G1738</f>
        <v>618.85</v>
      </c>
      <c r="M1738">
        <f t="shared" si="27"/>
        <v>0</v>
      </c>
    </row>
    <row r="1739" spans="1:13" x14ac:dyDescent="0.35">
      <c r="A1739">
        <v>5411</v>
      </c>
      <c r="B1739" s="1">
        <v>44874</v>
      </c>
      <c r="C1739">
        <v>582</v>
      </c>
      <c r="D1739" t="s">
        <v>2902</v>
      </c>
      <c r="E1739" t="s">
        <v>2933</v>
      </c>
      <c r="F1739">
        <v>5</v>
      </c>
      <c r="G1739">
        <v>291.2</v>
      </c>
      <c r="H1739">
        <v>56.91</v>
      </c>
      <c r="I1739" t="b">
        <v>0</v>
      </c>
      <c r="J1739" t="s">
        <v>2916</v>
      </c>
      <c r="K1739" t="s">
        <v>2905</v>
      </c>
      <c r="L1739">
        <f>F1739*G1739</f>
        <v>1456</v>
      </c>
      <c r="M1739">
        <f t="shared" si="27"/>
        <v>0</v>
      </c>
    </row>
    <row r="1740" spans="1:13" x14ac:dyDescent="0.35">
      <c r="A1740">
        <v>4834</v>
      </c>
      <c r="B1740" s="1">
        <v>44776</v>
      </c>
      <c r="C1740">
        <v>582</v>
      </c>
      <c r="D1740" t="s">
        <v>2902</v>
      </c>
      <c r="E1740" t="s">
        <v>2939</v>
      </c>
      <c r="F1740">
        <v>2</v>
      </c>
      <c r="G1740">
        <v>309.37</v>
      </c>
      <c r="H1740">
        <v>98.8</v>
      </c>
      <c r="I1740" t="b">
        <v>0</v>
      </c>
      <c r="J1740" t="s">
        <v>2929</v>
      </c>
      <c r="K1740" t="s">
        <v>2905</v>
      </c>
      <c r="L1740">
        <f>F1740*G1740</f>
        <v>618.74</v>
      </c>
      <c r="M1740">
        <f t="shared" si="27"/>
        <v>0</v>
      </c>
    </row>
    <row r="1741" spans="1:13" x14ac:dyDescent="0.35">
      <c r="A1741">
        <v>4889</v>
      </c>
      <c r="B1741" s="1">
        <v>44511</v>
      </c>
      <c r="C1741">
        <v>582</v>
      </c>
      <c r="D1741" t="s">
        <v>2908</v>
      </c>
      <c r="E1741" t="s">
        <v>2932</v>
      </c>
      <c r="F1741">
        <v>3</v>
      </c>
      <c r="G1741">
        <v>149.44</v>
      </c>
      <c r="H1741">
        <v>73.91</v>
      </c>
      <c r="I1741" t="b">
        <v>0</v>
      </c>
      <c r="J1741" t="s">
        <v>2916</v>
      </c>
      <c r="K1741" t="s">
        <v>2905</v>
      </c>
      <c r="L1741">
        <f>F1741*G1741</f>
        <v>448.32</v>
      </c>
      <c r="M1741">
        <f t="shared" si="27"/>
        <v>0</v>
      </c>
    </row>
    <row r="1742" spans="1:13" x14ac:dyDescent="0.35">
      <c r="A1742">
        <v>1090</v>
      </c>
      <c r="B1742" s="1">
        <v>44466</v>
      </c>
      <c r="C1742">
        <v>582</v>
      </c>
      <c r="D1742" t="s">
        <v>2908</v>
      </c>
      <c r="E1742" t="s">
        <v>2909</v>
      </c>
      <c r="F1742">
        <v>4</v>
      </c>
      <c r="G1742">
        <v>447.88</v>
      </c>
      <c r="H1742">
        <v>141.91</v>
      </c>
      <c r="I1742" t="b">
        <v>0</v>
      </c>
      <c r="J1742" t="s">
        <v>2904</v>
      </c>
      <c r="K1742" t="s">
        <v>2917</v>
      </c>
      <c r="L1742">
        <f>F1742*G1742</f>
        <v>1791.52</v>
      </c>
      <c r="M1742">
        <f t="shared" si="27"/>
        <v>0</v>
      </c>
    </row>
    <row r="1743" spans="1:13" x14ac:dyDescent="0.35">
      <c r="A1743">
        <v>2251</v>
      </c>
      <c r="B1743" s="1">
        <v>44591</v>
      </c>
      <c r="C1743">
        <v>583</v>
      </c>
      <c r="D1743" t="s">
        <v>2902</v>
      </c>
      <c r="E1743" t="s">
        <v>2923</v>
      </c>
      <c r="F1743">
        <v>2</v>
      </c>
      <c r="G1743">
        <v>167.34</v>
      </c>
      <c r="H1743">
        <v>4.1500000000000004</v>
      </c>
      <c r="I1743" t="b">
        <v>0</v>
      </c>
      <c r="J1743" t="s">
        <v>2904</v>
      </c>
      <c r="K1743" t="s">
        <v>2905</v>
      </c>
      <c r="L1743">
        <f>F1743*G1743</f>
        <v>334.68</v>
      </c>
      <c r="M1743">
        <f t="shared" si="27"/>
        <v>0</v>
      </c>
    </row>
    <row r="1744" spans="1:13" x14ac:dyDescent="0.35">
      <c r="A1744">
        <v>4025</v>
      </c>
      <c r="B1744" s="1">
        <v>44609</v>
      </c>
      <c r="C1744">
        <v>584</v>
      </c>
      <c r="D1744" t="s">
        <v>2908</v>
      </c>
      <c r="E1744" t="s">
        <v>2938</v>
      </c>
      <c r="F1744">
        <v>2</v>
      </c>
      <c r="G1744">
        <v>438.11</v>
      </c>
      <c r="H1744">
        <v>154</v>
      </c>
      <c r="I1744" t="b">
        <v>1</v>
      </c>
      <c r="J1744" t="s">
        <v>2916</v>
      </c>
      <c r="K1744" t="s">
        <v>2917</v>
      </c>
      <c r="L1744">
        <f>F1744*G1744</f>
        <v>876.22</v>
      </c>
      <c r="M1744">
        <f t="shared" si="27"/>
        <v>1</v>
      </c>
    </row>
    <row r="1745" spans="1:13" x14ac:dyDescent="0.35">
      <c r="A1745">
        <v>1192</v>
      </c>
      <c r="B1745" s="1">
        <v>44640</v>
      </c>
      <c r="C1745">
        <v>585</v>
      </c>
      <c r="D1745" t="s">
        <v>2920</v>
      </c>
      <c r="E1745" t="s">
        <v>2935</v>
      </c>
      <c r="F1745">
        <v>5</v>
      </c>
      <c r="G1745">
        <v>204.99</v>
      </c>
      <c r="H1745">
        <v>46.81</v>
      </c>
      <c r="I1745" t="b">
        <v>1</v>
      </c>
      <c r="J1745" t="s">
        <v>2904</v>
      </c>
      <c r="K1745" t="s">
        <v>2905</v>
      </c>
      <c r="L1745">
        <f>F1745*G1745</f>
        <v>1024.95</v>
      </c>
      <c r="M1745">
        <f t="shared" si="27"/>
        <v>1</v>
      </c>
    </row>
    <row r="1746" spans="1:13" x14ac:dyDescent="0.35">
      <c r="A1746">
        <v>5338</v>
      </c>
      <c r="B1746" s="1">
        <v>44500</v>
      </c>
      <c r="C1746">
        <v>585</v>
      </c>
      <c r="D1746" t="s">
        <v>2911</v>
      </c>
      <c r="E1746" t="s">
        <v>2942</v>
      </c>
      <c r="F1746">
        <v>1</v>
      </c>
      <c r="G1746">
        <v>324.52</v>
      </c>
      <c r="H1746">
        <v>142.12</v>
      </c>
      <c r="I1746" t="b">
        <v>1</v>
      </c>
      <c r="J1746" t="s">
        <v>2919</v>
      </c>
      <c r="K1746" t="s">
        <v>2905</v>
      </c>
      <c r="L1746">
        <f>F1746*G1746</f>
        <v>324.52</v>
      </c>
      <c r="M1746">
        <f t="shared" si="27"/>
        <v>1</v>
      </c>
    </row>
    <row r="1747" spans="1:13" x14ac:dyDescent="0.35">
      <c r="A1747">
        <v>6056</v>
      </c>
      <c r="B1747" s="1">
        <v>44755</v>
      </c>
      <c r="C1747">
        <v>586</v>
      </c>
      <c r="D1747" t="s">
        <v>2911</v>
      </c>
      <c r="E1747" t="s">
        <v>2912</v>
      </c>
      <c r="F1747">
        <v>5</v>
      </c>
      <c r="G1747">
        <v>85.12</v>
      </c>
      <c r="H1747">
        <v>15.81</v>
      </c>
      <c r="I1747" t="b">
        <v>0</v>
      </c>
      <c r="J1747" t="s">
        <v>2910</v>
      </c>
      <c r="K1747" t="s">
        <v>2905</v>
      </c>
      <c r="L1747">
        <f>F1747*G1747</f>
        <v>425.6</v>
      </c>
      <c r="M1747">
        <f t="shared" si="27"/>
        <v>0</v>
      </c>
    </row>
    <row r="1748" spans="1:13" x14ac:dyDescent="0.35">
      <c r="A1748">
        <v>1791</v>
      </c>
      <c r="B1748" s="1">
        <v>44595</v>
      </c>
      <c r="C1748">
        <v>586</v>
      </c>
      <c r="D1748" t="s">
        <v>2902</v>
      </c>
      <c r="E1748" t="s">
        <v>2933</v>
      </c>
      <c r="F1748">
        <v>1</v>
      </c>
      <c r="G1748">
        <v>246.99</v>
      </c>
      <c r="H1748">
        <v>85.05</v>
      </c>
      <c r="I1748" t="b">
        <v>0</v>
      </c>
      <c r="J1748" t="s">
        <v>2929</v>
      </c>
      <c r="K1748" t="s">
        <v>2905</v>
      </c>
      <c r="L1748">
        <f>F1748*G1748</f>
        <v>246.99</v>
      </c>
      <c r="M1748">
        <f t="shared" si="27"/>
        <v>0</v>
      </c>
    </row>
    <row r="1749" spans="1:13" x14ac:dyDescent="0.35">
      <c r="A1749">
        <v>9706</v>
      </c>
      <c r="B1749" s="1">
        <v>44502</v>
      </c>
      <c r="C1749">
        <v>586</v>
      </c>
      <c r="D1749" t="s">
        <v>2911</v>
      </c>
      <c r="E1749" t="s">
        <v>2912</v>
      </c>
      <c r="F1749">
        <v>5</v>
      </c>
      <c r="G1749">
        <v>382.18</v>
      </c>
      <c r="H1749">
        <v>35.65</v>
      </c>
      <c r="I1749" t="b">
        <v>1</v>
      </c>
      <c r="J1749" t="s">
        <v>2929</v>
      </c>
      <c r="K1749" t="s">
        <v>2905</v>
      </c>
      <c r="L1749">
        <f>F1749*G1749</f>
        <v>1910.9</v>
      </c>
      <c r="M1749">
        <f t="shared" si="27"/>
        <v>1</v>
      </c>
    </row>
    <row r="1750" spans="1:13" x14ac:dyDescent="0.35">
      <c r="A1750">
        <v>6438</v>
      </c>
      <c r="B1750" s="1">
        <v>44474</v>
      </c>
      <c r="C1750">
        <v>586</v>
      </c>
      <c r="D1750" t="s">
        <v>2908</v>
      </c>
      <c r="E1750" t="s">
        <v>2937</v>
      </c>
      <c r="F1750">
        <v>2</v>
      </c>
      <c r="G1750">
        <v>36.71</v>
      </c>
      <c r="H1750">
        <v>7.0000000000000007E-2</v>
      </c>
      <c r="I1750" t="b">
        <v>1</v>
      </c>
      <c r="J1750" t="s">
        <v>2910</v>
      </c>
      <c r="K1750" t="s">
        <v>2905</v>
      </c>
      <c r="L1750">
        <f>F1750*G1750</f>
        <v>73.42</v>
      </c>
      <c r="M1750">
        <f t="shared" si="27"/>
        <v>1</v>
      </c>
    </row>
    <row r="1751" spans="1:13" x14ac:dyDescent="0.35">
      <c r="A1751">
        <v>5283</v>
      </c>
      <c r="B1751" s="1">
        <v>44730</v>
      </c>
      <c r="C1751">
        <v>587</v>
      </c>
      <c r="D1751" t="s">
        <v>2906</v>
      </c>
      <c r="E1751" t="s">
        <v>2941</v>
      </c>
      <c r="F1751">
        <v>1</v>
      </c>
      <c r="G1751">
        <v>348.52</v>
      </c>
      <c r="H1751">
        <v>35.880000000000003</v>
      </c>
      <c r="I1751" t="b">
        <v>0</v>
      </c>
      <c r="J1751" t="s">
        <v>2904</v>
      </c>
      <c r="K1751" t="s">
        <v>2905</v>
      </c>
      <c r="L1751">
        <f>F1751*G1751</f>
        <v>348.52</v>
      </c>
      <c r="M1751">
        <f t="shared" si="27"/>
        <v>0</v>
      </c>
    </row>
    <row r="1752" spans="1:13" x14ac:dyDescent="0.35">
      <c r="A1752">
        <v>8884</v>
      </c>
      <c r="B1752" s="1">
        <v>44500</v>
      </c>
      <c r="C1752">
        <v>587</v>
      </c>
      <c r="D1752" t="s">
        <v>2906</v>
      </c>
      <c r="E1752" t="s">
        <v>2934</v>
      </c>
      <c r="F1752">
        <v>2</v>
      </c>
      <c r="G1752">
        <v>94.94</v>
      </c>
      <c r="H1752">
        <v>7.45</v>
      </c>
      <c r="I1752" t="b">
        <v>1</v>
      </c>
      <c r="J1752" t="s">
        <v>2916</v>
      </c>
      <c r="K1752" t="s">
        <v>2917</v>
      </c>
      <c r="L1752">
        <f>F1752*G1752</f>
        <v>189.88</v>
      </c>
      <c r="M1752">
        <f t="shared" si="27"/>
        <v>1</v>
      </c>
    </row>
    <row r="1753" spans="1:13" x14ac:dyDescent="0.35">
      <c r="A1753">
        <v>1453</v>
      </c>
      <c r="B1753" s="1">
        <v>44836</v>
      </c>
      <c r="C1753">
        <v>588</v>
      </c>
      <c r="D1753" t="s">
        <v>2920</v>
      </c>
      <c r="E1753" t="s">
        <v>2927</v>
      </c>
      <c r="F1753">
        <v>5</v>
      </c>
      <c r="G1753">
        <v>327.64999999999998</v>
      </c>
      <c r="H1753">
        <v>145.32</v>
      </c>
      <c r="I1753" t="b">
        <v>1</v>
      </c>
      <c r="J1753" t="s">
        <v>2929</v>
      </c>
      <c r="K1753" t="s">
        <v>2917</v>
      </c>
      <c r="L1753">
        <f>F1753*G1753</f>
        <v>1638.25</v>
      </c>
      <c r="M1753">
        <f t="shared" si="27"/>
        <v>1</v>
      </c>
    </row>
    <row r="1754" spans="1:13" x14ac:dyDescent="0.35">
      <c r="A1754">
        <v>6585</v>
      </c>
      <c r="B1754" s="1">
        <v>45005</v>
      </c>
      <c r="C1754">
        <v>589</v>
      </c>
      <c r="D1754" t="s">
        <v>2920</v>
      </c>
      <c r="E1754" t="s">
        <v>2921</v>
      </c>
      <c r="F1754">
        <v>4</v>
      </c>
      <c r="G1754">
        <v>165.08</v>
      </c>
      <c r="H1754">
        <v>20.28</v>
      </c>
      <c r="I1754" t="b">
        <v>1</v>
      </c>
      <c r="J1754" t="s">
        <v>2929</v>
      </c>
      <c r="K1754" t="s">
        <v>2905</v>
      </c>
      <c r="L1754">
        <f>F1754*G1754</f>
        <v>660.32</v>
      </c>
      <c r="M1754">
        <f t="shared" si="27"/>
        <v>1</v>
      </c>
    </row>
    <row r="1755" spans="1:13" x14ac:dyDescent="0.35">
      <c r="A1755">
        <v>4208</v>
      </c>
      <c r="B1755" s="1">
        <v>44944</v>
      </c>
      <c r="C1755">
        <v>589</v>
      </c>
      <c r="D1755" t="s">
        <v>2920</v>
      </c>
      <c r="E1755" t="s">
        <v>2930</v>
      </c>
      <c r="F1755">
        <v>4</v>
      </c>
      <c r="G1755">
        <v>333.36</v>
      </c>
      <c r="H1755">
        <v>46.07</v>
      </c>
      <c r="I1755" t="b">
        <v>0</v>
      </c>
      <c r="J1755" t="s">
        <v>2919</v>
      </c>
      <c r="K1755" t="s">
        <v>2917</v>
      </c>
      <c r="L1755">
        <f>F1755*G1755</f>
        <v>1333.44</v>
      </c>
      <c r="M1755">
        <f t="shared" si="27"/>
        <v>0</v>
      </c>
    </row>
    <row r="1756" spans="1:13" x14ac:dyDescent="0.35">
      <c r="A1756">
        <v>9904</v>
      </c>
      <c r="B1756" s="1">
        <v>44800</v>
      </c>
      <c r="C1756">
        <v>589</v>
      </c>
      <c r="D1756" t="s">
        <v>2920</v>
      </c>
      <c r="E1756" t="s">
        <v>2927</v>
      </c>
      <c r="F1756">
        <v>1</v>
      </c>
      <c r="G1756">
        <v>208.79</v>
      </c>
      <c r="H1756">
        <v>74.569999999999993</v>
      </c>
      <c r="I1756" t="b">
        <v>1</v>
      </c>
      <c r="J1756" t="s">
        <v>2910</v>
      </c>
      <c r="K1756" t="s">
        <v>2917</v>
      </c>
      <c r="L1756">
        <f>F1756*G1756</f>
        <v>208.79</v>
      </c>
      <c r="M1756">
        <f t="shared" si="27"/>
        <v>1</v>
      </c>
    </row>
    <row r="1757" spans="1:13" x14ac:dyDescent="0.35">
      <c r="A1757">
        <v>6412</v>
      </c>
      <c r="B1757" s="1">
        <v>44778</v>
      </c>
      <c r="C1757">
        <v>589</v>
      </c>
      <c r="D1757" t="s">
        <v>2906</v>
      </c>
      <c r="E1757" t="s">
        <v>2934</v>
      </c>
      <c r="F1757">
        <v>4</v>
      </c>
      <c r="G1757">
        <v>244.29</v>
      </c>
      <c r="H1757">
        <v>49.34</v>
      </c>
      <c r="I1757" t="b">
        <v>1</v>
      </c>
      <c r="J1757" t="s">
        <v>2904</v>
      </c>
      <c r="K1757" t="s">
        <v>2917</v>
      </c>
      <c r="L1757">
        <f>F1757*G1757</f>
        <v>977.16</v>
      </c>
      <c r="M1757">
        <f t="shared" si="27"/>
        <v>1</v>
      </c>
    </row>
    <row r="1758" spans="1:13" x14ac:dyDescent="0.35">
      <c r="A1758">
        <v>1742</v>
      </c>
      <c r="B1758" s="1">
        <v>44717</v>
      </c>
      <c r="C1758">
        <v>589</v>
      </c>
      <c r="D1758" t="s">
        <v>2902</v>
      </c>
      <c r="E1758" t="s">
        <v>2915</v>
      </c>
      <c r="F1758">
        <v>3</v>
      </c>
      <c r="G1758">
        <v>477.99</v>
      </c>
      <c r="H1758">
        <v>128.35</v>
      </c>
      <c r="I1758" t="b">
        <v>1</v>
      </c>
      <c r="J1758" t="s">
        <v>2916</v>
      </c>
      <c r="K1758" t="s">
        <v>2905</v>
      </c>
      <c r="L1758">
        <f>F1758*G1758</f>
        <v>1433.97</v>
      </c>
      <c r="M1758">
        <f t="shared" si="27"/>
        <v>1</v>
      </c>
    </row>
    <row r="1759" spans="1:13" x14ac:dyDescent="0.35">
      <c r="A1759">
        <v>4631</v>
      </c>
      <c r="B1759" s="1">
        <v>44645</v>
      </c>
      <c r="C1759">
        <v>589</v>
      </c>
      <c r="D1759" t="s">
        <v>2911</v>
      </c>
      <c r="E1759" t="s">
        <v>2912</v>
      </c>
      <c r="F1759">
        <v>1</v>
      </c>
      <c r="G1759">
        <v>287</v>
      </c>
      <c r="H1759">
        <v>139.80000000000001</v>
      </c>
      <c r="I1759" t="b">
        <v>1</v>
      </c>
      <c r="J1759" t="s">
        <v>2904</v>
      </c>
      <c r="K1759" t="s">
        <v>2917</v>
      </c>
      <c r="L1759">
        <f>F1759*G1759</f>
        <v>287</v>
      </c>
      <c r="M1759">
        <f t="shared" si="27"/>
        <v>1</v>
      </c>
    </row>
    <row r="1760" spans="1:13" x14ac:dyDescent="0.35">
      <c r="A1760">
        <v>485</v>
      </c>
      <c r="B1760" s="1">
        <v>44467</v>
      </c>
      <c r="C1760">
        <v>589</v>
      </c>
      <c r="D1760" t="s">
        <v>2902</v>
      </c>
      <c r="E1760" t="s">
        <v>2933</v>
      </c>
      <c r="F1760">
        <v>4</v>
      </c>
      <c r="G1760">
        <v>356.47</v>
      </c>
      <c r="H1760">
        <v>33.36</v>
      </c>
      <c r="I1760" t="b">
        <v>1</v>
      </c>
      <c r="J1760" t="s">
        <v>2929</v>
      </c>
      <c r="K1760" t="s">
        <v>2905</v>
      </c>
      <c r="L1760">
        <f>F1760*G1760</f>
        <v>1425.88</v>
      </c>
      <c r="M1760">
        <f t="shared" si="27"/>
        <v>1</v>
      </c>
    </row>
    <row r="1761" spans="1:13" x14ac:dyDescent="0.35">
      <c r="A1761">
        <v>81</v>
      </c>
      <c r="B1761" s="1">
        <v>44589</v>
      </c>
      <c r="C1761">
        <v>591</v>
      </c>
      <c r="D1761" t="s">
        <v>2913</v>
      </c>
      <c r="E1761" t="s">
        <v>2940</v>
      </c>
      <c r="F1761">
        <v>1</v>
      </c>
      <c r="G1761">
        <v>113.1</v>
      </c>
      <c r="H1761">
        <v>33.56</v>
      </c>
      <c r="I1761" t="b">
        <v>1</v>
      </c>
      <c r="J1761" t="s">
        <v>2904</v>
      </c>
      <c r="K1761" t="s">
        <v>2917</v>
      </c>
      <c r="L1761">
        <f>F1761*G1761</f>
        <v>113.1</v>
      </c>
      <c r="M1761">
        <f t="shared" si="27"/>
        <v>1</v>
      </c>
    </row>
    <row r="1762" spans="1:13" x14ac:dyDescent="0.35">
      <c r="A1762">
        <v>9356</v>
      </c>
      <c r="B1762" s="1">
        <v>44449</v>
      </c>
      <c r="C1762">
        <v>591</v>
      </c>
      <c r="D1762" t="s">
        <v>2913</v>
      </c>
      <c r="E1762" t="s">
        <v>2931</v>
      </c>
      <c r="F1762">
        <v>4</v>
      </c>
      <c r="G1762">
        <v>405.67</v>
      </c>
      <c r="H1762">
        <v>38.619999999999997</v>
      </c>
      <c r="I1762" t="b">
        <v>1</v>
      </c>
      <c r="J1762" t="s">
        <v>2929</v>
      </c>
      <c r="K1762" t="s">
        <v>2905</v>
      </c>
      <c r="L1762">
        <f>F1762*G1762</f>
        <v>1622.68</v>
      </c>
      <c r="M1762">
        <f t="shared" si="27"/>
        <v>1</v>
      </c>
    </row>
    <row r="1763" spans="1:13" x14ac:dyDescent="0.35">
      <c r="A1763">
        <v>2993</v>
      </c>
      <c r="B1763" s="1">
        <v>44318</v>
      </c>
      <c r="C1763">
        <v>591</v>
      </c>
      <c r="D1763" t="s">
        <v>2920</v>
      </c>
      <c r="E1763" t="s">
        <v>2927</v>
      </c>
      <c r="F1763">
        <v>1</v>
      </c>
      <c r="G1763">
        <v>123.44</v>
      </c>
      <c r="H1763">
        <v>17.07</v>
      </c>
      <c r="I1763" t="b">
        <v>1</v>
      </c>
      <c r="J1763" t="s">
        <v>2904</v>
      </c>
      <c r="K1763" t="s">
        <v>2905</v>
      </c>
      <c r="L1763">
        <f>F1763*G1763</f>
        <v>123.44</v>
      </c>
      <c r="M1763">
        <f t="shared" si="27"/>
        <v>1</v>
      </c>
    </row>
    <row r="1764" spans="1:13" x14ac:dyDescent="0.35">
      <c r="A1764">
        <v>9000</v>
      </c>
      <c r="B1764" s="1">
        <v>44975</v>
      </c>
      <c r="C1764">
        <v>592</v>
      </c>
      <c r="D1764" t="s">
        <v>2913</v>
      </c>
      <c r="E1764" t="s">
        <v>2914</v>
      </c>
      <c r="F1764">
        <v>3</v>
      </c>
      <c r="G1764">
        <v>51.19</v>
      </c>
      <c r="H1764">
        <v>20.64</v>
      </c>
      <c r="I1764" t="b">
        <v>1</v>
      </c>
      <c r="J1764" t="s">
        <v>2919</v>
      </c>
      <c r="K1764" t="s">
        <v>2905</v>
      </c>
      <c r="L1764">
        <f>F1764*G1764</f>
        <v>153.57</v>
      </c>
      <c r="M1764">
        <f t="shared" si="27"/>
        <v>1</v>
      </c>
    </row>
    <row r="1765" spans="1:13" x14ac:dyDescent="0.35">
      <c r="A1765">
        <v>6173</v>
      </c>
      <c r="B1765" s="1">
        <v>44893</v>
      </c>
      <c r="C1765">
        <v>592</v>
      </c>
      <c r="D1765" t="s">
        <v>2920</v>
      </c>
      <c r="E1765" t="s">
        <v>2930</v>
      </c>
      <c r="F1765">
        <v>4</v>
      </c>
      <c r="G1765">
        <v>88.36</v>
      </c>
      <c r="H1765">
        <v>12.31</v>
      </c>
      <c r="I1765" t="b">
        <v>0</v>
      </c>
      <c r="J1765" t="s">
        <v>2929</v>
      </c>
      <c r="K1765" t="s">
        <v>2917</v>
      </c>
      <c r="L1765">
        <f>F1765*G1765</f>
        <v>353.44</v>
      </c>
      <c r="M1765">
        <f t="shared" si="27"/>
        <v>0</v>
      </c>
    </row>
    <row r="1766" spans="1:13" x14ac:dyDescent="0.35">
      <c r="A1766">
        <v>2785</v>
      </c>
      <c r="B1766" s="1">
        <v>44677</v>
      </c>
      <c r="C1766">
        <v>592</v>
      </c>
      <c r="D1766" t="s">
        <v>2908</v>
      </c>
      <c r="E1766" t="s">
        <v>2928</v>
      </c>
      <c r="F1766">
        <v>1</v>
      </c>
      <c r="G1766">
        <v>211.73</v>
      </c>
      <c r="H1766">
        <v>55.24</v>
      </c>
      <c r="I1766" t="b">
        <v>1</v>
      </c>
      <c r="J1766" t="s">
        <v>2904</v>
      </c>
      <c r="K1766" t="s">
        <v>2905</v>
      </c>
      <c r="L1766">
        <f>F1766*G1766</f>
        <v>211.73</v>
      </c>
      <c r="M1766">
        <f t="shared" si="27"/>
        <v>1</v>
      </c>
    </row>
    <row r="1767" spans="1:13" x14ac:dyDescent="0.35">
      <c r="A1767">
        <v>2682</v>
      </c>
      <c r="B1767" s="1">
        <v>44645</v>
      </c>
      <c r="C1767">
        <v>592</v>
      </c>
      <c r="D1767" t="s">
        <v>2920</v>
      </c>
      <c r="E1767" t="s">
        <v>2936</v>
      </c>
      <c r="F1767">
        <v>4</v>
      </c>
      <c r="G1767">
        <v>152.63</v>
      </c>
      <c r="H1767">
        <v>11.05</v>
      </c>
      <c r="I1767" t="b">
        <v>1</v>
      </c>
      <c r="J1767" t="s">
        <v>2916</v>
      </c>
      <c r="K1767" t="s">
        <v>2917</v>
      </c>
      <c r="L1767">
        <f>F1767*G1767</f>
        <v>610.52</v>
      </c>
      <c r="M1767">
        <f t="shared" si="27"/>
        <v>1</v>
      </c>
    </row>
    <row r="1768" spans="1:13" x14ac:dyDescent="0.35">
      <c r="A1768">
        <v>369</v>
      </c>
      <c r="B1768" s="1">
        <v>44299</v>
      </c>
      <c r="C1768">
        <v>592</v>
      </c>
      <c r="D1768" t="s">
        <v>2911</v>
      </c>
      <c r="E1768" t="s">
        <v>2924</v>
      </c>
      <c r="F1768">
        <v>3</v>
      </c>
      <c r="G1768">
        <v>108.27</v>
      </c>
      <c r="H1768">
        <v>15.51</v>
      </c>
      <c r="I1768" t="b">
        <v>0</v>
      </c>
      <c r="J1768" t="s">
        <v>2929</v>
      </c>
      <c r="K1768" t="s">
        <v>2917</v>
      </c>
      <c r="L1768">
        <f>F1768*G1768</f>
        <v>324.81</v>
      </c>
      <c r="M1768">
        <f t="shared" si="27"/>
        <v>0</v>
      </c>
    </row>
    <row r="1769" spans="1:13" x14ac:dyDescent="0.35">
      <c r="A1769">
        <v>2330</v>
      </c>
      <c r="B1769" s="1">
        <v>44285</v>
      </c>
      <c r="C1769">
        <v>592</v>
      </c>
      <c r="D1769" t="s">
        <v>2902</v>
      </c>
      <c r="E1769" t="s">
        <v>2903</v>
      </c>
      <c r="F1769">
        <v>4</v>
      </c>
      <c r="G1769">
        <v>193.83</v>
      </c>
      <c r="H1769">
        <v>7.32</v>
      </c>
      <c r="I1769" t="b">
        <v>1</v>
      </c>
      <c r="J1769" t="s">
        <v>2929</v>
      </c>
      <c r="K1769" t="s">
        <v>2905</v>
      </c>
      <c r="L1769">
        <f>F1769*G1769</f>
        <v>775.32</v>
      </c>
      <c r="M1769">
        <f t="shared" si="27"/>
        <v>1</v>
      </c>
    </row>
    <row r="1770" spans="1:13" x14ac:dyDescent="0.35">
      <c r="A1770">
        <v>8820</v>
      </c>
      <c r="B1770" s="1">
        <v>44900</v>
      </c>
      <c r="C1770">
        <v>593</v>
      </c>
      <c r="D1770" t="s">
        <v>2920</v>
      </c>
      <c r="E1770" t="s">
        <v>2930</v>
      </c>
      <c r="F1770">
        <v>5</v>
      </c>
      <c r="G1770">
        <v>357.09</v>
      </c>
      <c r="H1770">
        <v>95.59</v>
      </c>
      <c r="I1770" t="b">
        <v>1</v>
      </c>
      <c r="J1770" t="s">
        <v>2904</v>
      </c>
      <c r="K1770" t="s">
        <v>2917</v>
      </c>
      <c r="L1770">
        <f>F1770*G1770</f>
        <v>1785.4499999999998</v>
      </c>
      <c r="M1770">
        <f t="shared" si="27"/>
        <v>1</v>
      </c>
    </row>
    <row r="1771" spans="1:13" x14ac:dyDescent="0.35">
      <c r="A1771">
        <v>7885</v>
      </c>
      <c r="B1771" s="1">
        <v>44812</v>
      </c>
      <c r="C1771">
        <v>593</v>
      </c>
      <c r="D1771" t="s">
        <v>2902</v>
      </c>
      <c r="E1771" t="s">
        <v>2939</v>
      </c>
      <c r="F1771">
        <v>4</v>
      </c>
      <c r="G1771">
        <v>61.28</v>
      </c>
      <c r="H1771">
        <v>25.73</v>
      </c>
      <c r="I1771" t="b">
        <v>1</v>
      </c>
      <c r="J1771" t="s">
        <v>2910</v>
      </c>
      <c r="K1771" t="s">
        <v>2905</v>
      </c>
      <c r="L1771">
        <f>F1771*G1771</f>
        <v>245.12</v>
      </c>
      <c r="M1771">
        <f t="shared" si="27"/>
        <v>1</v>
      </c>
    </row>
    <row r="1772" spans="1:13" x14ac:dyDescent="0.35">
      <c r="A1772">
        <v>1772</v>
      </c>
      <c r="B1772" s="1">
        <v>44376</v>
      </c>
      <c r="C1772">
        <v>593</v>
      </c>
      <c r="D1772" t="s">
        <v>2906</v>
      </c>
      <c r="E1772" t="s">
        <v>2922</v>
      </c>
      <c r="F1772">
        <v>5</v>
      </c>
      <c r="G1772">
        <v>341.9</v>
      </c>
      <c r="H1772">
        <v>163.80000000000001</v>
      </c>
      <c r="I1772" t="b">
        <v>0</v>
      </c>
      <c r="J1772" t="s">
        <v>2916</v>
      </c>
      <c r="K1772" t="s">
        <v>2917</v>
      </c>
      <c r="L1772">
        <f>F1772*G1772</f>
        <v>1709.5</v>
      </c>
      <c r="M1772">
        <f t="shared" si="27"/>
        <v>0</v>
      </c>
    </row>
    <row r="1773" spans="1:13" x14ac:dyDescent="0.35">
      <c r="A1773">
        <v>9305</v>
      </c>
      <c r="B1773" s="1">
        <v>44611</v>
      </c>
      <c r="C1773">
        <v>594</v>
      </c>
      <c r="D1773" t="s">
        <v>2913</v>
      </c>
      <c r="E1773" t="s">
        <v>2914</v>
      </c>
      <c r="F1773">
        <v>5</v>
      </c>
      <c r="G1773">
        <v>262.10000000000002</v>
      </c>
      <c r="H1773">
        <v>20.309999999999999</v>
      </c>
      <c r="I1773" t="b">
        <v>1</v>
      </c>
      <c r="J1773" t="s">
        <v>2910</v>
      </c>
      <c r="K1773" t="s">
        <v>2905</v>
      </c>
      <c r="L1773">
        <f>F1773*G1773</f>
        <v>1310.5</v>
      </c>
      <c r="M1773">
        <f t="shared" si="27"/>
        <v>1</v>
      </c>
    </row>
    <row r="1774" spans="1:13" x14ac:dyDescent="0.35">
      <c r="A1774">
        <v>7131</v>
      </c>
      <c r="B1774" s="1">
        <v>44531</v>
      </c>
      <c r="C1774">
        <v>594</v>
      </c>
      <c r="D1774" t="s">
        <v>2908</v>
      </c>
      <c r="E1774" t="s">
        <v>2937</v>
      </c>
      <c r="F1774">
        <v>4</v>
      </c>
      <c r="G1774">
        <v>114.56</v>
      </c>
      <c r="H1774">
        <v>5.75</v>
      </c>
      <c r="I1774" t="b">
        <v>1</v>
      </c>
      <c r="J1774" t="s">
        <v>2929</v>
      </c>
      <c r="K1774" t="s">
        <v>2905</v>
      </c>
      <c r="L1774">
        <f>F1774*G1774</f>
        <v>458.24</v>
      </c>
      <c r="M1774">
        <f t="shared" si="27"/>
        <v>1</v>
      </c>
    </row>
    <row r="1775" spans="1:13" x14ac:dyDescent="0.35">
      <c r="A1775">
        <v>9140</v>
      </c>
      <c r="B1775" s="1">
        <v>44844</v>
      </c>
      <c r="C1775">
        <v>595</v>
      </c>
      <c r="D1775" t="s">
        <v>2911</v>
      </c>
      <c r="E1775" t="s">
        <v>2943</v>
      </c>
      <c r="F1775">
        <v>5</v>
      </c>
      <c r="G1775">
        <v>493.91</v>
      </c>
      <c r="H1775">
        <v>188.21</v>
      </c>
      <c r="I1775" t="b">
        <v>0</v>
      </c>
      <c r="J1775" t="s">
        <v>2916</v>
      </c>
      <c r="K1775" t="s">
        <v>2905</v>
      </c>
      <c r="L1775">
        <f>F1775*G1775</f>
        <v>2469.5500000000002</v>
      </c>
      <c r="M1775">
        <f t="shared" si="27"/>
        <v>0</v>
      </c>
    </row>
    <row r="1776" spans="1:13" x14ac:dyDescent="0.35">
      <c r="A1776">
        <v>8497</v>
      </c>
      <c r="B1776" s="1">
        <v>44769</v>
      </c>
      <c r="C1776">
        <v>595</v>
      </c>
      <c r="D1776" t="s">
        <v>2913</v>
      </c>
      <c r="E1776" t="s">
        <v>2914</v>
      </c>
      <c r="F1776">
        <v>4</v>
      </c>
      <c r="G1776">
        <v>375.93</v>
      </c>
      <c r="H1776">
        <v>132.84</v>
      </c>
      <c r="I1776" t="b">
        <v>0</v>
      </c>
      <c r="J1776" t="s">
        <v>2910</v>
      </c>
      <c r="K1776" t="s">
        <v>2905</v>
      </c>
      <c r="L1776">
        <f>F1776*G1776</f>
        <v>1503.72</v>
      </c>
      <c r="M1776">
        <f t="shared" si="27"/>
        <v>0</v>
      </c>
    </row>
    <row r="1777" spans="1:13" x14ac:dyDescent="0.35">
      <c r="A1777">
        <v>7582</v>
      </c>
      <c r="B1777" s="1">
        <v>44636</v>
      </c>
      <c r="C1777">
        <v>595</v>
      </c>
      <c r="D1777" t="s">
        <v>2908</v>
      </c>
      <c r="E1777" t="s">
        <v>2932</v>
      </c>
      <c r="F1777">
        <v>4</v>
      </c>
      <c r="G1777">
        <v>455.43</v>
      </c>
      <c r="H1777">
        <v>130.16999999999999</v>
      </c>
      <c r="I1777" t="b">
        <v>1</v>
      </c>
      <c r="J1777" t="s">
        <v>2910</v>
      </c>
      <c r="K1777" t="s">
        <v>2905</v>
      </c>
      <c r="L1777">
        <f>F1777*G1777</f>
        <v>1821.72</v>
      </c>
      <c r="M1777">
        <f t="shared" si="27"/>
        <v>1</v>
      </c>
    </row>
    <row r="1778" spans="1:13" x14ac:dyDescent="0.35">
      <c r="A1778">
        <v>9249</v>
      </c>
      <c r="B1778" s="1">
        <v>44564</v>
      </c>
      <c r="C1778">
        <v>595</v>
      </c>
      <c r="D1778" t="s">
        <v>2902</v>
      </c>
      <c r="E1778" t="s">
        <v>2915</v>
      </c>
      <c r="F1778">
        <v>3</v>
      </c>
      <c r="G1778">
        <v>150.02000000000001</v>
      </c>
      <c r="H1778">
        <v>13.64</v>
      </c>
      <c r="I1778" t="b">
        <v>1</v>
      </c>
      <c r="J1778" t="s">
        <v>2929</v>
      </c>
      <c r="K1778" t="s">
        <v>2905</v>
      </c>
      <c r="L1778">
        <f>F1778*G1778</f>
        <v>450.06000000000006</v>
      </c>
      <c r="M1778">
        <f t="shared" si="27"/>
        <v>1</v>
      </c>
    </row>
    <row r="1779" spans="1:13" x14ac:dyDescent="0.35">
      <c r="A1779">
        <v>6630</v>
      </c>
      <c r="B1779" s="1">
        <v>44501</v>
      </c>
      <c r="C1779">
        <v>595</v>
      </c>
      <c r="D1779" t="s">
        <v>2920</v>
      </c>
      <c r="E1779" t="s">
        <v>2936</v>
      </c>
      <c r="F1779">
        <v>3</v>
      </c>
      <c r="G1779">
        <v>200.29</v>
      </c>
      <c r="H1779">
        <v>12.32</v>
      </c>
      <c r="I1779" t="b">
        <v>1</v>
      </c>
      <c r="J1779" t="s">
        <v>2916</v>
      </c>
      <c r="K1779" t="s">
        <v>2905</v>
      </c>
      <c r="L1779">
        <f>F1779*G1779</f>
        <v>600.87</v>
      </c>
      <c r="M1779">
        <f t="shared" si="27"/>
        <v>1</v>
      </c>
    </row>
    <row r="1780" spans="1:13" x14ac:dyDescent="0.35">
      <c r="A1780">
        <v>1392</v>
      </c>
      <c r="B1780" s="1">
        <v>44353</v>
      </c>
      <c r="C1780">
        <v>595</v>
      </c>
      <c r="D1780" t="s">
        <v>2906</v>
      </c>
      <c r="E1780" t="s">
        <v>2934</v>
      </c>
      <c r="F1780">
        <v>2</v>
      </c>
      <c r="G1780">
        <v>322.24</v>
      </c>
      <c r="H1780">
        <v>63.54</v>
      </c>
      <c r="I1780" t="b">
        <v>1</v>
      </c>
      <c r="J1780" t="s">
        <v>2929</v>
      </c>
      <c r="K1780" t="s">
        <v>2917</v>
      </c>
      <c r="L1780">
        <f>F1780*G1780</f>
        <v>644.48</v>
      </c>
      <c r="M1780">
        <f t="shared" si="27"/>
        <v>1</v>
      </c>
    </row>
    <row r="1781" spans="1:13" x14ac:dyDescent="0.35">
      <c r="A1781">
        <v>1645</v>
      </c>
      <c r="B1781" s="1">
        <v>44992</v>
      </c>
      <c r="C1781">
        <v>596</v>
      </c>
      <c r="D1781" t="s">
        <v>2902</v>
      </c>
      <c r="E1781" t="s">
        <v>2915</v>
      </c>
      <c r="F1781">
        <v>3</v>
      </c>
      <c r="G1781">
        <v>126.5</v>
      </c>
      <c r="H1781">
        <v>53.21</v>
      </c>
      <c r="I1781" t="b">
        <v>0</v>
      </c>
      <c r="J1781" t="s">
        <v>2929</v>
      </c>
      <c r="K1781" t="s">
        <v>2905</v>
      </c>
      <c r="L1781">
        <f>F1781*G1781</f>
        <v>379.5</v>
      </c>
      <c r="M1781">
        <f t="shared" si="27"/>
        <v>0</v>
      </c>
    </row>
    <row r="1782" spans="1:13" x14ac:dyDescent="0.35">
      <c r="A1782">
        <v>4668</v>
      </c>
      <c r="B1782" s="1">
        <v>44966</v>
      </c>
      <c r="C1782">
        <v>596</v>
      </c>
      <c r="D1782" t="s">
        <v>2908</v>
      </c>
      <c r="E1782" t="s">
        <v>2937</v>
      </c>
      <c r="F1782">
        <v>5</v>
      </c>
      <c r="G1782">
        <v>304.13</v>
      </c>
      <c r="H1782">
        <v>48.01</v>
      </c>
      <c r="I1782" t="b">
        <v>1</v>
      </c>
      <c r="J1782" t="s">
        <v>2919</v>
      </c>
      <c r="K1782" t="s">
        <v>2905</v>
      </c>
      <c r="L1782">
        <f>F1782*G1782</f>
        <v>1520.65</v>
      </c>
      <c r="M1782">
        <f t="shared" si="27"/>
        <v>1</v>
      </c>
    </row>
    <row r="1783" spans="1:13" x14ac:dyDescent="0.35">
      <c r="A1783">
        <v>6050</v>
      </c>
      <c r="B1783" s="1">
        <v>44908</v>
      </c>
      <c r="C1783">
        <v>597</v>
      </c>
      <c r="D1783" t="s">
        <v>2908</v>
      </c>
      <c r="E1783" t="s">
        <v>2928</v>
      </c>
      <c r="F1783">
        <v>4</v>
      </c>
      <c r="G1783">
        <v>72.45</v>
      </c>
      <c r="H1783">
        <v>11.17</v>
      </c>
      <c r="I1783" t="b">
        <v>1</v>
      </c>
      <c r="J1783" t="s">
        <v>2910</v>
      </c>
      <c r="K1783" t="s">
        <v>2917</v>
      </c>
      <c r="L1783">
        <f>F1783*G1783</f>
        <v>289.8</v>
      </c>
      <c r="M1783">
        <f t="shared" si="27"/>
        <v>1</v>
      </c>
    </row>
    <row r="1784" spans="1:13" x14ac:dyDescent="0.35">
      <c r="A1784">
        <v>8462</v>
      </c>
      <c r="B1784" s="1">
        <v>44742</v>
      </c>
      <c r="C1784">
        <v>597</v>
      </c>
      <c r="D1784" t="s">
        <v>2920</v>
      </c>
      <c r="E1784" t="s">
        <v>2935</v>
      </c>
      <c r="F1784">
        <v>4</v>
      </c>
      <c r="G1784">
        <v>58.01</v>
      </c>
      <c r="H1784">
        <v>20.64</v>
      </c>
      <c r="I1784" t="b">
        <v>0</v>
      </c>
      <c r="J1784" t="s">
        <v>2919</v>
      </c>
      <c r="K1784" t="s">
        <v>2917</v>
      </c>
      <c r="L1784">
        <f>F1784*G1784</f>
        <v>232.04</v>
      </c>
      <c r="M1784">
        <f t="shared" si="27"/>
        <v>0</v>
      </c>
    </row>
    <row r="1785" spans="1:13" x14ac:dyDescent="0.35">
      <c r="A1785">
        <v>2258</v>
      </c>
      <c r="B1785" s="1">
        <v>44839</v>
      </c>
      <c r="C1785">
        <v>598</v>
      </c>
      <c r="D1785" t="s">
        <v>2913</v>
      </c>
      <c r="E1785" t="s">
        <v>2926</v>
      </c>
      <c r="F1785">
        <v>2</v>
      </c>
      <c r="G1785">
        <v>166.47</v>
      </c>
      <c r="H1785">
        <v>12.32</v>
      </c>
      <c r="I1785" t="b">
        <v>0</v>
      </c>
      <c r="J1785" t="s">
        <v>2929</v>
      </c>
      <c r="K1785" t="s">
        <v>2917</v>
      </c>
      <c r="L1785">
        <f>F1785*G1785</f>
        <v>332.94</v>
      </c>
      <c r="M1785">
        <f t="shared" si="27"/>
        <v>0</v>
      </c>
    </row>
    <row r="1786" spans="1:13" x14ac:dyDescent="0.35">
      <c r="A1786">
        <v>9516</v>
      </c>
      <c r="B1786" s="1">
        <v>44589</v>
      </c>
      <c r="C1786">
        <v>598</v>
      </c>
      <c r="D1786" t="s">
        <v>2920</v>
      </c>
      <c r="E1786" t="s">
        <v>2935</v>
      </c>
      <c r="F1786">
        <v>5</v>
      </c>
      <c r="G1786">
        <v>272.38</v>
      </c>
      <c r="H1786">
        <v>18.46</v>
      </c>
      <c r="I1786" t="b">
        <v>0</v>
      </c>
      <c r="J1786" t="s">
        <v>2904</v>
      </c>
      <c r="K1786" t="s">
        <v>2905</v>
      </c>
      <c r="L1786">
        <f>F1786*G1786</f>
        <v>1361.9</v>
      </c>
      <c r="M1786">
        <f t="shared" si="27"/>
        <v>0</v>
      </c>
    </row>
    <row r="1787" spans="1:13" x14ac:dyDescent="0.35">
      <c r="A1787">
        <v>8921</v>
      </c>
      <c r="B1787" s="1">
        <v>44454</v>
      </c>
      <c r="C1787">
        <v>598</v>
      </c>
      <c r="D1787" t="s">
        <v>2920</v>
      </c>
      <c r="E1787" t="s">
        <v>2921</v>
      </c>
      <c r="F1787">
        <v>2</v>
      </c>
      <c r="G1787">
        <v>471.07</v>
      </c>
      <c r="H1787">
        <v>192.33</v>
      </c>
      <c r="I1787" t="b">
        <v>0</v>
      </c>
      <c r="J1787" t="s">
        <v>2910</v>
      </c>
      <c r="K1787" t="s">
        <v>2905</v>
      </c>
      <c r="L1787">
        <f>F1787*G1787</f>
        <v>942.14</v>
      </c>
      <c r="M1787">
        <f t="shared" si="27"/>
        <v>0</v>
      </c>
    </row>
    <row r="1788" spans="1:13" x14ac:dyDescent="0.35">
      <c r="A1788">
        <v>4321</v>
      </c>
      <c r="B1788" s="1">
        <v>44866</v>
      </c>
      <c r="C1788">
        <v>599</v>
      </c>
      <c r="D1788" t="s">
        <v>2913</v>
      </c>
      <c r="E1788" t="s">
        <v>2940</v>
      </c>
      <c r="F1788">
        <v>4</v>
      </c>
      <c r="G1788">
        <v>347.62</v>
      </c>
      <c r="H1788">
        <v>164.74</v>
      </c>
      <c r="I1788" t="b">
        <v>0</v>
      </c>
      <c r="J1788" t="s">
        <v>2916</v>
      </c>
      <c r="K1788" t="s">
        <v>2917</v>
      </c>
      <c r="L1788">
        <f>F1788*G1788</f>
        <v>1390.48</v>
      </c>
      <c r="M1788">
        <f t="shared" si="27"/>
        <v>0</v>
      </c>
    </row>
    <row r="1789" spans="1:13" x14ac:dyDescent="0.35">
      <c r="A1789">
        <v>3397</v>
      </c>
      <c r="B1789" s="1">
        <v>44542</v>
      </c>
      <c r="C1789">
        <v>599</v>
      </c>
      <c r="D1789" t="s">
        <v>2920</v>
      </c>
      <c r="E1789" t="s">
        <v>2921</v>
      </c>
      <c r="F1789">
        <v>1</v>
      </c>
      <c r="G1789">
        <v>450.26</v>
      </c>
      <c r="H1789">
        <v>168.14</v>
      </c>
      <c r="I1789" t="b">
        <v>1</v>
      </c>
      <c r="J1789" t="s">
        <v>2919</v>
      </c>
      <c r="K1789" t="s">
        <v>2905</v>
      </c>
      <c r="L1789">
        <f>F1789*G1789</f>
        <v>450.26</v>
      </c>
      <c r="M1789">
        <f t="shared" si="27"/>
        <v>1</v>
      </c>
    </row>
    <row r="1790" spans="1:13" x14ac:dyDescent="0.35">
      <c r="A1790">
        <v>4649</v>
      </c>
      <c r="B1790" s="1">
        <v>44908</v>
      </c>
      <c r="C1790">
        <v>600</v>
      </c>
      <c r="D1790" t="s">
        <v>2906</v>
      </c>
      <c r="E1790" t="s">
        <v>2907</v>
      </c>
      <c r="F1790">
        <v>3</v>
      </c>
      <c r="G1790">
        <v>294.92</v>
      </c>
      <c r="H1790">
        <v>83.6</v>
      </c>
      <c r="I1790" t="b">
        <v>0</v>
      </c>
      <c r="J1790" t="s">
        <v>2916</v>
      </c>
      <c r="K1790" t="s">
        <v>2917</v>
      </c>
      <c r="L1790">
        <f>F1790*G1790</f>
        <v>884.76</v>
      </c>
      <c r="M1790">
        <f t="shared" si="27"/>
        <v>0</v>
      </c>
    </row>
    <row r="1791" spans="1:13" x14ac:dyDescent="0.35">
      <c r="A1791">
        <v>5788</v>
      </c>
      <c r="B1791" s="1">
        <v>44735</v>
      </c>
      <c r="C1791">
        <v>600</v>
      </c>
      <c r="D1791" t="s">
        <v>2906</v>
      </c>
      <c r="E1791" t="s">
        <v>2934</v>
      </c>
      <c r="F1791">
        <v>2</v>
      </c>
      <c r="G1791">
        <v>417.04</v>
      </c>
      <c r="H1791">
        <v>145.85</v>
      </c>
      <c r="I1791" t="b">
        <v>0</v>
      </c>
      <c r="J1791" t="s">
        <v>2919</v>
      </c>
      <c r="K1791" t="s">
        <v>2917</v>
      </c>
      <c r="L1791">
        <f>F1791*G1791</f>
        <v>834.08</v>
      </c>
      <c r="M1791">
        <f t="shared" si="27"/>
        <v>0</v>
      </c>
    </row>
    <row r="1792" spans="1:13" x14ac:dyDescent="0.35">
      <c r="A1792">
        <v>8980</v>
      </c>
      <c r="B1792" s="1">
        <v>44570</v>
      </c>
      <c r="C1792">
        <v>600</v>
      </c>
      <c r="D1792" t="s">
        <v>2902</v>
      </c>
      <c r="E1792" t="s">
        <v>2933</v>
      </c>
      <c r="F1792">
        <v>1</v>
      </c>
      <c r="G1792">
        <v>333.66</v>
      </c>
      <c r="H1792">
        <v>151.85</v>
      </c>
      <c r="I1792" t="b">
        <v>0</v>
      </c>
      <c r="J1792" t="s">
        <v>2904</v>
      </c>
      <c r="K1792" t="s">
        <v>2905</v>
      </c>
      <c r="L1792">
        <f>F1792*G1792</f>
        <v>333.66</v>
      </c>
      <c r="M1792">
        <f t="shared" si="27"/>
        <v>0</v>
      </c>
    </row>
    <row r="1793" spans="1:13" x14ac:dyDescent="0.35">
      <c r="A1793">
        <v>6402</v>
      </c>
      <c r="B1793" s="1">
        <v>44529</v>
      </c>
      <c r="C1793">
        <v>600</v>
      </c>
      <c r="D1793" t="s">
        <v>2906</v>
      </c>
      <c r="E1793" t="s">
        <v>2941</v>
      </c>
      <c r="F1793">
        <v>5</v>
      </c>
      <c r="G1793">
        <v>337.76</v>
      </c>
      <c r="H1793">
        <v>64.58</v>
      </c>
      <c r="I1793" t="b">
        <v>0</v>
      </c>
      <c r="J1793" t="s">
        <v>2929</v>
      </c>
      <c r="K1793" t="s">
        <v>2905</v>
      </c>
      <c r="L1793">
        <f>F1793*G1793</f>
        <v>1688.8</v>
      </c>
      <c r="M1793">
        <f t="shared" si="27"/>
        <v>0</v>
      </c>
    </row>
    <row r="1794" spans="1:13" x14ac:dyDescent="0.35">
      <c r="A1794">
        <v>2421</v>
      </c>
      <c r="B1794" s="1">
        <v>44949</v>
      </c>
      <c r="C1794">
        <v>601</v>
      </c>
      <c r="D1794" t="s">
        <v>2902</v>
      </c>
      <c r="E1794" t="s">
        <v>2939</v>
      </c>
      <c r="F1794">
        <v>1</v>
      </c>
      <c r="G1794">
        <v>424.78</v>
      </c>
      <c r="H1794">
        <v>182.8</v>
      </c>
      <c r="I1794" t="b">
        <v>1</v>
      </c>
      <c r="J1794" t="s">
        <v>2910</v>
      </c>
      <c r="K1794" t="s">
        <v>2905</v>
      </c>
      <c r="L1794">
        <f>F1794*G1794</f>
        <v>424.78</v>
      </c>
      <c r="M1794">
        <f t="shared" si="27"/>
        <v>1</v>
      </c>
    </row>
    <row r="1795" spans="1:13" x14ac:dyDescent="0.35">
      <c r="A1795">
        <v>7450</v>
      </c>
      <c r="B1795" s="1">
        <v>44882</v>
      </c>
      <c r="C1795">
        <v>601</v>
      </c>
      <c r="D1795" t="s">
        <v>2920</v>
      </c>
      <c r="E1795" t="s">
        <v>2921</v>
      </c>
      <c r="F1795">
        <v>4</v>
      </c>
      <c r="G1795">
        <v>391.87</v>
      </c>
      <c r="H1795">
        <v>115.5</v>
      </c>
      <c r="I1795" t="b">
        <v>1</v>
      </c>
      <c r="J1795" t="s">
        <v>2929</v>
      </c>
      <c r="K1795" t="s">
        <v>2917</v>
      </c>
      <c r="L1795">
        <f>F1795*G1795</f>
        <v>1567.48</v>
      </c>
      <c r="M1795">
        <f t="shared" ref="M1795:M1858" si="28">IF(I1795, 1, 0)</f>
        <v>1</v>
      </c>
    </row>
    <row r="1796" spans="1:13" x14ac:dyDescent="0.35">
      <c r="A1796">
        <v>2267</v>
      </c>
      <c r="B1796" s="1">
        <v>44493</v>
      </c>
      <c r="C1796">
        <v>602</v>
      </c>
      <c r="D1796" t="s">
        <v>2911</v>
      </c>
      <c r="E1796" t="s">
        <v>2924</v>
      </c>
      <c r="F1796">
        <v>4</v>
      </c>
      <c r="G1796">
        <v>377.45</v>
      </c>
      <c r="H1796">
        <v>148.57</v>
      </c>
      <c r="I1796" t="b">
        <v>1</v>
      </c>
      <c r="J1796" t="s">
        <v>2916</v>
      </c>
      <c r="K1796" t="s">
        <v>2905</v>
      </c>
      <c r="L1796">
        <f>F1796*G1796</f>
        <v>1509.8</v>
      </c>
      <c r="M1796">
        <f t="shared" si="28"/>
        <v>1</v>
      </c>
    </row>
    <row r="1797" spans="1:13" x14ac:dyDescent="0.35">
      <c r="A1797">
        <v>389</v>
      </c>
      <c r="B1797" s="1">
        <v>44398</v>
      </c>
      <c r="C1797">
        <v>602</v>
      </c>
      <c r="D1797" t="s">
        <v>2913</v>
      </c>
      <c r="E1797" t="s">
        <v>2940</v>
      </c>
      <c r="F1797">
        <v>5</v>
      </c>
      <c r="G1797">
        <v>435.72</v>
      </c>
      <c r="H1797">
        <v>8.15</v>
      </c>
      <c r="I1797" t="b">
        <v>1</v>
      </c>
      <c r="J1797" t="s">
        <v>2916</v>
      </c>
      <c r="K1797" t="s">
        <v>2905</v>
      </c>
      <c r="L1797">
        <f>F1797*G1797</f>
        <v>2178.6000000000004</v>
      </c>
      <c r="M1797">
        <f t="shared" si="28"/>
        <v>1</v>
      </c>
    </row>
    <row r="1798" spans="1:13" x14ac:dyDescent="0.35">
      <c r="A1798">
        <v>5662</v>
      </c>
      <c r="B1798" s="1">
        <v>44335</v>
      </c>
      <c r="C1798">
        <v>602</v>
      </c>
      <c r="D1798" t="s">
        <v>2911</v>
      </c>
      <c r="E1798" t="s">
        <v>2942</v>
      </c>
      <c r="F1798">
        <v>3</v>
      </c>
      <c r="G1798">
        <v>233.85</v>
      </c>
      <c r="H1798">
        <v>35.33</v>
      </c>
      <c r="I1798" t="b">
        <v>0</v>
      </c>
      <c r="J1798" t="s">
        <v>2929</v>
      </c>
      <c r="K1798" t="s">
        <v>2917</v>
      </c>
      <c r="L1798">
        <f>F1798*G1798</f>
        <v>701.55</v>
      </c>
      <c r="M1798">
        <f t="shared" si="28"/>
        <v>0</v>
      </c>
    </row>
    <row r="1799" spans="1:13" x14ac:dyDescent="0.35">
      <c r="A1799">
        <v>5872</v>
      </c>
      <c r="B1799" s="1">
        <v>44290</v>
      </c>
      <c r="C1799">
        <v>602</v>
      </c>
      <c r="D1799" t="s">
        <v>2906</v>
      </c>
      <c r="E1799" t="s">
        <v>2925</v>
      </c>
      <c r="F1799">
        <v>5</v>
      </c>
      <c r="G1799">
        <v>41.18</v>
      </c>
      <c r="H1799">
        <v>8.52</v>
      </c>
      <c r="I1799" t="b">
        <v>1</v>
      </c>
      <c r="J1799" t="s">
        <v>2916</v>
      </c>
      <c r="K1799" t="s">
        <v>2917</v>
      </c>
      <c r="L1799">
        <f>F1799*G1799</f>
        <v>205.9</v>
      </c>
      <c r="M1799">
        <f t="shared" si="28"/>
        <v>1</v>
      </c>
    </row>
    <row r="1800" spans="1:13" x14ac:dyDescent="0.35">
      <c r="A1800">
        <v>1508</v>
      </c>
      <c r="B1800" s="1">
        <v>44514</v>
      </c>
      <c r="C1800">
        <v>603</v>
      </c>
      <c r="D1800" t="s">
        <v>2906</v>
      </c>
      <c r="E1800" t="s">
        <v>2907</v>
      </c>
      <c r="F1800">
        <v>4</v>
      </c>
      <c r="G1800">
        <v>376.26</v>
      </c>
      <c r="H1800">
        <v>167.12</v>
      </c>
      <c r="I1800" t="b">
        <v>1</v>
      </c>
      <c r="J1800" t="s">
        <v>2919</v>
      </c>
      <c r="K1800" t="s">
        <v>2917</v>
      </c>
      <c r="L1800">
        <f>F1800*G1800</f>
        <v>1505.04</v>
      </c>
      <c r="M1800">
        <f t="shared" si="28"/>
        <v>1</v>
      </c>
    </row>
    <row r="1801" spans="1:13" x14ac:dyDescent="0.35">
      <c r="A1801">
        <v>9284</v>
      </c>
      <c r="B1801" s="1">
        <v>44319</v>
      </c>
      <c r="C1801">
        <v>603</v>
      </c>
      <c r="D1801" t="s">
        <v>2908</v>
      </c>
      <c r="E1801" t="s">
        <v>2932</v>
      </c>
      <c r="F1801">
        <v>1</v>
      </c>
      <c r="G1801">
        <v>285.72000000000003</v>
      </c>
      <c r="H1801">
        <v>14.43</v>
      </c>
      <c r="I1801" t="b">
        <v>0</v>
      </c>
      <c r="J1801" t="s">
        <v>2904</v>
      </c>
      <c r="K1801" t="s">
        <v>2905</v>
      </c>
      <c r="L1801">
        <f>F1801*G1801</f>
        <v>285.72000000000003</v>
      </c>
      <c r="M1801">
        <f t="shared" si="28"/>
        <v>0</v>
      </c>
    </row>
    <row r="1802" spans="1:13" x14ac:dyDescent="0.35">
      <c r="A1802">
        <v>2465</v>
      </c>
      <c r="B1802" s="1">
        <v>44618</v>
      </c>
      <c r="C1802">
        <v>604</v>
      </c>
      <c r="D1802" t="s">
        <v>2911</v>
      </c>
      <c r="E1802" t="s">
        <v>2944</v>
      </c>
      <c r="F1802">
        <v>2</v>
      </c>
      <c r="G1802">
        <v>285.3</v>
      </c>
      <c r="H1802">
        <v>62.52</v>
      </c>
      <c r="I1802" t="b">
        <v>0</v>
      </c>
      <c r="J1802" t="s">
        <v>2904</v>
      </c>
      <c r="K1802" t="s">
        <v>2905</v>
      </c>
      <c r="L1802">
        <f>F1802*G1802</f>
        <v>570.6</v>
      </c>
      <c r="M1802">
        <f t="shared" si="28"/>
        <v>0</v>
      </c>
    </row>
    <row r="1803" spans="1:13" x14ac:dyDescent="0.35">
      <c r="A1803">
        <v>3192</v>
      </c>
      <c r="B1803" s="1">
        <v>44489</v>
      </c>
      <c r="C1803">
        <v>604</v>
      </c>
      <c r="D1803" t="s">
        <v>2902</v>
      </c>
      <c r="E1803" t="s">
        <v>2933</v>
      </c>
      <c r="F1803">
        <v>4</v>
      </c>
      <c r="G1803">
        <v>496.2</v>
      </c>
      <c r="H1803">
        <v>62.46</v>
      </c>
      <c r="I1803" t="b">
        <v>0</v>
      </c>
      <c r="J1803" t="s">
        <v>2904</v>
      </c>
      <c r="K1803" t="s">
        <v>2905</v>
      </c>
      <c r="L1803">
        <f>F1803*G1803</f>
        <v>1984.8</v>
      </c>
      <c r="M1803">
        <f t="shared" si="28"/>
        <v>0</v>
      </c>
    </row>
    <row r="1804" spans="1:13" x14ac:dyDescent="0.35">
      <c r="A1804">
        <v>9774</v>
      </c>
      <c r="B1804" s="1">
        <v>45006</v>
      </c>
      <c r="C1804">
        <v>605</v>
      </c>
      <c r="D1804" t="s">
        <v>2906</v>
      </c>
      <c r="E1804" t="s">
        <v>2907</v>
      </c>
      <c r="F1804">
        <v>4</v>
      </c>
      <c r="G1804">
        <v>198.88</v>
      </c>
      <c r="H1804">
        <v>10.8</v>
      </c>
      <c r="I1804" t="b">
        <v>1</v>
      </c>
      <c r="J1804" t="s">
        <v>2904</v>
      </c>
      <c r="K1804" t="s">
        <v>2905</v>
      </c>
      <c r="L1804">
        <f>F1804*G1804</f>
        <v>795.52</v>
      </c>
      <c r="M1804">
        <f t="shared" si="28"/>
        <v>1</v>
      </c>
    </row>
    <row r="1805" spans="1:13" x14ac:dyDescent="0.35">
      <c r="A1805">
        <v>7590</v>
      </c>
      <c r="B1805" s="1">
        <v>44881</v>
      </c>
      <c r="C1805">
        <v>605</v>
      </c>
      <c r="D1805" t="s">
        <v>2913</v>
      </c>
      <c r="E1805" t="s">
        <v>2926</v>
      </c>
      <c r="F1805">
        <v>4</v>
      </c>
      <c r="G1805">
        <v>197.29</v>
      </c>
      <c r="H1805">
        <v>54.9</v>
      </c>
      <c r="I1805" t="b">
        <v>0</v>
      </c>
      <c r="J1805" t="s">
        <v>2919</v>
      </c>
      <c r="K1805" t="s">
        <v>2905</v>
      </c>
      <c r="L1805">
        <f>F1805*G1805</f>
        <v>789.16</v>
      </c>
      <c r="M1805">
        <f t="shared" si="28"/>
        <v>0</v>
      </c>
    </row>
    <row r="1806" spans="1:13" x14ac:dyDescent="0.35">
      <c r="A1806">
        <v>3945</v>
      </c>
      <c r="B1806" s="1">
        <v>44857</v>
      </c>
      <c r="C1806">
        <v>605</v>
      </c>
      <c r="D1806" t="s">
        <v>2920</v>
      </c>
      <c r="E1806" t="s">
        <v>2936</v>
      </c>
      <c r="F1806">
        <v>4</v>
      </c>
      <c r="G1806">
        <v>306.02</v>
      </c>
      <c r="H1806">
        <v>72.66</v>
      </c>
      <c r="I1806" t="b">
        <v>1</v>
      </c>
      <c r="J1806" t="s">
        <v>2929</v>
      </c>
      <c r="K1806" t="s">
        <v>2917</v>
      </c>
      <c r="L1806">
        <f>F1806*G1806</f>
        <v>1224.08</v>
      </c>
      <c r="M1806">
        <f t="shared" si="28"/>
        <v>1</v>
      </c>
    </row>
    <row r="1807" spans="1:13" x14ac:dyDescent="0.35">
      <c r="A1807">
        <v>4798</v>
      </c>
      <c r="B1807" s="1">
        <v>44831</v>
      </c>
      <c r="C1807">
        <v>605</v>
      </c>
      <c r="D1807" t="s">
        <v>2906</v>
      </c>
      <c r="E1807" t="s">
        <v>2922</v>
      </c>
      <c r="F1807">
        <v>3</v>
      </c>
      <c r="G1807">
        <v>105.1</v>
      </c>
      <c r="H1807">
        <v>4.47</v>
      </c>
      <c r="I1807" t="b">
        <v>1</v>
      </c>
      <c r="J1807" t="s">
        <v>2910</v>
      </c>
      <c r="K1807" t="s">
        <v>2917</v>
      </c>
      <c r="L1807">
        <f>F1807*G1807</f>
        <v>315.29999999999995</v>
      </c>
      <c r="M1807">
        <f t="shared" si="28"/>
        <v>1</v>
      </c>
    </row>
    <row r="1808" spans="1:13" x14ac:dyDescent="0.35">
      <c r="A1808">
        <v>3453</v>
      </c>
      <c r="B1808" s="1">
        <v>44635</v>
      </c>
      <c r="C1808">
        <v>605</v>
      </c>
      <c r="D1808" t="s">
        <v>2920</v>
      </c>
      <c r="E1808" t="s">
        <v>2936</v>
      </c>
      <c r="F1808">
        <v>1</v>
      </c>
      <c r="G1808">
        <v>129.4</v>
      </c>
      <c r="H1808">
        <v>8.27</v>
      </c>
      <c r="I1808" t="b">
        <v>1</v>
      </c>
      <c r="J1808" t="s">
        <v>2916</v>
      </c>
      <c r="K1808" t="s">
        <v>2917</v>
      </c>
      <c r="L1808">
        <f>F1808*G1808</f>
        <v>129.4</v>
      </c>
      <c r="M1808">
        <f t="shared" si="28"/>
        <v>1</v>
      </c>
    </row>
    <row r="1809" spans="1:13" x14ac:dyDescent="0.35">
      <c r="A1809">
        <v>7434</v>
      </c>
      <c r="B1809" s="1">
        <v>44557</v>
      </c>
      <c r="C1809">
        <v>605</v>
      </c>
      <c r="D1809" t="s">
        <v>2902</v>
      </c>
      <c r="E1809" t="s">
        <v>2939</v>
      </c>
      <c r="F1809">
        <v>4</v>
      </c>
      <c r="G1809">
        <v>54.19</v>
      </c>
      <c r="H1809">
        <v>8.7799999999999994</v>
      </c>
      <c r="I1809" t="b">
        <v>1</v>
      </c>
      <c r="J1809" t="s">
        <v>2919</v>
      </c>
      <c r="K1809" t="s">
        <v>2917</v>
      </c>
      <c r="L1809">
        <f>F1809*G1809</f>
        <v>216.76</v>
      </c>
      <c r="M1809">
        <f t="shared" si="28"/>
        <v>1</v>
      </c>
    </row>
    <row r="1810" spans="1:13" x14ac:dyDescent="0.35">
      <c r="A1810">
        <v>2279</v>
      </c>
      <c r="B1810" s="1">
        <v>44473</v>
      </c>
      <c r="C1810">
        <v>605</v>
      </c>
      <c r="D1810" t="s">
        <v>2911</v>
      </c>
      <c r="E1810" t="s">
        <v>2942</v>
      </c>
      <c r="F1810">
        <v>3</v>
      </c>
      <c r="G1810">
        <v>402.7</v>
      </c>
      <c r="H1810">
        <v>107.6</v>
      </c>
      <c r="I1810" t="b">
        <v>0</v>
      </c>
      <c r="J1810" t="s">
        <v>2919</v>
      </c>
      <c r="K1810" t="s">
        <v>2917</v>
      </c>
      <c r="L1810">
        <f>F1810*G1810</f>
        <v>1208.0999999999999</v>
      </c>
      <c r="M1810">
        <f t="shared" si="28"/>
        <v>0</v>
      </c>
    </row>
    <row r="1811" spans="1:13" x14ac:dyDescent="0.35">
      <c r="A1811">
        <v>8146</v>
      </c>
      <c r="B1811" s="1">
        <v>44831</v>
      </c>
      <c r="C1811">
        <v>606</v>
      </c>
      <c r="D1811" t="s">
        <v>2913</v>
      </c>
      <c r="E1811" t="s">
        <v>2926</v>
      </c>
      <c r="F1811">
        <v>2</v>
      </c>
      <c r="G1811">
        <v>20.84</v>
      </c>
      <c r="H1811">
        <v>4.67</v>
      </c>
      <c r="I1811" t="b">
        <v>1</v>
      </c>
      <c r="J1811" t="s">
        <v>2910</v>
      </c>
      <c r="K1811" t="s">
        <v>2905</v>
      </c>
      <c r="L1811">
        <f>F1811*G1811</f>
        <v>41.68</v>
      </c>
      <c r="M1811">
        <f t="shared" si="28"/>
        <v>1</v>
      </c>
    </row>
    <row r="1812" spans="1:13" x14ac:dyDescent="0.35">
      <c r="A1812">
        <v>3628</v>
      </c>
      <c r="B1812" s="1">
        <v>44765</v>
      </c>
      <c r="C1812">
        <v>606</v>
      </c>
      <c r="D1812" t="s">
        <v>2913</v>
      </c>
      <c r="E1812" t="s">
        <v>2918</v>
      </c>
      <c r="F1812">
        <v>1</v>
      </c>
      <c r="G1812">
        <v>498.68</v>
      </c>
      <c r="H1812">
        <v>206.02</v>
      </c>
      <c r="I1812" t="b">
        <v>0</v>
      </c>
      <c r="J1812" t="s">
        <v>2904</v>
      </c>
      <c r="K1812" t="s">
        <v>2905</v>
      </c>
      <c r="L1812">
        <f>F1812*G1812</f>
        <v>498.68</v>
      </c>
      <c r="M1812">
        <f t="shared" si="28"/>
        <v>0</v>
      </c>
    </row>
    <row r="1813" spans="1:13" x14ac:dyDescent="0.35">
      <c r="A1813">
        <v>8106</v>
      </c>
      <c r="B1813" s="1">
        <v>44516</v>
      </c>
      <c r="C1813">
        <v>606</v>
      </c>
      <c r="D1813" t="s">
        <v>2913</v>
      </c>
      <c r="E1813" t="s">
        <v>2914</v>
      </c>
      <c r="F1813">
        <v>3</v>
      </c>
      <c r="G1813">
        <v>385.57</v>
      </c>
      <c r="H1813">
        <v>54.84</v>
      </c>
      <c r="I1813" t="b">
        <v>1</v>
      </c>
      <c r="J1813" t="s">
        <v>2919</v>
      </c>
      <c r="K1813" t="s">
        <v>2917</v>
      </c>
      <c r="L1813">
        <f>F1813*G1813</f>
        <v>1156.71</v>
      </c>
      <c r="M1813">
        <f t="shared" si="28"/>
        <v>1</v>
      </c>
    </row>
    <row r="1814" spans="1:13" x14ac:dyDescent="0.35">
      <c r="A1814">
        <v>4271</v>
      </c>
      <c r="B1814" s="1">
        <v>44492</v>
      </c>
      <c r="C1814">
        <v>606</v>
      </c>
      <c r="D1814" t="s">
        <v>2902</v>
      </c>
      <c r="E1814" t="s">
        <v>2923</v>
      </c>
      <c r="F1814">
        <v>2</v>
      </c>
      <c r="G1814">
        <v>455.3</v>
      </c>
      <c r="H1814">
        <v>168.47</v>
      </c>
      <c r="I1814" t="b">
        <v>1</v>
      </c>
      <c r="J1814" t="s">
        <v>2904</v>
      </c>
      <c r="K1814" t="s">
        <v>2917</v>
      </c>
      <c r="L1814">
        <f>F1814*G1814</f>
        <v>910.6</v>
      </c>
      <c r="M1814">
        <f t="shared" si="28"/>
        <v>1</v>
      </c>
    </row>
    <row r="1815" spans="1:13" x14ac:dyDescent="0.35">
      <c r="A1815">
        <v>6961</v>
      </c>
      <c r="B1815" s="1">
        <v>44875</v>
      </c>
      <c r="C1815">
        <v>607</v>
      </c>
      <c r="D1815" t="s">
        <v>2908</v>
      </c>
      <c r="E1815" t="s">
        <v>2928</v>
      </c>
      <c r="F1815">
        <v>2</v>
      </c>
      <c r="G1815">
        <v>23.25</v>
      </c>
      <c r="H1815">
        <v>5.62</v>
      </c>
      <c r="I1815" t="b">
        <v>0</v>
      </c>
      <c r="J1815" t="s">
        <v>2916</v>
      </c>
      <c r="K1815" t="s">
        <v>2917</v>
      </c>
      <c r="L1815">
        <f>F1815*G1815</f>
        <v>46.5</v>
      </c>
      <c r="M1815">
        <f t="shared" si="28"/>
        <v>0</v>
      </c>
    </row>
    <row r="1816" spans="1:13" x14ac:dyDescent="0.35">
      <c r="A1816">
        <v>8847</v>
      </c>
      <c r="B1816" s="1">
        <v>44640</v>
      </c>
      <c r="C1816">
        <v>607</v>
      </c>
      <c r="D1816" t="s">
        <v>2911</v>
      </c>
      <c r="E1816" t="s">
        <v>2924</v>
      </c>
      <c r="F1816">
        <v>3</v>
      </c>
      <c r="G1816">
        <v>365.99</v>
      </c>
      <c r="H1816">
        <v>180.61</v>
      </c>
      <c r="I1816" t="b">
        <v>1</v>
      </c>
      <c r="J1816" t="s">
        <v>2919</v>
      </c>
      <c r="K1816" t="s">
        <v>2905</v>
      </c>
      <c r="L1816">
        <f>F1816*G1816</f>
        <v>1097.97</v>
      </c>
      <c r="M1816">
        <f t="shared" si="28"/>
        <v>1</v>
      </c>
    </row>
    <row r="1817" spans="1:13" x14ac:dyDescent="0.35">
      <c r="A1817">
        <v>2427</v>
      </c>
      <c r="B1817" s="1">
        <v>44439</v>
      </c>
      <c r="C1817">
        <v>607</v>
      </c>
      <c r="D1817" t="s">
        <v>2906</v>
      </c>
      <c r="E1817" t="s">
        <v>2925</v>
      </c>
      <c r="F1817">
        <v>3</v>
      </c>
      <c r="G1817">
        <v>355.11</v>
      </c>
      <c r="H1817">
        <v>82.29</v>
      </c>
      <c r="I1817" t="b">
        <v>1</v>
      </c>
      <c r="J1817" t="s">
        <v>2904</v>
      </c>
      <c r="K1817" t="s">
        <v>2917</v>
      </c>
      <c r="L1817">
        <f>F1817*G1817</f>
        <v>1065.33</v>
      </c>
      <c r="M1817">
        <f t="shared" si="28"/>
        <v>1</v>
      </c>
    </row>
    <row r="1818" spans="1:13" x14ac:dyDescent="0.35">
      <c r="A1818">
        <v>9357</v>
      </c>
      <c r="B1818" s="1">
        <v>44795</v>
      </c>
      <c r="C1818">
        <v>608</v>
      </c>
      <c r="D1818" t="s">
        <v>2920</v>
      </c>
      <c r="E1818" t="s">
        <v>2927</v>
      </c>
      <c r="F1818">
        <v>3</v>
      </c>
      <c r="G1818">
        <v>164.55</v>
      </c>
      <c r="H1818">
        <v>11.31</v>
      </c>
      <c r="I1818" t="b">
        <v>1</v>
      </c>
      <c r="J1818" t="s">
        <v>2916</v>
      </c>
      <c r="K1818" t="s">
        <v>2917</v>
      </c>
      <c r="L1818">
        <f>F1818*G1818</f>
        <v>493.65000000000003</v>
      </c>
      <c r="M1818">
        <f t="shared" si="28"/>
        <v>1</v>
      </c>
    </row>
    <row r="1819" spans="1:13" x14ac:dyDescent="0.35">
      <c r="A1819">
        <v>3921</v>
      </c>
      <c r="B1819" s="1">
        <v>44765</v>
      </c>
      <c r="C1819">
        <v>608</v>
      </c>
      <c r="D1819" t="s">
        <v>2906</v>
      </c>
      <c r="E1819" t="s">
        <v>2934</v>
      </c>
      <c r="F1819">
        <v>1</v>
      </c>
      <c r="G1819">
        <v>11.65</v>
      </c>
      <c r="H1819">
        <v>3.04</v>
      </c>
      <c r="I1819" t="b">
        <v>1</v>
      </c>
      <c r="J1819" t="s">
        <v>2919</v>
      </c>
      <c r="K1819" t="s">
        <v>2905</v>
      </c>
      <c r="L1819">
        <f>F1819*G1819</f>
        <v>11.65</v>
      </c>
      <c r="M1819">
        <f t="shared" si="28"/>
        <v>1</v>
      </c>
    </row>
    <row r="1820" spans="1:13" x14ac:dyDescent="0.35">
      <c r="A1820">
        <v>4735</v>
      </c>
      <c r="B1820" s="1">
        <v>44617</v>
      </c>
      <c r="C1820">
        <v>609</v>
      </c>
      <c r="D1820" t="s">
        <v>2908</v>
      </c>
      <c r="E1820" t="s">
        <v>2928</v>
      </c>
      <c r="F1820">
        <v>3</v>
      </c>
      <c r="G1820">
        <v>464.14</v>
      </c>
      <c r="H1820">
        <v>75.23</v>
      </c>
      <c r="I1820" t="b">
        <v>1</v>
      </c>
      <c r="J1820" t="s">
        <v>2904</v>
      </c>
      <c r="K1820" t="s">
        <v>2917</v>
      </c>
      <c r="L1820">
        <f>F1820*G1820</f>
        <v>1392.42</v>
      </c>
      <c r="M1820">
        <f t="shared" si="28"/>
        <v>1</v>
      </c>
    </row>
    <row r="1821" spans="1:13" x14ac:dyDescent="0.35">
      <c r="A1821">
        <v>2155</v>
      </c>
      <c r="B1821" s="1">
        <v>44961</v>
      </c>
      <c r="C1821">
        <v>610</v>
      </c>
      <c r="D1821" t="s">
        <v>2911</v>
      </c>
      <c r="E1821" t="s">
        <v>2943</v>
      </c>
      <c r="F1821">
        <v>4</v>
      </c>
      <c r="G1821">
        <v>385.34</v>
      </c>
      <c r="H1821">
        <v>79.650000000000006</v>
      </c>
      <c r="I1821" t="b">
        <v>1</v>
      </c>
      <c r="J1821" t="s">
        <v>2904</v>
      </c>
      <c r="K1821" t="s">
        <v>2917</v>
      </c>
      <c r="L1821">
        <f>F1821*G1821</f>
        <v>1541.36</v>
      </c>
      <c r="M1821">
        <f t="shared" si="28"/>
        <v>1</v>
      </c>
    </row>
    <row r="1822" spans="1:13" x14ac:dyDescent="0.35">
      <c r="A1822">
        <v>3071</v>
      </c>
      <c r="B1822" s="1">
        <v>44901</v>
      </c>
      <c r="C1822">
        <v>610</v>
      </c>
      <c r="D1822" t="s">
        <v>2906</v>
      </c>
      <c r="E1822" t="s">
        <v>2922</v>
      </c>
      <c r="F1822">
        <v>3</v>
      </c>
      <c r="G1822">
        <v>357.82</v>
      </c>
      <c r="H1822">
        <v>48.57</v>
      </c>
      <c r="I1822" t="b">
        <v>1</v>
      </c>
      <c r="J1822" t="s">
        <v>2929</v>
      </c>
      <c r="K1822" t="s">
        <v>2917</v>
      </c>
      <c r="L1822">
        <f>F1822*G1822</f>
        <v>1073.46</v>
      </c>
      <c r="M1822">
        <f t="shared" si="28"/>
        <v>1</v>
      </c>
    </row>
    <row r="1823" spans="1:13" x14ac:dyDescent="0.35">
      <c r="A1823">
        <v>2377</v>
      </c>
      <c r="B1823" s="1">
        <v>44897</v>
      </c>
      <c r="C1823">
        <v>610</v>
      </c>
      <c r="D1823" t="s">
        <v>2920</v>
      </c>
      <c r="E1823" t="s">
        <v>2936</v>
      </c>
      <c r="F1823">
        <v>4</v>
      </c>
      <c r="G1823">
        <v>387.48</v>
      </c>
      <c r="H1823">
        <v>46.1</v>
      </c>
      <c r="I1823" t="b">
        <v>0</v>
      </c>
      <c r="J1823" t="s">
        <v>2916</v>
      </c>
      <c r="K1823" t="s">
        <v>2917</v>
      </c>
      <c r="L1823">
        <f>F1823*G1823</f>
        <v>1549.92</v>
      </c>
      <c r="M1823">
        <f t="shared" si="28"/>
        <v>0</v>
      </c>
    </row>
    <row r="1824" spans="1:13" x14ac:dyDescent="0.35">
      <c r="A1824">
        <v>53</v>
      </c>
      <c r="B1824" s="1">
        <v>44608</v>
      </c>
      <c r="C1824">
        <v>610</v>
      </c>
      <c r="D1824" t="s">
        <v>2911</v>
      </c>
      <c r="E1824" t="s">
        <v>2924</v>
      </c>
      <c r="F1824">
        <v>5</v>
      </c>
      <c r="G1824">
        <v>438.45</v>
      </c>
      <c r="H1824">
        <v>137.19999999999999</v>
      </c>
      <c r="I1824" t="b">
        <v>0</v>
      </c>
      <c r="J1824" t="s">
        <v>2929</v>
      </c>
      <c r="K1824" t="s">
        <v>2905</v>
      </c>
      <c r="L1824">
        <f>F1824*G1824</f>
        <v>2192.25</v>
      </c>
      <c r="M1824">
        <f t="shared" si="28"/>
        <v>0</v>
      </c>
    </row>
    <row r="1825" spans="1:13" x14ac:dyDescent="0.35">
      <c r="A1825">
        <v>7037</v>
      </c>
      <c r="B1825" s="1">
        <v>44710</v>
      </c>
      <c r="C1825">
        <v>611</v>
      </c>
      <c r="D1825" t="s">
        <v>2911</v>
      </c>
      <c r="E1825" t="s">
        <v>2942</v>
      </c>
      <c r="F1825">
        <v>1</v>
      </c>
      <c r="G1825">
        <v>110.24</v>
      </c>
      <c r="H1825">
        <v>30.94</v>
      </c>
      <c r="I1825" t="b">
        <v>0</v>
      </c>
      <c r="J1825" t="s">
        <v>2916</v>
      </c>
      <c r="K1825" t="s">
        <v>2917</v>
      </c>
      <c r="L1825">
        <f>F1825*G1825</f>
        <v>110.24</v>
      </c>
      <c r="M1825">
        <f t="shared" si="28"/>
        <v>0</v>
      </c>
    </row>
    <row r="1826" spans="1:13" x14ac:dyDescent="0.35">
      <c r="A1826">
        <v>6595</v>
      </c>
      <c r="B1826" s="1">
        <v>44428</v>
      </c>
      <c r="C1826">
        <v>611</v>
      </c>
      <c r="D1826" t="s">
        <v>2908</v>
      </c>
      <c r="E1826" t="s">
        <v>2932</v>
      </c>
      <c r="F1826">
        <v>3</v>
      </c>
      <c r="G1826">
        <v>409.02</v>
      </c>
      <c r="H1826">
        <v>113</v>
      </c>
      <c r="I1826" t="b">
        <v>0</v>
      </c>
      <c r="J1826" t="s">
        <v>2929</v>
      </c>
      <c r="K1826" t="s">
        <v>2905</v>
      </c>
      <c r="L1826">
        <f>F1826*G1826</f>
        <v>1227.06</v>
      </c>
      <c r="M1826">
        <f t="shared" si="28"/>
        <v>0</v>
      </c>
    </row>
    <row r="1827" spans="1:13" x14ac:dyDescent="0.35">
      <c r="A1827">
        <v>8190</v>
      </c>
      <c r="B1827" s="1">
        <v>44663</v>
      </c>
      <c r="C1827">
        <v>612</v>
      </c>
      <c r="D1827" t="s">
        <v>2908</v>
      </c>
      <c r="E1827" t="s">
        <v>2932</v>
      </c>
      <c r="F1827">
        <v>5</v>
      </c>
      <c r="G1827">
        <v>291.77</v>
      </c>
      <c r="H1827">
        <v>104.82</v>
      </c>
      <c r="I1827" t="b">
        <v>0</v>
      </c>
      <c r="J1827" t="s">
        <v>2929</v>
      </c>
      <c r="K1827" t="s">
        <v>2917</v>
      </c>
      <c r="L1827">
        <f>F1827*G1827</f>
        <v>1458.85</v>
      </c>
      <c r="M1827">
        <f t="shared" si="28"/>
        <v>0</v>
      </c>
    </row>
    <row r="1828" spans="1:13" x14ac:dyDescent="0.35">
      <c r="A1828">
        <v>4622</v>
      </c>
      <c r="B1828" s="1">
        <v>44587</v>
      </c>
      <c r="C1828">
        <v>612</v>
      </c>
      <c r="D1828" t="s">
        <v>2902</v>
      </c>
      <c r="E1828" t="s">
        <v>2939</v>
      </c>
      <c r="F1828">
        <v>2</v>
      </c>
      <c r="G1828">
        <v>413.54</v>
      </c>
      <c r="H1828">
        <v>160.26</v>
      </c>
      <c r="I1828" t="b">
        <v>0</v>
      </c>
      <c r="J1828" t="s">
        <v>2910</v>
      </c>
      <c r="K1828" t="s">
        <v>2917</v>
      </c>
      <c r="L1828">
        <f>F1828*G1828</f>
        <v>827.08</v>
      </c>
      <c r="M1828">
        <f t="shared" si="28"/>
        <v>0</v>
      </c>
    </row>
    <row r="1829" spans="1:13" x14ac:dyDescent="0.35">
      <c r="A1829">
        <v>6957</v>
      </c>
      <c r="B1829" s="1">
        <v>44433</v>
      </c>
      <c r="C1829">
        <v>612</v>
      </c>
      <c r="D1829" t="s">
        <v>2913</v>
      </c>
      <c r="E1829" t="s">
        <v>2914</v>
      </c>
      <c r="F1829">
        <v>1</v>
      </c>
      <c r="G1829">
        <v>179.96</v>
      </c>
      <c r="H1829">
        <v>60.28</v>
      </c>
      <c r="I1829" t="b">
        <v>1</v>
      </c>
      <c r="J1829" t="s">
        <v>2916</v>
      </c>
      <c r="K1829" t="s">
        <v>2917</v>
      </c>
      <c r="L1829">
        <f>F1829*G1829</f>
        <v>179.96</v>
      </c>
      <c r="M1829">
        <f t="shared" si="28"/>
        <v>1</v>
      </c>
    </row>
    <row r="1830" spans="1:13" x14ac:dyDescent="0.35">
      <c r="A1830">
        <v>9189</v>
      </c>
      <c r="B1830" s="1">
        <v>44357</v>
      </c>
      <c r="C1830">
        <v>612</v>
      </c>
      <c r="D1830" t="s">
        <v>2911</v>
      </c>
      <c r="E1830" t="s">
        <v>2924</v>
      </c>
      <c r="F1830">
        <v>1</v>
      </c>
      <c r="G1830">
        <v>312.02</v>
      </c>
      <c r="H1830">
        <v>137.97999999999999</v>
      </c>
      <c r="I1830" t="b">
        <v>1</v>
      </c>
      <c r="J1830" t="s">
        <v>2904</v>
      </c>
      <c r="K1830" t="s">
        <v>2917</v>
      </c>
      <c r="L1830">
        <f>F1830*G1830</f>
        <v>312.02</v>
      </c>
      <c r="M1830">
        <f t="shared" si="28"/>
        <v>1</v>
      </c>
    </row>
    <row r="1831" spans="1:13" x14ac:dyDescent="0.35">
      <c r="A1831">
        <v>9621</v>
      </c>
      <c r="B1831" s="1">
        <v>44764</v>
      </c>
      <c r="C1831">
        <v>613</v>
      </c>
      <c r="D1831" t="s">
        <v>2906</v>
      </c>
      <c r="E1831" t="s">
        <v>2907</v>
      </c>
      <c r="F1831">
        <v>2</v>
      </c>
      <c r="G1831">
        <v>158.58000000000001</v>
      </c>
      <c r="H1831">
        <v>78.37</v>
      </c>
      <c r="I1831" t="b">
        <v>0</v>
      </c>
      <c r="J1831" t="s">
        <v>2919</v>
      </c>
      <c r="K1831" t="s">
        <v>2905</v>
      </c>
      <c r="L1831">
        <f>F1831*G1831</f>
        <v>317.16000000000003</v>
      </c>
      <c r="M1831">
        <f t="shared" si="28"/>
        <v>0</v>
      </c>
    </row>
    <row r="1832" spans="1:13" x14ac:dyDescent="0.35">
      <c r="A1832">
        <v>5510</v>
      </c>
      <c r="B1832" s="1">
        <v>44378</v>
      </c>
      <c r="C1832">
        <v>613</v>
      </c>
      <c r="D1832" t="s">
        <v>2913</v>
      </c>
      <c r="E1832" t="s">
        <v>2914</v>
      </c>
      <c r="F1832">
        <v>2</v>
      </c>
      <c r="G1832">
        <v>118.12</v>
      </c>
      <c r="H1832">
        <v>17.07</v>
      </c>
      <c r="I1832" t="b">
        <v>1</v>
      </c>
      <c r="J1832" t="s">
        <v>2910</v>
      </c>
      <c r="K1832" t="s">
        <v>2905</v>
      </c>
      <c r="L1832">
        <f>F1832*G1832</f>
        <v>236.24</v>
      </c>
      <c r="M1832">
        <f t="shared" si="28"/>
        <v>1</v>
      </c>
    </row>
    <row r="1833" spans="1:13" x14ac:dyDescent="0.35">
      <c r="A1833">
        <v>1997</v>
      </c>
      <c r="B1833" s="1">
        <v>44944</v>
      </c>
      <c r="C1833">
        <v>614</v>
      </c>
      <c r="D1833" t="s">
        <v>2920</v>
      </c>
      <c r="E1833" t="s">
        <v>2927</v>
      </c>
      <c r="F1833">
        <v>3</v>
      </c>
      <c r="G1833">
        <v>177.14</v>
      </c>
      <c r="H1833">
        <v>33.07</v>
      </c>
      <c r="I1833" t="b">
        <v>1</v>
      </c>
      <c r="J1833" t="s">
        <v>2910</v>
      </c>
      <c r="K1833" t="s">
        <v>2905</v>
      </c>
      <c r="L1833">
        <f>F1833*G1833</f>
        <v>531.41999999999996</v>
      </c>
      <c r="M1833">
        <f t="shared" si="28"/>
        <v>1</v>
      </c>
    </row>
    <row r="1834" spans="1:13" x14ac:dyDescent="0.35">
      <c r="A1834">
        <v>8333</v>
      </c>
      <c r="B1834" s="1">
        <v>44866</v>
      </c>
      <c r="C1834">
        <v>614</v>
      </c>
      <c r="D1834" t="s">
        <v>2908</v>
      </c>
      <c r="E1834" t="s">
        <v>2909</v>
      </c>
      <c r="F1834">
        <v>1</v>
      </c>
      <c r="G1834">
        <v>142.77000000000001</v>
      </c>
      <c r="H1834">
        <v>1.49</v>
      </c>
      <c r="I1834" t="b">
        <v>1</v>
      </c>
      <c r="J1834" t="s">
        <v>2919</v>
      </c>
      <c r="K1834" t="s">
        <v>2905</v>
      </c>
      <c r="L1834">
        <f>F1834*G1834</f>
        <v>142.77000000000001</v>
      </c>
      <c r="M1834">
        <f t="shared" si="28"/>
        <v>1</v>
      </c>
    </row>
    <row r="1835" spans="1:13" x14ac:dyDescent="0.35">
      <c r="A1835">
        <v>9263</v>
      </c>
      <c r="B1835" s="1">
        <v>44762</v>
      </c>
      <c r="C1835">
        <v>614</v>
      </c>
      <c r="D1835" t="s">
        <v>2913</v>
      </c>
      <c r="E1835" t="s">
        <v>2926</v>
      </c>
      <c r="F1835">
        <v>3</v>
      </c>
      <c r="G1835">
        <v>348.29</v>
      </c>
      <c r="H1835">
        <v>131.49</v>
      </c>
      <c r="I1835" t="b">
        <v>0</v>
      </c>
      <c r="J1835" t="s">
        <v>2904</v>
      </c>
      <c r="K1835" t="s">
        <v>2905</v>
      </c>
      <c r="L1835">
        <f>F1835*G1835</f>
        <v>1044.8700000000001</v>
      </c>
      <c r="M1835">
        <f t="shared" si="28"/>
        <v>0</v>
      </c>
    </row>
    <row r="1836" spans="1:13" x14ac:dyDescent="0.35">
      <c r="A1836">
        <v>6233</v>
      </c>
      <c r="B1836" s="1">
        <v>44699</v>
      </c>
      <c r="C1836">
        <v>614</v>
      </c>
      <c r="D1836" t="s">
        <v>2920</v>
      </c>
      <c r="E1836" t="s">
        <v>2930</v>
      </c>
      <c r="F1836">
        <v>5</v>
      </c>
      <c r="G1836">
        <v>176.59</v>
      </c>
      <c r="H1836">
        <v>47.56</v>
      </c>
      <c r="I1836" t="b">
        <v>1</v>
      </c>
      <c r="J1836" t="s">
        <v>2919</v>
      </c>
      <c r="K1836" t="s">
        <v>2905</v>
      </c>
      <c r="L1836">
        <f>F1836*G1836</f>
        <v>882.95</v>
      </c>
      <c r="M1836">
        <f t="shared" si="28"/>
        <v>1</v>
      </c>
    </row>
    <row r="1837" spans="1:13" x14ac:dyDescent="0.35">
      <c r="A1837">
        <v>5189</v>
      </c>
      <c r="B1837" s="1">
        <v>44624</v>
      </c>
      <c r="C1837">
        <v>614</v>
      </c>
      <c r="D1837" t="s">
        <v>2906</v>
      </c>
      <c r="E1837" t="s">
        <v>2934</v>
      </c>
      <c r="F1837">
        <v>3</v>
      </c>
      <c r="G1837">
        <v>198.79</v>
      </c>
      <c r="H1837">
        <v>75.37</v>
      </c>
      <c r="I1837" t="b">
        <v>0</v>
      </c>
      <c r="J1837" t="s">
        <v>2910</v>
      </c>
      <c r="K1837" t="s">
        <v>2917</v>
      </c>
      <c r="L1837">
        <f>F1837*G1837</f>
        <v>596.37</v>
      </c>
      <c r="M1837">
        <f t="shared" si="28"/>
        <v>0</v>
      </c>
    </row>
    <row r="1838" spans="1:13" x14ac:dyDescent="0.35">
      <c r="A1838">
        <v>4222</v>
      </c>
      <c r="B1838" s="1">
        <v>44321</v>
      </c>
      <c r="C1838">
        <v>614</v>
      </c>
      <c r="D1838" t="s">
        <v>2902</v>
      </c>
      <c r="E1838" t="s">
        <v>2933</v>
      </c>
      <c r="F1838">
        <v>4</v>
      </c>
      <c r="G1838">
        <v>26.85</v>
      </c>
      <c r="H1838">
        <v>9.94</v>
      </c>
      <c r="I1838" t="b">
        <v>0</v>
      </c>
      <c r="J1838" t="s">
        <v>2910</v>
      </c>
      <c r="K1838" t="s">
        <v>2917</v>
      </c>
      <c r="L1838">
        <f>F1838*G1838</f>
        <v>107.4</v>
      </c>
      <c r="M1838">
        <f t="shared" si="28"/>
        <v>0</v>
      </c>
    </row>
    <row r="1839" spans="1:13" x14ac:dyDescent="0.35">
      <c r="A1839">
        <v>3901</v>
      </c>
      <c r="B1839" s="1">
        <v>44898</v>
      </c>
      <c r="C1839">
        <v>615</v>
      </c>
      <c r="D1839" t="s">
        <v>2906</v>
      </c>
      <c r="E1839" t="s">
        <v>2922</v>
      </c>
      <c r="F1839">
        <v>3</v>
      </c>
      <c r="G1839">
        <v>417.84</v>
      </c>
      <c r="H1839">
        <v>154.02000000000001</v>
      </c>
      <c r="I1839" t="b">
        <v>1</v>
      </c>
      <c r="J1839" t="s">
        <v>2929</v>
      </c>
      <c r="K1839" t="s">
        <v>2917</v>
      </c>
      <c r="L1839">
        <f>F1839*G1839</f>
        <v>1253.52</v>
      </c>
      <c r="M1839">
        <f t="shared" si="28"/>
        <v>1</v>
      </c>
    </row>
    <row r="1840" spans="1:13" x14ac:dyDescent="0.35">
      <c r="A1840">
        <v>7028</v>
      </c>
      <c r="B1840" s="1">
        <v>44863</v>
      </c>
      <c r="C1840">
        <v>615</v>
      </c>
      <c r="D1840" t="s">
        <v>2911</v>
      </c>
      <c r="E1840" t="s">
        <v>2924</v>
      </c>
      <c r="F1840">
        <v>1</v>
      </c>
      <c r="G1840">
        <v>479.44</v>
      </c>
      <c r="H1840">
        <v>40.78</v>
      </c>
      <c r="I1840" t="b">
        <v>1</v>
      </c>
      <c r="J1840" t="s">
        <v>2919</v>
      </c>
      <c r="K1840" t="s">
        <v>2905</v>
      </c>
      <c r="L1840">
        <f>F1840*G1840</f>
        <v>479.44</v>
      </c>
      <c r="M1840">
        <f t="shared" si="28"/>
        <v>1</v>
      </c>
    </row>
    <row r="1841" spans="1:13" x14ac:dyDescent="0.35">
      <c r="A1841">
        <v>3616</v>
      </c>
      <c r="B1841" s="1">
        <v>44704</v>
      </c>
      <c r="C1841">
        <v>615</v>
      </c>
      <c r="D1841" t="s">
        <v>2906</v>
      </c>
      <c r="E1841" t="s">
        <v>2925</v>
      </c>
      <c r="F1841">
        <v>1</v>
      </c>
      <c r="G1841">
        <v>478.41</v>
      </c>
      <c r="H1841">
        <v>25.7</v>
      </c>
      <c r="I1841" t="b">
        <v>0</v>
      </c>
      <c r="J1841" t="s">
        <v>2904</v>
      </c>
      <c r="K1841" t="s">
        <v>2917</v>
      </c>
      <c r="L1841">
        <f>F1841*G1841</f>
        <v>478.41</v>
      </c>
      <c r="M1841">
        <f t="shared" si="28"/>
        <v>0</v>
      </c>
    </row>
    <row r="1842" spans="1:13" x14ac:dyDescent="0.35">
      <c r="A1842">
        <v>6233</v>
      </c>
      <c r="B1842" s="1">
        <v>44560</v>
      </c>
      <c r="C1842">
        <v>615</v>
      </c>
      <c r="D1842" t="s">
        <v>2906</v>
      </c>
      <c r="E1842" t="s">
        <v>2941</v>
      </c>
      <c r="F1842">
        <v>5</v>
      </c>
      <c r="G1842">
        <v>300.33</v>
      </c>
      <c r="H1842">
        <v>45.99</v>
      </c>
      <c r="I1842" t="b">
        <v>0</v>
      </c>
      <c r="J1842" t="s">
        <v>2929</v>
      </c>
      <c r="K1842" t="s">
        <v>2905</v>
      </c>
      <c r="L1842">
        <f>F1842*G1842</f>
        <v>1501.6499999999999</v>
      </c>
      <c r="M1842">
        <f t="shared" si="28"/>
        <v>0</v>
      </c>
    </row>
    <row r="1843" spans="1:13" x14ac:dyDescent="0.35">
      <c r="A1843">
        <v>1463</v>
      </c>
      <c r="B1843" s="1">
        <v>44332</v>
      </c>
      <c r="C1843">
        <v>615</v>
      </c>
      <c r="D1843" t="s">
        <v>2920</v>
      </c>
      <c r="E1843" t="s">
        <v>2930</v>
      </c>
      <c r="F1843">
        <v>3</v>
      </c>
      <c r="G1843">
        <v>289.52</v>
      </c>
      <c r="H1843">
        <v>68.33</v>
      </c>
      <c r="I1843" t="b">
        <v>1</v>
      </c>
      <c r="J1843" t="s">
        <v>2910</v>
      </c>
      <c r="K1843" t="s">
        <v>2905</v>
      </c>
      <c r="L1843">
        <f>F1843*G1843</f>
        <v>868.56</v>
      </c>
      <c r="M1843">
        <f t="shared" si="28"/>
        <v>1</v>
      </c>
    </row>
    <row r="1844" spans="1:13" x14ac:dyDescent="0.35">
      <c r="A1844">
        <v>2416</v>
      </c>
      <c r="B1844" s="1">
        <v>44926</v>
      </c>
      <c r="C1844">
        <v>616</v>
      </c>
      <c r="D1844" t="s">
        <v>2911</v>
      </c>
      <c r="E1844" t="s">
        <v>2924</v>
      </c>
      <c r="F1844">
        <v>1</v>
      </c>
      <c r="G1844">
        <v>303.45</v>
      </c>
      <c r="H1844">
        <v>46.87</v>
      </c>
      <c r="I1844" t="b">
        <v>1</v>
      </c>
      <c r="J1844" t="s">
        <v>2910</v>
      </c>
      <c r="K1844" t="s">
        <v>2905</v>
      </c>
      <c r="L1844">
        <f>F1844*G1844</f>
        <v>303.45</v>
      </c>
      <c r="M1844">
        <f t="shared" si="28"/>
        <v>1</v>
      </c>
    </row>
    <row r="1845" spans="1:13" x14ac:dyDescent="0.35">
      <c r="A1845">
        <v>6731</v>
      </c>
      <c r="B1845" s="1">
        <v>44863</v>
      </c>
      <c r="C1845">
        <v>616</v>
      </c>
      <c r="D1845" t="s">
        <v>2920</v>
      </c>
      <c r="E1845" t="s">
        <v>2927</v>
      </c>
      <c r="F1845">
        <v>2</v>
      </c>
      <c r="G1845">
        <v>315.37</v>
      </c>
      <c r="H1845">
        <v>80.55</v>
      </c>
      <c r="I1845" t="b">
        <v>1</v>
      </c>
      <c r="J1845" t="s">
        <v>2910</v>
      </c>
      <c r="K1845" t="s">
        <v>2905</v>
      </c>
      <c r="L1845">
        <f>F1845*G1845</f>
        <v>630.74</v>
      </c>
      <c r="M1845">
        <f t="shared" si="28"/>
        <v>1</v>
      </c>
    </row>
    <row r="1846" spans="1:13" x14ac:dyDescent="0.35">
      <c r="A1846">
        <v>1847</v>
      </c>
      <c r="B1846" s="1">
        <v>44710</v>
      </c>
      <c r="C1846">
        <v>616</v>
      </c>
      <c r="D1846" t="s">
        <v>2913</v>
      </c>
      <c r="E1846" t="s">
        <v>2914</v>
      </c>
      <c r="F1846">
        <v>4</v>
      </c>
      <c r="G1846">
        <v>111.53</v>
      </c>
      <c r="H1846">
        <v>51.48</v>
      </c>
      <c r="I1846" t="b">
        <v>0</v>
      </c>
      <c r="J1846" t="s">
        <v>2929</v>
      </c>
      <c r="K1846" t="s">
        <v>2917</v>
      </c>
      <c r="L1846">
        <f>F1846*G1846</f>
        <v>446.12</v>
      </c>
      <c r="M1846">
        <f t="shared" si="28"/>
        <v>0</v>
      </c>
    </row>
    <row r="1847" spans="1:13" x14ac:dyDescent="0.35">
      <c r="A1847">
        <v>2677</v>
      </c>
      <c r="B1847" s="1">
        <v>44599</v>
      </c>
      <c r="C1847">
        <v>616</v>
      </c>
      <c r="D1847" t="s">
        <v>2911</v>
      </c>
      <c r="E1847" t="s">
        <v>2943</v>
      </c>
      <c r="F1847">
        <v>3</v>
      </c>
      <c r="G1847">
        <v>262.79000000000002</v>
      </c>
      <c r="H1847">
        <v>43.74</v>
      </c>
      <c r="I1847" t="b">
        <v>1</v>
      </c>
      <c r="J1847" t="s">
        <v>2910</v>
      </c>
      <c r="K1847" t="s">
        <v>2905</v>
      </c>
      <c r="L1847">
        <f>F1847*G1847</f>
        <v>788.37000000000012</v>
      </c>
      <c r="M1847">
        <f t="shared" si="28"/>
        <v>1</v>
      </c>
    </row>
    <row r="1848" spans="1:13" x14ac:dyDescent="0.35">
      <c r="A1848">
        <v>2838</v>
      </c>
      <c r="B1848" s="1">
        <v>44595</v>
      </c>
      <c r="C1848">
        <v>616</v>
      </c>
      <c r="D1848" t="s">
        <v>2906</v>
      </c>
      <c r="E1848" t="s">
        <v>2907</v>
      </c>
      <c r="F1848">
        <v>3</v>
      </c>
      <c r="G1848">
        <v>308.08999999999997</v>
      </c>
      <c r="H1848">
        <v>145.27000000000001</v>
      </c>
      <c r="I1848" t="b">
        <v>0</v>
      </c>
      <c r="J1848" t="s">
        <v>2929</v>
      </c>
      <c r="K1848" t="s">
        <v>2905</v>
      </c>
      <c r="L1848">
        <f>F1848*G1848</f>
        <v>924.27</v>
      </c>
      <c r="M1848">
        <f t="shared" si="28"/>
        <v>0</v>
      </c>
    </row>
    <row r="1849" spans="1:13" x14ac:dyDescent="0.35">
      <c r="A1849">
        <v>2625</v>
      </c>
      <c r="B1849" s="1">
        <v>44366</v>
      </c>
      <c r="C1849">
        <v>616</v>
      </c>
      <c r="D1849" t="s">
        <v>2902</v>
      </c>
      <c r="E1849" t="s">
        <v>2939</v>
      </c>
      <c r="F1849">
        <v>4</v>
      </c>
      <c r="G1849">
        <v>124.43</v>
      </c>
      <c r="H1849">
        <v>31.67</v>
      </c>
      <c r="I1849" t="b">
        <v>1</v>
      </c>
      <c r="J1849" t="s">
        <v>2919</v>
      </c>
      <c r="K1849" t="s">
        <v>2917</v>
      </c>
      <c r="L1849">
        <f>F1849*G1849</f>
        <v>497.72</v>
      </c>
      <c r="M1849">
        <f t="shared" si="28"/>
        <v>1</v>
      </c>
    </row>
    <row r="1850" spans="1:13" x14ac:dyDescent="0.35">
      <c r="A1850">
        <v>6310</v>
      </c>
      <c r="B1850" s="1">
        <v>44744</v>
      </c>
      <c r="C1850">
        <v>617</v>
      </c>
      <c r="D1850" t="s">
        <v>2920</v>
      </c>
      <c r="E1850" t="s">
        <v>2930</v>
      </c>
      <c r="F1850">
        <v>1</v>
      </c>
      <c r="G1850">
        <v>275.49</v>
      </c>
      <c r="H1850">
        <v>109.82</v>
      </c>
      <c r="I1850" t="b">
        <v>1</v>
      </c>
      <c r="J1850" t="s">
        <v>2910</v>
      </c>
      <c r="K1850" t="s">
        <v>2917</v>
      </c>
      <c r="L1850">
        <f>F1850*G1850</f>
        <v>275.49</v>
      </c>
      <c r="M1850">
        <f t="shared" si="28"/>
        <v>1</v>
      </c>
    </row>
    <row r="1851" spans="1:13" x14ac:dyDescent="0.35">
      <c r="A1851">
        <v>7613</v>
      </c>
      <c r="B1851" s="1">
        <v>44553</v>
      </c>
      <c r="C1851">
        <v>617</v>
      </c>
      <c r="D1851" t="s">
        <v>2920</v>
      </c>
      <c r="E1851" t="s">
        <v>2921</v>
      </c>
      <c r="F1851">
        <v>1</v>
      </c>
      <c r="G1851">
        <v>139.61000000000001</v>
      </c>
      <c r="H1851">
        <v>28.51</v>
      </c>
      <c r="I1851" t="b">
        <v>1</v>
      </c>
      <c r="J1851" t="s">
        <v>2919</v>
      </c>
      <c r="K1851" t="s">
        <v>2917</v>
      </c>
      <c r="L1851">
        <f>F1851*G1851</f>
        <v>139.61000000000001</v>
      </c>
      <c r="M1851">
        <f t="shared" si="28"/>
        <v>1</v>
      </c>
    </row>
    <row r="1852" spans="1:13" x14ac:dyDescent="0.35">
      <c r="A1852">
        <v>3663</v>
      </c>
      <c r="B1852" s="1">
        <v>44380</v>
      </c>
      <c r="C1852">
        <v>617</v>
      </c>
      <c r="D1852" t="s">
        <v>2911</v>
      </c>
      <c r="E1852" t="s">
        <v>2942</v>
      </c>
      <c r="F1852">
        <v>1</v>
      </c>
      <c r="G1852">
        <v>384.36</v>
      </c>
      <c r="H1852">
        <v>141.86000000000001</v>
      </c>
      <c r="I1852" t="b">
        <v>1</v>
      </c>
      <c r="J1852" t="s">
        <v>2904</v>
      </c>
      <c r="K1852" t="s">
        <v>2917</v>
      </c>
      <c r="L1852">
        <f>F1852*G1852</f>
        <v>384.36</v>
      </c>
      <c r="M1852">
        <f t="shared" si="28"/>
        <v>1</v>
      </c>
    </row>
    <row r="1853" spans="1:13" x14ac:dyDescent="0.35">
      <c r="A1853">
        <v>8601</v>
      </c>
      <c r="B1853" s="1">
        <v>44858</v>
      </c>
      <c r="C1853">
        <v>618</v>
      </c>
      <c r="D1853" t="s">
        <v>2908</v>
      </c>
      <c r="E1853" t="s">
        <v>2932</v>
      </c>
      <c r="F1853">
        <v>3</v>
      </c>
      <c r="G1853">
        <v>65.55</v>
      </c>
      <c r="H1853">
        <v>31.94</v>
      </c>
      <c r="I1853" t="b">
        <v>0</v>
      </c>
      <c r="J1853" t="s">
        <v>2910</v>
      </c>
      <c r="K1853" t="s">
        <v>2917</v>
      </c>
      <c r="L1853">
        <f>F1853*G1853</f>
        <v>196.64999999999998</v>
      </c>
      <c r="M1853">
        <f t="shared" si="28"/>
        <v>0</v>
      </c>
    </row>
    <row r="1854" spans="1:13" x14ac:dyDescent="0.35">
      <c r="A1854">
        <v>3165</v>
      </c>
      <c r="B1854" s="1">
        <v>44783</v>
      </c>
      <c r="C1854">
        <v>618</v>
      </c>
      <c r="D1854" t="s">
        <v>2920</v>
      </c>
      <c r="E1854" t="s">
        <v>2927</v>
      </c>
      <c r="F1854">
        <v>3</v>
      </c>
      <c r="G1854">
        <v>469.53</v>
      </c>
      <c r="H1854">
        <v>218</v>
      </c>
      <c r="I1854" t="b">
        <v>0</v>
      </c>
      <c r="J1854" t="s">
        <v>2929</v>
      </c>
      <c r="K1854" t="s">
        <v>2917</v>
      </c>
      <c r="L1854">
        <f>F1854*G1854</f>
        <v>1408.59</v>
      </c>
      <c r="M1854">
        <f t="shared" si="28"/>
        <v>0</v>
      </c>
    </row>
    <row r="1855" spans="1:13" x14ac:dyDescent="0.35">
      <c r="A1855">
        <v>194</v>
      </c>
      <c r="B1855" s="1">
        <v>44746</v>
      </c>
      <c r="C1855">
        <v>618</v>
      </c>
      <c r="D1855" t="s">
        <v>2906</v>
      </c>
      <c r="E1855" t="s">
        <v>2941</v>
      </c>
      <c r="F1855">
        <v>4</v>
      </c>
      <c r="G1855">
        <v>20.149999999999999</v>
      </c>
      <c r="H1855">
        <v>8.33</v>
      </c>
      <c r="I1855" t="b">
        <v>1</v>
      </c>
      <c r="J1855" t="s">
        <v>2916</v>
      </c>
      <c r="K1855" t="s">
        <v>2917</v>
      </c>
      <c r="L1855">
        <f>F1855*G1855</f>
        <v>80.599999999999994</v>
      </c>
      <c r="M1855">
        <f t="shared" si="28"/>
        <v>1</v>
      </c>
    </row>
    <row r="1856" spans="1:13" x14ac:dyDescent="0.35">
      <c r="A1856">
        <v>864</v>
      </c>
      <c r="B1856" s="1">
        <v>44377</v>
      </c>
      <c r="C1856">
        <v>618</v>
      </c>
      <c r="D1856" t="s">
        <v>2920</v>
      </c>
      <c r="E1856" t="s">
        <v>2930</v>
      </c>
      <c r="F1856">
        <v>4</v>
      </c>
      <c r="G1856">
        <v>302.93</v>
      </c>
      <c r="H1856">
        <v>78.959999999999994</v>
      </c>
      <c r="I1856" t="b">
        <v>0</v>
      </c>
      <c r="J1856" t="s">
        <v>2904</v>
      </c>
      <c r="K1856" t="s">
        <v>2917</v>
      </c>
      <c r="L1856">
        <f>F1856*G1856</f>
        <v>1211.72</v>
      </c>
      <c r="M1856">
        <f t="shared" si="28"/>
        <v>0</v>
      </c>
    </row>
    <row r="1857" spans="1:13" x14ac:dyDescent="0.35">
      <c r="A1857">
        <v>7300</v>
      </c>
      <c r="B1857" s="1">
        <v>44357</v>
      </c>
      <c r="C1857">
        <v>618</v>
      </c>
      <c r="D1857" t="s">
        <v>2902</v>
      </c>
      <c r="E1857" t="s">
        <v>2933</v>
      </c>
      <c r="F1857">
        <v>4</v>
      </c>
      <c r="G1857">
        <v>110.25</v>
      </c>
      <c r="H1857">
        <v>6.21</v>
      </c>
      <c r="I1857" t="b">
        <v>0</v>
      </c>
      <c r="J1857" t="s">
        <v>2919</v>
      </c>
      <c r="K1857" t="s">
        <v>2917</v>
      </c>
      <c r="L1857">
        <f>F1857*G1857</f>
        <v>441</v>
      </c>
      <c r="M1857">
        <f t="shared" si="28"/>
        <v>0</v>
      </c>
    </row>
    <row r="1858" spans="1:13" x14ac:dyDescent="0.35">
      <c r="A1858">
        <v>5522</v>
      </c>
      <c r="B1858" s="1">
        <v>44638</v>
      </c>
      <c r="C1858">
        <v>619</v>
      </c>
      <c r="D1858" t="s">
        <v>2913</v>
      </c>
      <c r="E1858" t="s">
        <v>2918</v>
      </c>
      <c r="F1858">
        <v>3</v>
      </c>
      <c r="G1858">
        <v>344.11</v>
      </c>
      <c r="H1858">
        <v>59.03</v>
      </c>
      <c r="I1858" t="b">
        <v>0</v>
      </c>
      <c r="J1858" t="s">
        <v>2916</v>
      </c>
      <c r="K1858" t="s">
        <v>2905</v>
      </c>
      <c r="L1858">
        <f>F1858*G1858</f>
        <v>1032.33</v>
      </c>
      <c r="M1858">
        <f t="shared" si="28"/>
        <v>0</v>
      </c>
    </row>
    <row r="1859" spans="1:13" x14ac:dyDescent="0.35">
      <c r="A1859">
        <v>5017</v>
      </c>
      <c r="B1859" s="1">
        <v>44954</v>
      </c>
      <c r="C1859">
        <v>620</v>
      </c>
      <c r="D1859" t="s">
        <v>2920</v>
      </c>
      <c r="E1859" t="s">
        <v>2921</v>
      </c>
      <c r="F1859">
        <v>5</v>
      </c>
      <c r="G1859">
        <v>214.25</v>
      </c>
      <c r="H1859">
        <v>0.91</v>
      </c>
      <c r="I1859" t="b">
        <v>0</v>
      </c>
      <c r="J1859" t="s">
        <v>2916</v>
      </c>
      <c r="K1859" t="s">
        <v>2905</v>
      </c>
      <c r="L1859">
        <f>F1859*G1859</f>
        <v>1071.25</v>
      </c>
      <c r="M1859">
        <f t="shared" ref="M1859:M1922" si="29">IF(I1859, 1, 0)</f>
        <v>0</v>
      </c>
    </row>
    <row r="1860" spans="1:13" x14ac:dyDescent="0.35">
      <c r="A1860">
        <v>2103</v>
      </c>
      <c r="B1860" s="1">
        <v>44859</v>
      </c>
      <c r="C1860">
        <v>620</v>
      </c>
      <c r="D1860" t="s">
        <v>2902</v>
      </c>
      <c r="E1860" t="s">
        <v>2923</v>
      </c>
      <c r="F1860">
        <v>2</v>
      </c>
      <c r="G1860">
        <v>494.28</v>
      </c>
      <c r="H1860">
        <v>165.34</v>
      </c>
      <c r="I1860" t="b">
        <v>0</v>
      </c>
      <c r="J1860" t="s">
        <v>2919</v>
      </c>
      <c r="K1860" t="s">
        <v>2917</v>
      </c>
      <c r="L1860">
        <f>F1860*G1860</f>
        <v>988.56</v>
      </c>
      <c r="M1860">
        <f t="shared" si="29"/>
        <v>0</v>
      </c>
    </row>
    <row r="1861" spans="1:13" x14ac:dyDescent="0.35">
      <c r="A1861">
        <v>4264</v>
      </c>
      <c r="B1861" s="1">
        <v>44730</v>
      </c>
      <c r="C1861">
        <v>621</v>
      </c>
      <c r="D1861" t="s">
        <v>2920</v>
      </c>
      <c r="E1861" t="s">
        <v>2930</v>
      </c>
      <c r="F1861">
        <v>2</v>
      </c>
      <c r="G1861">
        <v>208.85</v>
      </c>
      <c r="H1861">
        <v>39.21</v>
      </c>
      <c r="I1861" t="b">
        <v>0</v>
      </c>
      <c r="J1861" t="s">
        <v>2919</v>
      </c>
      <c r="K1861" t="s">
        <v>2917</v>
      </c>
      <c r="L1861">
        <f>F1861*G1861</f>
        <v>417.7</v>
      </c>
      <c r="M1861">
        <f t="shared" si="29"/>
        <v>0</v>
      </c>
    </row>
    <row r="1862" spans="1:13" x14ac:dyDescent="0.35">
      <c r="A1862">
        <v>2441</v>
      </c>
      <c r="B1862" s="1">
        <v>44617</v>
      </c>
      <c r="C1862">
        <v>621</v>
      </c>
      <c r="D1862" t="s">
        <v>2908</v>
      </c>
      <c r="E1862" t="s">
        <v>2928</v>
      </c>
      <c r="F1862">
        <v>3</v>
      </c>
      <c r="G1862">
        <v>466.37</v>
      </c>
      <c r="H1862">
        <v>74.28</v>
      </c>
      <c r="I1862" t="b">
        <v>0</v>
      </c>
      <c r="J1862" t="s">
        <v>2904</v>
      </c>
      <c r="K1862" t="s">
        <v>2905</v>
      </c>
      <c r="L1862">
        <f>F1862*G1862</f>
        <v>1399.1100000000001</v>
      </c>
      <c r="M1862">
        <f t="shared" si="29"/>
        <v>0</v>
      </c>
    </row>
    <row r="1863" spans="1:13" x14ac:dyDescent="0.35">
      <c r="A1863">
        <v>221</v>
      </c>
      <c r="B1863" s="1">
        <v>44520</v>
      </c>
      <c r="C1863">
        <v>621</v>
      </c>
      <c r="D1863" t="s">
        <v>2902</v>
      </c>
      <c r="E1863" t="s">
        <v>2923</v>
      </c>
      <c r="F1863">
        <v>4</v>
      </c>
      <c r="G1863">
        <v>93.42</v>
      </c>
      <c r="H1863">
        <v>32.4</v>
      </c>
      <c r="I1863" t="b">
        <v>1</v>
      </c>
      <c r="J1863" t="s">
        <v>2916</v>
      </c>
      <c r="K1863" t="s">
        <v>2905</v>
      </c>
      <c r="L1863">
        <f>F1863*G1863</f>
        <v>373.68</v>
      </c>
      <c r="M1863">
        <f t="shared" si="29"/>
        <v>1</v>
      </c>
    </row>
    <row r="1864" spans="1:13" x14ac:dyDescent="0.35">
      <c r="A1864">
        <v>2451</v>
      </c>
      <c r="B1864" s="1">
        <v>44336</v>
      </c>
      <c r="C1864">
        <v>621</v>
      </c>
      <c r="D1864" t="s">
        <v>2906</v>
      </c>
      <c r="E1864" t="s">
        <v>2907</v>
      </c>
      <c r="F1864">
        <v>4</v>
      </c>
      <c r="G1864">
        <v>451.79</v>
      </c>
      <c r="H1864">
        <v>135.49</v>
      </c>
      <c r="I1864" t="b">
        <v>1</v>
      </c>
      <c r="J1864" t="s">
        <v>2919</v>
      </c>
      <c r="K1864" t="s">
        <v>2905</v>
      </c>
      <c r="L1864">
        <f>F1864*G1864</f>
        <v>1807.16</v>
      </c>
      <c r="M1864">
        <f t="shared" si="29"/>
        <v>1</v>
      </c>
    </row>
    <row r="1865" spans="1:13" x14ac:dyDescent="0.35">
      <c r="A1865">
        <v>667</v>
      </c>
      <c r="B1865" s="1">
        <v>44939</v>
      </c>
      <c r="C1865">
        <v>622</v>
      </c>
      <c r="D1865" t="s">
        <v>2908</v>
      </c>
      <c r="E1865" t="s">
        <v>2937</v>
      </c>
      <c r="F1865">
        <v>5</v>
      </c>
      <c r="G1865">
        <v>428.8</v>
      </c>
      <c r="H1865">
        <v>41.76</v>
      </c>
      <c r="I1865" t="b">
        <v>0</v>
      </c>
      <c r="J1865" t="s">
        <v>2919</v>
      </c>
      <c r="K1865" t="s">
        <v>2917</v>
      </c>
      <c r="L1865">
        <f>F1865*G1865</f>
        <v>2144</v>
      </c>
      <c r="M1865">
        <f t="shared" si="29"/>
        <v>0</v>
      </c>
    </row>
    <row r="1866" spans="1:13" x14ac:dyDescent="0.35">
      <c r="A1866">
        <v>4235</v>
      </c>
      <c r="B1866" s="1">
        <v>44928</v>
      </c>
      <c r="C1866">
        <v>622</v>
      </c>
      <c r="D1866" t="s">
        <v>2908</v>
      </c>
      <c r="E1866" t="s">
        <v>2928</v>
      </c>
      <c r="F1866">
        <v>3</v>
      </c>
      <c r="G1866">
        <v>123.68</v>
      </c>
      <c r="H1866">
        <v>56.43</v>
      </c>
      <c r="I1866" t="b">
        <v>0</v>
      </c>
      <c r="J1866" t="s">
        <v>2916</v>
      </c>
      <c r="K1866" t="s">
        <v>2917</v>
      </c>
      <c r="L1866">
        <f>F1866*G1866</f>
        <v>371.04</v>
      </c>
      <c r="M1866">
        <f t="shared" si="29"/>
        <v>0</v>
      </c>
    </row>
    <row r="1867" spans="1:13" x14ac:dyDescent="0.35">
      <c r="A1867">
        <v>7653</v>
      </c>
      <c r="B1867" s="1">
        <v>44666</v>
      </c>
      <c r="C1867">
        <v>622</v>
      </c>
      <c r="D1867" t="s">
        <v>2913</v>
      </c>
      <c r="E1867" t="s">
        <v>2940</v>
      </c>
      <c r="F1867">
        <v>1</v>
      </c>
      <c r="G1867">
        <v>235.72</v>
      </c>
      <c r="H1867">
        <v>59.3</v>
      </c>
      <c r="I1867" t="b">
        <v>1</v>
      </c>
      <c r="J1867" t="s">
        <v>2910</v>
      </c>
      <c r="K1867" t="s">
        <v>2905</v>
      </c>
      <c r="L1867">
        <f>F1867*G1867</f>
        <v>235.72</v>
      </c>
      <c r="M1867">
        <f t="shared" si="29"/>
        <v>1</v>
      </c>
    </row>
    <row r="1868" spans="1:13" x14ac:dyDescent="0.35">
      <c r="A1868">
        <v>686</v>
      </c>
      <c r="B1868" s="1">
        <v>45004</v>
      </c>
      <c r="C1868">
        <v>623</v>
      </c>
      <c r="D1868" t="s">
        <v>2902</v>
      </c>
      <c r="E1868" t="s">
        <v>2923</v>
      </c>
      <c r="F1868">
        <v>3</v>
      </c>
      <c r="G1868">
        <v>203.13</v>
      </c>
      <c r="H1868">
        <v>95.38</v>
      </c>
      <c r="I1868" t="b">
        <v>1</v>
      </c>
      <c r="J1868" t="s">
        <v>2904</v>
      </c>
      <c r="K1868" t="s">
        <v>2917</v>
      </c>
      <c r="L1868">
        <f>F1868*G1868</f>
        <v>609.39</v>
      </c>
      <c r="M1868">
        <f t="shared" si="29"/>
        <v>1</v>
      </c>
    </row>
    <row r="1869" spans="1:13" x14ac:dyDescent="0.35">
      <c r="A1869">
        <v>9891</v>
      </c>
      <c r="B1869" s="1">
        <v>44678</v>
      </c>
      <c r="C1869">
        <v>623</v>
      </c>
      <c r="D1869" t="s">
        <v>2911</v>
      </c>
      <c r="E1869" t="s">
        <v>2924</v>
      </c>
      <c r="F1869">
        <v>1</v>
      </c>
      <c r="G1869">
        <v>14.49</v>
      </c>
      <c r="H1869">
        <v>6.75</v>
      </c>
      <c r="I1869" t="b">
        <v>0</v>
      </c>
      <c r="J1869" t="s">
        <v>2916</v>
      </c>
      <c r="K1869" t="s">
        <v>2917</v>
      </c>
      <c r="L1869">
        <f>F1869*G1869</f>
        <v>14.49</v>
      </c>
      <c r="M1869">
        <f t="shared" si="29"/>
        <v>0</v>
      </c>
    </row>
    <row r="1870" spans="1:13" x14ac:dyDescent="0.35">
      <c r="A1870">
        <v>1294</v>
      </c>
      <c r="B1870" s="1">
        <v>44810</v>
      </c>
      <c r="C1870">
        <v>625</v>
      </c>
      <c r="D1870" t="s">
        <v>2913</v>
      </c>
      <c r="E1870" t="s">
        <v>2914</v>
      </c>
      <c r="F1870">
        <v>2</v>
      </c>
      <c r="G1870">
        <v>253.86</v>
      </c>
      <c r="H1870">
        <v>74.02</v>
      </c>
      <c r="I1870" t="b">
        <v>1</v>
      </c>
      <c r="J1870" t="s">
        <v>2929</v>
      </c>
      <c r="K1870" t="s">
        <v>2905</v>
      </c>
      <c r="L1870">
        <f>F1870*G1870</f>
        <v>507.72</v>
      </c>
      <c r="M1870">
        <f t="shared" si="29"/>
        <v>1</v>
      </c>
    </row>
    <row r="1871" spans="1:13" x14ac:dyDescent="0.35">
      <c r="A1871">
        <v>9714</v>
      </c>
      <c r="B1871" s="1">
        <v>44313</v>
      </c>
      <c r="C1871">
        <v>625</v>
      </c>
      <c r="D1871" t="s">
        <v>2920</v>
      </c>
      <c r="E1871" t="s">
        <v>2921</v>
      </c>
      <c r="F1871">
        <v>4</v>
      </c>
      <c r="G1871">
        <v>286.02</v>
      </c>
      <c r="H1871">
        <v>127.36</v>
      </c>
      <c r="I1871" t="b">
        <v>0</v>
      </c>
      <c r="J1871" t="s">
        <v>2904</v>
      </c>
      <c r="K1871" t="s">
        <v>2917</v>
      </c>
      <c r="L1871">
        <f>F1871*G1871</f>
        <v>1144.08</v>
      </c>
      <c r="M1871">
        <f t="shared" si="29"/>
        <v>0</v>
      </c>
    </row>
    <row r="1872" spans="1:13" x14ac:dyDescent="0.35">
      <c r="A1872">
        <v>4660</v>
      </c>
      <c r="B1872" s="1">
        <v>44714</v>
      </c>
      <c r="C1872">
        <v>626</v>
      </c>
      <c r="D1872" t="s">
        <v>2902</v>
      </c>
      <c r="E1872" t="s">
        <v>2933</v>
      </c>
      <c r="F1872">
        <v>5</v>
      </c>
      <c r="G1872">
        <v>395.78</v>
      </c>
      <c r="H1872">
        <v>35.11</v>
      </c>
      <c r="I1872" t="b">
        <v>0</v>
      </c>
      <c r="J1872" t="s">
        <v>2904</v>
      </c>
      <c r="K1872" t="s">
        <v>2905</v>
      </c>
      <c r="L1872">
        <f>F1872*G1872</f>
        <v>1978.8999999999999</v>
      </c>
      <c r="M1872">
        <f t="shared" si="29"/>
        <v>0</v>
      </c>
    </row>
    <row r="1873" spans="1:13" x14ac:dyDescent="0.35">
      <c r="A1873">
        <v>9175</v>
      </c>
      <c r="B1873" s="1">
        <v>44357</v>
      </c>
      <c r="C1873">
        <v>626</v>
      </c>
      <c r="D1873" t="s">
        <v>2911</v>
      </c>
      <c r="E1873" t="s">
        <v>2943</v>
      </c>
      <c r="F1873">
        <v>1</v>
      </c>
      <c r="G1873">
        <v>38.619999999999997</v>
      </c>
      <c r="H1873">
        <v>9.3699999999999992</v>
      </c>
      <c r="I1873" t="b">
        <v>1</v>
      </c>
      <c r="J1873" t="s">
        <v>2916</v>
      </c>
      <c r="K1873" t="s">
        <v>2905</v>
      </c>
      <c r="L1873">
        <f>F1873*G1873</f>
        <v>38.619999999999997</v>
      </c>
      <c r="M1873">
        <f t="shared" si="29"/>
        <v>1</v>
      </c>
    </row>
    <row r="1874" spans="1:13" x14ac:dyDescent="0.35">
      <c r="A1874">
        <v>2970</v>
      </c>
      <c r="B1874" s="1">
        <v>44325</v>
      </c>
      <c r="C1874">
        <v>626</v>
      </c>
      <c r="D1874" t="s">
        <v>2913</v>
      </c>
      <c r="E1874" t="s">
        <v>2918</v>
      </c>
      <c r="F1874">
        <v>5</v>
      </c>
      <c r="G1874">
        <v>24.12</v>
      </c>
      <c r="H1874">
        <v>8.25</v>
      </c>
      <c r="I1874" t="b">
        <v>1</v>
      </c>
      <c r="J1874" t="s">
        <v>2929</v>
      </c>
      <c r="K1874" t="s">
        <v>2905</v>
      </c>
      <c r="L1874">
        <f>F1874*G1874</f>
        <v>120.60000000000001</v>
      </c>
      <c r="M1874">
        <f t="shared" si="29"/>
        <v>1</v>
      </c>
    </row>
    <row r="1875" spans="1:13" x14ac:dyDescent="0.35">
      <c r="A1875">
        <v>8299</v>
      </c>
      <c r="B1875" s="1">
        <v>44611</v>
      </c>
      <c r="C1875">
        <v>627</v>
      </c>
      <c r="D1875" t="s">
        <v>2902</v>
      </c>
      <c r="E1875" t="s">
        <v>2903</v>
      </c>
      <c r="F1875">
        <v>1</v>
      </c>
      <c r="G1875">
        <v>45.28</v>
      </c>
      <c r="H1875">
        <v>6.79</v>
      </c>
      <c r="I1875" t="b">
        <v>1</v>
      </c>
      <c r="J1875" t="s">
        <v>2916</v>
      </c>
      <c r="K1875" t="s">
        <v>2905</v>
      </c>
      <c r="L1875">
        <f>F1875*G1875</f>
        <v>45.28</v>
      </c>
      <c r="M1875">
        <f t="shared" si="29"/>
        <v>1</v>
      </c>
    </row>
    <row r="1876" spans="1:13" x14ac:dyDescent="0.35">
      <c r="A1876">
        <v>3516</v>
      </c>
      <c r="B1876" s="1">
        <v>44576</v>
      </c>
      <c r="C1876">
        <v>627</v>
      </c>
      <c r="D1876" t="s">
        <v>2911</v>
      </c>
      <c r="E1876" t="s">
        <v>2942</v>
      </c>
      <c r="F1876">
        <v>2</v>
      </c>
      <c r="G1876">
        <v>70.09</v>
      </c>
      <c r="H1876">
        <v>29.89</v>
      </c>
      <c r="I1876" t="b">
        <v>0</v>
      </c>
      <c r="J1876" t="s">
        <v>2916</v>
      </c>
      <c r="K1876" t="s">
        <v>2905</v>
      </c>
      <c r="L1876">
        <f>F1876*G1876</f>
        <v>140.18</v>
      </c>
      <c r="M1876">
        <f t="shared" si="29"/>
        <v>0</v>
      </c>
    </row>
    <row r="1877" spans="1:13" x14ac:dyDescent="0.35">
      <c r="A1877">
        <v>8091</v>
      </c>
      <c r="B1877" s="1">
        <v>44681</v>
      </c>
      <c r="C1877">
        <v>628</v>
      </c>
      <c r="D1877" t="s">
        <v>2906</v>
      </c>
      <c r="E1877" t="s">
        <v>2941</v>
      </c>
      <c r="F1877">
        <v>3</v>
      </c>
      <c r="G1877">
        <v>351.26</v>
      </c>
      <c r="H1877">
        <v>79.84</v>
      </c>
      <c r="I1877" t="b">
        <v>1</v>
      </c>
      <c r="J1877" t="s">
        <v>2910</v>
      </c>
      <c r="K1877" t="s">
        <v>2917</v>
      </c>
      <c r="L1877">
        <f>F1877*G1877</f>
        <v>1053.78</v>
      </c>
      <c r="M1877">
        <f t="shared" si="29"/>
        <v>1</v>
      </c>
    </row>
    <row r="1878" spans="1:13" x14ac:dyDescent="0.35">
      <c r="A1878">
        <v>4313</v>
      </c>
      <c r="B1878" s="1">
        <v>44470</v>
      </c>
      <c r="C1878">
        <v>628</v>
      </c>
      <c r="D1878" t="s">
        <v>2911</v>
      </c>
      <c r="E1878" t="s">
        <v>2944</v>
      </c>
      <c r="F1878">
        <v>3</v>
      </c>
      <c r="G1878">
        <v>223.53</v>
      </c>
      <c r="H1878">
        <v>18.440000000000001</v>
      </c>
      <c r="I1878" t="b">
        <v>0</v>
      </c>
      <c r="J1878" t="s">
        <v>2916</v>
      </c>
      <c r="K1878" t="s">
        <v>2905</v>
      </c>
      <c r="L1878">
        <f>F1878*G1878</f>
        <v>670.59</v>
      </c>
      <c r="M1878">
        <f t="shared" si="29"/>
        <v>0</v>
      </c>
    </row>
    <row r="1879" spans="1:13" x14ac:dyDescent="0.35">
      <c r="A1879">
        <v>6034</v>
      </c>
      <c r="B1879" s="1">
        <v>44837</v>
      </c>
      <c r="C1879">
        <v>629</v>
      </c>
      <c r="D1879" t="s">
        <v>2920</v>
      </c>
      <c r="E1879" t="s">
        <v>2936</v>
      </c>
      <c r="F1879">
        <v>4</v>
      </c>
      <c r="G1879">
        <v>55.54</v>
      </c>
      <c r="H1879">
        <v>14.26</v>
      </c>
      <c r="I1879" t="b">
        <v>0</v>
      </c>
      <c r="J1879" t="s">
        <v>2916</v>
      </c>
      <c r="K1879" t="s">
        <v>2917</v>
      </c>
      <c r="L1879">
        <f>F1879*G1879</f>
        <v>222.16</v>
      </c>
      <c r="M1879">
        <f t="shared" si="29"/>
        <v>0</v>
      </c>
    </row>
    <row r="1880" spans="1:13" x14ac:dyDescent="0.35">
      <c r="A1880">
        <v>2034</v>
      </c>
      <c r="B1880" s="1">
        <v>44606</v>
      </c>
      <c r="C1880">
        <v>629</v>
      </c>
      <c r="D1880" t="s">
        <v>2920</v>
      </c>
      <c r="E1880" t="s">
        <v>2927</v>
      </c>
      <c r="F1880">
        <v>2</v>
      </c>
      <c r="G1880">
        <v>38.71</v>
      </c>
      <c r="H1880">
        <v>13.31</v>
      </c>
      <c r="I1880" t="b">
        <v>0</v>
      </c>
      <c r="J1880" t="s">
        <v>2910</v>
      </c>
      <c r="K1880" t="s">
        <v>2917</v>
      </c>
      <c r="L1880">
        <f>F1880*G1880</f>
        <v>77.42</v>
      </c>
      <c r="M1880">
        <f t="shared" si="29"/>
        <v>0</v>
      </c>
    </row>
    <row r="1881" spans="1:13" x14ac:dyDescent="0.35">
      <c r="A1881">
        <v>3579</v>
      </c>
      <c r="B1881" s="1">
        <v>44496</v>
      </c>
      <c r="C1881">
        <v>629</v>
      </c>
      <c r="D1881" t="s">
        <v>2902</v>
      </c>
      <c r="E1881" t="s">
        <v>2915</v>
      </c>
      <c r="F1881">
        <v>4</v>
      </c>
      <c r="G1881">
        <v>360.55</v>
      </c>
      <c r="H1881">
        <v>18.62</v>
      </c>
      <c r="I1881" t="b">
        <v>1</v>
      </c>
      <c r="J1881" t="s">
        <v>2919</v>
      </c>
      <c r="K1881" t="s">
        <v>2905</v>
      </c>
      <c r="L1881">
        <f>F1881*G1881</f>
        <v>1442.2</v>
      </c>
      <c r="M1881">
        <f t="shared" si="29"/>
        <v>1</v>
      </c>
    </row>
    <row r="1882" spans="1:13" x14ac:dyDescent="0.35">
      <c r="A1882">
        <v>2731</v>
      </c>
      <c r="B1882" s="1">
        <v>44751</v>
      </c>
      <c r="C1882">
        <v>630</v>
      </c>
      <c r="D1882" t="s">
        <v>2911</v>
      </c>
      <c r="E1882" t="s">
        <v>2943</v>
      </c>
      <c r="F1882">
        <v>4</v>
      </c>
      <c r="G1882">
        <v>108.86</v>
      </c>
      <c r="H1882">
        <v>34.590000000000003</v>
      </c>
      <c r="I1882" t="b">
        <v>1</v>
      </c>
      <c r="J1882" t="s">
        <v>2904</v>
      </c>
      <c r="K1882" t="s">
        <v>2917</v>
      </c>
      <c r="L1882">
        <f>F1882*G1882</f>
        <v>435.44</v>
      </c>
      <c r="M1882">
        <f t="shared" si="29"/>
        <v>1</v>
      </c>
    </row>
    <row r="1883" spans="1:13" x14ac:dyDescent="0.35">
      <c r="A1883">
        <v>8732</v>
      </c>
      <c r="B1883" s="1">
        <v>44493</v>
      </c>
      <c r="C1883">
        <v>630</v>
      </c>
      <c r="D1883" t="s">
        <v>2911</v>
      </c>
      <c r="E1883" t="s">
        <v>2944</v>
      </c>
      <c r="F1883">
        <v>4</v>
      </c>
      <c r="G1883">
        <v>10.96</v>
      </c>
      <c r="H1883">
        <v>2.34</v>
      </c>
      <c r="I1883" t="b">
        <v>1</v>
      </c>
      <c r="J1883" t="s">
        <v>2910</v>
      </c>
      <c r="K1883" t="s">
        <v>2905</v>
      </c>
      <c r="L1883">
        <f>F1883*G1883</f>
        <v>43.84</v>
      </c>
      <c r="M1883">
        <f t="shared" si="29"/>
        <v>1</v>
      </c>
    </row>
    <row r="1884" spans="1:13" x14ac:dyDescent="0.35">
      <c r="A1884">
        <v>6022</v>
      </c>
      <c r="B1884" s="1">
        <v>44398</v>
      </c>
      <c r="C1884">
        <v>630</v>
      </c>
      <c r="D1884" t="s">
        <v>2920</v>
      </c>
      <c r="E1884" t="s">
        <v>2921</v>
      </c>
      <c r="F1884">
        <v>2</v>
      </c>
      <c r="G1884">
        <v>244.31</v>
      </c>
      <c r="H1884">
        <v>55.58</v>
      </c>
      <c r="I1884" t="b">
        <v>0</v>
      </c>
      <c r="J1884" t="s">
        <v>2929</v>
      </c>
      <c r="K1884" t="s">
        <v>2905</v>
      </c>
      <c r="L1884">
        <f>F1884*G1884</f>
        <v>488.62</v>
      </c>
      <c r="M1884">
        <f t="shared" si="29"/>
        <v>0</v>
      </c>
    </row>
    <row r="1885" spans="1:13" x14ac:dyDescent="0.35">
      <c r="A1885">
        <v>4968</v>
      </c>
      <c r="B1885" s="1">
        <v>44742</v>
      </c>
      <c r="C1885">
        <v>631</v>
      </c>
      <c r="D1885" t="s">
        <v>2908</v>
      </c>
      <c r="E1885" t="s">
        <v>2938</v>
      </c>
      <c r="F1885">
        <v>2</v>
      </c>
      <c r="G1885">
        <v>350.19</v>
      </c>
      <c r="H1885">
        <v>8.5500000000000007</v>
      </c>
      <c r="I1885" t="b">
        <v>0</v>
      </c>
      <c r="J1885" t="s">
        <v>2916</v>
      </c>
      <c r="K1885" t="s">
        <v>2905</v>
      </c>
      <c r="L1885">
        <f>F1885*G1885</f>
        <v>700.38</v>
      </c>
      <c r="M1885">
        <f t="shared" si="29"/>
        <v>0</v>
      </c>
    </row>
    <row r="1886" spans="1:13" x14ac:dyDescent="0.35">
      <c r="A1886">
        <v>9195</v>
      </c>
      <c r="B1886" s="1">
        <v>44715</v>
      </c>
      <c r="C1886">
        <v>631</v>
      </c>
      <c r="D1886" t="s">
        <v>2902</v>
      </c>
      <c r="E1886" t="s">
        <v>2933</v>
      </c>
      <c r="F1886">
        <v>2</v>
      </c>
      <c r="G1886">
        <v>128.72999999999999</v>
      </c>
      <c r="H1886">
        <v>17.14</v>
      </c>
      <c r="I1886" t="b">
        <v>0</v>
      </c>
      <c r="J1886" t="s">
        <v>2910</v>
      </c>
      <c r="K1886" t="s">
        <v>2917</v>
      </c>
      <c r="L1886">
        <f>F1886*G1886</f>
        <v>257.45999999999998</v>
      </c>
      <c r="M1886">
        <f t="shared" si="29"/>
        <v>0</v>
      </c>
    </row>
    <row r="1887" spans="1:13" x14ac:dyDescent="0.35">
      <c r="A1887">
        <v>2720</v>
      </c>
      <c r="B1887" s="1">
        <v>44458</v>
      </c>
      <c r="C1887">
        <v>631</v>
      </c>
      <c r="D1887" t="s">
        <v>2920</v>
      </c>
      <c r="E1887" t="s">
        <v>2921</v>
      </c>
      <c r="F1887">
        <v>2</v>
      </c>
      <c r="G1887">
        <v>404.67</v>
      </c>
      <c r="H1887">
        <v>115.35</v>
      </c>
      <c r="I1887" t="b">
        <v>0</v>
      </c>
      <c r="J1887" t="s">
        <v>2904</v>
      </c>
      <c r="K1887" t="s">
        <v>2917</v>
      </c>
      <c r="L1887">
        <f>F1887*G1887</f>
        <v>809.34</v>
      </c>
      <c r="M1887">
        <f t="shared" si="29"/>
        <v>0</v>
      </c>
    </row>
    <row r="1888" spans="1:13" x14ac:dyDescent="0.35">
      <c r="A1888">
        <v>7350</v>
      </c>
      <c r="B1888" s="1">
        <v>44387</v>
      </c>
      <c r="C1888">
        <v>631</v>
      </c>
      <c r="D1888" t="s">
        <v>2906</v>
      </c>
      <c r="E1888" t="s">
        <v>2925</v>
      </c>
      <c r="F1888">
        <v>1</v>
      </c>
      <c r="G1888">
        <v>135.4</v>
      </c>
      <c r="H1888">
        <v>56.53</v>
      </c>
      <c r="I1888" t="b">
        <v>0</v>
      </c>
      <c r="J1888" t="s">
        <v>2919</v>
      </c>
      <c r="K1888" t="s">
        <v>2905</v>
      </c>
      <c r="L1888">
        <f>F1888*G1888</f>
        <v>135.4</v>
      </c>
      <c r="M1888">
        <f t="shared" si="29"/>
        <v>0</v>
      </c>
    </row>
    <row r="1889" spans="1:13" x14ac:dyDescent="0.35">
      <c r="A1889">
        <v>3618</v>
      </c>
      <c r="B1889" s="1">
        <v>44719</v>
      </c>
      <c r="C1889">
        <v>632</v>
      </c>
      <c r="D1889" t="s">
        <v>2911</v>
      </c>
      <c r="E1889" t="s">
        <v>2924</v>
      </c>
      <c r="F1889">
        <v>1</v>
      </c>
      <c r="G1889">
        <v>98.87</v>
      </c>
      <c r="H1889">
        <v>39.53</v>
      </c>
      <c r="I1889" t="b">
        <v>1</v>
      </c>
      <c r="J1889" t="s">
        <v>2904</v>
      </c>
      <c r="K1889" t="s">
        <v>2905</v>
      </c>
      <c r="L1889">
        <f>F1889*G1889</f>
        <v>98.87</v>
      </c>
      <c r="M1889">
        <f t="shared" si="29"/>
        <v>1</v>
      </c>
    </row>
    <row r="1890" spans="1:13" x14ac:dyDescent="0.35">
      <c r="A1890">
        <v>6158</v>
      </c>
      <c r="B1890" s="1">
        <v>44663</v>
      </c>
      <c r="C1890">
        <v>632</v>
      </c>
      <c r="D1890" t="s">
        <v>2906</v>
      </c>
      <c r="E1890" t="s">
        <v>2907</v>
      </c>
      <c r="F1890">
        <v>2</v>
      </c>
      <c r="G1890">
        <v>216.13</v>
      </c>
      <c r="H1890">
        <v>67.599999999999994</v>
      </c>
      <c r="I1890" t="b">
        <v>0</v>
      </c>
      <c r="J1890" t="s">
        <v>2919</v>
      </c>
      <c r="K1890" t="s">
        <v>2917</v>
      </c>
      <c r="L1890">
        <f>F1890*G1890</f>
        <v>432.26</v>
      </c>
      <c r="M1890">
        <f t="shared" si="29"/>
        <v>0</v>
      </c>
    </row>
    <row r="1891" spans="1:13" x14ac:dyDescent="0.35">
      <c r="A1891">
        <v>5730</v>
      </c>
      <c r="B1891" s="1">
        <v>44366</v>
      </c>
      <c r="C1891">
        <v>632</v>
      </c>
      <c r="D1891" t="s">
        <v>2913</v>
      </c>
      <c r="E1891" t="s">
        <v>2914</v>
      </c>
      <c r="F1891">
        <v>2</v>
      </c>
      <c r="G1891">
        <v>225.83</v>
      </c>
      <c r="H1891">
        <v>104.36</v>
      </c>
      <c r="I1891" t="b">
        <v>1</v>
      </c>
      <c r="J1891" t="s">
        <v>2916</v>
      </c>
      <c r="K1891" t="s">
        <v>2905</v>
      </c>
      <c r="L1891">
        <f>F1891*G1891</f>
        <v>451.66</v>
      </c>
      <c r="M1891">
        <f t="shared" si="29"/>
        <v>1</v>
      </c>
    </row>
    <row r="1892" spans="1:13" x14ac:dyDescent="0.35">
      <c r="A1892">
        <v>6162</v>
      </c>
      <c r="B1892" s="1">
        <v>44983</v>
      </c>
      <c r="C1892">
        <v>633</v>
      </c>
      <c r="D1892" t="s">
        <v>2908</v>
      </c>
      <c r="E1892" t="s">
        <v>2928</v>
      </c>
      <c r="F1892">
        <v>3</v>
      </c>
      <c r="G1892">
        <v>91.02</v>
      </c>
      <c r="H1892">
        <v>21.54</v>
      </c>
      <c r="I1892" t="b">
        <v>1</v>
      </c>
      <c r="J1892" t="s">
        <v>2904</v>
      </c>
      <c r="K1892" t="s">
        <v>2917</v>
      </c>
      <c r="L1892">
        <f>F1892*G1892</f>
        <v>273.06</v>
      </c>
      <c r="M1892">
        <f t="shared" si="29"/>
        <v>1</v>
      </c>
    </row>
    <row r="1893" spans="1:13" x14ac:dyDescent="0.35">
      <c r="A1893">
        <v>7379</v>
      </c>
      <c r="B1893" s="1">
        <v>44896</v>
      </c>
      <c r="C1893">
        <v>633</v>
      </c>
      <c r="D1893" t="s">
        <v>2913</v>
      </c>
      <c r="E1893" t="s">
        <v>2914</v>
      </c>
      <c r="F1893">
        <v>1</v>
      </c>
      <c r="G1893">
        <v>438.12</v>
      </c>
      <c r="H1893">
        <v>31.13</v>
      </c>
      <c r="I1893" t="b">
        <v>0</v>
      </c>
      <c r="J1893" t="s">
        <v>2910</v>
      </c>
      <c r="K1893" t="s">
        <v>2905</v>
      </c>
      <c r="L1893">
        <f>F1893*G1893</f>
        <v>438.12</v>
      </c>
      <c r="M1893">
        <f t="shared" si="29"/>
        <v>0</v>
      </c>
    </row>
    <row r="1894" spans="1:13" x14ac:dyDescent="0.35">
      <c r="A1894">
        <v>8822</v>
      </c>
      <c r="B1894" s="1">
        <v>44378</v>
      </c>
      <c r="C1894">
        <v>633</v>
      </c>
      <c r="D1894" t="s">
        <v>2920</v>
      </c>
      <c r="E1894" t="s">
        <v>2927</v>
      </c>
      <c r="F1894">
        <v>4</v>
      </c>
      <c r="G1894">
        <v>351.27</v>
      </c>
      <c r="H1894">
        <v>96.52</v>
      </c>
      <c r="I1894" t="b">
        <v>0</v>
      </c>
      <c r="J1894" t="s">
        <v>2904</v>
      </c>
      <c r="K1894" t="s">
        <v>2905</v>
      </c>
      <c r="L1894">
        <f>F1894*G1894</f>
        <v>1405.08</v>
      </c>
      <c r="M1894">
        <f t="shared" si="29"/>
        <v>0</v>
      </c>
    </row>
    <row r="1895" spans="1:13" x14ac:dyDescent="0.35">
      <c r="A1895">
        <v>6521</v>
      </c>
      <c r="B1895" s="1">
        <v>44964</v>
      </c>
      <c r="C1895">
        <v>634</v>
      </c>
      <c r="D1895" t="s">
        <v>2902</v>
      </c>
      <c r="E1895" t="s">
        <v>2915</v>
      </c>
      <c r="F1895">
        <v>2</v>
      </c>
      <c r="G1895">
        <v>55.75</v>
      </c>
      <c r="H1895">
        <v>19.84</v>
      </c>
      <c r="I1895" t="b">
        <v>0</v>
      </c>
      <c r="J1895" t="s">
        <v>2910</v>
      </c>
      <c r="K1895" t="s">
        <v>2917</v>
      </c>
      <c r="L1895">
        <f>F1895*G1895</f>
        <v>111.5</v>
      </c>
      <c r="M1895">
        <f t="shared" si="29"/>
        <v>0</v>
      </c>
    </row>
    <row r="1896" spans="1:13" x14ac:dyDescent="0.35">
      <c r="A1896">
        <v>4962</v>
      </c>
      <c r="B1896" s="1">
        <v>44814</v>
      </c>
      <c r="C1896">
        <v>634</v>
      </c>
      <c r="D1896" t="s">
        <v>2908</v>
      </c>
      <c r="E1896" t="s">
        <v>2909</v>
      </c>
      <c r="F1896">
        <v>4</v>
      </c>
      <c r="G1896">
        <v>404.27</v>
      </c>
      <c r="H1896">
        <v>17.71</v>
      </c>
      <c r="I1896" t="b">
        <v>1</v>
      </c>
      <c r="J1896" t="s">
        <v>2919</v>
      </c>
      <c r="K1896" t="s">
        <v>2917</v>
      </c>
      <c r="L1896">
        <f>F1896*G1896</f>
        <v>1617.08</v>
      </c>
      <c r="M1896">
        <f t="shared" si="29"/>
        <v>1</v>
      </c>
    </row>
    <row r="1897" spans="1:13" x14ac:dyDescent="0.35">
      <c r="A1897">
        <v>9406</v>
      </c>
      <c r="B1897" s="1">
        <v>44693</v>
      </c>
      <c r="C1897">
        <v>634</v>
      </c>
      <c r="D1897" t="s">
        <v>2913</v>
      </c>
      <c r="E1897" t="s">
        <v>2940</v>
      </c>
      <c r="F1897">
        <v>1</v>
      </c>
      <c r="G1897">
        <v>285.58999999999997</v>
      </c>
      <c r="H1897">
        <v>79</v>
      </c>
      <c r="I1897" t="b">
        <v>0</v>
      </c>
      <c r="J1897" t="s">
        <v>2910</v>
      </c>
      <c r="K1897" t="s">
        <v>2905</v>
      </c>
      <c r="L1897">
        <f>F1897*G1897</f>
        <v>285.58999999999997</v>
      </c>
      <c r="M1897">
        <f t="shared" si="29"/>
        <v>0</v>
      </c>
    </row>
    <row r="1898" spans="1:13" x14ac:dyDescent="0.35">
      <c r="A1898">
        <v>9059</v>
      </c>
      <c r="B1898" s="1">
        <v>44331</v>
      </c>
      <c r="C1898">
        <v>635</v>
      </c>
      <c r="D1898" t="s">
        <v>2908</v>
      </c>
      <c r="E1898" t="s">
        <v>2932</v>
      </c>
      <c r="F1898">
        <v>1</v>
      </c>
      <c r="G1898">
        <v>222.01</v>
      </c>
      <c r="H1898">
        <v>54.67</v>
      </c>
      <c r="I1898" t="b">
        <v>0</v>
      </c>
      <c r="J1898" t="s">
        <v>2929</v>
      </c>
      <c r="K1898" t="s">
        <v>2917</v>
      </c>
      <c r="L1898">
        <f>F1898*G1898</f>
        <v>222.01</v>
      </c>
      <c r="M1898">
        <f t="shared" si="29"/>
        <v>0</v>
      </c>
    </row>
    <row r="1899" spans="1:13" x14ac:dyDescent="0.35">
      <c r="A1899">
        <v>3116</v>
      </c>
      <c r="B1899" s="1">
        <v>44791</v>
      </c>
      <c r="C1899">
        <v>636</v>
      </c>
      <c r="D1899" t="s">
        <v>2902</v>
      </c>
      <c r="E1899" t="s">
        <v>2923</v>
      </c>
      <c r="F1899">
        <v>5</v>
      </c>
      <c r="G1899">
        <v>376.39</v>
      </c>
      <c r="H1899">
        <v>12.59</v>
      </c>
      <c r="I1899" t="b">
        <v>1</v>
      </c>
      <c r="J1899" t="s">
        <v>2929</v>
      </c>
      <c r="K1899" t="s">
        <v>2905</v>
      </c>
      <c r="L1899">
        <f>F1899*G1899</f>
        <v>1881.9499999999998</v>
      </c>
      <c r="M1899">
        <f t="shared" si="29"/>
        <v>1</v>
      </c>
    </row>
    <row r="1900" spans="1:13" x14ac:dyDescent="0.35">
      <c r="A1900">
        <v>1449</v>
      </c>
      <c r="B1900" s="1">
        <v>44553</v>
      </c>
      <c r="C1900">
        <v>636</v>
      </c>
      <c r="D1900" t="s">
        <v>2913</v>
      </c>
      <c r="E1900" t="s">
        <v>2940</v>
      </c>
      <c r="F1900">
        <v>1</v>
      </c>
      <c r="G1900">
        <v>211.73</v>
      </c>
      <c r="H1900">
        <v>94.11</v>
      </c>
      <c r="I1900" t="b">
        <v>1</v>
      </c>
      <c r="J1900" t="s">
        <v>2916</v>
      </c>
      <c r="K1900" t="s">
        <v>2905</v>
      </c>
      <c r="L1900">
        <f>F1900*G1900</f>
        <v>211.73</v>
      </c>
      <c r="M1900">
        <f t="shared" si="29"/>
        <v>1</v>
      </c>
    </row>
    <row r="1901" spans="1:13" x14ac:dyDescent="0.35">
      <c r="A1901">
        <v>8053</v>
      </c>
      <c r="B1901" s="1">
        <v>44375</v>
      </c>
      <c r="C1901">
        <v>636</v>
      </c>
      <c r="D1901" t="s">
        <v>2911</v>
      </c>
      <c r="E1901" t="s">
        <v>2924</v>
      </c>
      <c r="F1901">
        <v>1</v>
      </c>
      <c r="G1901">
        <v>400.77</v>
      </c>
      <c r="H1901">
        <v>145.26</v>
      </c>
      <c r="I1901" t="b">
        <v>1</v>
      </c>
      <c r="J1901" t="s">
        <v>2919</v>
      </c>
      <c r="K1901" t="s">
        <v>2917</v>
      </c>
      <c r="L1901">
        <f>F1901*G1901</f>
        <v>400.77</v>
      </c>
      <c r="M1901">
        <f t="shared" si="29"/>
        <v>1</v>
      </c>
    </row>
    <row r="1902" spans="1:13" x14ac:dyDescent="0.35">
      <c r="A1902">
        <v>1327</v>
      </c>
      <c r="B1902" s="1">
        <v>44314</v>
      </c>
      <c r="C1902">
        <v>636</v>
      </c>
      <c r="D1902" t="s">
        <v>2911</v>
      </c>
      <c r="E1902" t="s">
        <v>2912</v>
      </c>
      <c r="F1902">
        <v>5</v>
      </c>
      <c r="G1902">
        <v>473.21</v>
      </c>
      <c r="H1902">
        <v>159.63</v>
      </c>
      <c r="I1902" t="b">
        <v>1</v>
      </c>
      <c r="J1902" t="s">
        <v>2919</v>
      </c>
      <c r="K1902" t="s">
        <v>2905</v>
      </c>
      <c r="L1902">
        <f>F1902*G1902</f>
        <v>2366.0499999999997</v>
      </c>
      <c r="M1902">
        <f t="shared" si="29"/>
        <v>1</v>
      </c>
    </row>
    <row r="1903" spans="1:13" x14ac:dyDescent="0.35">
      <c r="A1903">
        <v>5685</v>
      </c>
      <c r="B1903" s="1">
        <v>44732</v>
      </c>
      <c r="C1903">
        <v>637</v>
      </c>
      <c r="D1903" t="s">
        <v>2911</v>
      </c>
      <c r="E1903" t="s">
        <v>2943</v>
      </c>
      <c r="F1903">
        <v>3</v>
      </c>
      <c r="G1903">
        <v>34.950000000000003</v>
      </c>
      <c r="H1903">
        <v>9.0299999999999994</v>
      </c>
      <c r="I1903" t="b">
        <v>1</v>
      </c>
      <c r="J1903" t="s">
        <v>2929</v>
      </c>
      <c r="K1903" t="s">
        <v>2905</v>
      </c>
      <c r="L1903">
        <f>F1903*G1903</f>
        <v>104.85000000000001</v>
      </c>
      <c r="M1903">
        <f t="shared" si="29"/>
        <v>1</v>
      </c>
    </row>
    <row r="1904" spans="1:13" x14ac:dyDescent="0.35">
      <c r="A1904">
        <v>9493</v>
      </c>
      <c r="B1904" s="1">
        <v>44665</v>
      </c>
      <c r="C1904">
        <v>637</v>
      </c>
      <c r="D1904" t="s">
        <v>2920</v>
      </c>
      <c r="E1904" t="s">
        <v>2921</v>
      </c>
      <c r="F1904">
        <v>1</v>
      </c>
      <c r="G1904">
        <v>149.97</v>
      </c>
      <c r="H1904">
        <v>58.46</v>
      </c>
      <c r="I1904" t="b">
        <v>1</v>
      </c>
      <c r="J1904" t="s">
        <v>2916</v>
      </c>
      <c r="K1904" t="s">
        <v>2917</v>
      </c>
      <c r="L1904">
        <f>F1904*G1904</f>
        <v>149.97</v>
      </c>
      <c r="M1904">
        <f t="shared" si="29"/>
        <v>1</v>
      </c>
    </row>
    <row r="1905" spans="1:13" x14ac:dyDescent="0.35">
      <c r="A1905">
        <v>975</v>
      </c>
      <c r="B1905" s="1">
        <v>44463</v>
      </c>
      <c r="C1905">
        <v>637</v>
      </c>
      <c r="D1905" t="s">
        <v>2913</v>
      </c>
      <c r="E1905" t="s">
        <v>2914</v>
      </c>
      <c r="F1905">
        <v>3</v>
      </c>
      <c r="G1905">
        <v>58.41</v>
      </c>
      <c r="H1905">
        <v>18.52</v>
      </c>
      <c r="I1905" t="b">
        <v>1</v>
      </c>
      <c r="J1905" t="s">
        <v>2916</v>
      </c>
      <c r="K1905" t="s">
        <v>2905</v>
      </c>
      <c r="L1905">
        <f>F1905*G1905</f>
        <v>175.23</v>
      </c>
      <c r="M1905">
        <f t="shared" si="29"/>
        <v>1</v>
      </c>
    </row>
    <row r="1906" spans="1:13" x14ac:dyDescent="0.35">
      <c r="A1906">
        <v>2092</v>
      </c>
      <c r="B1906" s="1">
        <v>44906</v>
      </c>
      <c r="C1906">
        <v>638</v>
      </c>
      <c r="D1906" t="s">
        <v>2908</v>
      </c>
      <c r="E1906" t="s">
        <v>2932</v>
      </c>
      <c r="F1906">
        <v>4</v>
      </c>
      <c r="G1906">
        <v>300.02999999999997</v>
      </c>
      <c r="H1906">
        <v>99.46</v>
      </c>
      <c r="I1906" t="b">
        <v>1</v>
      </c>
      <c r="J1906" t="s">
        <v>2929</v>
      </c>
      <c r="K1906" t="s">
        <v>2917</v>
      </c>
      <c r="L1906">
        <f>F1906*G1906</f>
        <v>1200.1199999999999</v>
      </c>
      <c r="M1906">
        <f t="shared" si="29"/>
        <v>1</v>
      </c>
    </row>
    <row r="1907" spans="1:13" x14ac:dyDescent="0.35">
      <c r="A1907">
        <v>6195</v>
      </c>
      <c r="B1907" s="1">
        <v>44906</v>
      </c>
      <c r="C1907">
        <v>638</v>
      </c>
      <c r="D1907" t="s">
        <v>2911</v>
      </c>
      <c r="E1907" t="s">
        <v>2943</v>
      </c>
      <c r="F1907">
        <v>2</v>
      </c>
      <c r="G1907">
        <v>263.87</v>
      </c>
      <c r="H1907">
        <v>51.56</v>
      </c>
      <c r="I1907" t="b">
        <v>1</v>
      </c>
      <c r="J1907" t="s">
        <v>2904</v>
      </c>
      <c r="K1907" t="s">
        <v>2917</v>
      </c>
      <c r="L1907">
        <f>F1907*G1907</f>
        <v>527.74</v>
      </c>
      <c r="M1907">
        <f t="shared" si="29"/>
        <v>1</v>
      </c>
    </row>
    <row r="1908" spans="1:13" x14ac:dyDescent="0.35">
      <c r="A1908">
        <v>5051</v>
      </c>
      <c r="B1908" s="1">
        <v>44539</v>
      </c>
      <c r="C1908">
        <v>638</v>
      </c>
      <c r="D1908" t="s">
        <v>2906</v>
      </c>
      <c r="E1908" t="s">
        <v>2922</v>
      </c>
      <c r="F1908">
        <v>4</v>
      </c>
      <c r="G1908">
        <v>299.16000000000003</v>
      </c>
      <c r="H1908">
        <v>116.43</v>
      </c>
      <c r="I1908" t="b">
        <v>0</v>
      </c>
      <c r="J1908" t="s">
        <v>2910</v>
      </c>
      <c r="K1908" t="s">
        <v>2905</v>
      </c>
      <c r="L1908">
        <f>F1908*G1908</f>
        <v>1196.6400000000001</v>
      </c>
      <c r="M1908">
        <f t="shared" si="29"/>
        <v>0</v>
      </c>
    </row>
    <row r="1909" spans="1:13" x14ac:dyDescent="0.35">
      <c r="A1909">
        <v>8107</v>
      </c>
      <c r="B1909" s="1">
        <v>44362</v>
      </c>
      <c r="C1909">
        <v>638</v>
      </c>
      <c r="D1909" t="s">
        <v>2902</v>
      </c>
      <c r="E1909" t="s">
        <v>2903</v>
      </c>
      <c r="F1909">
        <v>4</v>
      </c>
      <c r="G1909">
        <v>351.78</v>
      </c>
      <c r="H1909">
        <v>3.66</v>
      </c>
      <c r="I1909" t="b">
        <v>0</v>
      </c>
      <c r="J1909" t="s">
        <v>2916</v>
      </c>
      <c r="K1909" t="s">
        <v>2905</v>
      </c>
      <c r="L1909">
        <f>F1909*G1909</f>
        <v>1407.12</v>
      </c>
      <c r="M1909">
        <f t="shared" si="29"/>
        <v>0</v>
      </c>
    </row>
    <row r="1910" spans="1:13" x14ac:dyDescent="0.35">
      <c r="A1910">
        <v>1735</v>
      </c>
      <c r="B1910" s="1">
        <v>44343</v>
      </c>
      <c r="C1910">
        <v>638</v>
      </c>
      <c r="D1910" t="s">
        <v>2908</v>
      </c>
      <c r="E1910" t="s">
        <v>2928</v>
      </c>
      <c r="F1910">
        <v>3</v>
      </c>
      <c r="G1910">
        <v>34.520000000000003</v>
      </c>
      <c r="H1910">
        <v>6.21</v>
      </c>
      <c r="I1910" t="b">
        <v>1</v>
      </c>
      <c r="J1910" t="s">
        <v>2904</v>
      </c>
      <c r="K1910" t="s">
        <v>2905</v>
      </c>
      <c r="L1910">
        <f>F1910*G1910</f>
        <v>103.56</v>
      </c>
      <c r="M1910">
        <f t="shared" si="29"/>
        <v>1</v>
      </c>
    </row>
    <row r="1911" spans="1:13" x14ac:dyDescent="0.35">
      <c r="A1911">
        <v>4217</v>
      </c>
      <c r="B1911" s="1">
        <v>44368</v>
      </c>
      <c r="C1911">
        <v>639</v>
      </c>
      <c r="D1911" t="s">
        <v>2902</v>
      </c>
      <c r="E1911" t="s">
        <v>2939</v>
      </c>
      <c r="F1911">
        <v>4</v>
      </c>
      <c r="G1911">
        <v>219.3</v>
      </c>
      <c r="H1911">
        <v>72.14</v>
      </c>
      <c r="I1911" t="b">
        <v>1</v>
      </c>
      <c r="J1911" t="s">
        <v>2904</v>
      </c>
      <c r="K1911" t="s">
        <v>2905</v>
      </c>
      <c r="L1911">
        <f>F1911*G1911</f>
        <v>877.2</v>
      </c>
      <c r="M1911">
        <f t="shared" si="29"/>
        <v>1</v>
      </c>
    </row>
    <row r="1912" spans="1:13" x14ac:dyDescent="0.35">
      <c r="A1912">
        <v>6018</v>
      </c>
      <c r="B1912" s="1">
        <v>44792</v>
      </c>
      <c r="C1912">
        <v>640</v>
      </c>
      <c r="D1912" t="s">
        <v>2913</v>
      </c>
      <c r="E1912" t="s">
        <v>2918</v>
      </c>
      <c r="F1912">
        <v>5</v>
      </c>
      <c r="G1912">
        <v>275.10000000000002</v>
      </c>
      <c r="H1912">
        <v>90.7</v>
      </c>
      <c r="I1912" t="b">
        <v>1</v>
      </c>
      <c r="J1912" t="s">
        <v>2904</v>
      </c>
      <c r="K1912" t="s">
        <v>2917</v>
      </c>
      <c r="L1912">
        <f>F1912*G1912</f>
        <v>1375.5</v>
      </c>
      <c r="M1912">
        <f t="shared" si="29"/>
        <v>1</v>
      </c>
    </row>
    <row r="1913" spans="1:13" x14ac:dyDescent="0.35">
      <c r="A1913">
        <v>2555</v>
      </c>
      <c r="B1913" s="1">
        <v>44644</v>
      </c>
      <c r="C1913">
        <v>640</v>
      </c>
      <c r="D1913" t="s">
        <v>2908</v>
      </c>
      <c r="E1913" t="s">
        <v>2928</v>
      </c>
      <c r="F1913">
        <v>5</v>
      </c>
      <c r="G1913">
        <v>182.3</v>
      </c>
      <c r="H1913">
        <v>39.33</v>
      </c>
      <c r="I1913" t="b">
        <v>1</v>
      </c>
      <c r="J1913" t="s">
        <v>2910</v>
      </c>
      <c r="K1913" t="s">
        <v>2905</v>
      </c>
      <c r="L1913">
        <f>F1913*G1913</f>
        <v>911.5</v>
      </c>
      <c r="M1913">
        <f t="shared" si="29"/>
        <v>1</v>
      </c>
    </row>
    <row r="1914" spans="1:13" x14ac:dyDescent="0.35">
      <c r="A1914">
        <v>2211</v>
      </c>
      <c r="B1914" s="1">
        <v>44511</v>
      </c>
      <c r="C1914">
        <v>640</v>
      </c>
      <c r="D1914" t="s">
        <v>2911</v>
      </c>
      <c r="E1914" t="s">
        <v>2942</v>
      </c>
      <c r="F1914">
        <v>2</v>
      </c>
      <c r="G1914">
        <v>64.38</v>
      </c>
      <c r="H1914">
        <v>30.1</v>
      </c>
      <c r="I1914" t="b">
        <v>1</v>
      </c>
      <c r="J1914" t="s">
        <v>2910</v>
      </c>
      <c r="K1914" t="s">
        <v>2905</v>
      </c>
      <c r="L1914">
        <f>F1914*G1914</f>
        <v>128.76</v>
      </c>
      <c r="M1914">
        <f t="shared" si="29"/>
        <v>1</v>
      </c>
    </row>
    <row r="1915" spans="1:13" x14ac:dyDescent="0.35">
      <c r="A1915">
        <v>3405</v>
      </c>
      <c r="B1915" s="1">
        <v>44793</v>
      </c>
      <c r="C1915">
        <v>641</v>
      </c>
      <c r="D1915" t="s">
        <v>2920</v>
      </c>
      <c r="E1915" t="s">
        <v>2935</v>
      </c>
      <c r="F1915">
        <v>1</v>
      </c>
      <c r="G1915">
        <v>86.96</v>
      </c>
      <c r="H1915">
        <v>7.56</v>
      </c>
      <c r="I1915" t="b">
        <v>1</v>
      </c>
      <c r="J1915" t="s">
        <v>2916</v>
      </c>
      <c r="K1915" t="s">
        <v>2917</v>
      </c>
      <c r="L1915">
        <f>F1915*G1915</f>
        <v>86.96</v>
      </c>
      <c r="M1915">
        <f t="shared" si="29"/>
        <v>1</v>
      </c>
    </row>
    <row r="1916" spans="1:13" x14ac:dyDescent="0.35">
      <c r="A1916">
        <v>7005</v>
      </c>
      <c r="B1916" s="1">
        <v>44687</v>
      </c>
      <c r="C1916">
        <v>641</v>
      </c>
      <c r="D1916" t="s">
        <v>2913</v>
      </c>
      <c r="E1916" t="s">
        <v>2926</v>
      </c>
      <c r="F1916">
        <v>5</v>
      </c>
      <c r="G1916">
        <v>48.29</v>
      </c>
      <c r="H1916">
        <v>18.89</v>
      </c>
      <c r="I1916" t="b">
        <v>0</v>
      </c>
      <c r="J1916" t="s">
        <v>2919</v>
      </c>
      <c r="K1916" t="s">
        <v>2917</v>
      </c>
      <c r="L1916">
        <f>F1916*G1916</f>
        <v>241.45</v>
      </c>
      <c r="M1916">
        <f t="shared" si="29"/>
        <v>0</v>
      </c>
    </row>
    <row r="1917" spans="1:13" x14ac:dyDescent="0.35">
      <c r="A1917">
        <v>7617</v>
      </c>
      <c r="B1917" s="1">
        <v>44400</v>
      </c>
      <c r="C1917">
        <v>641</v>
      </c>
      <c r="D1917" t="s">
        <v>2906</v>
      </c>
      <c r="E1917" t="s">
        <v>2907</v>
      </c>
      <c r="F1917">
        <v>5</v>
      </c>
      <c r="G1917">
        <v>499.5</v>
      </c>
      <c r="H1917">
        <v>103.41</v>
      </c>
      <c r="I1917" t="b">
        <v>0</v>
      </c>
      <c r="J1917" t="s">
        <v>2910</v>
      </c>
      <c r="K1917" t="s">
        <v>2917</v>
      </c>
      <c r="L1917">
        <f>F1917*G1917</f>
        <v>2497.5</v>
      </c>
      <c r="M1917">
        <f t="shared" si="29"/>
        <v>0</v>
      </c>
    </row>
    <row r="1918" spans="1:13" x14ac:dyDescent="0.35">
      <c r="A1918">
        <v>816</v>
      </c>
      <c r="B1918" s="1">
        <v>44851</v>
      </c>
      <c r="C1918">
        <v>642</v>
      </c>
      <c r="D1918" t="s">
        <v>2920</v>
      </c>
      <c r="E1918" t="s">
        <v>2930</v>
      </c>
      <c r="F1918">
        <v>2</v>
      </c>
      <c r="G1918">
        <v>298.93</v>
      </c>
      <c r="H1918">
        <v>2.69</v>
      </c>
      <c r="I1918" t="b">
        <v>1</v>
      </c>
      <c r="J1918" t="s">
        <v>2916</v>
      </c>
      <c r="K1918" t="s">
        <v>2905</v>
      </c>
      <c r="L1918">
        <f>F1918*G1918</f>
        <v>597.86</v>
      </c>
      <c r="M1918">
        <f t="shared" si="29"/>
        <v>1</v>
      </c>
    </row>
    <row r="1919" spans="1:13" x14ac:dyDescent="0.35">
      <c r="A1919">
        <v>117</v>
      </c>
      <c r="B1919" s="1">
        <v>44543</v>
      </c>
      <c r="C1919">
        <v>642</v>
      </c>
      <c r="D1919" t="s">
        <v>2911</v>
      </c>
      <c r="E1919" t="s">
        <v>2944</v>
      </c>
      <c r="F1919">
        <v>3</v>
      </c>
      <c r="G1919">
        <v>487.96</v>
      </c>
      <c r="H1919">
        <v>238.26</v>
      </c>
      <c r="I1919" t="b">
        <v>0</v>
      </c>
      <c r="J1919" t="s">
        <v>2919</v>
      </c>
      <c r="K1919" t="s">
        <v>2905</v>
      </c>
      <c r="L1919">
        <f>F1919*G1919</f>
        <v>1463.8799999999999</v>
      </c>
      <c r="M1919">
        <f t="shared" si="29"/>
        <v>0</v>
      </c>
    </row>
    <row r="1920" spans="1:13" x14ac:dyDescent="0.35">
      <c r="A1920">
        <v>1632</v>
      </c>
      <c r="B1920" s="1">
        <v>44325</v>
      </c>
      <c r="C1920">
        <v>642</v>
      </c>
      <c r="D1920" t="s">
        <v>2913</v>
      </c>
      <c r="E1920" t="s">
        <v>2926</v>
      </c>
      <c r="F1920">
        <v>1</v>
      </c>
      <c r="G1920">
        <v>465.42</v>
      </c>
      <c r="H1920">
        <v>36.76</v>
      </c>
      <c r="I1920" t="b">
        <v>0</v>
      </c>
      <c r="J1920" t="s">
        <v>2919</v>
      </c>
      <c r="K1920" t="s">
        <v>2905</v>
      </c>
      <c r="L1920">
        <f>F1920*G1920</f>
        <v>465.42</v>
      </c>
      <c r="M1920">
        <f t="shared" si="29"/>
        <v>0</v>
      </c>
    </row>
    <row r="1921" spans="1:13" x14ac:dyDescent="0.35">
      <c r="A1921">
        <v>4256</v>
      </c>
      <c r="B1921" s="1">
        <v>44798</v>
      </c>
      <c r="C1921">
        <v>643</v>
      </c>
      <c r="D1921" t="s">
        <v>2908</v>
      </c>
      <c r="E1921" t="s">
        <v>2909</v>
      </c>
      <c r="F1921">
        <v>1</v>
      </c>
      <c r="G1921">
        <v>33.39</v>
      </c>
      <c r="H1921">
        <v>10.87</v>
      </c>
      <c r="I1921" t="b">
        <v>1</v>
      </c>
      <c r="J1921" t="s">
        <v>2929</v>
      </c>
      <c r="K1921" t="s">
        <v>2905</v>
      </c>
      <c r="L1921">
        <f>F1921*G1921</f>
        <v>33.39</v>
      </c>
      <c r="M1921">
        <f t="shared" si="29"/>
        <v>1</v>
      </c>
    </row>
    <row r="1922" spans="1:13" x14ac:dyDescent="0.35">
      <c r="A1922">
        <v>2435</v>
      </c>
      <c r="B1922" s="1">
        <v>44698</v>
      </c>
      <c r="C1922">
        <v>643</v>
      </c>
      <c r="D1922" t="s">
        <v>2902</v>
      </c>
      <c r="E1922" t="s">
        <v>2923</v>
      </c>
      <c r="F1922">
        <v>2</v>
      </c>
      <c r="G1922">
        <v>26.66</v>
      </c>
      <c r="H1922">
        <v>3.21</v>
      </c>
      <c r="I1922" t="b">
        <v>0</v>
      </c>
      <c r="J1922" t="s">
        <v>2910</v>
      </c>
      <c r="K1922" t="s">
        <v>2917</v>
      </c>
      <c r="L1922">
        <f>F1922*G1922</f>
        <v>53.32</v>
      </c>
      <c r="M1922">
        <f t="shared" si="29"/>
        <v>0</v>
      </c>
    </row>
    <row r="1923" spans="1:13" x14ac:dyDescent="0.35">
      <c r="A1923">
        <v>8883</v>
      </c>
      <c r="B1923" s="1">
        <v>44396</v>
      </c>
      <c r="C1923">
        <v>643</v>
      </c>
      <c r="D1923" t="s">
        <v>2902</v>
      </c>
      <c r="E1923" t="s">
        <v>2923</v>
      </c>
      <c r="F1923">
        <v>1</v>
      </c>
      <c r="G1923">
        <v>338.84</v>
      </c>
      <c r="H1923">
        <v>93.55</v>
      </c>
      <c r="I1923" t="b">
        <v>0</v>
      </c>
      <c r="J1923" t="s">
        <v>2929</v>
      </c>
      <c r="K1923" t="s">
        <v>2905</v>
      </c>
      <c r="L1923">
        <f>F1923*G1923</f>
        <v>338.84</v>
      </c>
      <c r="M1923">
        <f t="shared" ref="M1923:M1986" si="30">IF(I1923, 1, 0)</f>
        <v>0</v>
      </c>
    </row>
    <row r="1924" spans="1:13" x14ac:dyDescent="0.35">
      <c r="A1924">
        <v>1677</v>
      </c>
      <c r="B1924" s="1">
        <v>44990</v>
      </c>
      <c r="C1924">
        <v>644</v>
      </c>
      <c r="D1924" t="s">
        <v>2920</v>
      </c>
      <c r="E1924" t="s">
        <v>2935</v>
      </c>
      <c r="F1924">
        <v>5</v>
      </c>
      <c r="G1924">
        <v>465.99</v>
      </c>
      <c r="H1924">
        <v>97.83</v>
      </c>
      <c r="I1924" t="b">
        <v>0</v>
      </c>
      <c r="J1924" t="s">
        <v>2929</v>
      </c>
      <c r="K1924" t="s">
        <v>2905</v>
      </c>
      <c r="L1924">
        <f>F1924*G1924</f>
        <v>2329.9499999999998</v>
      </c>
      <c r="M1924">
        <f t="shared" si="30"/>
        <v>0</v>
      </c>
    </row>
    <row r="1925" spans="1:13" x14ac:dyDescent="0.35">
      <c r="A1925">
        <v>3279</v>
      </c>
      <c r="B1925" s="1">
        <v>44760</v>
      </c>
      <c r="C1925">
        <v>644</v>
      </c>
      <c r="D1925" t="s">
        <v>2911</v>
      </c>
      <c r="E1925" t="s">
        <v>2943</v>
      </c>
      <c r="F1925">
        <v>5</v>
      </c>
      <c r="G1925">
        <v>50.29</v>
      </c>
      <c r="H1925">
        <v>3.97</v>
      </c>
      <c r="I1925" t="b">
        <v>1</v>
      </c>
      <c r="J1925" t="s">
        <v>2904</v>
      </c>
      <c r="K1925" t="s">
        <v>2905</v>
      </c>
      <c r="L1925">
        <f>F1925*G1925</f>
        <v>251.45</v>
      </c>
      <c r="M1925">
        <f t="shared" si="30"/>
        <v>1</v>
      </c>
    </row>
    <row r="1926" spans="1:13" x14ac:dyDescent="0.35">
      <c r="A1926">
        <v>5652</v>
      </c>
      <c r="B1926" s="1">
        <v>44485</v>
      </c>
      <c r="C1926">
        <v>644</v>
      </c>
      <c r="D1926" t="s">
        <v>2906</v>
      </c>
      <c r="E1926" t="s">
        <v>2907</v>
      </c>
      <c r="F1926">
        <v>3</v>
      </c>
      <c r="G1926">
        <v>149.25</v>
      </c>
      <c r="H1926">
        <v>68.02</v>
      </c>
      <c r="I1926" t="b">
        <v>0</v>
      </c>
      <c r="J1926" t="s">
        <v>2904</v>
      </c>
      <c r="K1926" t="s">
        <v>2905</v>
      </c>
      <c r="L1926">
        <f>F1926*G1926</f>
        <v>447.75</v>
      </c>
      <c r="M1926">
        <f t="shared" si="30"/>
        <v>0</v>
      </c>
    </row>
    <row r="1927" spans="1:13" x14ac:dyDescent="0.35">
      <c r="A1927">
        <v>8408</v>
      </c>
      <c r="B1927" s="1">
        <v>44794</v>
      </c>
      <c r="C1927">
        <v>645</v>
      </c>
      <c r="D1927" t="s">
        <v>2908</v>
      </c>
      <c r="E1927" t="s">
        <v>2932</v>
      </c>
      <c r="F1927">
        <v>5</v>
      </c>
      <c r="G1927">
        <v>323.89999999999998</v>
      </c>
      <c r="H1927">
        <v>140.28</v>
      </c>
      <c r="I1927" t="b">
        <v>1</v>
      </c>
      <c r="J1927" t="s">
        <v>2929</v>
      </c>
      <c r="K1927" t="s">
        <v>2917</v>
      </c>
      <c r="L1927">
        <f>F1927*G1927</f>
        <v>1619.5</v>
      </c>
      <c r="M1927">
        <f t="shared" si="30"/>
        <v>1</v>
      </c>
    </row>
    <row r="1928" spans="1:13" x14ac:dyDescent="0.35">
      <c r="A1928">
        <v>873</v>
      </c>
      <c r="B1928" s="1">
        <v>44641</v>
      </c>
      <c r="C1928">
        <v>645</v>
      </c>
      <c r="D1928" t="s">
        <v>2911</v>
      </c>
      <c r="E1928" t="s">
        <v>2924</v>
      </c>
      <c r="F1928">
        <v>5</v>
      </c>
      <c r="G1928">
        <v>484.51</v>
      </c>
      <c r="H1928">
        <v>214.6</v>
      </c>
      <c r="I1928" t="b">
        <v>1</v>
      </c>
      <c r="J1928" t="s">
        <v>2919</v>
      </c>
      <c r="K1928" t="s">
        <v>2905</v>
      </c>
      <c r="L1928">
        <f>F1928*G1928</f>
        <v>2422.5500000000002</v>
      </c>
      <c r="M1928">
        <f t="shared" si="30"/>
        <v>1</v>
      </c>
    </row>
    <row r="1929" spans="1:13" x14ac:dyDescent="0.35">
      <c r="A1929">
        <v>1007</v>
      </c>
      <c r="B1929" s="1">
        <v>44637</v>
      </c>
      <c r="C1929">
        <v>645</v>
      </c>
      <c r="D1929" t="s">
        <v>2913</v>
      </c>
      <c r="E1929" t="s">
        <v>2914</v>
      </c>
      <c r="F1929">
        <v>2</v>
      </c>
      <c r="G1929">
        <v>290.7</v>
      </c>
      <c r="H1929">
        <v>95.4</v>
      </c>
      <c r="I1929" t="b">
        <v>0</v>
      </c>
      <c r="J1929" t="s">
        <v>2904</v>
      </c>
      <c r="K1929" t="s">
        <v>2917</v>
      </c>
      <c r="L1929">
        <f>F1929*G1929</f>
        <v>581.4</v>
      </c>
      <c r="M1929">
        <f t="shared" si="30"/>
        <v>0</v>
      </c>
    </row>
    <row r="1930" spans="1:13" x14ac:dyDescent="0.35">
      <c r="A1930">
        <v>8382</v>
      </c>
      <c r="B1930" s="1">
        <v>44615</v>
      </c>
      <c r="C1930">
        <v>645</v>
      </c>
      <c r="D1930" t="s">
        <v>2902</v>
      </c>
      <c r="E1930" t="s">
        <v>2923</v>
      </c>
      <c r="F1930">
        <v>4</v>
      </c>
      <c r="G1930">
        <v>395.84</v>
      </c>
      <c r="H1930">
        <v>20.51</v>
      </c>
      <c r="I1930" t="b">
        <v>0</v>
      </c>
      <c r="J1930" t="s">
        <v>2904</v>
      </c>
      <c r="K1930" t="s">
        <v>2917</v>
      </c>
      <c r="L1930">
        <f>F1930*G1930</f>
        <v>1583.36</v>
      </c>
      <c r="M1930">
        <f t="shared" si="30"/>
        <v>0</v>
      </c>
    </row>
    <row r="1931" spans="1:13" x14ac:dyDescent="0.35">
      <c r="A1931">
        <v>6637</v>
      </c>
      <c r="B1931" s="1">
        <v>44570</v>
      </c>
      <c r="C1931">
        <v>645</v>
      </c>
      <c r="D1931" t="s">
        <v>2920</v>
      </c>
      <c r="E1931" t="s">
        <v>2921</v>
      </c>
      <c r="F1931">
        <v>4</v>
      </c>
      <c r="G1931">
        <v>203.84</v>
      </c>
      <c r="H1931">
        <v>75.150000000000006</v>
      </c>
      <c r="I1931" t="b">
        <v>1</v>
      </c>
      <c r="J1931" t="s">
        <v>2929</v>
      </c>
      <c r="K1931" t="s">
        <v>2905</v>
      </c>
      <c r="L1931">
        <f>F1931*G1931</f>
        <v>815.36</v>
      </c>
      <c r="M1931">
        <f t="shared" si="30"/>
        <v>1</v>
      </c>
    </row>
    <row r="1932" spans="1:13" x14ac:dyDescent="0.35">
      <c r="A1932">
        <v>6669</v>
      </c>
      <c r="B1932" s="1">
        <v>44837</v>
      </c>
      <c r="C1932">
        <v>646</v>
      </c>
      <c r="D1932" t="s">
        <v>2920</v>
      </c>
      <c r="E1932" t="s">
        <v>2921</v>
      </c>
      <c r="F1932">
        <v>5</v>
      </c>
      <c r="G1932">
        <v>218.91</v>
      </c>
      <c r="H1932">
        <v>0.48</v>
      </c>
      <c r="I1932" t="b">
        <v>1</v>
      </c>
      <c r="J1932" t="s">
        <v>2916</v>
      </c>
      <c r="K1932" t="s">
        <v>2917</v>
      </c>
      <c r="L1932">
        <f>F1932*G1932</f>
        <v>1094.55</v>
      </c>
      <c r="M1932">
        <f t="shared" si="30"/>
        <v>1</v>
      </c>
    </row>
    <row r="1933" spans="1:13" x14ac:dyDescent="0.35">
      <c r="A1933">
        <v>450</v>
      </c>
      <c r="B1933" s="1">
        <v>44282</v>
      </c>
      <c r="C1933">
        <v>646</v>
      </c>
      <c r="D1933" t="s">
        <v>2902</v>
      </c>
      <c r="E1933" t="s">
        <v>2903</v>
      </c>
      <c r="F1933">
        <v>1</v>
      </c>
      <c r="G1933">
        <v>426.31</v>
      </c>
      <c r="H1933">
        <v>192.25</v>
      </c>
      <c r="I1933" t="b">
        <v>1</v>
      </c>
      <c r="J1933" t="s">
        <v>2916</v>
      </c>
      <c r="K1933" t="s">
        <v>2905</v>
      </c>
      <c r="L1933">
        <f>F1933*G1933</f>
        <v>426.31</v>
      </c>
      <c r="M1933">
        <f t="shared" si="30"/>
        <v>1</v>
      </c>
    </row>
    <row r="1934" spans="1:13" x14ac:dyDescent="0.35">
      <c r="A1934">
        <v>7651</v>
      </c>
      <c r="B1934" s="1">
        <v>44875</v>
      </c>
      <c r="C1934">
        <v>647</v>
      </c>
      <c r="D1934" t="s">
        <v>2911</v>
      </c>
      <c r="E1934" t="s">
        <v>2912</v>
      </c>
      <c r="F1934">
        <v>1</v>
      </c>
      <c r="G1934">
        <v>215.28</v>
      </c>
      <c r="H1934">
        <v>0.23</v>
      </c>
      <c r="I1934" t="b">
        <v>1</v>
      </c>
      <c r="J1934" t="s">
        <v>2904</v>
      </c>
      <c r="K1934" t="s">
        <v>2905</v>
      </c>
      <c r="L1934">
        <f>F1934*G1934</f>
        <v>215.28</v>
      </c>
      <c r="M1934">
        <f t="shared" si="30"/>
        <v>1</v>
      </c>
    </row>
    <row r="1935" spans="1:13" x14ac:dyDescent="0.35">
      <c r="A1935">
        <v>8071</v>
      </c>
      <c r="B1935" s="1">
        <v>44727</v>
      </c>
      <c r="C1935">
        <v>647</v>
      </c>
      <c r="D1935" t="s">
        <v>2920</v>
      </c>
      <c r="E1935" t="s">
        <v>2935</v>
      </c>
      <c r="F1935">
        <v>5</v>
      </c>
      <c r="G1935">
        <v>246.81</v>
      </c>
      <c r="H1935">
        <v>35.020000000000003</v>
      </c>
      <c r="I1935" t="b">
        <v>0</v>
      </c>
      <c r="J1935" t="s">
        <v>2910</v>
      </c>
      <c r="K1935" t="s">
        <v>2917</v>
      </c>
      <c r="L1935">
        <f>F1935*G1935</f>
        <v>1234.05</v>
      </c>
      <c r="M1935">
        <f t="shared" si="30"/>
        <v>0</v>
      </c>
    </row>
    <row r="1936" spans="1:13" x14ac:dyDescent="0.35">
      <c r="A1936">
        <v>7191</v>
      </c>
      <c r="B1936" s="1">
        <v>44680</v>
      </c>
      <c r="C1936">
        <v>647</v>
      </c>
      <c r="D1936" t="s">
        <v>2911</v>
      </c>
      <c r="E1936" t="s">
        <v>2942</v>
      </c>
      <c r="F1936">
        <v>1</v>
      </c>
      <c r="G1936">
        <v>144.28</v>
      </c>
      <c r="H1936">
        <v>5.78</v>
      </c>
      <c r="I1936" t="b">
        <v>0</v>
      </c>
      <c r="J1936" t="s">
        <v>2929</v>
      </c>
      <c r="K1936" t="s">
        <v>2905</v>
      </c>
      <c r="L1936">
        <f>F1936*G1936</f>
        <v>144.28</v>
      </c>
      <c r="M1936">
        <f t="shared" si="30"/>
        <v>0</v>
      </c>
    </row>
    <row r="1937" spans="1:13" x14ac:dyDescent="0.35">
      <c r="A1937">
        <v>152</v>
      </c>
      <c r="B1937" s="1">
        <v>44514</v>
      </c>
      <c r="C1937">
        <v>647</v>
      </c>
      <c r="D1937" t="s">
        <v>2911</v>
      </c>
      <c r="E1937" t="s">
        <v>2943</v>
      </c>
      <c r="F1937">
        <v>5</v>
      </c>
      <c r="G1937">
        <v>192.78</v>
      </c>
      <c r="H1937">
        <v>0.26</v>
      </c>
      <c r="I1937" t="b">
        <v>0</v>
      </c>
      <c r="J1937" t="s">
        <v>2904</v>
      </c>
      <c r="K1937" t="s">
        <v>2917</v>
      </c>
      <c r="L1937">
        <f>F1937*G1937</f>
        <v>963.9</v>
      </c>
      <c r="M1937">
        <f t="shared" si="30"/>
        <v>0</v>
      </c>
    </row>
    <row r="1938" spans="1:13" x14ac:dyDescent="0.35">
      <c r="A1938">
        <v>7599</v>
      </c>
      <c r="B1938" s="1">
        <v>44512</v>
      </c>
      <c r="C1938">
        <v>647</v>
      </c>
      <c r="D1938" t="s">
        <v>2920</v>
      </c>
      <c r="E1938" t="s">
        <v>2921</v>
      </c>
      <c r="F1938">
        <v>3</v>
      </c>
      <c r="G1938">
        <v>216.69</v>
      </c>
      <c r="H1938">
        <v>66.34</v>
      </c>
      <c r="I1938" t="b">
        <v>0</v>
      </c>
      <c r="J1938" t="s">
        <v>2919</v>
      </c>
      <c r="K1938" t="s">
        <v>2917</v>
      </c>
      <c r="L1938">
        <f>F1938*G1938</f>
        <v>650.06999999999994</v>
      </c>
      <c r="M1938">
        <f t="shared" si="30"/>
        <v>0</v>
      </c>
    </row>
    <row r="1939" spans="1:13" x14ac:dyDescent="0.35">
      <c r="A1939">
        <v>6231</v>
      </c>
      <c r="B1939" s="1">
        <v>44372</v>
      </c>
      <c r="C1939">
        <v>647</v>
      </c>
      <c r="D1939" t="s">
        <v>2908</v>
      </c>
      <c r="E1939" t="s">
        <v>2928</v>
      </c>
      <c r="F1939">
        <v>3</v>
      </c>
      <c r="G1939">
        <v>247.27</v>
      </c>
      <c r="H1939">
        <v>81.22</v>
      </c>
      <c r="I1939" t="b">
        <v>1</v>
      </c>
      <c r="J1939" t="s">
        <v>2910</v>
      </c>
      <c r="K1939" t="s">
        <v>2917</v>
      </c>
      <c r="L1939">
        <f>F1939*G1939</f>
        <v>741.81000000000006</v>
      </c>
      <c r="M1939">
        <f t="shared" si="30"/>
        <v>1</v>
      </c>
    </row>
    <row r="1940" spans="1:13" x14ac:dyDescent="0.35">
      <c r="A1940">
        <v>9892</v>
      </c>
      <c r="B1940" s="1">
        <v>44598</v>
      </c>
      <c r="C1940">
        <v>648</v>
      </c>
      <c r="D1940" t="s">
        <v>2920</v>
      </c>
      <c r="E1940" t="s">
        <v>2921</v>
      </c>
      <c r="F1940">
        <v>3</v>
      </c>
      <c r="G1940">
        <v>390.83</v>
      </c>
      <c r="H1940">
        <v>174.31</v>
      </c>
      <c r="I1940" t="b">
        <v>1</v>
      </c>
      <c r="J1940" t="s">
        <v>2929</v>
      </c>
      <c r="K1940" t="s">
        <v>2905</v>
      </c>
      <c r="L1940">
        <f>F1940*G1940</f>
        <v>1172.49</v>
      </c>
      <c r="M1940">
        <f t="shared" si="30"/>
        <v>1</v>
      </c>
    </row>
    <row r="1941" spans="1:13" x14ac:dyDescent="0.35">
      <c r="A1941">
        <v>9070</v>
      </c>
      <c r="B1941" s="1">
        <v>44324</v>
      </c>
      <c r="C1941">
        <v>648</v>
      </c>
      <c r="D1941" t="s">
        <v>2920</v>
      </c>
      <c r="E1941" t="s">
        <v>2921</v>
      </c>
      <c r="F1941">
        <v>2</v>
      </c>
      <c r="G1941">
        <v>315.83999999999997</v>
      </c>
      <c r="H1941">
        <v>45.89</v>
      </c>
      <c r="I1941" t="b">
        <v>0</v>
      </c>
      <c r="J1941" t="s">
        <v>2916</v>
      </c>
      <c r="K1941" t="s">
        <v>2917</v>
      </c>
      <c r="L1941">
        <f>F1941*G1941</f>
        <v>631.67999999999995</v>
      </c>
      <c r="M1941">
        <f t="shared" si="30"/>
        <v>0</v>
      </c>
    </row>
    <row r="1942" spans="1:13" x14ac:dyDescent="0.35">
      <c r="A1942">
        <v>3867</v>
      </c>
      <c r="B1942" s="1">
        <v>44813</v>
      </c>
      <c r="C1942">
        <v>649</v>
      </c>
      <c r="D1942" t="s">
        <v>2913</v>
      </c>
      <c r="E1942" t="s">
        <v>2918</v>
      </c>
      <c r="F1942">
        <v>1</v>
      </c>
      <c r="G1942">
        <v>92.01</v>
      </c>
      <c r="H1942">
        <v>12.7</v>
      </c>
      <c r="I1942" t="b">
        <v>1</v>
      </c>
      <c r="J1942" t="s">
        <v>2929</v>
      </c>
      <c r="K1942" t="s">
        <v>2917</v>
      </c>
      <c r="L1942">
        <f>F1942*G1942</f>
        <v>92.01</v>
      </c>
      <c r="M1942">
        <f t="shared" si="30"/>
        <v>1</v>
      </c>
    </row>
    <row r="1943" spans="1:13" x14ac:dyDescent="0.35">
      <c r="A1943">
        <v>7212</v>
      </c>
      <c r="B1943" s="1">
        <v>44603</v>
      </c>
      <c r="C1943">
        <v>649</v>
      </c>
      <c r="D1943" t="s">
        <v>2908</v>
      </c>
      <c r="E1943" t="s">
        <v>2909</v>
      </c>
      <c r="F1943">
        <v>1</v>
      </c>
      <c r="G1943">
        <v>224.65</v>
      </c>
      <c r="H1943">
        <v>4.92</v>
      </c>
      <c r="I1943" t="b">
        <v>0</v>
      </c>
      <c r="J1943" t="s">
        <v>2919</v>
      </c>
      <c r="K1943" t="s">
        <v>2905</v>
      </c>
      <c r="L1943">
        <f>F1943*G1943</f>
        <v>224.65</v>
      </c>
      <c r="M1943">
        <f t="shared" si="30"/>
        <v>0</v>
      </c>
    </row>
    <row r="1944" spans="1:13" x14ac:dyDescent="0.35">
      <c r="A1944">
        <v>8758</v>
      </c>
      <c r="B1944" s="1">
        <v>44542</v>
      </c>
      <c r="C1944">
        <v>649</v>
      </c>
      <c r="D1944" t="s">
        <v>2902</v>
      </c>
      <c r="E1944" t="s">
        <v>2923</v>
      </c>
      <c r="F1944">
        <v>1</v>
      </c>
      <c r="G1944">
        <v>399.81</v>
      </c>
      <c r="H1944">
        <v>66.53</v>
      </c>
      <c r="I1944" t="b">
        <v>1</v>
      </c>
      <c r="J1944" t="s">
        <v>2904</v>
      </c>
      <c r="K1944" t="s">
        <v>2917</v>
      </c>
      <c r="L1944">
        <f>F1944*G1944</f>
        <v>399.81</v>
      </c>
      <c r="M1944">
        <f t="shared" si="30"/>
        <v>1</v>
      </c>
    </row>
    <row r="1945" spans="1:13" x14ac:dyDescent="0.35">
      <c r="A1945">
        <v>5138</v>
      </c>
      <c r="B1945" s="1">
        <v>44532</v>
      </c>
      <c r="C1945">
        <v>649</v>
      </c>
      <c r="D1945" t="s">
        <v>2913</v>
      </c>
      <c r="E1945" t="s">
        <v>2931</v>
      </c>
      <c r="F1945">
        <v>2</v>
      </c>
      <c r="G1945">
        <v>156.38999999999999</v>
      </c>
      <c r="H1945">
        <v>70.66</v>
      </c>
      <c r="I1945" t="b">
        <v>1</v>
      </c>
      <c r="J1945" t="s">
        <v>2919</v>
      </c>
      <c r="K1945" t="s">
        <v>2905</v>
      </c>
      <c r="L1945">
        <f>F1945*G1945</f>
        <v>312.77999999999997</v>
      </c>
      <c r="M1945">
        <f t="shared" si="30"/>
        <v>1</v>
      </c>
    </row>
    <row r="1946" spans="1:13" x14ac:dyDescent="0.35">
      <c r="A1946">
        <v>6331</v>
      </c>
      <c r="B1946" s="1">
        <v>44966</v>
      </c>
      <c r="C1946">
        <v>650</v>
      </c>
      <c r="D1946" t="s">
        <v>2913</v>
      </c>
      <c r="E1946" t="s">
        <v>2918</v>
      </c>
      <c r="F1946">
        <v>2</v>
      </c>
      <c r="G1946">
        <v>342.12</v>
      </c>
      <c r="H1946">
        <v>58.8</v>
      </c>
      <c r="I1946" t="b">
        <v>1</v>
      </c>
      <c r="J1946" t="s">
        <v>2919</v>
      </c>
      <c r="K1946" t="s">
        <v>2905</v>
      </c>
      <c r="L1946">
        <f>F1946*G1946</f>
        <v>684.24</v>
      </c>
      <c r="M1946">
        <f t="shared" si="30"/>
        <v>1</v>
      </c>
    </row>
    <row r="1947" spans="1:13" x14ac:dyDescent="0.35">
      <c r="A1947">
        <v>1513</v>
      </c>
      <c r="B1947" s="1">
        <v>44737</v>
      </c>
      <c r="C1947">
        <v>650</v>
      </c>
      <c r="D1947" t="s">
        <v>2913</v>
      </c>
      <c r="E1947" t="s">
        <v>2918</v>
      </c>
      <c r="F1947">
        <v>1</v>
      </c>
      <c r="G1947">
        <v>11.74</v>
      </c>
      <c r="H1947">
        <v>4.53</v>
      </c>
      <c r="I1947" t="b">
        <v>0</v>
      </c>
      <c r="J1947" t="s">
        <v>2916</v>
      </c>
      <c r="K1947" t="s">
        <v>2905</v>
      </c>
      <c r="L1947">
        <f>F1947*G1947</f>
        <v>11.74</v>
      </c>
      <c r="M1947">
        <f t="shared" si="30"/>
        <v>0</v>
      </c>
    </row>
    <row r="1948" spans="1:13" x14ac:dyDescent="0.35">
      <c r="A1948">
        <v>1477</v>
      </c>
      <c r="B1948" s="1">
        <v>44718</v>
      </c>
      <c r="C1948">
        <v>650</v>
      </c>
      <c r="D1948" t="s">
        <v>2906</v>
      </c>
      <c r="E1948" t="s">
        <v>2925</v>
      </c>
      <c r="F1948">
        <v>2</v>
      </c>
      <c r="G1948">
        <v>472.98</v>
      </c>
      <c r="H1948">
        <v>39.049999999999997</v>
      </c>
      <c r="I1948" t="b">
        <v>1</v>
      </c>
      <c r="J1948" t="s">
        <v>2919</v>
      </c>
      <c r="K1948" t="s">
        <v>2905</v>
      </c>
      <c r="L1948">
        <f>F1948*G1948</f>
        <v>945.96</v>
      </c>
      <c r="M1948">
        <f t="shared" si="30"/>
        <v>1</v>
      </c>
    </row>
    <row r="1949" spans="1:13" x14ac:dyDescent="0.35">
      <c r="A1949">
        <v>1036</v>
      </c>
      <c r="B1949" s="1">
        <v>44574</v>
      </c>
      <c r="C1949">
        <v>651</v>
      </c>
      <c r="D1949" t="s">
        <v>2913</v>
      </c>
      <c r="E1949" t="s">
        <v>2918</v>
      </c>
      <c r="F1949">
        <v>4</v>
      </c>
      <c r="G1949">
        <v>67.17</v>
      </c>
      <c r="H1949">
        <v>1.52</v>
      </c>
      <c r="I1949" t="b">
        <v>1</v>
      </c>
      <c r="J1949" t="s">
        <v>2910</v>
      </c>
      <c r="K1949" t="s">
        <v>2905</v>
      </c>
      <c r="L1949">
        <f>F1949*G1949</f>
        <v>268.68</v>
      </c>
      <c r="M1949">
        <f t="shared" si="30"/>
        <v>1</v>
      </c>
    </row>
    <row r="1950" spans="1:13" x14ac:dyDescent="0.35">
      <c r="A1950">
        <v>7974</v>
      </c>
      <c r="B1950" s="1">
        <v>44472</v>
      </c>
      <c r="C1950">
        <v>651</v>
      </c>
      <c r="D1950" t="s">
        <v>2908</v>
      </c>
      <c r="E1950" t="s">
        <v>2928</v>
      </c>
      <c r="F1950">
        <v>5</v>
      </c>
      <c r="G1950">
        <v>91.76</v>
      </c>
      <c r="H1950">
        <v>13.25</v>
      </c>
      <c r="I1950" t="b">
        <v>1</v>
      </c>
      <c r="J1950" t="s">
        <v>2910</v>
      </c>
      <c r="K1950" t="s">
        <v>2905</v>
      </c>
      <c r="L1950">
        <f>F1950*G1950</f>
        <v>458.8</v>
      </c>
      <c r="M1950">
        <f t="shared" si="30"/>
        <v>1</v>
      </c>
    </row>
    <row r="1951" spans="1:13" x14ac:dyDescent="0.35">
      <c r="A1951">
        <v>103</v>
      </c>
      <c r="B1951" s="1">
        <v>44286</v>
      </c>
      <c r="C1951">
        <v>651</v>
      </c>
      <c r="D1951" t="s">
        <v>2908</v>
      </c>
      <c r="E1951" t="s">
        <v>2938</v>
      </c>
      <c r="F1951">
        <v>1</v>
      </c>
      <c r="G1951">
        <v>429.59</v>
      </c>
      <c r="H1951">
        <v>174.68</v>
      </c>
      <c r="I1951" t="b">
        <v>1</v>
      </c>
      <c r="J1951" t="s">
        <v>2919</v>
      </c>
      <c r="K1951" t="s">
        <v>2917</v>
      </c>
      <c r="L1951">
        <f>F1951*G1951</f>
        <v>429.59</v>
      </c>
      <c r="M1951">
        <f t="shared" si="30"/>
        <v>1</v>
      </c>
    </row>
    <row r="1952" spans="1:13" x14ac:dyDescent="0.35">
      <c r="A1952">
        <v>5655</v>
      </c>
      <c r="B1952" s="1">
        <v>44951</v>
      </c>
      <c r="C1952">
        <v>652</v>
      </c>
      <c r="D1952" t="s">
        <v>2913</v>
      </c>
      <c r="E1952" t="s">
        <v>2940</v>
      </c>
      <c r="F1952">
        <v>2</v>
      </c>
      <c r="G1952">
        <v>232.57</v>
      </c>
      <c r="H1952">
        <v>102.27</v>
      </c>
      <c r="I1952" t="b">
        <v>1</v>
      </c>
      <c r="J1952" t="s">
        <v>2916</v>
      </c>
      <c r="K1952" t="s">
        <v>2905</v>
      </c>
      <c r="L1952">
        <f>F1952*G1952</f>
        <v>465.14</v>
      </c>
      <c r="M1952">
        <f t="shared" si="30"/>
        <v>1</v>
      </c>
    </row>
    <row r="1953" spans="1:13" x14ac:dyDescent="0.35">
      <c r="A1953">
        <v>2751</v>
      </c>
      <c r="B1953" s="1">
        <v>44696</v>
      </c>
      <c r="C1953">
        <v>652</v>
      </c>
      <c r="D1953" t="s">
        <v>2906</v>
      </c>
      <c r="E1953" t="s">
        <v>2922</v>
      </c>
      <c r="F1953">
        <v>4</v>
      </c>
      <c r="G1953">
        <v>15.58</v>
      </c>
      <c r="H1953">
        <v>1.63</v>
      </c>
      <c r="I1953" t="b">
        <v>1</v>
      </c>
      <c r="J1953" t="s">
        <v>2910</v>
      </c>
      <c r="K1953" t="s">
        <v>2905</v>
      </c>
      <c r="L1953">
        <f>F1953*G1953</f>
        <v>62.32</v>
      </c>
      <c r="M1953">
        <f t="shared" si="30"/>
        <v>1</v>
      </c>
    </row>
    <row r="1954" spans="1:13" x14ac:dyDescent="0.35">
      <c r="A1954">
        <v>3589</v>
      </c>
      <c r="B1954" s="1">
        <v>44412</v>
      </c>
      <c r="C1954">
        <v>652</v>
      </c>
      <c r="D1954" t="s">
        <v>2920</v>
      </c>
      <c r="E1954" t="s">
        <v>2927</v>
      </c>
      <c r="F1954">
        <v>3</v>
      </c>
      <c r="G1954">
        <v>342.1</v>
      </c>
      <c r="H1954">
        <v>123.31</v>
      </c>
      <c r="I1954" t="b">
        <v>1</v>
      </c>
      <c r="J1954" t="s">
        <v>2919</v>
      </c>
      <c r="K1954" t="s">
        <v>2917</v>
      </c>
      <c r="L1954">
        <f>F1954*G1954</f>
        <v>1026.3000000000002</v>
      </c>
      <c r="M1954">
        <f t="shared" si="30"/>
        <v>1</v>
      </c>
    </row>
    <row r="1955" spans="1:13" x14ac:dyDescent="0.35">
      <c r="A1955">
        <v>3089</v>
      </c>
      <c r="B1955" s="1">
        <v>44368</v>
      </c>
      <c r="C1955">
        <v>652</v>
      </c>
      <c r="D1955" t="s">
        <v>2908</v>
      </c>
      <c r="E1955" t="s">
        <v>2937</v>
      </c>
      <c r="F1955">
        <v>2</v>
      </c>
      <c r="G1955">
        <v>272.25</v>
      </c>
      <c r="H1955">
        <v>132.83000000000001</v>
      </c>
      <c r="I1955" t="b">
        <v>1</v>
      </c>
      <c r="J1955" t="s">
        <v>2916</v>
      </c>
      <c r="K1955" t="s">
        <v>2905</v>
      </c>
      <c r="L1955">
        <f>F1955*G1955</f>
        <v>544.5</v>
      </c>
      <c r="M1955">
        <f t="shared" si="30"/>
        <v>1</v>
      </c>
    </row>
    <row r="1956" spans="1:13" x14ac:dyDescent="0.35">
      <c r="A1956">
        <v>3099</v>
      </c>
      <c r="B1956" s="1">
        <v>44333</v>
      </c>
      <c r="C1956">
        <v>652</v>
      </c>
      <c r="D1956" t="s">
        <v>2911</v>
      </c>
      <c r="E1956" t="s">
        <v>2912</v>
      </c>
      <c r="F1956">
        <v>1</v>
      </c>
      <c r="G1956">
        <v>187.88</v>
      </c>
      <c r="H1956">
        <v>30.43</v>
      </c>
      <c r="I1956" t="b">
        <v>1</v>
      </c>
      <c r="J1956" t="s">
        <v>2910</v>
      </c>
      <c r="K1956" t="s">
        <v>2905</v>
      </c>
      <c r="L1956">
        <f>F1956*G1956</f>
        <v>187.88</v>
      </c>
      <c r="M1956">
        <f t="shared" si="30"/>
        <v>1</v>
      </c>
    </row>
    <row r="1957" spans="1:13" x14ac:dyDescent="0.35">
      <c r="A1957">
        <v>9281</v>
      </c>
      <c r="B1957" s="1">
        <v>44557</v>
      </c>
      <c r="C1957">
        <v>653</v>
      </c>
      <c r="D1957" t="s">
        <v>2906</v>
      </c>
      <c r="E1957" t="s">
        <v>2922</v>
      </c>
      <c r="F1957">
        <v>3</v>
      </c>
      <c r="G1957">
        <v>447.99</v>
      </c>
      <c r="H1957">
        <v>116.44</v>
      </c>
      <c r="I1957" t="b">
        <v>0</v>
      </c>
      <c r="J1957" t="s">
        <v>2919</v>
      </c>
      <c r="K1957" t="s">
        <v>2905</v>
      </c>
      <c r="L1957">
        <f>F1957*G1957</f>
        <v>1343.97</v>
      </c>
      <c r="M1957">
        <f t="shared" si="30"/>
        <v>0</v>
      </c>
    </row>
    <row r="1958" spans="1:13" x14ac:dyDescent="0.35">
      <c r="A1958">
        <v>8760</v>
      </c>
      <c r="B1958" s="1">
        <v>44980</v>
      </c>
      <c r="C1958">
        <v>654</v>
      </c>
      <c r="D1958" t="s">
        <v>2913</v>
      </c>
      <c r="E1958" t="s">
        <v>2918</v>
      </c>
      <c r="F1958">
        <v>5</v>
      </c>
      <c r="G1958">
        <v>157.1</v>
      </c>
      <c r="H1958">
        <v>13.35</v>
      </c>
      <c r="I1958" t="b">
        <v>1</v>
      </c>
      <c r="J1958" t="s">
        <v>2910</v>
      </c>
      <c r="K1958" t="s">
        <v>2917</v>
      </c>
      <c r="L1958">
        <f>F1958*G1958</f>
        <v>785.5</v>
      </c>
      <c r="M1958">
        <f t="shared" si="30"/>
        <v>1</v>
      </c>
    </row>
    <row r="1959" spans="1:13" x14ac:dyDescent="0.35">
      <c r="A1959">
        <v>3564</v>
      </c>
      <c r="B1959" s="1">
        <v>44829</v>
      </c>
      <c r="C1959">
        <v>654</v>
      </c>
      <c r="D1959" t="s">
        <v>2911</v>
      </c>
      <c r="E1959" t="s">
        <v>2942</v>
      </c>
      <c r="F1959">
        <v>1</v>
      </c>
      <c r="G1959">
        <v>439.83</v>
      </c>
      <c r="H1959">
        <v>207.43</v>
      </c>
      <c r="I1959" t="b">
        <v>0</v>
      </c>
      <c r="J1959" t="s">
        <v>2916</v>
      </c>
      <c r="K1959" t="s">
        <v>2917</v>
      </c>
      <c r="L1959">
        <f>F1959*G1959</f>
        <v>439.83</v>
      </c>
      <c r="M1959">
        <f t="shared" si="30"/>
        <v>0</v>
      </c>
    </row>
    <row r="1960" spans="1:13" x14ac:dyDescent="0.35">
      <c r="A1960">
        <v>3566</v>
      </c>
      <c r="B1960" s="1">
        <v>44468</v>
      </c>
      <c r="C1960">
        <v>654</v>
      </c>
      <c r="D1960" t="s">
        <v>2906</v>
      </c>
      <c r="E1960" t="s">
        <v>2907</v>
      </c>
      <c r="F1960">
        <v>5</v>
      </c>
      <c r="G1960">
        <v>256.36</v>
      </c>
      <c r="H1960">
        <v>96.39</v>
      </c>
      <c r="I1960" t="b">
        <v>1</v>
      </c>
      <c r="J1960" t="s">
        <v>2919</v>
      </c>
      <c r="K1960" t="s">
        <v>2917</v>
      </c>
      <c r="L1960">
        <f>F1960*G1960</f>
        <v>1281.8000000000002</v>
      </c>
      <c r="M1960">
        <f t="shared" si="30"/>
        <v>1</v>
      </c>
    </row>
    <row r="1961" spans="1:13" x14ac:dyDescent="0.35">
      <c r="A1961">
        <v>2069</v>
      </c>
      <c r="B1961" s="1">
        <v>44429</v>
      </c>
      <c r="C1961">
        <v>654</v>
      </c>
      <c r="D1961" t="s">
        <v>2913</v>
      </c>
      <c r="E1961" t="s">
        <v>2926</v>
      </c>
      <c r="F1961">
        <v>1</v>
      </c>
      <c r="G1961">
        <v>291.29000000000002</v>
      </c>
      <c r="H1961">
        <v>68.37</v>
      </c>
      <c r="I1961" t="b">
        <v>0</v>
      </c>
      <c r="J1961" t="s">
        <v>2910</v>
      </c>
      <c r="K1961" t="s">
        <v>2917</v>
      </c>
      <c r="L1961">
        <f>F1961*G1961</f>
        <v>291.29000000000002</v>
      </c>
      <c r="M1961">
        <f t="shared" si="30"/>
        <v>0</v>
      </c>
    </row>
    <row r="1962" spans="1:13" x14ac:dyDescent="0.35">
      <c r="A1962">
        <v>380</v>
      </c>
      <c r="B1962" s="1">
        <v>44302</v>
      </c>
      <c r="C1962">
        <v>654</v>
      </c>
      <c r="D1962" t="s">
        <v>2908</v>
      </c>
      <c r="E1962" t="s">
        <v>2932</v>
      </c>
      <c r="F1962">
        <v>1</v>
      </c>
      <c r="G1962">
        <v>234.97</v>
      </c>
      <c r="H1962">
        <v>70.010000000000005</v>
      </c>
      <c r="I1962" t="b">
        <v>1</v>
      </c>
      <c r="J1962" t="s">
        <v>2916</v>
      </c>
      <c r="K1962" t="s">
        <v>2905</v>
      </c>
      <c r="L1962">
        <f>F1962*G1962</f>
        <v>234.97</v>
      </c>
      <c r="M1962">
        <f t="shared" si="30"/>
        <v>1</v>
      </c>
    </row>
    <row r="1963" spans="1:13" x14ac:dyDescent="0.35">
      <c r="A1963">
        <v>1241</v>
      </c>
      <c r="B1963" s="1">
        <v>44951</v>
      </c>
      <c r="C1963">
        <v>655</v>
      </c>
      <c r="D1963" t="s">
        <v>2913</v>
      </c>
      <c r="E1963" t="s">
        <v>2918</v>
      </c>
      <c r="F1963">
        <v>4</v>
      </c>
      <c r="G1963">
        <v>349.19</v>
      </c>
      <c r="H1963">
        <v>116.56</v>
      </c>
      <c r="I1963" t="b">
        <v>0</v>
      </c>
      <c r="J1963" t="s">
        <v>2910</v>
      </c>
      <c r="K1963" t="s">
        <v>2917</v>
      </c>
      <c r="L1963">
        <f>F1963*G1963</f>
        <v>1396.76</v>
      </c>
      <c r="M1963">
        <f t="shared" si="30"/>
        <v>0</v>
      </c>
    </row>
    <row r="1964" spans="1:13" x14ac:dyDescent="0.35">
      <c r="A1964">
        <v>1928</v>
      </c>
      <c r="B1964" s="1">
        <v>44701</v>
      </c>
      <c r="C1964">
        <v>655</v>
      </c>
      <c r="D1964" t="s">
        <v>2902</v>
      </c>
      <c r="E1964" t="s">
        <v>2903</v>
      </c>
      <c r="F1964">
        <v>4</v>
      </c>
      <c r="G1964">
        <v>282.7</v>
      </c>
      <c r="H1964">
        <v>5.79</v>
      </c>
      <c r="I1964" t="b">
        <v>0</v>
      </c>
      <c r="J1964" t="s">
        <v>2904</v>
      </c>
      <c r="K1964" t="s">
        <v>2917</v>
      </c>
      <c r="L1964">
        <f>F1964*G1964</f>
        <v>1130.8</v>
      </c>
      <c r="M1964">
        <f t="shared" si="30"/>
        <v>0</v>
      </c>
    </row>
    <row r="1965" spans="1:13" x14ac:dyDescent="0.35">
      <c r="A1965">
        <v>1200</v>
      </c>
      <c r="B1965" s="1">
        <v>44698</v>
      </c>
      <c r="C1965">
        <v>655</v>
      </c>
      <c r="D1965" t="s">
        <v>2902</v>
      </c>
      <c r="E1965" t="s">
        <v>2923</v>
      </c>
      <c r="F1965">
        <v>4</v>
      </c>
      <c r="G1965">
        <v>178.39</v>
      </c>
      <c r="H1965">
        <v>35.619999999999997</v>
      </c>
      <c r="I1965" t="b">
        <v>1</v>
      </c>
      <c r="J1965" t="s">
        <v>2929</v>
      </c>
      <c r="K1965" t="s">
        <v>2917</v>
      </c>
      <c r="L1965">
        <f>F1965*G1965</f>
        <v>713.56</v>
      </c>
      <c r="M1965">
        <f t="shared" si="30"/>
        <v>1</v>
      </c>
    </row>
    <row r="1966" spans="1:13" x14ac:dyDescent="0.35">
      <c r="A1966">
        <v>2417</v>
      </c>
      <c r="B1966" s="1">
        <v>44503</v>
      </c>
      <c r="C1966">
        <v>655</v>
      </c>
      <c r="D1966" t="s">
        <v>2920</v>
      </c>
      <c r="E1966" t="s">
        <v>2935</v>
      </c>
      <c r="F1966">
        <v>1</v>
      </c>
      <c r="G1966">
        <v>332.43</v>
      </c>
      <c r="H1966">
        <v>94.89</v>
      </c>
      <c r="I1966" t="b">
        <v>0</v>
      </c>
      <c r="J1966" t="s">
        <v>2910</v>
      </c>
      <c r="K1966" t="s">
        <v>2917</v>
      </c>
      <c r="L1966">
        <f>F1966*G1966</f>
        <v>332.43</v>
      </c>
      <c r="M1966">
        <f t="shared" si="30"/>
        <v>0</v>
      </c>
    </row>
    <row r="1967" spans="1:13" x14ac:dyDescent="0.35">
      <c r="A1967">
        <v>3620</v>
      </c>
      <c r="B1967" s="1">
        <v>44427</v>
      </c>
      <c r="C1967">
        <v>655</v>
      </c>
      <c r="D1967" t="s">
        <v>2908</v>
      </c>
      <c r="E1967" t="s">
        <v>2932</v>
      </c>
      <c r="F1967">
        <v>4</v>
      </c>
      <c r="G1967">
        <v>78.92</v>
      </c>
      <c r="H1967">
        <v>29.41</v>
      </c>
      <c r="I1967" t="b">
        <v>1</v>
      </c>
      <c r="J1967" t="s">
        <v>2910</v>
      </c>
      <c r="K1967" t="s">
        <v>2905</v>
      </c>
      <c r="L1967">
        <f>F1967*G1967</f>
        <v>315.68</v>
      </c>
      <c r="M1967">
        <f t="shared" si="30"/>
        <v>1</v>
      </c>
    </row>
    <row r="1968" spans="1:13" x14ac:dyDescent="0.35">
      <c r="A1968">
        <v>186</v>
      </c>
      <c r="B1968" s="1">
        <v>44999</v>
      </c>
      <c r="C1968">
        <v>656</v>
      </c>
      <c r="D1968" t="s">
        <v>2920</v>
      </c>
      <c r="E1968" t="s">
        <v>2935</v>
      </c>
      <c r="F1968">
        <v>3</v>
      </c>
      <c r="G1968">
        <v>397.2</v>
      </c>
      <c r="H1968">
        <v>61.12</v>
      </c>
      <c r="I1968" t="b">
        <v>0</v>
      </c>
      <c r="J1968" t="s">
        <v>2919</v>
      </c>
      <c r="K1968" t="s">
        <v>2917</v>
      </c>
      <c r="L1968">
        <f>F1968*G1968</f>
        <v>1191.5999999999999</v>
      </c>
      <c r="M1968">
        <f t="shared" si="30"/>
        <v>0</v>
      </c>
    </row>
    <row r="1969" spans="1:13" x14ac:dyDescent="0.35">
      <c r="A1969">
        <v>616</v>
      </c>
      <c r="B1969" s="1">
        <v>44967</v>
      </c>
      <c r="C1969">
        <v>656</v>
      </c>
      <c r="D1969" t="s">
        <v>2913</v>
      </c>
      <c r="E1969" t="s">
        <v>2918</v>
      </c>
      <c r="F1969">
        <v>1</v>
      </c>
      <c r="G1969">
        <v>74.819999999999993</v>
      </c>
      <c r="H1969">
        <v>18.559999999999999</v>
      </c>
      <c r="I1969" t="b">
        <v>1</v>
      </c>
      <c r="J1969" t="s">
        <v>2929</v>
      </c>
      <c r="K1969" t="s">
        <v>2905</v>
      </c>
      <c r="L1969">
        <f>F1969*G1969</f>
        <v>74.819999999999993</v>
      </c>
      <c r="M1969">
        <f t="shared" si="30"/>
        <v>1</v>
      </c>
    </row>
    <row r="1970" spans="1:13" x14ac:dyDescent="0.35">
      <c r="A1970">
        <v>8164</v>
      </c>
      <c r="B1970" s="1">
        <v>44925</v>
      </c>
      <c r="C1970">
        <v>656</v>
      </c>
      <c r="D1970" t="s">
        <v>2902</v>
      </c>
      <c r="E1970" t="s">
        <v>2939</v>
      </c>
      <c r="F1970">
        <v>5</v>
      </c>
      <c r="G1970">
        <v>133.1</v>
      </c>
      <c r="H1970">
        <v>1.25</v>
      </c>
      <c r="I1970" t="b">
        <v>0</v>
      </c>
      <c r="J1970" t="s">
        <v>2904</v>
      </c>
      <c r="K1970" t="s">
        <v>2917</v>
      </c>
      <c r="L1970">
        <f>F1970*G1970</f>
        <v>665.5</v>
      </c>
      <c r="M1970">
        <f t="shared" si="30"/>
        <v>0</v>
      </c>
    </row>
    <row r="1971" spans="1:13" x14ac:dyDescent="0.35">
      <c r="A1971">
        <v>8302</v>
      </c>
      <c r="B1971" s="1">
        <v>44702</v>
      </c>
      <c r="C1971">
        <v>656</v>
      </c>
      <c r="D1971" t="s">
        <v>2911</v>
      </c>
      <c r="E1971" t="s">
        <v>2924</v>
      </c>
      <c r="F1971">
        <v>4</v>
      </c>
      <c r="G1971">
        <v>132.97</v>
      </c>
      <c r="H1971">
        <v>22.92</v>
      </c>
      <c r="I1971" t="b">
        <v>1</v>
      </c>
      <c r="J1971" t="s">
        <v>2904</v>
      </c>
      <c r="K1971" t="s">
        <v>2917</v>
      </c>
      <c r="L1971">
        <f>F1971*G1971</f>
        <v>531.88</v>
      </c>
      <c r="M1971">
        <f t="shared" si="30"/>
        <v>1</v>
      </c>
    </row>
    <row r="1972" spans="1:13" x14ac:dyDescent="0.35">
      <c r="A1972">
        <v>5279</v>
      </c>
      <c r="B1972" s="1">
        <v>44619</v>
      </c>
      <c r="C1972">
        <v>656</v>
      </c>
      <c r="D1972" t="s">
        <v>2908</v>
      </c>
      <c r="E1972" t="s">
        <v>2928</v>
      </c>
      <c r="F1972">
        <v>5</v>
      </c>
      <c r="G1972">
        <v>199.57</v>
      </c>
      <c r="H1972">
        <v>4.5999999999999996</v>
      </c>
      <c r="I1972" t="b">
        <v>1</v>
      </c>
      <c r="J1972" t="s">
        <v>2916</v>
      </c>
      <c r="K1972" t="s">
        <v>2905</v>
      </c>
      <c r="L1972">
        <f>F1972*G1972</f>
        <v>997.84999999999991</v>
      </c>
      <c r="M1972">
        <f t="shared" si="30"/>
        <v>1</v>
      </c>
    </row>
    <row r="1973" spans="1:13" x14ac:dyDescent="0.35">
      <c r="A1973">
        <v>2872</v>
      </c>
      <c r="B1973" s="1">
        <v>44382</v>
      </c>
      <c r="C1973">
        <v>656</v>
      </c>
      <c r="D1973" t="s">
        <v>2913</v>
      </c>
      <c r="E1973" t="s">
        <v>2940</v>
      </c>
      <c r="F1973">
        <v>1</v>
      </c>
      <c r="G1973">
        <v>108.84</v>
      </c>
      <c r="H1973">
        <v>35.75</v>
      </c>
      <c r="I1973" t="b">
        <v>0</v>
      </c>
      <c r="J1973" t="s">
        <v>2916</v>
      </c>
      <c r="K1973" t="s">
        <v>2917</v>
      </c>
      <c r="L1973">
        <f>F1973*G1973</f>
        <v>108.84</v>
      </c>
      <c r="M1973">
        <f t="shared" si="30"/>
        <v>0</v>
      </c>
    </row>
    <row r="1974" spans="1:13" x14ac:dyDescent="0.35">
      <c r="A1974">
        <v>8567</v>
      </c>
      <c r="B1974" s="1">
        <v>44748</v>
      </c>
      <c r="C1974">
        <v>657</v>
      </c>
      <c r="D1974" t="s">
        <v>2902</v>
      </c>
      <c r="E1974" t="s">
        <v>2915</v>
      </c>
      <c r="F1974">
        <v>4</v>
      </c>
      <c r="G1974">
        <v>348.27</v>
      </c>
      <c r="H1974">
        <v>77.31</v>
      </c>
      <c r="I1974" t="b">
        <v>1</v>
      </c>
      <c r="J1974" t="s">
        <v>2919</v>
      </c>
      <c r="K1974" t="s">
        <v>2905</v>
      </c>
      <c r="L1974">
        <f>F1974*G1974</f>
        <v>1393.08</v>
      </c>
      <c r="M1974">
        <f t="shared" si="30"/>
        <v>1</v>
      </c>
    </row>
    <row r="1975" spans="1:13" x14ac:dyDescent="0.35">
      <c r="A1975">
        <v>9017</v>
      </c>
      <c r="B1975" s="1">
        <v>44530</v>
      </c>
      <c r="C1975">
        <v>657</v>
      </c>
      <c r="D1975" t="s">
        <v>2920</v>
      </c>
      <c r="E1975" t="s">
        <v>2921</v>
      </c>
      <c r="F1975">
        <v>3</v>
      </c>
      <c r="G1975">
        <v>161.57</v>
      </c>
      <c r="H1975">
        <v>69.989999999999995</v>
      </c>
      <c r="I1975" t="b">
        <v>0</v>
      </c>
      <c r="J1975" t="s">
        <v>2919</v>
      </c>
      <c r="K1975" t="s">
        <v>2917</v>
      </c>
      <c r="L1975">
        <f>F1975*G1975</f>
        <v>484.71</v>
      </c>
      <c r="M1975">
        <f t="shared" si="30"/>
        <v>0</v>
      </c>
    </row>
    <row r="1976" spans="1:13" x14ac:dyDescent="0.35">
      <c r="A1976">
        <v>5754</v>
      </c>
      <c r="B1976" s="1">
        <v>44404</v>
      </c>
      <c r="C1976">
        <v>657</v>
      </c>
      <c r="D1976" t="s">
        <v>2908</v>
      </c>
      <c r="E1976" t="s">
        <v>2937</v>
      </c>
      <c r="F1976">
        <v>5</v>
      </c>
      <c r="G1976">
        <v>172.26</v>
      </c>
      <c r="H1976">
        <v>2.38</v>
      </c>
      <c r="I1976" t="b">
        <v>0</v>
      </c>
      <c r="J1976" t="s">
        <v>2916</v>
      </c>
      <c r="K1976" t="s">
        <v>2905</v>
      </c>
      <c r="L1976">
        <f>F1976*G1976</f>
        <v>861.3</v>
      </c>
      <c r="M1976">
        <f t="shared" si="30"/>
        <v>0</v>
      </c>
    </row>
    <row r="1977" spans="1:13" x14ac:dyDescent="0.35">
      <c r="A1977">
        <v>349</v>
      </c>
      <c r="B1977" s="1">
        <v>44882</v>
      </c>
      <c r="C1977">
        <v>658</v>
      </c>
      <c r="D1977" t="s">
        <v>2913</v>
      </c>
      <c r="E1977" t="s">
        <v>2914</v>
      </c>
      <c r="F1977">
        <v>5</v>
      </c>
      <c r="G1977">
        <v>492.71</v>
      </c>
      <c r="H1977">
        <v>194.33</v>
      </c>
      <c r="I1977" t="b">
        <v>0</v>
      </c>
      <c r="J1977" t="s">
        <v>2910</v>
      </c>
      <c r="K1977" t="s">
        <v>2917</v>
      </c>
      <c r="L1977">
        <f>F1977*G1977</f>
        <v>2463.5499999999997</v>
      </c>
      <c r="M1977">
        <f t="shared" si="30"/>
        <v>0</v>
      </c>
    </row>
    <row r="1978" spans="1:13" x14ac:dyDescent="0.35">
      <c r="A1978">
        <v>5408</v>
      </c>
      <c r="B1978" s="1">
        <v>44530</v>
      </c>
      <c r="C1978">
        <v>658</v>
      </c>
      <c r="D1978" t="s">
        <v>2902</v>
      </c>
      <c r="E1978" t="s">
        <v>2915</v>
      </c>
      <c r="F1978">
        <v>4</v>
      </c>
      <c r="G1978">
        <v>450.61</v>
      </c>
      <c r="H1978">
        <v>110.75</v>
      </c>
      <c r="I1978" t="b">
        <v>1</v>
      </c>
      <c r="J1978" t="s">
        <v>2910</v>
      </c>
      <c r="K1978" t="s">
        <v>2905</v>
      </c>
      <c r="L1978">
        <f>F1978*G1978</f>
        <v>1802.44</v>
      </c>
      <c r="M1978">
        <f t="shared" si="30"/>
        <v>1</v>
      </c>
    </row>
    <row r="1979" spans="1:13" x14ac:dyDescent="0.35">
      <c r="A1979">
        <v>7505</v>
      </c>
      <c r="B1979" s="1">
        <v>44876</v>
      </c>
      <c r="C1979">
        <v>659</v>
      </c>
      <c r="D1979" t="s">
        <v>2906</v>
      </c>
      <c r="E1979" t="s">
        <v>2925</v>
      </c>
      <c r="F1979">
        <v>4</v>
      </c>
      <c r="G1979">
        <v>425.18</v>
      </c>
      <c r="H1979">
        <v>90.62</v>
      </c>
      <c r="I1979" t="b">
        <v>1</v>
      </c>
      <c r="J1979" t="s">
        <v>2929</v>
      </c>
      <c r="K1979" t="s">
        <v>2905</v>
      </c>
      <c r="L1979">
        <f>F1979*G1979</f>
        <v>1700.72</v>
      </c>
      <c r="M1979">
        <f t="shared" si="30"/>
        <v>1</v>
      </c>
    </row>
    <row r="1980" spans="1:13" x14ac:dyDescent="0.35">
      <c r="A1980">
        <v>8952</v>
      </c>
      <c r="B1980" s="1">
        <v>44667</v>
      </c>
      <c r="C1980">
        <v>659</v>
      </c>
      <c r="D1980" t="s">
        <v>2920</v>
      </c>
      <c r="E1980" t="s">
        <v>2935</v>
      </c>
      <c r="F1980">
        <v>3</v>
      </c>
      <c r="G1980">
        <v>76.38</v>
      </c>
      <c r="H1980">
        <v>29.16</v>
      </c>
      <c r="I1980" t="b">
        <v>0</v>
      </c>
      <c r="J1980" t="s">
        <v>2929</v>
      </c>
      <c r="K1980" t="s">
        <v>2905</v>
      </c>
      <c r="L1980">
        <f>F1980*G1980</f>
        <v>229.14</v>
      </c>
      <c r="M1980">
        <f t="shared" si="30"/>
        <v>0</v>
      </c>
    </row>
    <row r="1981" spans="1:13" x14ac:dyDescent="0.35">
      <c r="A1981">
        <v>6636</v>
      </c>
      <c r="B1981" s="1">
        <v>44859</v>
      </c>
      <c r="C1981">
        <v>660</v>
      </c>
      <c r="D1981" t="s">
        <v>2911</v>
      </c>
      <c r="E1981" t="s">
        <v>2924</v>
      </c>
      <c r="F1981">
        <v>1</v>
      </c>
      <c r="G1981">
        <v>442.37</v>
      </c>
      <c r="H1981">
        <v>189.07</v>
      </c>
      <c r="I1981" t="b">
        <v>1</v>
      </c>
      <c r="J1981" t="s">
        <v>2919</v>
      </c>
      <c r="K1981" t="s">
        <v>2905</v>
      </c>
      <c r="L1981">
        <f>F1981*G1981</f>
        <v>442.37</v>
      </c>
      <c r="M1981">
        <f t="shared" si="30"/>
        <v>1</v>
      </c>
    </row>
    <row r="1982" spans="1:13" x14ac:dyDescent="0.35">
      <c r="A1982">
        <v>3948</v>
      </c>
      <c r="B1982" s="1">
        <v>44591</v>
      </c>
      <c r="C1982">
        <v>660</v>
      </c>
      <c r="D1982" t="s">
        <v>2908</v>
      </c>
      <c r="E1982" t="s">
        <v>2932</v>
      </c>
      <c r="F1982">
        <v>2</v>
      </c>
      <c r="G1982">
        <v>272.95</v>
      </c>
      <c r="H1982">
        <v>131.06</v>
      </c>
      <c r="I1982" t="b">
        <v>0</v>
      </c>
      <c r="J1982" t="s">
        <v>2904</v>
      </c>
      <c r="K1982" t="s">
        <v>2905</v>
      </c>
      <c r="L1982">
        <f>F1982*G1982</f>
        <v>545.9</v>
      </c>
      <c r="M1982">
        <f t="shared" si="30"/>
        <v>0</v>
      </c>
    </row>
    <row r="1983" spans="1:13" x14ac:dyDescent="0.35">
      <c r="A1983">
        <v>9198</v>
      </c>
      <c r="B1983" s="1">
        <v>44588</v>
      </c>
      <c r="C1983">
        <v>660</v>
      </c>
      <c r="D1983" t="s">
        <v>2920</v>
      </c>
      <c r="E1983" t="s">
        <v>2927</v>
      </c>
      <c r="F1983">
        <v>2</v>
      </c>
      <c r="G1983">
        <v>492.12</v>
      </c>
      <c r="H1983">
        <v>204.57</v>
      </c>
      <c r="I1983" t="b">
        <v>0</v>
      </c>
      <c r="J1983" t="s">
        <v>2919</v>
      </c>
      <c r="K1983" t="s">
        <v>2917</v>
      </c>
      <c r="L1983">
        <f>F1983*G1983</f>
        <v>984.24</v>
      </c>
      <c r="M1983">
        <f t="shared" si="30"/>
        <v>0</v>
      </c>
    </row>
    <row r="1984" spans="1:13" x14ac:dyDescent="0.35">
      <c r="A1984">
        <v>1513</v>
      </c>
      <c r="B1984" s="1">
        <v>44586</v>
      </c>
      <c r="C1984">
        <v>660</v>
      </c>
      <c r="D1984" t="s">
        <v>2902</v>
      </c>
      <c r="E1984" t="s">
        <v>2923</v>
      </c>
      <c r="F1984">
        <v>4</v>
      </c>
      <c r="G1984">
        <v>355.97</v>
      </c>
      <c r="H1984">
        <v>173.38</v>
      </c>
      <c r="I1984" t="b">
        <v>1</v>
      </c>
      <c r="J1984" t="s">
        <v>2904</v>
      </c>
      <c r="K1984" t="s">
        <v>2917</v>
      </c>
      <c r="L1984">
        <f>F1984*G1984</f>
        <v>1423.88</v>
      </c>
      <c r="M1984">
        <f t="shared" si="30"/>
        <v>1</v>
      </c>
    </row>
    <row r="1985" spans="1:13" x14ac:dyDescent="0.35">
      <c r="A1985">
        <v>9193</v>
      </c>
      <c r="B1985" s="1">
        <v>44925</v>
      </c>
      <c r="C1985">
        <v>661</v>
      </c>
      <c r="D1985" t="s">
        <v>2906</v>
      </c>
      <c r="E1985" t="s">
        <v>2934</v>
      </c>
      <c r="F1985">
        <v>1</v>
      </c>
      <c r="G1985">
        <v>104.29</v>
      </c>
      <c r="H1985">
        <v>32.26</v>
      </c>
      <c r="I1985" t="b">
        <v>1</v>
      </c>
      <c r="J1985" t="s">
        <v>2904</v>
      </c>
      <c r="K1985" t="s">
        <v>2917</v>
      </c>
      <c r="L1985">
        <f>F1985*G1985</f>
        <v>104.29</v>
      </c>
      <c r="M1985">
        <f t="shared" si="30"/>
        <v>1</v>
      </c>
    </row>
    <row r="1986" spans="1:13" x14ac:dyDescent="0.35">
      <c r="A1986">
        <v>926</v>
      </c>
      <c r="B1986" s="1">
        <v>44308</v>
      </c>
      <c r="C1986">
        <v>661</v>
      </c>
      <c r="D1986" t="s">
        <v>2902</v>
      </c>
      <c r="E1986" t="s">
        <v>2933</v>
      </c>
      <c r="F1986">
        <v>1</v>
      </c>
      <c r="G1986">
        <v>35.72</v>
      </c>
      <c r="H1986">
        <v>15.05</v>
      </c>
      <c r="I1986" t="b">
        <v>1</v>
      </c>
      <c r="J1986" t="s">
        <v>2929</v>
      </c>
      <c r="K1986" t="s">
        <v>2917</v>
      </c>
      <c r="L1986">
        <f>F1986*G1986</f>
        <v>35.72</v>
      </c>
      <c r="M1986">
        <f t="shared" si="30"/>
        <v>1</v>
      </c>
    </row>
    <row r="1987" spans="1:13" x14ac:dyDescent="0.35">
      <c r="A1987">
        <v>7115</v>
      </c>
      <c r="B1987" s="1">
        <v>44895</v>
      </c>
      <c r="C1987">
        <v>662</v>
      </c>
      <c r="D1987" t="s">
        <v>2911</v>
      </c>
      <c r="E1987" t="s">
        <v>2942</v>
      </c>
      <c r="F1987">
        <v>2</v>
      </c>
      <c r="G1987">
        <v>170.04</v>
      </c>
      <c r="H1987">
        <v>71.08</v>
      </c>
      <c r="I1987" t="b">
        <v>1</v>
      </c>
      <c r="J1987" t="s">
        <v>2910</v>
      </c>
      <c r="K1987" t="s">
        <v>2905</v>
      </c>
      <c r="L1987">
        <f>F1987*G1987</f>
        <v>340.08</v>
      </c>
      <c r="M1987">
        <f t="shared" ref="M1987:M2050" si="31">IF(I1987, 1, 0)</f>
        <v>1</v>
      </c>
    </row>
    <row r="1988" spans="1:13" x14ac:dyDescent="0.35">
      <c r="A1988">
        <v>8476</v>
      </c>
      <c r="B1988" s="1">
        <v>45010</v>
      </c>
      <c r="C1988">
        <v>663</v>
      </c>
      <c r="D1988" t="s">
        <v>2911</v>
      </c>
      <c r="E1988" t="s">
        <v>2944</v>
      </c>
      <c r="F1988">
        <v>2</v>
      </c>
      <c r="G1988">
        <v>381.78</v>
      </c>
      <c r="H1988">
        <v>77.73</v>
      </c>
      <c r="I1988" t="b">
        <v>1</v>
      </c>
      <c r="J1988" t="s">
        <v>2929</v>
      </c>
      <c r="K1988" t="s">
        <v>2917</v>
      </c>
      <c r="L1988">
        <f>F1988*G1988</f>
        <v>763.56</v>
      </c>
      <c r="M1988">
        <f t="shared" si="31"/>
        <v>1</v>
      </c>
    </row>
    <row r="1989" spans="1:13" x14ac:dyDescent="0.35">
      <c r="A1989">
        <v>9151</v>
      </c>
      <c r="B1989" s="1">
        <v>44915</v>
      </c>
      <c r="C1989">
        <v>663</v>
      </c>
      <c r="D1989" t="s">
        <v>2908</v>
      </c>
      <c r="E1989" t="s">
        <v>2928</v>
      </c>
      <c r="F1989">
        <v>1</v>
      </c>
      <c r="G1989">
        <v>487.32</v>
      </c>
      <c r="H1989">
        <v>48.31</v>
      </c>
      <c r="I1989" t="b">
        <v>1</v>
      </c>
      <c r="J1989" t="s">
        <v>2919</v>
      </c>
      <c r="K1989" t="s">
        <v>2905</v>
      </c>
      <c r="L1989">
        <f>F1989*G1989</f>
        <v>487.32</v>
      </c>
      <c r="M1989">
        <f t="shared" si="31"/>
        <v>1</v>
      </c>
    </row>
    <row r="1990" spans="1:13" x14ac:dyDescent="0.35">
      <c r="A1990">
        <v>5691</v>
      </c>
      <c r="B1990" s="1">
        <v>44320</v>
      </c>
      <c r="C1990">
        <v>663</v>
      </c>
      <c r="D1990" t="s">
        <v>2913</v>
      </c>
      <c r="E1990" t="s">
        <v>2940</v>
      </c>
      <c r="F1990">
        <v>5</v>
      </c>
      <c r="G1990">
        <v>433.07</v>
      </c>
      <c r="H1990">
        <v>8.07</v>
      </c>
      <c r="I1990" t="b">
        <v>0</v>
      </c>
      <c r="J1990" t="s">
        <v>2929</v>
      </c>
      <c r="K1990" t="s">
        <v>2917</v>
      </c>
      <c r="L1990">
        <f>F1990*G1990</f>
        <v>2165.35</v>
      </c>
      <c r="M1990">
        <f t="shared" si="31"/>
        <v>0</v>
      </c>
    </row>
    <row r="1991" spans="1:13" x14ac:dyDescent="0.35">
      <c r="A1991">
        <v>2956</v>
      </c>
      <c r="B1991" s="1">
        <v>44940</v>
      </c>
      <c r="C1991">
        <v>664</v>
      </c>
      <c r="D1991" t="s">
        <v>2911</v>
      </c>
      <c r="E1991" t="s">
        <v>2912</v>
      </c>
      <c r="F1991">
        <v>3</v>
      </c>
      <c r="G1991">
        <v>89.83</v>
      </c>
      <c r="H1991">
        <v>7.98</v>
      </c>
      <c r="I1991" t="b">
        <v>0</v>
      </c>
      <c r="J1991" t="s">
        <v>2904</v>
      </c>
      <c r="K1991" t="s">
        <v>2917</v>
      </c>
      <c r="L1991">
        <f>F1991*G1991</f>
        <v>269.49</v>
      </c>
      <c r="M1991">
        <f t="shared" si="31"/>
        <v>0</v>
      </c>
    </row>
    <row r="1992" spans="1:13" x14ac:dyDescent="0.35">
      <c r="A1992">
        <v>436</v>
      </c>
      <c r="B1992" s="1">
        <v>44366</v>
      </c>
      <c r="C1992">
        <v>665</v>
      </c>
      <c r="D1992" t="s">
        <v>2913</v>
      </c>
      <c r="E1992" t="s">
        <v>2926</v>
      </c>
      <c r="F1992">
        <v>4</v>
      </c>
      <c r="G1992">
        <v>200.13</v>
      </c>
      <c r="H1992">
        <v>76.09</v>
      </c>
      <c r="I1992" t="b">
        <v>1</v>
      </c>
      <c r="J1992" t="s">
        <v>2919</v>
      </c>
      <c r="K1992" t="s">
        <v>2917</v>
      </c>
      <c r="L1992">
        <f>F1992*G1992</f>
        <v>800.52</v>
      </c>
      <c r="M1992">
        <f t="shared" si="31"/>
        <v>1</v>
      </c>
    </row>
    <row r="1993" spans="1:13" x14ac:dyDescent="0.35">
      <c r="A1993">
        <v>32</v>
      </c>
      <c r="B1993" s="1">
        <v>44956</v>
      </c>
      <c r="C1993">
        <v>666</v>
      </c>
      <c r="D1993" t="s">
        <v>2906</v>
      </c>
      <c r="E1993" t="s">
        <v>2934</v>
      </c>
      <c r="F1993">
        <v>4</v>
      </c>
      <c r="G1993">
        <v>283.88</v>
      </c>
      <c r="H1993">
        <v>99.78</v>
      </c>
      <c r="I1993" t="b">
        <v>1</v>
      </c>
      <c r="J1993" t="s">
        <v>2919</v>
      </c>
      <c r="K1993" t="s">
        <v>2905</v>
      </c>
      <c r="L1993">
        <f>F1993*G1993</f>
        <v>1135.52</v>
      </c>
      <c r="M1993">
        <f t="shared" si="31"/>
        <v>1</v>
      </c>
    </row>
    <row r="1994" spans="1:13" x14ac:dyDescent="0.35">
      <c r="A1994">
        <v>7611</v>
      </c>
      <c r="B1994" s="1">
        <v>44456</v>
      </c>
      <c r="C1994">
        <v>666</v>
      </c>
      <c r="D1994" t="s">
        <v>2911</v>
      </c>
      <c r="E1994" t="s">
        <v>2943</v>
      </c>
      <c r="F1994">
        <v>5</v>
      </c>
      <c r="G1994">
        <v>306.58999999999997</v>
      </c>
      <c r="H1994">
        <v>140.93</v>
      </c>
      <c r="I1994" t="b">
        <v>0</v>
      </c>
      <c r="J1994" t="s">
        <v>2904</v>
      </c>
      <c r="K1994" t="s">
        <v>2905</v>
      </c>
      <c r="L1994">
        <f>F1994*G1994</f>
        <v>1532.9499999999998</v>
      </c>
      <c r="M1994">
        <f t="shared" si="31"/>
        <v>0</v>
      </c>
    </row>
    <row r="1995" spans="1:13" x14ac:dyDescent="0.35">
      <c r="A1995">
        <v>5385</v>
      </c>
      <c r="B1995" s="1">
        <v>44337</v>
      </c>
      <c r="C1995">
        <v>667</v>
      </c>
      <c r="D1995" t="s">
        <v>2906</v>
      </c>
      <c r="E1995" t="s">
        <v>2941</v>
      </c>
      <c r="F1995">
        <v>4</v>
      </c>
      <c r="G1995">
        <v>259.02999999999997</v>
      </c>
      <c r="H1995">
        <v>8.6199999999999992</v>
      </c>
      <c r="I1995" t="b">
        <v>1</v>
      </c>
      <c r="J1995" t="s">
        <v>2916</v>
      </c>
      <c r="K1995" t="s">
        <v>2905</v>
      </c>
      <c r="L1995">
        <f>F1995*G1995</f>
        <v>1036.1199999999999</v>
      </c>
      <c r="M1995">
        <f t="shared" si="31"/>
        <v>1</v>
      </c>
    </row>
    <row r="1996" spans="1:13" x14ac:dyDescent="0.35">
      <c r="A1996">
        <v>829</v>
      </c>
      <c r="B1996" s="1">
        <v>44747</v>
      </c>
      <c r="C1996">
        <v>668</v>
      </c>
      <c r="D1996" t="s">
        <v>2908</v>
      </c>
      <c r="E1996" t="s">
        <v>2932</v>
      </c>
      <c r="F1996">
        <v>1</v>
      </c>
      <c r="G1996">
        <v>463.92</v>
      </c>
      <c r="H1996">
        <v>196.86</v>
      </c>
      <c r="I1996" t="b">
        <v>1</v>
      </c>
      <c r="J1996" t="s">
        <v>2929</v>
      </c>
      <c r="K1996" t="s">
        <v>2905</v>
      </c>
      <c r="L1996">
        <f>F1996*G1996</f>
        <v>463.92</v>
      </c>
      <c r="M1996">
        <f t="shared" si="31"/>
        <v>1</v>
      </c>
    </row>
    <row r="1997" spans="1:13" x14ac:dyDescent="0.35">
      <c r="A1997">
        <v>843</v>
      </c>
      <c r="B1997" s="1">
        <v>44606</v>
      </c>
      <c r="C1997">
        <v>668</v>
      </c>
      <c r="D1997" t="s">
        <v>2902</v>
      </c>
      <c r="E1997" t="s">
        <v>2915</v>
      </c>
      <c r="F1997">
        <v>2</v>
      </c>
      <c r="G1997">
        <v>468.74</v>
      </c>
      <c r="H1997">
        <v>229.16</v>
      </c>
      <c r="I1997" t="b">
        <v>0</v>
      </c>
      <c r="J1997" t="s">
        <v>2919</v>
      </c>
      <c r="K1997" t="s">
        <v>2917</v>
      </c>
      <c r="L1997">
        <f>F1997*G1997</f>
        <v>937.48</v>
      </c>
      <c r="M1997">
        <f t="shared" si="31"/>
        <v>0</v>
      </c>
    </row>
    <row r="1998" spans="1:13" x14ac:dyDescent="0.35">
      <c r="A1998">
        <v>7262</v>
      </c>
      <c r="B1998" s="1">
        <v>44552</v>
      </c>
      <c r="C1998">
        <v>668</v>
      </c>
      <c r="D1998" t="s">
        <v>2902</v>
      </c>
      <c r="E1998" t="s">
        <v>2903</v>
      </c>
      <c r="F1998">
        <v>5</v>
      </c>
      <c r="G1998">
        <v>119</v>
      </c>
      <c r="H1998">
        <v>13.93</v>
      </c>
      <c r="I1998" t="b">
        <v>0</v>
      </c>
      <c r="J1998" t="s">
        <v>2910</v>
      </c>
      <c r="K1998" t="s">
        <v>2905</v>
      </c>
      <c r="L1998">
        <f>F1998*G1998</f>
        <v>595</v>
      </c>
      <c r="M1998">
        <f t="shared" si="31"/>
        <v>0</v>
      </c>
    </row>
    <row r="1999" spans="1:13" x14ac:dyDescent="0.35">
      <c r="A1999">
        <v>7877</v>
      </c>
      <c r="B1999" s="1">
        <v>44807</v>
      </c>
      <c r="C1999">
        <v>669</v>
      </c>
      <c r="D1999" t="s">
        <v>2908</v>
      </c>
      <c r="E1999" t="s">
        <v>2937</v>
      </c>
      <c r="F1999">
        <v>2</v>
      </c>
      <c r="G1999">
        <v>10.54</v>
      </c>
      <c r="H1999">
        <v>3.18</v>
      </c>
      <c r="I1999" t="b">
        <v>1</v>
      </c>
      <c r="J1999" t="s">
        <v>2929</v>
      </c>
      <c r="K1999" t="s">
        <v>2917</v>
      </c>
      <c r="L1999">
        <f>F1999*G1999</f>
        <v>21.08</v>
      </c>
      <c r="M1999">
        <f t="shared" si="31"/>
        <v>1</v>
      </c>
    </row>
    <row r="2000" spans="1:13" x14ac:dyDescent="0.35">
      <c r="A2000">
        <v>5327</v>
      </c>
      <c r="B2000" s="1">
        <v>44625</v>
      </c>
      <c r="C2000">
        <v>669</v>
      </c>
      <c r="D2000" t="s">
        <v>2911</v>
      </c>
      <c r="E2000" t="s">
        <v>2924</v>
      </c>
      <c r="F2000">
        <v>5</v>
      </c>
      <c r="G2000">
        <v>429.29</v>
      </c>
      <c r="H2000">
        <v>115.94</v>
      </c>
      <c r="I2000" t="b">
        <v>0</v>
      </c>
      <c r="J2000" t="s">
        <v>2904</v>
      </c>
      <c r="K2000" t="s">
        <v>2905</v>
      </c>
      <c r="L2000">
        <f>F2000*G2000</f>
        <v>2146.4500000000003</v>
      </c>
      <c r="M2000">
        <f t="shared" si="31"/>
        <v>0</v>
      </c>
    </row>
    <row r="2001" spans="1:13" x14ac:dyDescent="0.35">
      <c r="A2001">
        <v>4812</v>
      </c>
      <c r="B2001" s="1">
        <v>44736</v>
      </c>
      <c r="C2001">
        <v>670</v>
      </c>
      <c r="D2001" t="s">
        <v>2902</v>
      </c>
      <c r="E2001" t="s">
        <v>2923</v>
      </c>
      <c r="F2001">
        <v>4</v>
      </c>
      <c r="G2001">
        <v>405.41</v>
      </c>
      <c r="H2001">
        <v>47.66</v>
      </c>
      <c r="I2001" t="b">
        <v>0</v>
      </c>
      <c r="J2001" t="s">
        <v>2910</v>
      </c>
      <c r="K2001" t="s">
        <v>2917</v>
      </c>
      <c r="L2001">
        <f>F2001*G2001</f>
        <v>1621.64</v>
      </c>
      <c r="M2001">
        <f t="shared" si="31"/>
        <v>0</v>
      </c>
    </row>
    <row r="2002" spans="1:13" x14ac:dyDescent="0.35">
      <c r="A2002">
        <v>6172</v>
      </c>
      <c r="B2002" s="1">
        <v>44381</v>
      </c>
      <c r="C2002">
        <v>670</v>
      </c>
      <c r="D2002" t="s">
        <v>2913</v>
      </c>
      <c r="E2002" t="s">
        <v>2918</v>
      </c>
      <c r="F2002">
        <v>5</v>
      </c>
      <c r="G2002">
        <v>330.13</v>
      </c>
      <c r="H2002">
        <v>137.91</v>
      </c>
      <c r="I2002" t="b">
        <v>0</v>
      </c>
      <c r="J2002" t="s">
        <v>2929</v>
      </c>
      <c r="K2002" t="s">
        <v>2917</v>
      </c>
      <c r="L2002">
        <f>F2002*G2002</f>
        <v>1650.65</v>
      </c>
      <c r="M2002">
        <f t="shared" si="31"/>
        <v>0</v>
      </c>
    </row>
    <row r="2003" spans="1:13" x14ac:dyDescent="0.35">
      <c r="A2003">
        <v>456</v>
      </c>
      <c r="B2003" s="1">
        <v>44366</v>
      </c>
      <c r="C2003">
        <v>670</v>
      </c>
      <c r="D2003" t="s">
        <v>2911</v>
      </c>
      <c r="E2003" t="s">
        <v>2944</v>
      </c>
      <c r="F2003">
        <v>2</v>
      </c>
      <c r="G2003">
        <v>83.95</v>
      </c>
      <c r="H2003">
        <v>12</v>
      </c>
      <c r="I2003" t="b">
        <v>1</v>
      </c>
      <c r="J2003" t="s">
        <v>2910</v>
      </c>
      <c r="K2003" t="s">
        <v>2905</v>
      </c>
      <c r="L2003">
        <f>F2003*G2003</f>
        <v>167.9</v>
      </c>
      <c r="M2003">
        <f t="shared" si="31"/>
        <v>1</v>
      </c>
    </row>
    <row r="2004" spans="1:13" x14ac:dyDescent="0.35">
      <c r="A2004">
        <v>6798</v>
      </c>
      <c r="B2004" s="1">
        <v>44998</v>
      </c>
      <c r="C2004">
        <v>671</v>
      </c>
      <c r="D2004" t="s">
        <v>2906</v>
      </c>
      <c r="E2004" t="s">
        <v>2941</v>
      </c>
      <c r="F2004">
        <v>5</v>
      </c>
      <c r="G2004">
        <v>209.98</v>
      </c>
      <c r="H2004">
        <v>99.9</v>
      </c>
      <c r="I2004" t="b">
        <v>1</v>
      </c>
      <c r="J2004" t="s">
        <v>2910</v>
      </c>
      <c r="K2004" t="s">
        <v>2917</v>
      </c>
      <c r="L2004">
        <f>F2004*G2004</f>
        <v>1049.8999999999999</v>
      </c>
      <c r="M2004">
        <f t="shared" si="31"/>
        <v>1</v>
      </c>
    </row>
    <row r="2005" spans="1:13" x14ac:dyDescent="0.35">
      <c r="A2005">
        <v>3182</v>
      </c>
      <c r="B2005" s="1">
        <v>44644</v>
      </c>
      <c r="C2005">
        <v>671</v>
      </c>
      <c r="D2005" t="s">
        <v>2908</v>
      </c>
      <c r="E2005" t="s">
        <v>2932</v>
      </c>
      <c r="F2005">
        <v>3</v>
      </c>
      <c r="G2005">
        <v>420.26</v>
      </c>
      <c r="H2005">
        <v>178.24</v>
      </c>
      <c r="I2005" t="b">
        <v>0</v>
      </c>
      <c r="J2005" t="s">
        <v>2916</v>
      </c>
      <c r="K2005" t="s">
        <v>2905</v>
      </c>
      <c r="L2005">
        <f>F2005*G2005</f>
        <v>1260.78</v>
      </c>
      <c r="M2005">
        <f t="shared" si="31"/>
        <v>0</v>
      </c>
    </row>
    <row r="2006" spans="1:13" x14ac:dyDescent="0.35">
      <c r="A2006">
        <v>5789</v>
      </c>
      <c r="B2006" s="1">
        <v>44887</v>
      </c>
      <c r="C2006">
        <v>672</v>
      </c>
      <c r="D2006" t="s">
        <v>2911</v>
      </c>
      <c r="E2006" t="s">
        <v>2924</v>
      </c>
      <c r="F2006">
        <v>4</v>
      </c>
      <c r="G2006">
        <v>346.52</v>
      </c>
      <c r="H2006">
        <v>123.86</v>
      </c>
      <c r="I2006" t="b">
        <v>1</v>
      </c>
      <c r="J2006" t="s">
        <v>2929</v>
      </c>
      <c r="K2006" t="s">
        <v>2917</v>
      </c>
      <c r="L2006">
        <f>F2006*G2006</f>
        <v>1386.08</v>
      </c>
      <c r="M2006">
        <f t="shared" si="31"/>
        <v>1</v>
      </c>
    </row>
    <row r="2007" spans="1:13" x14ac:dyDescent="0.35">
      <c r="A2007">
        <v>5105</v>
      </c>
      <c r="B2007" s="1">
        <v>44885</v>
      </c>
      <c r="C2007">
        <v>672</v>
      </c>
      <c r="D2007" t="s">
        <v>2920</v>
      </c>
      <c r="E2007" t="s">
        <v>2930</v>
      </c>
      <c r="F2007">
        <v>2</v>
      </c>
      <c r="G2007">
        <v>269.52</v>
      </c>
      <c r="H2007">
        <v>111.96</v>
      </c>
      <c r="I2007" t="b">
        <v>0</v>
      </c>
      <c r="J2007" t="s">
        <v>2929</v>
      </c>
      <c r="K2007" t="s">
        <v>2917</v>
      </c>
      <c r="L2007">
        <f>F2007*G2007</f>
        <v>539.04</v>
      </c>
      <c r="M2007">
        <f t="shared" si="31"/>
        <v>0</v>
      </c>
    </row>
    <row r="2008" spans="1:13" x14ac:dyDescent="0.35">
      <c r="A2008">
        <v>5765</v>
      </c>
      <c r="B2008" s="1">
        <v>44816</v>
      </c>
      <c r="C2008">
        <v>672</v>
      </c>
      <c r="D2008" t="s">
        <v>2902</v>
      </c>
      <c r="E2008" t="s">
        <v>2933</v>
      </c>
      <c r="F2008">
        <v>3</v>
      </c>
      <c r="G2008">
        <v>235.15</v>
      </c>
      <c r="H2008">
        <v>100.96</v>
      </c>
      <c r="I2008" t="b">
        <v>1</v>
      </c>
      <c r="J2008" t="s">
        <v>2910</v>
      </c>
      <c r="K2008" t="s">
        <v>2905</v>
      </c>
      <c r="L2008">
        <f>F2008*G2008</f>
        <v>705.45</v>
      </c>
      <c r="M2008">
        <f t="shared" si="31"/>
        <v>1</v>
      </c>
    </row>
    <row r="2009" spans="1:13" x14ac:dyDescent="0.35">
      <c r="A2009">
        <v>9474</v>
      </c>
      <c r="B2009" s="1">
        <v>44890</v>
      </c>
      <c r="C2009">
        <v>673</v>
      </c>
      <c r="D2009" t="s">
        <v>2920</v>
      </c>
      <c r="E2009" t="s">
        <v>2921</v>
      </c>
      <c r="F2009">
        <v>1</v>
      </c>
      <c r="G2009">
        <v>192.42</v>
      </c>
      <c r="H2009">
        <v>25.33</v>
      </c>
      <c r="I2009" t="b">
        <v>1</v>
      </c>
      <c r="J2009" t="s">
        <v>2919</v>
      </c>
      <c r="K2009" t="s">
        <v>2905</v>
      </c>
      <c r="L2009">
        <f>F2009*G2009</f>
        <v>192.42</v>
      </c>
      <c r="M2009">
        <f t="shared" si="31"/>
        <v>1</v>
      </c>
    </row>
    <row r="2010" spans="1:13" x14ac:dyDescent="0.35">
      <c r="A2010">
        <v>8986</v>
      </c>
      <c r="B2010" s="1">
        <v>44850</v>
      </c>
      <c r="C2010">
        <v>673</v>
      </c>
      <c r="D2010" t="s">
        <v>2920</v>
      </c>
      <c r="E2010" t="s">
        <v>2936</v>
      </c>
      <c r="F2010">
        <v>2</v>
      </c>
      <c r="G2010">
        <v>240.69</v>
      </c>
      <c r="H2010">
        <v>33.590000000000003</v>
      </c>
      <c r="I2010" t="b">
        <v>1</v>
      </c>
      <c r="J2010" t="s">
        <v>2916</v>
      </c>
      <c r="K2010" t="s">
        <v>2917</v>
      </c>
      <c r="L2010">
        <f>F2010*G2010</f>
        <v>481.38</v>
      </c>
      <c r="M2010">
        <f t="shared" si="31"/>
        <v>1</v>
      </c>
    </row>
    <row r="2011" spans="1:13" x14ac:dyDescent="0.35">
      <c r="A2011">
        <v>3632</v>
      </c>
      <c r="B2011" s="1">
        <v>44565</v>
      </c>
      <c r="C2011">
        <v>673</v>
      </c>
      <c r="D2011" t="s">
        <v>2920</v>
      </c>
      <c r="E2011" t="s">
        <v>2927</v>
      </c>
      <c r="F2011">
        <v>3</v>
      </c>
      <c r="G2011">
        <v>341.07</v>
      </c>
      <c r="H2011">
        <v>49.65</v>
      </c>
      <c r="I2011" t="b">
        <v>1</v>
      </c>
      <c r="J2011" t="s">
        <v>2916</v>
      </c>
      <c r="K2011" t="s">
        <v>2917</v>
      </c>
      <c r="L2011">
        <f>F2011*G2011</f>
        <v>1023.21</v>
      </c>
      <c r="M2011">
        <f t="shared" si="31"/>
        <v>1</v>
      </c>
    </row>
    <row r="2012" spans="1:13" x14ac:dyDescent="0.35">
      <c r="A2012">
        <v>6160</v>
      </c>
      <c r="B2012" s="1">
        <v>44496</v>
      </c>
      <c r="C2012">
        <v>673</v>
      </c>
      <c r="D2012" t="s">
        <v>2902</v>
      </c>
      <c r="E2012" t="s">
        <v>2933</v>
      </c>
      <c r="F2012">
        <v>2</v>
      </c>
      <c r="G2012">
        <v>449.04</v>
      </c>
      <c r="H2012">
        <v>156.19</v>
      </c>
      <c r="I2012" t="b">
        <v>0</v>
      </c>
      <c r="J2012" t="s">
        <v>2910</v>
      </c>
      <c r="K2012" t="s">
        <v>2905</v>
      </c>
      <c r="L2012">
        <f>F2012*G2012</f>
        <v>898.08</v>
      </c>
      <c r="M2012">
        <f t="shared" si="31"/>
        <v>0</v>
      </c>
    </row>
    <row r="2013" spans="1:13" x14ac:dyDescent="0.35">
      <c r="A2013">
        <v>3916</v>
      </c>
      <c r="B2013" s="1">
        <v>44385</v>
      </c>
      <c r="C2013">
        <v>673</v>
      </c>
      <c r="D2013" t="s">
        <v>2911</v>
      </c>
      <c r="E2013" t="s">
        <v>2944</v>
      </c>
      <c r="F2013">
        <v>1</v>
      </c>
      <c r="G2013">
        <v>144.63999999999999</v>
      </c>
      <c r="H2013">
        <v>62.84</v>
      </c>
      <c r="I2013" t="b">
        <v>0</v>
      </c>
      <c r="J2013" t="s">
        <v>2910</v>
      </c>
      <c r="K2013" t="s">
        <v>2917</v>
      </c>
      <c r="L2013">
        <f>F2013*G2013</f>
        <v>144.63999999999999</v>
      </c>
      <c r="M2013">
        <f t="shared" si="31"/>
        <v>0</v>
      </c>
    </row>
    <row r="2014" spans="1:13" x14ac:dyDescent="0.35">
      <c r="A2014">
        <v>4061</v>
      </c>
      <c r="B2014" s="1">
        <v>44327</v>
      </c>
      <c r="C2014">
        <v>673</v>
      </c>
      <c r="D2014" t="s">
        <v>2920</v>
      </c>
      <c r="E2014" t="s">
        <v>2935</v>
      </c>
      <c r="F2014">
        <v>5</v>
      </c>
      <c r="G2014">
        <v>409.98</v>
      </c>
      <c r="H2014">
        <v>188.03</v>
      </c>
      <c r="I2014" t="b">
        <v>1</v>
      </c>
      <c r="J2014" t="s">
        <v>2916</v>
      </c>
      <c r="K2014" t="s">
        <v>2905</v>
      </c>
      <c r="L2014">
        <f>F2014*G2014</f>
        <v>2049.9</v>
      </c>
      <c r="M2014">
        <f t="shared" si="31"/>
        <v>1</v>
      </c>
    </row>
    <row r="2015" spans="1:13" x14ac:dyDescent="0.35">
      <c r="A2015">
        <v>9050</v>
      </c>
      <c r="B2015" s="1">
        <v>44987</v>
      </c>
      <c r="C2015">
        <v>674</v>
      </c>
      <c r="D2015" t="s">
        <v>2911</v>
      </c>
      <c r="E2015" t="s">
        <v>2912</v>
      </c>
      <c r="F2015">
        <v>4</v>
      </c>
      <c r="G2015">
        <v>378.63</v>
      </c>
      <c r="H2015">
        <v>7.71</v>
      </c>
      <c r="I2015" t="b">
        <v>0</v>
      </c>
      <c r="J2015" t="s">
        <v>2919</v>
      </c>
      <c r="K2015" t="s">
        <v>2905</v>
      </c>
      <c r="L2015">
        <f>F2015*G2015</f>
        <v>1514.52</v>
      </c>
      <c r="M2015">
        <f t="shared" si="31"/>
        <v>0</v>
      </c>
    </row>
    <row r="2016" spans="1:13" x14ac:dyDescent="0.35">
      <c r="A2016">
        <v>9235</v>
      </c>
      <c r="B2016" s="1">
        <v>44931</v>
      </c>
      <c r="C2016">
        <v>674</v>
      </c>
      <c r="D2016" t="s">
        <v>2902</v>
      </c>
      <c r="E2016" t="s">
        <v>2933</v>
      </c>
      <c r="F2016">
        <v>5</v>
      </c>
      <c r="G2016">
        <v>90.38</v>
      </c>
      <c r="H2016">
        <v>37.130000000000003</v>
      </c>
      <c r="I2016" t="b">
        <v>0</v>
      </c>
      <c r="J2016" t="s">
        <v>2929</v>
      </c>
      <c r="K2016" t="s">
        <v>2905</v>
      </c>
      <c r="L2016">
        <f>F2016*G2016</f>
        <v>451.9</v>
      </c>
      <c r="M2016">
        <f t="shared" si="31"/>
        <v>0</v>
      </c>
    </row>
    <row r="2017" spans="1:13" x14ac:dyDescent="0.35">
      <c r="A2017">
        <v>8805</v>
      </c>
      <c r="B2017" s="1">
        <v>44821</v>
      </c>
      <c r="C2017">
        <v>674</v>
      </c>
      <c r="D2017" t="s">
        <v>2908</v>
      </c>
      <c r="E2017" t="s">
        <v>2932</v>
      </c>
      <c r="F2017">
        <v>4</v>
      </c>
      <c r="G2017">
        <v>473.37</v>
      </c>
      <c r="H2017">
        <v>60.91</v>
      </c>
      <c r="I2017" t="b">
        <v>1</v>
      </c>
      <c r="J2017" t="s">
        <v>2929</v>
      </c>
      <c r="K2017" t="s">
        <v>2917</v>
      </c>
      <c r="L2017">
        <f>F2017*G2017</f>
        <v>1893.48</v>
      </c>
      <c r="M2017">
        <f t="shared" si="31"/>
        <v>1</v>
      </c>
    </row>
    <row r="2018" spans="1:13" x14ac:dyDescent="0.35">
      <c r="A2018">
        <v>2053</v>
      </c>
      <c r="B2018" s="1">
        <v>44725</v>
      </c>
      <c r="C2018">
        <v>674</v>
      </c>
      <c r="D2018" t="s">
        <v>2908</v>
      </c>
      <c r="E2018" t="s">
        <v>2938</v>
      </c>
      <c r="F2018">
        <v>2</v>
      </c>
      <c r="G2018">
        <v>210.49</v>
      </c>
      <c r="H2018">
        <v>24.86</v>
      </c>
      <c r="I2018" t="b">
        <v>0</v>
      </c>
      <c r="J2018" t="s">
        <v>2919</v>
      </c>
      <c r="K2018" t="s">
        <v>2917</v>
      </c>
      <c r="L2018">
        <f>F2018*G2018</f>
        <v>420.98</v>
      </c>
      <c r="M2018">
        <f t="shared" si="31"/>
        <v>0</v>
      </c>
    </row>
    <row r="2019" spans="1:13" x14ac:dyDescent="0.35">
      <c r="A2019">
        <v>9736</v>
      </c>
      <c r="B2019" s="1">
        <v>44601</v>
      </c>
      <c r="C2019">
        <v>674</v>
      </c>
      <c r="D2019" t="s">
        <v>2906</v>
      </c>
      <c r="E2019" t="s">
        <v>2922</v>
      </c>
      <c r="F2019">
        <v>1</v>
      </c>
      <c r="G2019">
        <v>331.52</v>
      </c>
      <c r="H2019">
        <v>157.62</v>
      </c>
      <c r="I2019" t="b">
        <v>0</v>
      </c>
      <c r="J2019" t="s">
        <v>2904</v>
      </c>
      <c r="K2019" t="s">
        <v>2917</v>
      </c>
      <c r="L2019">
        <f>F2019*G2019</f>
        <v>331.52</v>
      </c>
      <c r="M2019">
        <f t="shared" si="31"/>
        <v>0</v>
      </c>
    </row>
    <row r="2020" spans="1:13" x14ac:dyDescent="0.35">
      <c r="A2020">
        <v>1482</v>
      </c>
      <c r="B2020" s="1">
        <v>44528</v>
      </c>
      <c r="C2020">
        <v>674</v>
      </c>
      <c r="D2020" t="s">
        <v>2911</v>
      </c>
      <c r="E2020" t="s">
        <v>2924</v>
      </c>
      <c r="F2020">
        <v>1</v>
      </c>
      <c r="G2020">
        <v>81.17</v>
      </c>
      <c r="H2020">
        <v>24.67</v>
      </c>
      <c r="I2020" t="b">
        <v>1</v>
      </c>
      <c r="J2020" t="s">
        <v>2929</v>
      </c>
      <c r="K2020" t="s">
        <v>2905</v>
      </c>
      <c r="L2020">
        <f>F2020*G2020</f>
        <v>81.17</v>
      </c>
      <c r="M2020">
        <f t="shared" si="31"/>
        <v>1</v>
      </c>
    </row>
    <row r="2021" spans="1:13" x14ac:dyDescent="0.35">
      <c r="A2021">
        <v>8773</v>
      </c>
      <c r="B2021" s="1">
        <v>44415</v>
      </c>
      <c r="C2021">
        <v>674</v>
      </c>
      <c r="D2021" t="s">
        <v>2908</v>
      </c>
      <c r="E2021" t="s">
        <v>2928</v>
      </c>
      <c r="F2021">
        <v>3</v>
      </c>
      <c r="G2021">
        <v>400.09</v>
      </c>
      <c r="H2021">
        <v>34.770000000000003</v>
      </c>
      <c r="I2021" t="b">
        <v>1</v>
      </c>
      <c r="J2021" t="s">
        <v>2919</v>
      </c>
      <c r="K2021" t="s">
        <v>2905</v>
      </c>
      <c r="L2021">
        <f>F2021*G2021</f>
        <v>1200.27</v>
      </c>
      <c r="M2021">
        <f t="shared" si="31"/>
        <v>1</v>
      </c>
    </row>
    <row r="2022" spans="1:13" x14ac:dyDescent="0.35">
      <c r="A2022">
        <v>2300</v>
      </c>
      <c r="B2022" s="1">
        <v>44387</v>
      </c>
      <c r="C2022">
        <v>674</v>
      </c>
      <c r="D2022" t="s">
        <v>2913</v>
      </c>
      <c r="E2022" t="s">
        <v>2926</v>
      </c>
      <c r="F2022">
        <v>2</v>
      </c>
      <c r="G2022">
        <v>361.44</v>
      </c>
      <c r="H2022">
        <v>45.36</v>
      </c>
      <c r="I2022" t="b">
        <v>1</v>
      </c>
      <c r="J2022" t="s">
        <v>2919</v>
      </c>
      <c r="K2022" t="s">
        <v>2917</v>
      </c>
      <c r="L2022">
        <f>F2022*G2022</f>
        <v>722.88</v>
      </c>
      <c r="M2022">
        <f t="shared" si="31"/>
        <v>1</v>
      </c>
    </row>
    <row r="2023" spans="1:13" x14ac:dyDescent="0.35">
      <c r="A2023">
        <v>8564</v>
      </c>
      <c r="B2023" s="1">
        <v>44861</v>
      </c>
      <c r="C2023">
        <v>675</v>
      </c>
      <c r="D2023" t="s">
        <v>2902</v>
      </c>
      <c r="E2023" t="s">
        <v>2915</v>
      </c>
      <c r="F2023">
        <v>1</v>
      </c>
      <c r="G2023">
        <v>80.25</v>
      </c>
      <c r="H2023">
        <v>16.079999999999998</v>
      </c>
      <c r="I2023" t="b">
        <v>1</v>
      </c>
      <c r="J2023" t="s">
        <v>2916</v>
      </c>
      <c r="K2023" t="s">
        <v>2917</v>
      </c>
      <c r="L2023">
        <f>F2023*G2023</f>
        <v>80.25</v>
      </c>
      <c r="M2023">
        <f t="shared" si="31"/>
        <v>1</v>
      </c>
    </row>
    <row r="2024" spans="1:13" x14ac:dyDescent="0.35">
      <c r="A2024">
        <v>7801</v>
      </c>
      <c r="B2024" s="1">
        <v>44534</v>
      </c>
      <c r="C2024">
        <v>675</v>
      </c>
      <c r="D2024" t="s">
        <v>2902</v>
      </c>
      <c r="E2024" t="s">
        <v>2915</v>
      </c>
      <c r="F2024">
        <v>4</v>
      </c>
      <c r="G2024">
        <v>153.99</v>
      </c>
      <c r="H2024">
        <v>15.02</v>
      </c>
      <c r="I2024" t="b">
        <v>1</v>
      </c>
      <c r="J2024" t="s">
        <v>2904</v>
      </c>
      <c r="K2024" t="s">
        <v>2917</v>
      </c>
      <c r="L2024">
        <f>F2024*G2024</f>
        <v>615.96</v>
      </c>
      <c r="M2024">
        <f t="shared" si="31"/>
        <v>1</v>
      </c>
    </row>
    <row r="2025" spans="1:13" x14ac:dyDescent="0.35">
      <c r="A2025">
        <v>9648</v>
      </c>
      <c r="B2025" s="1">
        <v>44359</v>
      </c>
      <c r="C2025">
        <v>676</v>
      </c>
      <c r="D2025" t="s">
        <v>2913</v>
      </c>
      <c r="E2025" t="s">
        <v>2940</v>
      </c>
      <c r="F2025">
        <v>4</v>
      </c>
      <c r="G2025">
        <v>226.52</v>
      </c>
      <c r="H2025">
        <v>68.09</v>
      </c>
      <c r="I2025" t="b">
        <v>1</v>
      </c>
      <c r="J2025" t="s">
        <v>2916</v>
      </c>
      <c r="K2025" t="s">
        <v>2905</v>
      </c>
      <c r="L2025">
        <f>F2025*G2025</f>
        <v>906.08</v>
      </c>
      <c r="M2025">
        <f t="shared" si="31"/>
        <v>1</v>
      </c>
    </row>
    <row r="2026" spans="1:13" x14ac:dyDescent="0.35">
      <c r="A2026">
        <v>495</v>
      </c>
      <c r="B2026" s="1">
        <v>44960</v>
      </c>
      <c r="C2026">
        <v>677</v>
      </c>
      <c r="D2026" t="s">
        <v>2906</v>
      </c>
      <c r="E2026" t="s">
        <v>2941</v>
      </c>
      <c r="F2026">
        <v>2</v>
      </c>
      <c r="G2026">
        <v>263.01</v>
      </c>
      <c r="H2026">
        <v>86.76</v>
      </c>
      <c r="I2026" t="b">
        <v>0</v>
      </c>
      <c r="J2026" t="s">
        <v>2904</v>
      </c>
      <c r="K2026" t="s">
        <v>2917</v>
      </c>
      <c r="L2026">
        <f>F2026*G2026</f>
        <v>526.02</v>
      </c>
      <c r="M2026">
        <f t="shared" si="31"/>
        <v>0</v>
      </c>
    </row>
    <row r="2027" spans="1:13" x14ac:dyDescent="0.35">
      <c r="A2027">
        <v>9599</v>
      </c>
      <c r="B2027" s="1">
        <v>44649</v>
      </c>
      <c r="C2027">
        <v>677</v>
      </c>
      <c r="D2027" t="s">
        <v>2913</v>
      </c>
      <c r="E2027" t="s">
        <v>2926</v>
      </c>
      <c r="F2027">
        <v>5</v>
      </c>
      <c r="G2027">
        <v>154.74</v>
      </c>
      <c r="H2027">
        <v>19.07</v>
      </c>
      <c r="I2027" t="b">
        <v>1</v>
      </c>
      <c r="J2027" t="s">
        <v>2919</v>
      </c>
      <c r="K2027" t="s">
        <v>2905</v>
      </c>
      <c r="L2027">
        <f>F2027*G2027</f>
        <v>773.7</v>
      </c>
      <c r="M2027">
        <f t="shared" si="31"/>
        <v>1</v>
      </c>
    </row>
    <row r="2028" spans="1:13" x14ac:dyDescent="0.35">
      <c r="A2028">
        <v>7900</v>
      </c>
      <c r="B2028" s="1">
        <v>44628</v>
      </c>
      <c r="C2028">
        <v>677</v>
      </c>
      <c r="D2028" t="s">
        <v>2908</v>
      </c>
      <c r="E2028" t="s">
        <v>2909</v>
      </c>
      <c r="F2028">
        <v>4</v>
      </c>
      <c r="G2028">
        <v>57.5</v>
      </c>
      <c r="H2028">
        <v>1.49</v>
      </c>
      <c r="I2028" t="b">
        <v>0</v>
      </c>
      <c r="J2028" t="s">
        <v>2929</v>
      </c>
      <c r="K2028" t="s">
        <v>2917</v>
      </c>
      <c r="L2028">
        <f>F2028*G2028</f>
        <v>230</v>
      </c>
      <c r="M2028">
        <f t="shared" si="31"/>
        <v>0</v>
      </c>
    </row>
    <row r="2029" spans="1:13" x14ac:dyDescent="0.35">
      <c r="A2029">
        <v>5225</v>
      </c>
      <c r="B2029" s="1">
        <v>44603</v>
      </c>
      <c r="C2029">
        <v>677</v>
      </c>
      <c r="D2029" t="s">
        <v>2906</v>
      </c>
      <c r="E2029" t="s">
        <v>2922</v>
      </c>
      <c r="F2029">
        <v>4</v>
      </c>
      <c r="G2029">
        <v>355.36</v>
      </c>
      <c r="H2029">
        <v>137.47</v>
      </c>
      <c r="I2029" t="b">
        <v>0</v>
      </c>
      <c r="J2029" t="s">
        <v>2929</v>
      </c>
      <c r="K2029" t="s">
        <v>2905</v>
      </c>
      <c r="L2029">
        <f>F2029*G2029</f>
        <v>1421.44</v>
      </c>
      <c r="M2029">
        <f t="shared" si="31"/>
        <v>0</v>
      </c>
    </row>
    <row r="2030" spans="1:13" x14ac:dyDescent="0.35">
      <c r="A2030">
        <v>5410</v>
      </c>
      <c r="B2030" s="1">
        <v>44460</v>
      </c>
      <c r="C2030">
        <v>677</v>
      </c>
      <c r="D2030" t="s">
        <v>2902</v>
      </c>
      <c r="E2030" t="s">
        <v>2923</v>
      </c>
      <c r="F2030">
        <v>3</v>
      </c>
      <c r="G2030">
        <v>80.540000000000006</v>
      </c>
      <c r="H2030">
        <v>30.69</v>
      </c>
      <c r="I2030" t="b">
        <v>1</v>
      </c>
      <c r="J2030" t="s">
        <v>2919</v>
      </c>
      <c r="K2030" t="s">
        <v>2905</v>
      </c>
      <c r="L2030">
        <f>F2030*G2030</f>
        <v>241.62</v>
      </c>
      <c r="M2030">
        <f t="shared" si="31"/>
        <v>1</v>
      </c>
    </row>
    <row r="2031" spans="1:13" x14ac:dyDescent="0.35">
      <c r="A2031">
        <v>2348</v>
      </c>
      <c r="B2031" s="1">
        <v>44366</v>
      </c>
      <c r="C2031">
        <v>677</v>
      </c>
      <c r="D2031" t="s">
        <v>2908</v>
      </c>
      <c r="E2031" t="s">
        <v>2928</v>
      </c>
      <c r="F2031">
        <v>4</v>
      </c>
      <c r="G2031">
        <v>157.25</v>
      </c>
      <c r="H2031">
        <v>4.79</v>
      </c>
      <c r="I2031" t="b">
        <v>1</v>
      </c>
      <c r="J2031" t="s">
        <v>2929</v>
      </c>
      <c r="K2031" t="s">
        <v>2905</v>
      </c>
      <c r="L2031">
        <f>F2031*G2031</f>
        <v>629</v>
      </c>
      <c r="M2031">
        <f t="shared" si="31"/>
        <v>1</v>
      </c>
    </row>
    <row r="2032" spans="1:13" x14ac:dyDescent="0.35">
      <c r="A2032">
        <v>6579</v>
      </c>
      <c r="B2032" s="1">
        <v>44667</v>
      </c>
      <c r="C2032">
        <v>678</v>
      </c>
      <c r="D2032" t="s">
        <v>2902</v>
      </c>
      <c r="E2032" t="s">
        <v>2933</v>
      </c>
      <c r="F2032">
        <v>3</v>
      </c>
      <c r="G2032">
        <v>83.13</v>
      </c>
      <c r="H2032">
        <v>7.53</v>
      </c>
      <c r="I2032" t="b">
        <v>1</v>
      </c>
      <c r="J2032" t="s">
        <v>2916</v>
      </c>
      <c r="K2032" t="s">
        <v>2905</v>
      </c>
      <c r="L2032">
        <f>F2032*G2032</f>
        <v>249.39</v>
      </c>
      <c r="M2032">
        <f t="shared" si="31"/>
        <v>1</v>
      </c>
    </row>
    <row r="2033" spans="1:13" x14ac:dyDescent="0.35">
      <c r="A2033">
        <v>1004</v>
      </c>
      <c r="B2033" s="1">
        <v>44310</v>
      </c>
      <c r="C2033">
        <v>678</v>
      </c>
      <c r="D2033" t="s">
        <v>2913</v>
      </c>
      <c r="E2033" t="s">
        <v>2931</v>
      </c>
      <c r="F2033">
        <v>5</v>
      </c>
      <c r="G2033">
        <v>75.91</v>
      </c>
      <c r="H2033">
        <v>4.47</v>
      </c>
      <c r="I2033" t="b">
        <v>1</v>
      </c>
      <c r="J2033" t="s">
        <v>2910</v>
      </c>
      <c r="K2033" t="s">
        <v>2905</v>
      </c>
      <c r="L2033">
        <f>F2033*G2033</f>
        <v>379.54999999999995</v>
      </c>
      <c r="M2033">
        <f t="shared" si="31"/>
        <v>1</v>
      </c>
    </row>
    <row r="2034" spans="1:13" x14ac:dyDescent="0.35">
      <c r="A2034">
        <v>2836</v>
      </c>
      <c r="B2034" s="1">
        <v>44909</v>
      </c>
      <c r="C2034">
        <v>679</v>
      </c>
      <c r="D2034" t="s">
        <v>2902</v>
      </c>
      <c r="E2034" t="s">
        <v>2915</v>
      </c>
      <c r="F2034">
        <v>5</v>
      </c>
      <c r="G2034">
        <v>420.01</v>
      </c>
      <c r="H2034">
        <v>24.01</v>
      </c>
      <c r="I2034" t="b">
        <v>0</v>
      </c>
      <c r="J2034" t="s">
        <v>2910</v>
      </c>
      <c r="K2034" t="s">
        <v>2917</v>
      </c>
      <c r="L2034">
        <f>F2034*G2034</f>
        <v>2100.0500000000002</v>
      </c>
      <c r="M2034">
        <f t="shared" si="31"/>
        <v>0</v>
      </c>
    </row>
    <row r="2035" spans="1:13" x14ac:dyDescent="0.35">
      <c r="A2035">
        <v>4030</v>
      </c>
      <c r="B2035" s="1">
        <v>44775</v>
      </c>
      <c r="C2035">
        <v>679</v>
      </c>
      <c r="D2035" t="s">
        <v>2911</v>
      </c>
      <c r="E2035" t="s">
        <v>2943</v>
      </c>
      <c r="F2035">
        <v>2</v>
      </c>
      <c r="G2035">
        <v>235.3</v>
      </c>
      <c r="H2035">
        <v>70.53</v>
      </c>
      <c r="I2035" t="b">
        <v>1</v>
      </c>
      <c r="J2035" t="s">
        <v>2916</v>
      </c>
      <c r="K2035" t="s">
        <v>2917</v>
      </c>
      <c r="L2035">
        <f>F2035*G2035</f>
        <v>470.6</v>
      </c>
      <c r="M2035">
        <f t="shared" si="31"/>
        <v>1</v>
      </c>
    </row>
    <row r="2036" spans="1:13" x14ac:dyDescent="0.35">
      <c r="A2036">
        <v>6665</v>
      </c>
      <c r="B2036" s="1">
        <v>44683</v>
      </c>
      <c r="C2036">
        <v>679</v>
      </c>
      <c r="D2036" t="s">
        <v>2906</v>
      </c>
      <c r="E2036" t="s">
        <v>2934</v>
      </c>
      <c r="F2036">
        <v>1</v>
      </c>
      <c r="G2036">
        <v>86.38</v>
      </c>
      <c r="H2036">
        <v>10.62</v>
      </c>
      <c r="I2036" t="b">
        <v>1</v>
      </c>
      <c r="J2036" t="s">
        <v>2929</v>
      </c>
      <c r="K2036" t="s">
        <v>2905</v>
      </c>
      <c r="L2036">
        <f>F2036*G2036</f>
        <v>86.38</v>
      </c>
      <c r="M2036">
        <f t="shared" si="31"/>
        <v>1</v>
      </c>
    </row>
    <row r="2037" spans="1:13" x14ac:dyDescent="0.35">
      <c r="A2037">
        <v>4446</v>
      </c>
      <c r="B2037" s="1">
        <v>44395</v>
      </c>
      <c r="C2037">
        <v>679</v>
      </c>
      <c r="D2037" t="s">
        <v>2902</v>
      </c>
      <c r="E2037" t="s">
        <v>2903</v>
      </c>
      <c r="F2037">
        <v>1</v>
      </c>
      <c r="G2037">
        <v>19.350000000000001</v>
      </c>
      <c r="H2037">
        <v>8.39</v>
      </c>
      <c r="I2037" t="b">
        <v>0</v>
      </c>
      <c r="J2037" t="s">
        <v>2916</v>
      </c>
      <c r="K2037" t="s">
        <v>2905</v>
      </c>
      <c r="L2037">
        <f>F2037*G2037</f>
        <v>19.350000000000001</v>
      </c>
      <c r="M2037">
        <f t="shared" si="31"/>
        <v>0</v>
      </c>
    </row>
    <row r="2038" spans="1:13" x14ac:dyDescent="0.35">
      <c r="A2038">
        <v>8446</v>
      </c>
      <c r="B2038" s="1">
        <v>44873</v>
      </c>
      <c r="C2038">
        <v>680</v>
      </c>
      <c r="D2038" t="s">
        <v>2902</v>
      </c>
      <c r="E2038" t="s">
        <v>2933</v>
      </c>
      <c r="F2038">
        <v>3</v>
      </c>
      <c r="G2038">
        <v>55.76</v>
      </c>
      <c r="H2038">
        <v>26.54</v>
      </c>
      <c r="I2038" t="b">
        <v>1</v>
      </c>
      <c r="J2038" t="s">
        <v>2910</v>
      </c>
      <c r="K2038" t="s">
        <v>2917</v>
      </c>
      <c r="L2038">
        <f>F2038*G2038</f>
        <v>167.28</v>
      </c>
      <c r="M2038">
        <f t="shared" si="31"/>
        <v>1</v>
      </c>
    </row>
    <row r="2039" spans="1:13" x14ac:dyDescent="0.35">
      <c r="A2039">
        <v>9548</v>
      </c>
      <c r="B2039" s="1">
        <v>44858</v>
      </c>
      <c r="C2039">
        <v>680</v>
      </c>
      <c r="D2039" t="s">
        <v>2920</v>
      </c>
      <c r="E2039" t="s">
        <v>2935</v>
      </c>
      <c r="F2039">
        <v>3</v>
      </c>
      <c r="G2039">
        <v>484.17</v>
      </c>
      <c r="H2039">
        <v>169.09</v>
      </c>
      <c r="I2039" t="b">
        <v>0</v>
      </c>
      <c r="J2039" t="s">
        <v>2916</v>
      </c>
      <c r="K2039" t="s">
        <v>2917</v>
      </c>
      <c r="L2039">
        <f>F2039*G2039</f>
        <v>1452.51</v>
      </c>
      <c r="M2039">
        <f t="shared" si="31"/>
        <v>0</v>
      </c>
    </row>
    <row r="2040" spans="1:13" x14ac:dyDescent="0.35">
      <c r="A2040">
        <v>9835</v>
      </c>
      <c r="B2040" s="1">
        <v>44576</v>
      </c>
      <c r="C2040">
        <v>680</v>
      </c>
      <c r="D2040" t="s">
        <v>2906</v>
      </c>
      <c r="E2040" t="s">
        <v>2941</v>
      </c>
      <c r="F2040">
        <v>5</v>
      </c>
      <c r="G2040">
        <v>114.57</v>
      </c>
      <c r="H2040">
        <v>37.880000000000003</v>
      </c>
      <c r="I2040" t="b">
        <v>0</v>
      </c>
      <c r="J2040" t="s">
        <v>2919</v>
      </c>
      <c r="K2040" t="s">
        <v>2917</v>
      </c>
      <c r="L2040">
        <f>F2040*G2040</f>
        <v>572.84999999999991</v>
      </c>
      <c r="M2040">
        <f t="shared" si="31"/>
        <v>0</v>
      </c>
    </row>
    <row r="2041" spans="1:13" x14ac:dyDescent="0.35">
      <c r="A2041">
        <v>2541</v>
      </c>
      <c r="B2041" s="1">
        <v>44504</v>
      </c>
      <c r="C2041">
        <v>680</v>
      </c>
      <c r="D2041" t="s">
        <v>2908</v>
      </c>
      <c r="E2041" t="s">
        <v>2928</v>
      </c>
      <c r="F2041">
        <v>2</v>
      </c>
      <c r="G2041">
        <v>451.03</v>
      </c>
      <c r="H2041">
        <v>161.66999999999999</v>
      </c>
      <c r="I2041" t="b">
        <v>1</v>
      </c>
      <c r="J2041" t="s">
        <v>2919</v>
      </c>
      <c r="K2041" t="s">
        <v>2917</v>
      </c>
      <c r="L2041">
        <f>F2041*G2041</f>
        <v>902.06</v>
      </c>
      <c r="M2041">
        <f t="shared" si="31"/>
        <v>1</v>
      </c>
    </row>
    <row r="2042" spans="1:13" x14ac:dyDescent="0.35">
      <c r="A2042">
        <v>1858</v>
      </c>
      <c r="B2042" s="1">
        <v>44281</v>
      </c>
      <c r="C2042">
        <v>680</v>
      </c>
      <c r="D2042" t="s">
        <v>2920</v>
      </c>
      <c r="E2042" t="s">
        <v>2936</v>
      </c>
      <c r="F2042">
        <v>1</v>
      </c>
      <c r="G2042">
        <v>380.28</v>
      </c>
      <c r="H2042">
        <v>25.78</v>
      </c>
      <c r="I2042" t="b">
        <v>0</v>
      </c>
      <c r="J2042" t="s">
        <v>2929</v>
      </c>
      <c r="K2042" t="s">
        <v>2905</v>
      </c>
      <c r="L2042">
        <f>F2042*G2042</f>
        <v>380.28</v>
      </c>
      <c r="M2042">
        <f t="shared" si="31"/>
        <v>0</v>
      </c>
    </row>
    <row r="2043" spans="1:13" x14ac:dyDescent="0.35">
      <c r="A2043">
        <v>281</v>
      </c>
      <c r="B2043" s="1">
        <v>44493</v>
      </c>
      <c r="C2043">
        <v>681</v>
      </c>
      <c r="D2043" t="s">
        <v>2911</v>
      </c>
      <c r="E2043" t="s">
        <v>2943</v>
      </c>
      <c r="F2043">
        <v>4</v>
      </c>
      <c r="G2043">
        <v>377.37</v>
      </c>
      <c r="H2043">
        <v>1.4</v>
      </c>
      <c r="I2043" t="b">
        <v>0</v>
      </c>
      <c r="J2043" t="s">
        <v>2929</v>
      </c>
      <c r="K2043" t="s">
        <v>2917</v>
      </c>
      <c r="L2043">
        <f>F2043*G2043</f>
        <v>1509.48</v>
      </c>
      <c r="M2043">
        <f t="shared" si="31"/>
        <v>0</v>
      </c>
    </row>
    <row r="2044" spans="1:13" x14ac:dyDescent="0.35">
      <c r="A2044">
        <v>7884</v>
      </c>
      <c r="B2044" s="1">
        <v>44414</v>
      </c>
      <c r="C2044">
        <v>681</v>
      </c>
      <c r="D2044" t="s">
        <v>2902</v>
      </c>
      <c r="E2044" t="s">
        <v>2915</v>
      </c>
      <c r="F2044">
        <v>2</v>
      </c>
      <c r="G2044">
        <v>57.87</v>
      </c>
      <c r="H2044">
        <v>9.1999999999999993</v>
      </c>
      <c r="I2044" t="b">
        <v>1</v>
      </c>
      <c r="J2044" t="s">
        <v>2904</v>
      </c>
      <c r="K2044" t="s">
        <v>2917</v>
      </c>
      <c r="L2044">
        <f>F2044*G2044</f>
        <v>115.74</v>
      </c>
      <c r="M2044">
        <f t="shared" si="31"/>
        <v>1</v>
      </c>
    </row>
    <row r="2045" spans="1:13" x14ac:dyDescent="0.35">
      <c r="A2045">
        <v>4494</v>
      </c>
      <c r="B2045" s="1">
        <v>44618</v>
      </c>
      <c r="C2045">
        <v>682</v>
      </c>
      <c r="D2045" t="s">
        <v>2911</v>
      </c>
      <c r="E2045" t="s">
        <v>2942</v>
      </c>
      <c r="F2045">
        <v>5</v>
      </c>
      <c r="G2045">
        <v>452.17</v>
      </c>
      <c r="H2045">
        <v>90.63</v>
      </c>
      <c r="I2045" t="b">
        <v>0</v>
      </c>
      <c r="J2045" t="s">
        <v>2916</v>
      </c>
      <c r="K2045" t="s">
        <v>2905</v>
      </c>
      <c r="L2045">
        <f>F2045*G2045</f>
        <v>2260.85</v>
      </c>
      <c r="M2045">
        <f t="shared" si="31"/>
        <v>0</v>
      </c>
    </row>
    <row r="2046" spans="1:13" x14ac:dyDescent="0.35">
      <c r="A2046">
        <v>4089</v>
      </c>
      <c r="B2046" s="1">
        <v>44955</v>
      </c>
      <c r="C2046">
        <v>683</v>
      </c>
      <c r="D2046" t="s">
        <v>2906</v>
      </c>
      <c r="E2046" t="s">
        <v>2922</v>
      </c>
      <c r="F2046">
        <v>5</v>
      </c>
      <c r="G2046">
        <v>443.23</v>
      </c>
      <c r="H2046">
        <v>90.06</v>
      </c>
      <c r="I2046" t="b">
        <v>1</v>
      </c>
      <c r="J2046" t="s">
        <v>2916</v>
      </c>
      <c r="K2046" t="s">
        <v>2917</v>
      </c>
      <c r="L2046">
        <f>F2046*G2046</f>
        <v>2216.15</v>
      </c>
      <c r="M2046">
        <f t="shared" si="31"/>
        <v>1</v>
      </c>
    </row>
    <row r="2047" spans="1:13" x14ac:dyDescent="0.35">
      <c r="A2047">
        <v>6528</v>
      </c>
      <c r="B2047" s="1">
        <v>44749</v>
      </c>
      <c r="C2047">
        <v>683</v>
      </c>
      <c r="D2047" t="s">
        <v>2913</v>
      </c>
      <c r="E2047" t="s">
        <v>2926</v>
      </c>
      <c r="F2047">
        <v>4</v>
      </c>
      <c r="G2047">
        <v>402.42</v>
      </c>
      <c r="H2047">
        <v>137.27000000000001</v>
      </c>
      <c r="I2047" t="b">
        <v>0</v>
      </c>
      <c r="J2047" t="s">
        <v>2919</v>
      </c>
      <c r="K2047" t="s">
        <v>2905</v>
      </c>
      <c r="L2047">
        <f>F2047*G2047</f>
        <v>1609.68</v>
      </c>
      <c r="M2047">
        <f t="shared" si="31"/>
        <v>0</v>
      </c>
    </row>
    <row r="2048" spans="1:13" x14ac:dyDescent="0.35">
      <c r="A2048">
        <v>4662</v>
      </c>
      <c r="B2048" s="1">
        <v>44714</v>
      </c>
      <c r="C2048">
        <v>683</v>
      </c>
      <c r="D2048" t="s">
        <v>2902</v>
      </c>
      <c r="E2048" t="s">
        <v>2933</v>
      </c>
      <c r="F2048">
        <v>2</v>
      </c>
      <c r="G2048">
        <v>360.03</v>
      </c>
      <c r="H2048">
        <v>93.55</v>
      </c>
      <c r="I2048" t="b">
        <v>1</v>
      </c>
      <c r="J2048" t="s">
        <v>2919</v>
      </c>
      <c r="K2048" t="s">
        <v>2905</v>
      </c>
      <c r="L2048">
        <f>F2048*G2048</f>
        <v>720.06</v>
      </c>
      <c r="M2048">
        <f t="shared" si="31"/>
        <v>1</v>
      </c>
    </row>
    <row r="2049" spans="1:13" x14ac:dyDescent="0.35">
      <c r="A2049">
        <v>6876</v>
      </c>
      <c r="B2049" s="1">
        <v>44667</v>
      </c>
      <c r="C2049">
        <v>683</v>
      </c>
      <c r="D2049" t="s">
        <v>2911</v>
      </c>
      <c r="E2049" t="s">
        <v>2943</v>
      </c>
      <c r="F2049">
        <v>1</v>
      </c>
      <c r="G2049">
        <v>16.329999999999998</v>
      </c>
      <c r="H2049">
        <v>5.82</v>
      </c>
      <c r="I2049" t="b">
        <v>0</v>
      </c>
      <c r="J2049" t="s">
        <v>2916</v>
      </c>
      <c r="K2049" t="s">
        <v>2905</v>
      </c>
      <c r="L2049">
        <f>F2049*G2049</f>
        <v>16.329999999999998</v>
      </c>
      <c r="M2049">
        <f t="shared" si="31"/>
        <v>0</v>
      </c>
    </row>
    <row r="2050" spans="1:13" x14ac:dyDescent="0.35">
      <c r="A2050">
        <v>5991</v>
      </c>
      <c r="B2050" s="1">
        <v>44522</v>
      </c>
      <c r="C2050">
        <v>683</v>
      </c>
      <c r="D2050" t="s">
        <v>2906</v>
      </c>
      <c r="E2050" t="s">
        <v>2922</v>
      </c>
      <c r="F2050">
        <v>5</v>
      </c>
      <c r="G2050">
        <v>125.57</v>
      </c>
      <c r="H2050">
        <v>15.42</v>
      </c>
      <c r="I2050" t="b">
        <v>1</v>
      </c>
      <c r="J2050" t="s">
        <v>2919</v>
      </c>
      <c r="K2050" t="s">
        <v>2917</v>
      </c>
      <c r="L2050">
        <f>F2050*G2050</f>
        <v>627.84999999999991</v>
      </c>
      <c r="M2050">
        <f t="shared" si="31"/>
        <v>1</v>
      </c>
    </row>
    <row r="2051" spans="1:13" x14ac:dyDescent="0.35">
      <c r="A2051">
        <v>7372</v>
      </c>
      <c r="B2051" s="1">
        <v>44672</v>
      </c>
      <c r="C2051">
        <v>684</v>
      </c>
      <c r="D2051" t="s">
        <v>2913</v>
      </c>
      <c r="E2051" t="s">
        <v>2931</v>
      </c>
      <c r="F2051">
        <v>3</v>
      </c>
      <c r="G2051">
        <v>53.76</v>
      </c>
      <c r="H2051">
        <v>16.79</v>
      </c>
      <c r="I2051" t="b">
        <v>0</v>
      </c>
      <c r="J2051" t="s">
        <v>2929</v>
      </c>
      <c r="K2051" t="s">
        <v>2917</v>
      </c>
      <c r="L2051">
        <f>F2051*G2051</f>
        <v>161.28</v>
      </c>
      <c r="M2051">
        <f t="shared" ref="M2051:M2114" si="32">IF(I2051, 1, 0)</f>
        <v>0</v>
      </c>
    </row>
    <row r="2052" spans="1:13" x14ac:dyDescent="0.35">
      <c r="A2052">
        <v>3103</v>
      </c>
      <c r="B2052" s="1">
        <v>44577</v>
      </c>
      <c r="C2052">
        <v>684</v>
      </c>
      <c r="D2052" t="s">
        <v>2913</v>
      </c>
      <c r="E2052" t="s">
        <v>2940</v>
      </c>
      <c r="F2052">
        <v>5</v>
      </c>
      <c r="G2052">
        <v>349.28</v>
      </c>
      <c r="H2052">
        <v>148.79</v>
      </c>
      <c r="I2052" t="b">
        <v>0</v>
      </c>
      <c r="J2052" t="s">
        <v>2904</v>
      </c>
      <c r="K2052" t="s">
        <v>2905</v>
      </c>
      <c r="L2052">
        <f>F2052*G2052</f>
        <v>1746.3999999999999</v>
      </c>
      <c r="M2052">
        <f t="shared" si="32"/>
        <v>0</v>
      </c>
    </row>
    <row r="2053" spans="1:13" x14ac:dyDescent="0.35">
      <c r="A2053">
        <v>7613</v>
      </c>
      <c r="B2053" s="1">
        <v>44575</v>
      </c>
      <c r="C2053">
        <v>684</v>
      </c>
      <c r="D2053" t="s">
        <v>2908</v>
      </c>
      <c r="E2053" t="s">
        <v>2938</v>
      </c>
      <c r="F2053">
        <v>5</v>
      </c>
      <c r="G2053">
        <v>165.48</v>
      </c>
      <c r="H2053">
        <v>62.49</v>
      </c>
      <c r="I2053" t="b">
        <v>0</v>
      </c>
      <c r="J2053" t="s">
        <v>2904</v>
      </c>
      <c r="K2053" t="s">
        <v>2905</v>
      </c>
      <c r="L2053">
        <f>F2053*G2053</f>
        <v>827.4</v>
      </c>
      <c r="M2053">
        <f t="shared" si="32"/>
        <v>0</v>
      </c>
    </row>
    <row r="2054" spans="1:13" x14ac:dyDescent="0.35">
      <c r="A2054">
        <v>8187</v>
      </c>
      <c r="B2054" s="1">
        <v>44534</v>
      </c>
      <c r="C2054">
        <v>684</v>
      </c>
      <c r="D2054" t="s">
        <v>2908</v>
      </c>
      <c r="E2054" t="s">
        <v>2928</v>
      </c>
      <c r="F2054">
        <v>2</v>
      </c>
      <c r="G2054">
        <v>46.84</v>
      </c>
      <c r="H2054">
        <v>19.53</v>
      </c>
      <c r="I2054" t="b">
        <v>1</v>
      </c>
      <c r="J2054" t="s">
        <v>2929</v>
      </c>
      <c r="K2054" t="s">
        <v>2917</v>
      </c>
      <c r="L2054">
        <f>F2054*G2054</f>
        <v>93.68</v>
      </c>
      <c r="M2054">
        <f t="shared" si="32"/>
        <v>1</v>
      </c>
    </row>
    <row r="2055" spans="1:13" x14ac:dyDescent="0.35">
      <c r="A2055">
        <v>6019</v>
      </c>
      <c r="B2055" s="1">
        <v>44372</v>
      </c>
      <c r="C2055">
        <v>684</v>
      </c>
      <c r="D2055" t="s">
        <v>2911</v>
      </c>
      <c r="E2055" t="s">
        <v>2942</v>
      </c>
      <c r="F2055">
        <v>4</v>
      </c>
      <c r="G2055">
        <v>351.85</v>
      </c>
      <c r="H2055">
        <v>18.88</v>
      </c>
      <c r="I2055" t="b">
        <v>0</v>
      </c>
      <c r="J2055" t="s">
        <v>2929</v>
      </c>
      <c r="K2055" t="s">
        <v>2917</v>
      </c>
      <c r="L2055">
        <f>F2055*G2055</f>
        <v>1407.4</v>
      </c>
      <c r="M2055">
        <f t="shared" si="32"/>
        <v>0</v>
      </c>
    </row>
    <row r="2056" spans="1:13" x14ac:dyDescent="0.35">
      <c r="A2056">
        <v>4410</v>
      </c>
      <c r="B2056" s="1">
        <v>44992</v>
      </c>
      <c r="C2056">
        <v>685</v>
      </c>
      <c r="D2056" t="s">
        <v>2908</v>
      </c>
      <c r="E2056" t="s">
        <v>2932</v>
      </c>
      <c r="F2056">
        <v>5</v>
      </c>
      <c r="G2056">
        <v>387.38</v>
      </c>
      <c r="H2056">
        <v>123.57</v>
      </c>
      <c r="I2056" t="b">
        <v>0</v>
      </c>
      <c r="J2056" t="s">
        <v>2904</v>
      </c>
      <c r="K2056" t="s">
        <v>2905</v>
      </c>
      <c r="L2056">
        <f>F2056*G2056</f>
        <v>1936.9</v>
      </c>
      <c r="M2056">
        <f t="shared" si="32"/>
        <v>0</v>
      </c>
    </row>
    <row r="2057" spans="1:13" x14ac:dyDescent="0.35">
      <c r="A2057">
        <v>1880</v>
      </c>
      <c r="B2057" s="1">
        <v>44971</v>
      </c>
      <c r="C2057">
        <v>685</v>
      </c>
      <c r="D2057" t="s">
        <v>2911</v>
      </c>
      <c r="E2057" t="s">
        <v>2942</v>
      </c>
      <c r="F2057">
        <v>2</v>
      </c>
      <c r="G2057">
        <v>453.2</v>
      </c>
      <c r="H2057">
        <v>139.06</v>
      </c>
      <c r="I2057" t="b">
        <v>1</v>
      </c>
      <c r="J2057" t="s">
        <v>2919</v>
      </c>
      <c r="K2057" t="s">
        <v>2905</v>
      </c>
      <c r="L2057">
        <f>F2057*G2057</f>
        <v>906.4</v>
      </c>
      <c r="M2057">
        <f t="shared" si="32"/>
        <v>1</v>
      </c>
    </row>
    <row r="2058" spans="1:13" x14ac:dyDescent="0.35">
      <c r="A2058">
        <v>4787</v>
      </c>
      <c r="B2058" s="1">
        <v>44713</v>
      </c>
      <c r="C2058">
        <v>685</v>
      </c>
      <c r="D2058" t="s">
        <v>2913</v>
      </c>
      <c r="E2058" t="s">
        <v>2940</v>
      </c>
      <c r="F2058">
        <v>4</v>
      </c>
      <c r="G2058">
        <v>302.94</v>
      </c>
      <c r="H2058">
        <v>82.31</v>
      </c>
      <c r="I2058" t="b">
        <v>0</v>
      </c>
      <c r="J2058" t="s">
        <v>2919</v>
      </c>
      <c r="K2058" t="s">
        <v>2917</v>
      </c>
      <c r="L2058">
        <f>F2058*G2058</f>
        <v>1211.76</v>
      </c>
      <c r="M2058">
        <f t="shared" si="32"/>
        <v>0</v>
      </c>
    </row>
    <row r="2059" spans="1:13" x14ac:dyDescent="0.35">
      <c r="A2059">
        <v>3096</v>
      </c>
      <c r="B2059" s="1">
        <v>44771</v>
      </c>
      <c r="C2059">
        <v>686</v>
      </c>
      <c r="D2059" t="s">
        <v>2908</v>
      </c>
      <c r="E2059" t="s">
        <v>2938</v>
      </c>
      <c r="F2059">
        <v>1</v>
      </c>
      <c r="G2059">
        <v>76.33</v>
      </c>
      <c r="H2059">
        <v>37.409999999999997</v>
      </c>
      <c r="I2059" t="b">
        <v>1</v>
      </c>
      <c r="J2059" t="s">
        <v>2910</v>
      </c>
      <c r="K2059" t="s">
        <v>2917</v>
      </c>
      <c r="L2059">
        <f>F2059*G2059</f>
        <v>76.33</v>
      </c>
      <c r="M2059">
        <f t="shared" si="32"/>
        <v>1</v>
      </c>
    </row>
    <row r="2060" spans="1:13" x14ac:dyDescent="0.35">
      <c r="A2060">
        <v>7574</v>
      </c>
      <c r="B2060" s="1">
        <v>44698</v>
      </c>
      <c r="C2060">
        <v>686</v>
      </c>
      <c r="D2060" t="s">
        <v>2906</v>
      </c>
      <c r="E2060" t="s">
        <v>2922</v>
      </c>
      <c r="F2060">
        <v>4</v>
      </c>
      <c r="G2060">
        <v>239.56</v>
      </c>
      <c r="H2060">
        <v>64.099999999999994</v>
      </c>
      <c r="I2060" t="b">
        <v>0</v>
      </c>
      <c r="J2060" t="s">
        <v>2919</v>
      </c>
      <c r="K2060" t="s">
        <v>2917</v>
      </c>
      <c r="L2060">
        <f>F2060*G2060</f>
        <v>958.24</v>
      </c>
      <c r="M2060">
        <f t="shared" si="32"/>
        <v>0</v>
      </c>
    </row>
    <row r="2061" spans="1:13" x14ac:dyDescent="0.35">
      <c r="A2061">
        <v>820</v>
      </c>
      <c r="B2061" s="1">
        <v>44657</v>
      </c>
      <c r="C2061">
        <v>686</v>
      </c>
      <c r="D2061" t="s">
        <v>2906</v>
      </c>
      <c r="E2061" t="s">
        <v>2941</v>
      </c>
      <c r="F2061">
        <v>1</v>
      </c>
      <c r="G2061">
        <v>432.85</v>
      </c>
      <c r="H2061">
        <v>104.91</v>
      </c>
      <c r="I2061" t="b">
        <v>1</v>
      </c>
      <c r="J2061" t="s">
        <v>2916</v>
      </c>
      <c r="K2061" t="s">
        <v>2917</v>
      </c>
      <c r="L2061">
        <f>F2061*G2061</f>
        <v>432.85</v>
      </c>
      <c r="M2061">
        <f t="shared" si="32"/>
        <v>1</v>
      </c>
    </row>
    <row r="2062" spans="1:13" x14ac:dyDescent="0.35">
      <c r="A2062">
        <v>1311</v>
      </c>
      <c r="B2062" s="1">
        <v>44636</v>
      </c>
      <c r="C2062">
        <v>686</v>
      </c>
      <c r="D2062" t="s">
        <v>2913</v>
      </c>
      <c r="E2062" t="s">
        <v>2918</v>
      </c>
      <c r="F2062">
        <v>5</v>
      </c>
      <c r="G2062">
        <v>366.68</v>
      </c>
      <c r="H2062">
        <v>68.22</v>
      </c>
      <c r="I2062" t="b">
        <v>0</v>
      </c>
      <c r="J2062" t="s">
        <v>2910</v>
      </c>
      <c r="K2062" t="s">
        <v>2905</v>
      </c>
      <c r="L2062">
        <f>F2062*G2062</f>
        <v>1833.4</v>
      </c>
      <c r="M2062">
        <f t="shared" si="32"/>
        <v>0</v>
      </c>
    </row>
    <row r="2063" spans="1:13" x14ac:dyDescent="0.35">
      <c r="A2063">
        <v>4209</v>
      </c>
      <c r="B2063" s="1">
        <v>44426</v>
      </c>
      <c r="C2063">
        <v>686</v>
      </c>
      <c r="D2063" t="s">
        <v>2911</v>
      </c>
      <c r="E2063" t="s">
        <v>2924</v>
      </c>
      <c r="F2063">
        <v>2</v>
      </c>
      <c r="G2063">
        <v>114.51</v>
      </c>
      <c r="H2063">
        <v>22.63</v>
      </c>
      <c r="I2063" t="b">
        <v>1</v>
      </c>
      <c r="J2063" t="s">
        <v>2916</v>
      </c>
      <c r="K2063" t="s">
        <v>2917</v>
      </c>
      <c r="L2063">
        <f>F2063*G2063</f>
        <v>229.02</v>
      </c>
      <c r="M2063">
        <f t="shared" si="32"/>
        <v>1</v>
      </c>
    </row>
    <row r="2064" spans="1:13" x14ac:dyDescent="0.35">
      <c r="A2064">
        <v>3028</v>
      </c>
      <c r="B2064" s="1">
        <v>44710</v>
      </c>
      <c r="C2064">
        <v>687</v>
      </c>
      <c r="D2064" t="s">
        <v>2911</v>
      </c>
      <c r="E2064" t="s">
        <v>2912</v>
      </c>
      <c r="F2064">
        <v>1</v>
      </c>
      <c r="G2064">
        <v>81.319999999999993</v>
      </c>
      <c r="H2064">
        <v>30.34</v>
      </c>
      <c r="I2064" t="b">
        <v>0</v>
      </c>
      <c r="J2064" t="s">
        <v>2904</v>
      </c>
      <c r="K2064" t="s">
        <v>2905</v>
      </c>
      <c r="L2064">
        <f>F2064*G2064</f>
        <v>81.319999999999993</v>
      </c>
      <c r="M2064">
        <f t="shared" si="32"/>
        <v>0</v>
      </c>
    </row>
    <row r="2065" spans="1:13" x14ac:dyDescent="0.35">
      <c r="A2065">
        <v>1657</v>
      </c>
      <c r="B2065" s="1">
        <v>44350</v>
      </c>
      <c r="C2065">
        <v>687</v>
      </c>
      <c r="D2065" t="s">
        <v>2902</v>
      </c>
      <c r="E2065" t="s">
        <v>2933</v>
      </c>
      <c r="F2065">
        <v>4</v>
      </c>
      <c r="G2065">
        <v>389.31</v>
      </c>
      <c r="H2065">
        <v>106.42</v>
      </c>
      <c r="I2065" t="b">
        <v>1</v>
      </c>
      <c r="J2065" t="s">
        <v>2904</v>
      </c>
      <c r="K2065" t="s">
        <v>2917</v>
      </c>
      <c r="L2065">
        <f>F2065*G2065</f>
        <v>1557.24</v>
      </c>
      <c r="M2065">
        <f t="shared" si="32"/>
        <v>1</v>
      </c>
    </row>
    <row r="2066" spans="1:13" x14ac:dyDescent="0.35">
      <c r="A2066">
        <v>3156</v>
      </c>
      <c r="B2066" s="1">
        <v>44811</v>
      </c>
      <c r="C2066">
        <v>688</v>
      </c>
      <c r="D2066" t="s">
        <v>2902</v>
      </c>
      <c r="E2066" t="s">
        <v>2903</v>
      </c>
      <c r="F2066">
        <v>4</v>
      </c>
      <c r="G2066">
        <v>230.42</v>
      </c>
      <c r="H2066">
        <v>96.36</v>
      </c>
      <c r="I2066" t="b">
        <v>1</v>
      </c>
      <c r="J2066" t="s">
        <v>2916</v>
      </c>
      <c r="K2066" t="s">
        <v>2905</v>
      </c>
      <c r="L2066">
        <f>F2066*G2066</f>
        <v>921.68</v>
      </c>
      <c r="M2066">
        <f t="shared" si="32"/>
        <v>1</v>
      </c>
    </row>
    <row r="2067" spans="1:13" x14ac:dyDescent="0.35">
      <c r="A2067">
        <v>2101</v>
      </c>
      <c r="B2067" s="1">
        <v>44525</v>
      </c>
      <c r="C2067">
        <v>688</v>
      </c>
      <c r="D2067" t="s">
        <v>2902</v>
      </c>
      <c r="E2067" t="s">
        <v>2939</v>
      </c>
      <c r="F2067">
        <v>1</v>
      </c>
      <c r="G2067">
        <v>149.72</v>
      </c>
      <c r="H2067">
        <v>5.23</v>
      </c>
      <c r="I2067" t="b">
        <v>1</v>
      </c>
      <c r="J2067" t="s">
        <v>2910</v>
      </c>
      <c r="K2067" t="s">
        <v>2905</v>
      </c>
      <c r="L2067">
        <f>F2067*G2067</f>
        <v>149.72</v>
      </c>
      <c r="M2067">
        <f t="shared" si="32"/>
        <v>1</v>
      </c>
    </row>
    <row r="2068" spans="1:13" x14ac:dyDescent="0.35">
      <c r="A2068">
        <v>1844</v>
      </c>
      <c r="B2068" s="1">
        <v>44287</v>
      </c>
      <c r="C2068">
        <v>688</v>
      </c>
      <c r="D2068" t="s">
        <v>2913</v>
      </c>
      <c r="E2068" t="s">
        <v>2940</v>
      </c>
      <c r="F2068">
        <v>3</v>
      </c>
      <c r="G2068">
        <v>180.67</v>
      </c>
      <c r="H2068">
        <v>28.97</v>
      </c>
      <c r="I2068" t="b">
        <v>1</v>
      </c>
      <c r="J2068" t="s">
        <v>2910</v>
      </c>
      <c r="K2068" t="s">
        <v>2917</v>
      </c>
      <c r="L2068">
        <f>F2068*G2068</f>
        <v>542.01</v>
      </c>
      <c r="M2068">
        <f t="shared" si="32"/>
        <v>1</v>
      </c>
    </row>
    <row r="2069" spans="1:13" x14ac:dyDescent="0.35">
      <c r="A2069">
        <v>8403</v>
      </c>
      <c r="B2069" s="1">
        <v>44717</v>
      </c>
      <c r="C2069">
        <v>689</v>
      </c>
      <c r="D2069" t="s">
        <v>2906</v>
      </c>
      <c r="E2069" t="s">
        <v>2922</v>
      </c>
      <c r="F2069">
        <v>1</v>
      </c>
      <c r="G2069">
        <v>222.36</v>
      </c>
      <c r="H2069">
        <v>103.66</v>
      </c>
      <c r="I2069" t="b">
        <v>0</v>
      </c>
      <c r="J2069" t="s">
        <v>2916</v>
      </c>
      <c r="K2069" t="s">
        <v>2917</v>
      </c>
      <c r="L2069">
        <f>F2069*G2069</f>
        <v>222.36</v>
      </c>
      <c r="M2069">
        <f t="shared" si="32"/>
        <v>0</v>
      </c>
    </row>
    <row r="2070" spans="1:13" x14ac:dyDescent="0.35">
      <c r="A2070">
        <v>6958</v>
      </c>
      <c r="B2070" s="1">
        <v>44876</v>
      </c>
      <c r="C2070">
        <v>690</v>
      </c>
      <c r="D2070" t="s">
        <v>2920</v>
      </c>
      <c r="E2070" t="s">
        <v>2927</v>
      </c>
      <c r="F2070">
        <v>2</v>
      </c>
      <c r="G2070">
        <v>142.38</v>
      </c>
      <c r="H2070">
        <v>13.62</v>
      </c>
      <c r="I2070" t="b">
        <v>0</v>
      </c>
      <c r="J2070" t="s">
        <v>2904</v>
      </c>
      <c r="K2070" t="s">
        <v>2917</v>
      </c>
      <c r="L2070">
        <f>F2070*G2070</f>
        <v>284.76</v>
      </c>
      <c r="M2070">
        <f t="shared" si="32"/>
        <v>0</v>
      </c>
    </row>
    <row r="2071" spans="1:13" x14ac:dyDescent="0.35">
      <c r="A2071">
        <v>3653</v>
      </c>
      <c r="B2071" s="1">
        <v>44800</v>
      </c>
      <c r="C2071">
        <v>690</v>
      </c>
      <c r="D2071" t="s">
        <v>2906</v>
      </c>
      <c r="E2071" t="s">
        <v>2907</v>
      </c>
      <c r="F2071">
        <v>2</v>
      </c>
      <c r="G2071">
        <v>395.39</v>
      </c>
      <c r="H2071">
        <v>22.67</v>
      </c>
      <c r="I2071" t="b">
        <v>0</v>
      </c>
      <c r="J2071" t="s">
        <v>2910</v>
      </c>
      <c r="K2071" t="s">
        <v>2917</v>
      </c>
      <c r="L2071">
        <f>F2071*G2071</f>
        <v>790.78</v>
      </c>
      <c r="M2071">
        <f t="shared" si="32"/>
        <v>0</v>
      </c>
    </row>
    <row r="2072" spans="1:13" x14ac:dyDescent="0.35">
      <c r="A2072">
        <v>6382</v>
      </c>
      <c r="B2072" s="1">
        <v>44761</v>
      </c>
      <c r="C2072">
        <v>690</v>
      </c>
      <c r="D2072" t="s">
        <v>2906</v>
      </c>
      <c r="E2072" t="s">
        <v>2934</v>
      </c>
      <c r="F2072">
        <v>1</v>
      </c>
      <c r="G2072">
        <v>324.3</v>
      </c>
      <c r="H2072">
        <v>100.27</v>
      </c>
      <c r="I2072" t="b">
        <v>1</v>
      </c>
      <c r="J2072" t="s">
        <v>2919</v>
      </c>
      <c r="K2072" t="s">
        <v>2905</v>
      </c>
      <c r="L2072">
        <f>F2072*G2072</f>
        <v>324.3</v>
      </c>
      <c r="M2072">
        <f t="shared" si="32"/>
        <v>1</v>
      </c>
    </row>
    <row r="2073" spans="1:13" x14ac:dyDescent="0.35">
      <c r="A2073">
        <v>168</v>
      </c>
      <c r="B2073" s="1">
        <v>44716</v>
      </c>
      <c r="C2073">
        <v>690</v>
      </c>
      <c r="D2073" t="s">
        <v>2920</v>
      </c>
      <c r="E2073" t="s">
        <v>2930</v>
      </c>
      <c r="F2073">
        <v>2</v>
      </c>
      <c r="G2073">
        <v>27.7</v>
      </c>
      <c r="H2073">
        <v>2.88</v>
      </c>
      <c r="I2073" t="b">
        <v>1</v>
      </c>
      <c r="J2073" t="s">
        <v>2910</v>
      </c>
      <c r="K2073" t="s">
        <v>2917</v>
      </c>
      <c r="L2073">
        <f>F2073*G2073</f>
        <v>55.4</v>
      </c>
      <c r="M2073">
        <f t="shared" si="32"/>
        <v>1</v>
      </c>
    </row>
    <row r="2074" spans="1:13" x14ac:dyDescent="0.35">
      <c r="A2074">
        <v>5428</v>
      </c>
      <c r="B2074" s="1">
        <v>44632</v>
      </c>
      <c r="C2074">
        <v>690</v>
      </c>
      <c r="D2074" t="s">
        <v>2906</v>
      </c>
      <c r="E2074" t="s">
        <v>2941</v>
      </c>
      <c r="F2074">
        <v>5</v>
      </c>
      <c r="G2074">
        <v>160.76</v>
      </c>
      <c r="H2074">
        <v>72.239999999999995</v>
      </c>
      <c r="I2074" t="b">
        <v>1</v>
      </c>
      <c r="J2074" t="s">
        <v>2904</v>
      </c>
      <c r="K2074" t="s">
        <v>2905</v>
      </c>
      <c r="L2074">
        <f>F2074*G2074</f>
        <v>803.8</v>
      </c>
      <c r="M2074">
        <f t="shared" si="32"/>
        <v>1</v>
      </c>
    </row>
    <row r="2075" spans="1:13" x14ac:dyDescent="0.35">
      <c r="A2075">
        <v>7586</v>
      </c>
      <c r="B2075" s="1">
        <v>44280</v>
      </c>
      <c r="C2075">
        <v>690</v>
      </c>
      <c r="D2075" t="s">
        <v>2902</v>
      </c>
      <c r="E2075" t="s">
        <v>2933</v>
      </c>
      <c r="F2075">
        <v>4</v>
      </c>
      <c r="G2075">
        <v>270.64999999999998</v>
      </c>
      <c r="H2075">
        <v>111.42</v>
      </c>
      <c r="I2075" t="b">
        <v>1</v>
      </c>
      <c r="J2075" t="s">
        <v>2929</v>
      </c>
      <c r="K2075" t="s">
        <v>2905</v>
      </c>
      <c r="L2075">
        <f>F2075*G2075</f>
        <v>1082.5999999999999</v>
      </c>
      <c r="M2075">
        <f t="shared" si="32"/>
        <v>1</v>
      </c>
    </row>
    <row r="2076" spans="1:13" x14ac:dyDescent="0.35">
      <c r="A2076">
        <v>8355</v>
      </c>
      <c r="B2076" s="1">
        <v>44865</v>
      </c>
      <c r="C2076">
        <v>691</v>
      </c>
      <c r="D2076" t="s">
        <v>2908</v>
      </c>
      <c r="E2076" t="s">
        <v>2938</v>
      </c>
      <c r="F2076">
        <v>2</v>
      </c>
      <c r="G2076">
        <v>21.06</v>
      </c>
      <c r="H2076">
        <v>2.34</v>
      </c>
      <c r="I2076" t="b">
        <v>0</v>
      </c>
      <c r="J2076" t="s">
        <v>2929</v>
      </c>
      <c r="K2076" t="s">
        <v>2917</v>
      </c>
      <c r="L2076">
        <f>F2076*G2076</f>
        <v>42.12</v>
      </c>
      <c r="M2076">
        <f t="shared" si="32"/>
        <v>0</v>
      </c>
    </row>
    <row r="2077" spans="1:13" x14ac:dyDescent="0.35">
      <c r="A2077">
        <v>8417</v>
      </c>
      <c r="B2077" s="1">
        <v>44730</v>
      </c>
      <c r="C2077">
        <v>691</v>
      </c>
      <c r="D2077" t="s">
        <v>2913</v>
      </c>
      <c r="E2077" t="s">
        <v>2931</v>
      </c>
      <c r="F2077">
        <v>2</v>
      </c>
      <c r="G2077">
        <v>237.17</v>
      </c>
      <c r="H2077">
        <v>118.48</v>
      </c>
      <c r="I2077" t="b">
        <v>1</v>
      </c>
      <c r="J2077" t="s">
        <v>2904</v>
      </c>
      <c r="K2077" t="s">
        <v>2905</v>
      </c>
      <c r="L2077">
        <f>F2077*G2077</f>
        <v>474.34</v>
      </c>
      <c r="M2077">
        <f t="shared" si="32"/>
        <v>1</v>
      </c>
    </row>
    <row r="2078" spans="1:13" x14ac:dyDescent="0.35">
      <c r="A2078">
        <v>1310</v>
      </c>
      <c r="B2078" s="1">
        <v>44633</v>
      </c>
      <c r="C2078">
        <v>691</v>
      </c>
      <c r="D2078" t="s">
        <v>2902</v>
      </c>
      <c r="E2078" t="s">
        <v>2923</v>
      </c>
      <c r="F2078">
        <v>1</v>
      </c>
      <c r="G2078">
        <v>488.81</v>
      </c>
      <c r="H2078">
        <v>164.85</v>
      </c>
      <c r="I2078" t="b">
        <v>0</v>
      </c>
      <c r="J2078" t="s">
        <v>2904</v>
      </c>
      <c r="K2078" t="s">
        <v>2905</v>
      </c>
      <c r="L2078">
        <f>F2078*G2078</f>
        <v>488.81</v>
      </c>
      <c r="M2078">
        <f t="shared" si="32"/>
        <v>0</v>
      </c>
    </row>
    <row r="2079" spans="1:13" x14ac:dyDescent="0.35">
      <c r="A2079">
        <v>2836</v>
      </c>
      <c r="B2079" s="1">
        <v>44773</v>
      </c>
      <c r="C2079">
        <v>692</v>
      </c>
      <c r="D2079" t="s">
        <v>2913</v>
      </c>
      <c r="E2079" t="s">
        <v>2931</v>
      </c>
      <c r="F2079">
        <v>4</v>
      </c>
      <c r="G2079">
        <v>130.05000000000001</v>
      </c>
      <c r="H2079">
        <v>25.52</v>
      </c>
      <c r="I2079" t="b">
        <v>0</v>
      </c>
      <c r="J2079" t="s">
        <v>2919</v>
      </c>
      <c r="K2079" t="s">
        <v>2905</v>
      </c>
      <c r="L2079">
        <f>F2079*G2079</f>
        <v>520.20000000000005</v>
      </c>
      <c r="M2079">
        <f t="shared" si="32"/>
        <v>0</v>
      </c>
    </row>
    <row r="2080" spans="1:13" x14ac:dyDescent="0.35">
      <c r="A2080">
        <v>4287</v>
      </c>
      <c r="B2080" s="1">
        <v>44743</v>
      </c>
      <c r="C2080">
        <v>692</v>
      </c>
      <c r="D2080" t="s">
        <v>2911</v>
      </c>
      <c r="E2080" t="s">
        <v>2942</v>
      </c>
      <c r="F2080">
        <v>4</v>
      </c>
      <c r="G2080">
        <v>406.42</v>
      </c>
      <c r="H2080">
        <v>86.4</v>
      </c>
      <c r="I2080" t="b">
        <v>0</v>
      </c>
      <c r="J2080" t="s">
        <v>2919</v>
      </c>
      <c r="K2080" t="s">
        <v>2905</v>
      </c>
      <c r="L2080">
        <f>F2080*G2080</f>
        <v>1625.68</v>
      </c>
      <c r="M2080">
        <f t="shared" si="32"/>
        <v>0</v>
      </c>
    </row>
    <row r="2081" spans="1:13" x14ac:dyDescent="0.35">
      <c r="A2081">
        <v>7245</v>
      </c>
      <c r="B2081" s="1">
        <v>44447</v>
      </c>
      <c r="C2081">
        <v>692</v>
      </c>
      <c r="D2081" t="s">
        <v>2920</v>
      </c>
      <c r="E2081" t="s">
        <v>2927</v>
      </c>
      <c r="F2081">
        <v>4</v>
      </c>
      <c r="G2081">
        <v>398.93</v>
      </c>
      <c r="H2081">
        <v>191.45</v>
      </c>
      <c r="I2081" t="b">
        <v>1</v>
      </c>
      <c r="J2081" t="s">
        <v>2919</v>
      </c>
      <c r="K2081" t="s">
        <v>2905</v>
      </c>
      <c r="L2081">
        <f>F2081*G2081</f>
        <v>1595.72</v>
      </c>
      <c r="M2081">
        <f t="shared" si="32"/>
        <v>1</v>
      </c>
    </row>
    <row r="2082" spans="1:13" x14ac:dyDescent="0.35">
      <c r="A2082">
        <v>5529</v>
      </c>
      <c r="B2082" s="1">
        <v>44390</v>
      </c>
      <c r="C2082">
        <v>692</v>
      </c>
      <c r="D2082" t="s">
        <v>2911</v>
      </c>
      <c r="E2082" t="s">
        <v>2912</v>
      </c>
      <c r="F2082">
        <v>5</v>
      </c>
      <c r="G2082">
        <v>140.94999999999999</v>
      </c>
      <c r="H2082">
        <v>20.67</v>
      </c>
      <c r="I2082" t="b">
        <v>0</v>
      </c>
      <c r="J2082" t="s">
        <v>2919</v>
      </c>
      <c r="K2082" t="s">
        <v>2905</v>
      </c>
      <c r="L2082">
        <f>F2082*G2082</f>
        <v>704.75</v>
      </c>
      <c r="M2082">
        <f t="shared" si="32"/>
        <v>0</v>
      </c>
    </row>
    <row r="2083" spans="1:13" x14ac:dyDescent="0.35">
      <c r="A2083">
        <v>3729</v>
      </c>
      <c r="B2083" s="1">
        <v>44936</v>
      </c>
      <c r="C2083">
        <v>693</v>
      </c>
      <c r="D2083" t="s">
        <v>2906</v>
      </c>
      <c r="E2083" t="s">
        <v>2907</v>
      </c>
      <c r="F2083">
        <v>2</v>
      </c>
      <c r="G2083">
        <v>147.38999999999999</v>
      </c>
      <c r="H2083">
        <v>16.89</v>
      </c>
      <c r="I2083" t="b">
        <v>1</v>
      </c>
      <c r="J2083" t="s">
        <v>2910</v>
      </c>
      <c r="K2083" t="s">
        <v>2905</v>
      </c>
      <c r="L2083">
        <f>F2083*G2083</f>
        <v>294.77999999999997</v>
      </c>
      <c r="M2083">
        <f t="shared" si="32"/>
        <v>1</v>
      </c>
    </row>
    <row r="2084" spans="1:13" x14ac:dyDescent="0.35">
      <c r="A2084">
        <v>630</v>
      </c>
      <c r="B2084" s="1">
        <v>44661</v>
      </c>
      <c r="C2084">
        <v>693</v>
      </c>
      <c r="D2084" t="s">
        <v>2920</v>
      </c>
      <c r="E2084" t="s">
        <v>2930</v>
      </c>
      <c r="F2084">
        <v>3</v>
      </c>
      <c r="G2084">
        <v>496.3</v>
      </c>
      <c r="H2084">
        <v>5.75</v>
      </c>
      <c r="I2084" t="b">
        <v>1</v>
      </c>
      <c r="J2084" t="s">
        <v>2904</v>
      </c>
      <c r="K2084" t="s">
        <v>2917</v>
      </c>
      <c r="L2084">
        <f>F2084*G2084</f>
        <v>1488.9</v>
      </c>
      <c r="M2084">
        <f t="shared" si="32"/>
        <v>1</v>
      </c>
    </row>
    <row r="2085" spans="1:13" x14ac:dyDescent="0.35">
      <c r="A2085">
        <v>1792</v>
      </c>
      <c r="B2085" s="1">
        <v>44784</v>
      </c>
      <c r="C2085">
        <v>694</v>
      </c>
      <c r="D2085" t="s">
        <v>2920</v>
      </c>
      <c r="E2085" t="s">
        <v>2921</v>
      </c>
      <c r="F2085">
        <v>5</v>
      </c>
      <c r="G2085">
        <v>95.48</v>
      </c>
      <c r="H2085">
        <v>7.64</v>
      </c>
      <c r="I2085" t="b">
        <v>0</v>
      </c>
      <c r="J2085" t="s">
        <v>2929</v>
      </c>
      <c r="K2085" t="s">
        <v>2917</v>
      </c>
      <c r="L2085">
        <f>F2085*G2085</f>
        <v>477.40000000000003</v>
      </c>
      <c r="M2085">
        <f t="shared" si="32"/>
        <v>0</v>
      </c>
    </row>
    <row r="2086" spans="1:13" x14ac:dyDescent="0.35">
      <c r="A2086">
        <v>9921</v>
      </c>
      <c r="B2086" s="1">
        <v>45004</v>
      </c>
      <c r="C2086">
        <v>695</v>
      </c>
      <c r="D2086" t="s">
        <v>2906</v>
      </c>
      <c r="E2086" t="s">
        <v>2934</v>
      </c>
      <c r="F2086">
        <v>3</v>
      </c>
      <c r="G2086">
        <v>366.3</v>
      </c>
      <c r="H2086">
        <v>58.44</v>
      </c>
      <c r="I2086" t="b">
        <v>0</v>
      </c>
      <c r="J2086" t="s">
        <v>2929</v>
      </c>
      <c r="K2086" t="s">
        <v>2905</v>
      </c>
      <c r="L2086">
        <f>F2086*G2086</f>
        <v>1098.9000000000001</v>
      </c>
      <c r="M2086">
        <f t="shared" si="32"/>
        <v>0</v>
      </c>
    </row>
    <row r="2087" spans="1:13" x14ac:dyDescent="0.35">
      <c r="A2087">
        <v>3021</v>
      </c>
      <c r="B2087" s="1">
        <v>44807</v>
      </c>
      <c r="C2087">
        <v>695</v>
      </c>
      <c r="D2087" t="s">
        <v>2913</v>
      </c>
      <c r="E2087" t="s">
        <v>2918</v>
      </c>
      <c r="F2087">
        <v>4</v>
      </c>
      <c r="G2087">
        <v>416.12</v>
      </c>
      <c r="H2087">
        <v>12.6</v>
      </c>
      <c r="I2087" t="b">
        <v>1</v>
      </c>
      <c r="J2087" t="s">
        <v>2919</v>
      </c>
      <c r="K2087" t="s">
        <v>2905</v>
      </c>
      <c r="L2087">
        <f>F2087*G2087</f>
        <v>1664.48</v>
      </c>
      <c r="M2087">
        <f t="shared" si="32"/>
        <v>1</v>
      </c>
    </row>
    <row r="2088" spans="1:13" x14ac:dyDescent="0.35">
      <c r="A2088">
        <v>4082</v>
      </c>
      <c r="B2088" s="1">
        <v>44799</v>
      </c>
      <c r="C2088">
        <v>695</v>
      </c>
      <c r="D2088" t="s">
        <v>2908</v>
      </c>
      <c r="E2088" t="s">
        <v>2937</v>
      </c>
      <c r="F2088">
        <v>4</v>
      </c>
      <c r="G2088">
        <v>99.72</v>
      </c>
      <c r="H2088">
        <v>49.17</v>
      </c>
      <c r="I2088" t="b">
        <v>0</v>
      </c>
      <c r="J2088" t="s">
        <v>2904</v>
      </c>
      <c r="K2088" t="s">
        <v>2905</v>
      </c>
      <c r="L2088">
        <f>F2088*G2088</f>
        <v>398.88</v>
      </c>
      <c r="M2088">
        <f t="shared" si="32"/>
        <v>0</v>
      </c>
    </row>
    <row r="2089" spans="1:13" x14ac:dyDescent="0.35">
      <c r="A2089">
        <v>9142</v>
      </c>
      <c r="B2089" s="1">
        <v>44471</v>
      </c>
      <c r="C2089">
        <v>695</v>
      </c>
      <c r="D2089" t="s">
        <v>2913</v>
      </c>
      <c r="E2089" t="s">
        <v>2918</v>
      </c>
      <c r="F2089">
        <v>3</v>
      </c>
      <c r="G2089">
        <v>364.63</v>
      </c>
      <c r="H2089">
        <v>119.7</v>
      </c>
      <c r="I2089" t="b">
        <v>1</v>
      </c>
      <c r="J2089" t="s">
        <v>2910</v>
      </c>
      <c r="K2089" t="s">
        <v>2917</v>
      </c>
      <c r="L2089">
        <f>F2089*G2089</f>
        <v>1093.8899999999999</v>
      </c>
      <c r="M2089">
        <f t="shared" si="32"/>
        <v>1</v>
      </c>
    </row>
    <row r="2090" spans="1:13" x14ac:dyDescent="0.35">
      <c r="A2090">
        <v>1662</v>
      </c>
      <c r="B2090" s="1">
        <v>44319</v>
      </c>
      <c r="C2090">
        <v>696</v>
      </c>
      <c r="D2090" t="s">
        <v>2908</v>
      </c>
      <c r="E2090" t="s">
        <v>2938</v>
      </c>
      <c r="F2090">
        <v>1</v>
      </c>
      <c r="G2090">
        <v>271.56</v>
      </c>
      <c r="H2090">
        <v>66.94</v>
      </c>
      <c r="I2090" t="b">
        <v>1</v>
      </c>
      <c r="J2090" t="s">
        <v>2904</v>
      </c>
      <c r="K2090" t="s">
        <v>2905</v>
      </c>
      <c r="L2090">
        <f>F2090*G2090</f>
        <v>271.56</v>
      </c>
      <c r="M2090">
        <f t="shared" si="32"/>
        <v>1</v>
      </c>
    </row>
    <row r="2091" spans="1:13" x14ac:dyDescent="0.35">
      <c r="A2091">
        <v>6928</v>
      </c>
      <c r="B2091" s="1">
        <v>44928</v>
      </c>
      <c r="C2091">
        <v>697</v>
      </c>
      <c r="D2091" t="s">
        <v>2908</v>
      </c>
      <c r="E2091" t="s">
        <v>2909</v>
      </c>
      <c r="F2091">
        <v>2</v>
      </c>
      <c r="G2091">
        <v>470.73</v>
      </c>
      <c r="H2091">
        <v>153.77000000000001</v>
      </c>
      <c r="I2091" t="b">
        <v>0</v>
      </c>
      <c r="J2091" t="s">
        <v>2929</v>
      </c>
      <c r="K2091" t="s">
        <v>2917</v>
      </c>
      <c r="L2091">
        <f>F2091*G2091</f>
        <v>941.46</v>
      </c>
      <c r="M2091">
        <f t="shared" si="32"/>
        <v>0</v>
      </c>
    </row>
    <row r="2092" spans="1:13" x14ac:dyDescent="0.35">
      <c r="A2092">
        <v>3841</v>
      </c>
      <c r="B2092" s="1">
        <v>44877</v>
      </c>
      <c r="C2092">
        <v>697</v>
      </c>
      <c r="D2092" t="s">
        <v>2908</v>
      </c>
      <c r="E2092" t="s">
        <v>2938</v>
      </c>
      <c r="F2092">
        <v>5</v>
      </c>
      <c r="G2092">
        <v>381.67</v>
      </c>
      <c r="H2092">
        <v>23.6</v>
      </c>
      <c r="I2092" t="b">
        <v>0</v>
      </c>
      <c r="J2092" t="s">
        <v>2910</v>
      </c>
      <c r="K2092" t="s">
        <v>2917</v>
      </c>
      <c r="L2092">
        <f>F2092*G2092</f>
        <v>1908.3500000000001</v>
      </c>
      <c r="M2092">
        <f t="shared" si="32"/>
        <v>0</v>
      </c>
    </row>
    <row r="2093" spans="1:13" x14ac:dyDescent="0.35">
      <c r="A2093">
        <v>9102</v>
      </c>
      <c r="B2093" s="1">
        <v>44626</v>
      </c>
      <c r="C2093">
        <v>697</v>
      </c>
      <c r="D2093" t="s">
        <v>2920</v>
      </c>
      <c r="E2093" t="s">
        <v>2921</v>
      </c>
      <c r="F2093">
        <v>2</v>
      </c>
      <c r="G2093">
        <v>227.91</v>
      </c>
      <c r="H2093">
        <v>83.32</v>
      </c>
      <c r="I2093" t="b">
        <v>1</v>
      </c>
      <c r="J2093" t="s">
        <v>2919</v>
      </c>
      <c r="K2093" t="s">
        <v>2905</v>
      </c>
      <c r="L2093">
        <f>F2093*G2093</f>
        <v>455.82</v>
      </c>
      <c r="M2093">
        <f t="shared" si="32"/>
        <v>1</v>
      </c>
    </row>
    <row r="2094" spans="1:13" x14ac:dyDescent="0.35">
      <c r="A2094">
        <v>2190</v>
      </c>
      <c r="B2094" s="1">
        <v>44506</v>
      </c>
      <c r="C2094">
        <v>697</v>
      </c>
      <c r="D2094" t="s">
        <v>2902</v>
      </c>
      <c r="E2094" t="s">
        <v>2939</v>
      </c>
      <c r="F2094">
        <v>3</v>
      </c>
      <c r="G2094">
        <v>310.72000000000003</v>
      </c>
      <c r="H2094">
        <v>84.55</v>
      </c>
      <c r="I2094" t="b">
        <v>1</v>
      </c>
      <c r="J2094" t="s">
        <v>2916</v>
      </c>
      <c r="K2094" t="s">
        <v>2905</v>
      </c>
      <c r="L2094">
        <f>F2094*G2094</f>
        <v>932.16000000000008</v>
      </c>
      <c r="M2094">
        <f t="shared" si="32"/>
        <v>1</v>
      </c>
    </row>
    <row r="2095" spans="1:13" x14ac:dyDescent="0.35">
      <c r="A2095">
        <v>8964</v>
      </c>
      <c r="B2095" s="1">
        <v>44487</v>
      </c>
      <c r="C2095">
        <v>697</v>
      </c>
      <c r="D2095" t="s">
        <v>2913</v>
      </c>
      <c r="E2095" t="s">
        <v>2926</v>
      </c>
      <c r="F2095">
        <v>4</v>
      </c>
      <c r="G2095">
        <v>318.31</v>
      </c>
      <c r="H2095">
        <v>76.05</v>
      </c>
      <c r="I2095" t="b">
        <v>0</v>
      </c>
      <c r="J2095" t="s">
        <v>2916</v>
      </c>
      <c r="K2095" t="s">
        <v>2905</v>
      </c>
      <c r="L2095">
        <f>F2095*G2095</f>
        <v>1273.24</v>
      </c>
      <c r="M2095">
        <f t="shared" si="32"/>
        <v>0</v>
      </c>
    </row>
    <row r="2096" spans="1:13" x14ac:dyDescent="0.35">
      <c r="A2096">
        <v>3149</v>
      </c>
      <c r="B2096" s="1">
        <v>44451</v>
      </c>
      <c r="C2096">
        <v>697</v>
      </c>
      <c r="D2096" t="s">
        <v>2902</v>
      </c>
      <c r="E2096" t="s">
        <v>2915</v>
      </c>
      <c r="F2096">
        <v>2</v>
      </c>
      <c r="G2096">
        <v>479.79</v>
      </c>
      <c r="H2096">
        <v>23.17</v>
      </c>
      <c r="I2096" t="b">
        <v>1</v>
      </c>
      <c r="J2096" t="s">
        <v>2916</v>
      </c>
      <c r="K2096" t="s">
        <v>2917</v>
      </c>
      <c r="L2096">
        <f>F2096*G2096</f>
        <v>959.58</v>
      </c>
      <c r="M2096">
        <f t="shared" si="32"/>
        <v>1</v>
      </c>
    </row>
    <row r="2097" spans="1:13" x14ac:dyDescent="0.35">
      <c r="A2097">
        <v>4515</v>
      </c>
      <c r="B2097" s="1">
        <v>44336</v>
      </c>
      <c r="C2097">
        <v>697</v>
      </c>
      <c r="D2097" t="s">
        <v>2913</v>
      </c>
      <c r="E2097" t="s">
        <v>2931</v>
      </c>
      <c r="F2097">
        <v>4</v>
      </c>
      <c r="G2097">
        <v>280.52999999999997</v>
      </c>
      <c r="H2097">
        <v>78.209999999999994</v>
      </c>
      <c r="I2097" t="b">
        <v>1</v>
      </c>
      <c r="J2097" t="s">
        <v>2910</v>
      </c>
      <c r="K2097" t="s">
        <v>2905</v>
      </c>
      <c r="L2097">
        <f>F2097*G2097</f>
        <v>1122.1199999999999</v>
      </c>
      <c r="M2097">
        <f t="shared" si="32"/>
        <v>1</v>
      </c>
    </row>
    <row r="2098" spans="1:13" x14ac:dyDescent="0.35">
      <c r="A2098">
        <v>1091</v>
      </c>
      <c r="B2098" s="1">
        <v>44801</v>
      </c>
      <c r="C2098">
        <v>698</v>
      </c>
      <c r="D2098" t="s">
        <v>2911</v>
      </c>
      <c r="E2098" t="s">
        <v>2944</v>
      </c>
      <c r="F2098">
        <v>3</v>
      </c>
      <c r="G2098">
        <v>465.22</v>
      </c>
      <c r="H2098">
        <v>99.5</v>
      </c>
      <c r="I2098" t="b">
        <v>0</v>
      </c>
      <c r="J2098" t="s">
        <v>2904</v>
      </c>
      <c r="K2098" t="s">
        <v>2917</v>
      </c>
      <c r="L2098">
        <f>F2098*G2098</f>
        <v>1395.66</v>
      </c>
      <c r="M2098">
        <f t="shared" si="32"/>
        <v>0</v>
      </c>
    </row>
    <row r="2099" spans="1:13" x14ac:dyDescent="0.35">
      <c r="A2099">
        <v>6600</v>
      </c>
      <c r="B2099" s="1">
        <v>44783</v>
      </c>
      <c r="C2099">
        <v>698</v>
      </c>
      <c r="D2099" t="s">
        <v>2906</v>
      </c>
      <c r="E2099" t="s">
        <v>2941</v>
      </c>
      <c r="F2099">
        <v>4</v>
      </c>
      <c r="G2099">
        <v>353.05</v>
      </c>
      <c r="H2099">
        <v>71.08</v>
      </c>
      <c r="I2099" t="b">
        <v>0</v>
      </c>
      <c r="J2099" t="s">
        <v>2916</v>
      </c>
      <c r="K2099" t="s">
        <v>2905</v>
      </c>
      <c r="L2099">
        <f>F2099*G2099</f>
        <v>1412.2</v>
      </c>
      <c r="M2099">
        <f t="shared" si="32"/>
        <v>0</v>
      </c>
    </row>
    <row r="2100" spans="1:13" x14ac:dyDescent="0.35">
      <c r="A2100">
        <v>9973</v>
      </c>
      <c r="B2100" s="1">
        <v>44699</v>
      </c>
      <c r="C2100">
        <v>698</v>
      </c>
      <c r="D2100" t="s">
        <v>2902</v>
      </c>
      <c r="E2100" t="s">
        <v>2923</v>
      </c>
      <c r="F2100">
        <v>1</v>
      </c>
      <c r="G2100">
        <v>203.94</v>
      </c>
      <c r="H2100">
        <v>89.63</v>
      </c>
      <c r="I2100" t="b">
        <v>1</v>
      </c>
      <c r="J2100" t="s">
        <v>2919</v>
      </c>
      <c r="K2100" t="s">
        <v>2905</v>
      </c>
      <c r="L2100">
        <f>F2100*G2100</f>
        <v>203.94</v>
      </c>
      <c r="M2100">
        <f t="shared" si="32"/>
        <v>1</v>
      </c>
    </row>
    <row r="2101" spans="1:13" x14ac:dyDescent="0.35">
      <c r="A2101">
        <v>6525</v>
      </c>
      <c r="B2101" s="1">
        <v>44454</v>
      </c>
      <c r="C2101">
        <v>699</v>
      </c>
      <c r="D2101" t="s">
        <v>2908</v>
      </c>
      <c r="E2101" t="s">
        <v>2932</v>
      </c>
      <c r="F2101">
        <v>4</v>
      </c>
      <c r="G2101">
        <v>405.05</v>
      </c>
      <c r="H2101">
        <v>70.13</v>
      </c>
      <c r="I2101" t="b">
        <v>1</v>
      </c>
      <c r="J2101" t="s">
        <v>2929</v>
      </c>
      <c r="K2101" t="s">
        <v>2917</v>
      </c>
      <c r="L2101">
        <f>F2101*G2101</f>
        <v>1620.2</v>
      </c>
      <c r="M2101">
        <f t="shared" si="32"/>
        <v>1</v>
      </c>
    </row>
    <row r="2102" spans="1:13" x14ac:dyDescent="0.35">
      <c r="A2102">
        <v>6559</v>
      </c>
      <c r="B2102" s="1">
        <v>44369</v>
      </c>
      <c r="C2102">
        <v>699</v>
      </c>
      <c r="D2102" t="s">
        <v>2911</v>
      </c>
      <c r="E2102" t="s">
        <v>2942</v>
      </c>
      <c r="F2102">
        <v>2</v>
      </c>
      <c r="G2102">
        <v>105.54</v>
      </c>
      <c r="H2102">
        <v>0.18</v>
      </c>
      <c r="I2102" t="b">
        <v>0</v>
      </c>
      <c r="J2102" t="s">
        <v>2919</v>
      </c>
      <c r="K2102" t="s">
        <v>2917</v>
      </c>
      <c r="L2102">
        <f>F2102*G2102</f>
        <v>211.08</v>
      </c>
      <c r="M2102">
        <f t="shared" si="32"/>
        <v>0</v>
      </c>
    </row>
    <row r="2103" spans="1:13" x14ac:dyDescent="0.35">
      <c r="A2103">
        <v>4771</v>
      </c>
      <c r="B2103" s="1">
        <v>44540</v>
      </c>
      <c r="C2103">
        <v>700</v>
      </c>
      <c r="D2103" t="s">
        <v>2906</v>
      </c>
      <c r="E2103" t="s">
        <v>2922</v>
      </c>
      <c r="F2103">
        <v>1</v>
      </c>
      <c r="G2103">
        <v>213.21</v>
      </c>
      <c r="H2103">
        <v>37.619999999999997</v>
      </c>
      <c r="I2103" t="b">
        <v>0</v>
      </c>
      <c r="J2103" t="s">
        <v>2919</v>
      </c>
      <c r="K2103" t="s">
        <v>2917</v>
      </c>
      <c r="L2103">
        <f>F2103*G2103</f>
        <v>213.21</v>
      </c>
      <c r="M2103">
        <f t="shared" si="32"/>
        <v>0</v>
      </c>
    </row>
    <row r="2104" spans="1:13" x14ac:dyDescent="0.35">
      <c r="A2104">
        <v>5724</v>
      </c>
      <c r="B2104" s="1">
        <v>44980</v>
      </c>
      <c r="C2104">
        <v>701</v>
      </c>
      <c r="D2104" t="s">
        <v>2920</v>
      </c>
      <c r="E2104" t="s">
        <v>2935</v>
      </c>
      <c r="F2104">
        <v>5</v>
      </c>
      <c r="G2104">
        <v>185.11</v>
      </c>
      <c r="H2104">
        <v>21.92</v>
      </c>
      <c r="I2104" t="b">
        <v>0</v>
      </c>
      <c r="J2104" t="s">
        <v>2919</v>
      </c>
      <c r="K2104" t="s">
        <v>2917</v>
      </c>
      <c r="L2104">
        <f>F2104*G2104</f>
        <v>925.55000000000007</v>
      </c>
      <c r="M2104">
        <f t="shared" si="32"/>
        <v>0</v>
      </c>
    </row>
    <row r="2105" spans="1:13" x14ac:dyDescent="0.35">
      <c r="A2105">
        <v>2094</v>
      </c>
      <c r="B2105" s="1">
        <v>44578</v>
      </c>
      <c r="C2105">
        <v>701</v>
      </c>
      <c r="D2105" t="s">
        <v>2911</v>
      </c>
      <c r="E2105" t="s">
        <v>2924</v>
      </c>
      <c r="F2105">
        <v>5</v>
      </c>
      <c r="G2105">
        <v>219.59</v>
      </c>
      <c r="H2105">
        <v>62.42</v>
      </c>
      <c r="I2105" t="b">
        <v>1</v>
      </c>
      <c r="J2105" t="s">
        <v>2919</v>
      </c>
      <c r="K2105" t="s">
        <v>2917</v>
      </c>
      <c r="L2105">
        <f>F2105*G2105</f>
        <v>1097.95</v>
      </c>
      <c r="M2105">
        <f t="shared" si="32"/>
        <v>1</v>
      </c>
    </row>
    <row r="2106" spans="1:13" x14ac:dyDescent="0.35">
      <c r="A2106">
        <v>9551</v>
      </c>
      <c r="B2106" s="1">
        <v>44454</v>
      </c>
      <c r="C2106">
        <v>701</v>
      </c>
      <c r="D2106" t="s">
        <v>2902</v>
      </c>
      <c r="E2106" t="s">
        <v>2923</v>
      </c>
      <c r="F2106">
        <v>1</v>
      </c>
      <c r="G2106">
        <v>15.06</v>
      </c>
      <c r="H2106">
        <v>1</v>
      </c>
      <c r="I2106" t="b">
        <v>0</v>
      </c>
      <c r="J2106" t="s">
        <v>2929</v>
      </c>
      <c r="K2106" t="s">
        <v>2917</v>
      </c>
      <c r="L2106">
        <f>F2106*G2106</f>
        <v>15.06</v>
      </c>
      <c r="M2106">
        <f t="shared" si="32"/>
        <v>0</v>
      </c>
    </row>
    <row r="2107" spans="1:13" x14ac:dyDescent="0.35">
      <c r="A2107">
        <v>8438</v>
      </c>
      <c r="B2107" s="1">
        <v>44641</v>
      </c>
      <c r="C2107">
        <v>702</v>
      </c>
      <c r="D2107" t="s">
        <v>2902</v>
      </c>
      <c r="E2107" t="s">
        <v>2933</v>
      </c>
      <c r="F2107">
        <v>1</v>
      </c>
      <c r="G2107">
        <v>208.68</v>
      </c>
      <c r="H2107">
        <v>64.3</v>
      </c>
      <c r="I2107" t="b">
        <v>1</v>
      </c>
      <c r="J2107" t="s">
        <v>2929</v>
      </c>
      <c r="K2107" t="s">
        <v>2905</v>
      </c>
      <c r="L2107">
        <f>F2107*G2107</f>
        <v>208.68</v>
      </c>
      <c r="M2107">
        <f t="shared" si="32"/>
        <v>1</v>
      </c>
    </row>
    <row r="2108" spans="1:13" x14ac:dyDescent="0.35">
      <c r="A2108">
        <v>9074</v>
      </c>
      <c r="B2108" s="1">
        <v>44280</v>
      </c>
      <c r="C2108">
        <v>702</v>
      </c>
      <c r="D2108" t="s">
        <v>2908</v>
      </c>
      <c r="E2108" t="s">
        <v>2938</v>
      </c>
      <c r="F2108">
        <v>4</v>
      </c>
      <c r="G2108">
        <v>243.2</v>
      </c>
      <c r="H2108">
        <v>103.89</v>
      </c>
      <c r="I2108" t="b">
        <v>1</v>
      </c>
      <c r="J2108" t="s">
        <v>2929</v>
      </c>
      <c r="K2108" t="s">
        <v>2905</v>
      </c>
      <c r="L2108">
        <f>F2108*G2108</f>
        <v>972.8</v>
      </c>
      <c r="M2108">
        <f t="shared" si="32"/>
        <v>1</v>
      </c>
    </row>
    <row r="2109" spans="1:13" x14ac:dyDescent="0.35">
      <c r="A2109">
        <v>398</v>
      </c>
      <c r="B2109" s="1">
        <v>44571</v>
      </c>
      <c r="C2109">
        <v>703</v>
      </c>
      <c r="D2109" t="s">
        <v>2908</v>
      </c>
      <c r="E2109" t="s">
        <v>2928</v>
      </c>
      <c r="F2109">
        <v>1</v>
      </c>
      <c r="G2109">
        <v>231.6</v>
      </c>
      <c r="H2109">
        <v>92.65</v>
      </c>
      <c r="I2109" t="b">
        <v>0</v>
      </c>
      <c r="J2109" t="s">
        <v>2904</v>
      </c>
      <c r="K2109" t="s">
        <v>2905</v>
      </c>
      <c r="L2109">
        <f>F2109*G2109</f>
        <v>231.6</v>
      </c>
      <c r="M2109">
        <f t="shared" si="32"/>
        <v>0</v>
      </c>
    </row>
    <row r="2110" spans="1:13" x14ac:dyDescent="0.35">
      <c r="A2110">
        <v>4628</v>
      </c>
      <c r="B2110" s="1">
        <v>44386</v>
      </c>
      <c r="C2110">
        <v>703</v>
      </c>
      <c r="D2110" t="s">
        <v>2908</v>
      </c>
      <c r="E2110" t="s">
        <v>2937</v>
      </c>
      <c r="F2110">
        <v>4</v>
      </c>
      <c r="G2110">
        <v>456.02</v>
      </c>
      <c r="H2110">
        <v>54.19</v>
      </c>
      <c r="I2110" t="b">
        <v>0</v>
      </c>
      <c r="J2110" t="s">
        <v>2904</v>
      </c>
      <c r="K2110" t="s">
        <v>2905</v>
      </c>
      <c r="L2110">
        <f>F2110*G2110</f>
        <v>1824.08</v>
      </c>
      <c r="M2110">
        <f t="shared" si="32"/>
        <v>0</v>
      </c>
    </row>
    <row r="2111" spans="1:13" x14ac:dyDescent="0.35">
      <c r="A2111">
        <v>1243</v>
      </c>
      <c r="B2111" s="1">
        <v>44955</v>
      </c>
      <c r="C2111">
        <v>704</v>
      </c>
      <c r="D2111" t="s">
        <v>2920</v>
      </c>
      <c r="E2111" t="s">
        <v>2935</v>
      </c>
      <c r="F2111">
        <v>2</v>
      </c>
      <c r="G2111">
        <v>266</v>
      </c>
      <c r="H2111">
        <v>87.05</v>
      </c>
      <c r="I2111" t="b">
        <v>0</v>
      </c>
      <c r="J2111" t="s">
        <v>2904</v>
      </c>
      <c r="K2111" t="s">
        <v>2917</v>
      </c>
      <c r="L2111">
        <f>F2111*G2111</f>
        <v>532</v>
      </c>
      <c r="M2111">
        <f t="shared" si="32"/>
        <v>0</v>
      </c>
    </row>
    <row r="2112" spans="1:13" x14ac:dyDescent="0.35">
      <c r="A2112">
        <v>6685</v>
      </c>
      <c r="B2112" s="1">
        <v>44818</v>
      </c>
      <c r="C2112">
        <v>705</v>
      </c>
      <c r="D2112" t="s">
        <v>2906</v>
      </c>
      <c r="E2112" t="s">
        <v>2907</v>
      </c>
      <c r="F2112">
        <v>4</v>
      </c>
      <c r="G2112">
        <v>86.29</v>
      </c>
      <c r="H2112">
        <v>29.94</v>
      </c>
      <c r="I2112" t="b">
        <v>1</v>
      </c>
      <c r="J2112" t="s">
        <v>2919</v>
      </c>
      <c r="K2112" t="s">
        <v>2917</v>
      </c>
      <c r="L2112">
        <f>F2112*G2112</f>
        <v>345.16</v>
      </c>
      <c r="M2112">
        <f t="shared" si="32"/>
        <v>1</v>
      </c>
    </row>
    <row r="2113" spans="1:13" x14ac:dyDescent="0.35">
      <c r="A2113">
        <v>4602</v>
      </c>
      <c r="B2113" s="1">
        <v>44800</v>
      </c>
      <c r="C2113">
        <v>705</v>
      </c>
      <c r="D2113" t="s">
        <v>2913</v>
      </c>
      <c r="E2113" t="s">
        <v>2931</v>
      </c>
      <c r="F2113">
        <v>2</v>
      </c>
      <c r="G2113">
        <v>262.7</v>
      </c>
      <c r="H2113">
        <v>96.4</v>
      </c>
      <c r="I2113" t="b">
        <v>0</v>
      </c>
      <c r="J2113" t="s">
        <v>2919</v>
      </c>
      <c r="K2113" t="s">
        <v>2917</v>
      </c>
      <c r="L2113">
        <f>F2113*G2113</f>
        <v>525.4</v>
      </c>
      <c r="M2113">
        <f t="shared" si="32"/>
        <v>0</v>
      </c>
    </row>
    <row r="2114" spans="1:13" x14ac:dyDescent="0.35">
      <c r="A2114">
        <v>2333</v>
      </c>
      <c r="B2114" s="1">
        <v>44592</v>
      </c>
      <c r="C2114">
        <v>705</v>
      </c>
      <c r="D2114" t="s">
        <v>2920</v>
      </c>
      <c r="E2114" t="s">
        <v>2935</v>
      </c>
      <c r="F2114">
        <v>2</v>
      </c>
      <c r="G2114">
        <v>112.82</v>
      </c>
      <c r="H2114">
        <v>55.34</v>
      </c>
      <c r="I2114" t="b">
        <v>0</v>
      </c>
      <c r="J2114" t="s">
        <v>2919</v>
      </c>
      <c r="K2114" t="s">
        <v>2917</v>
      </c>
      <c r="L2114">
        <f>F2114*G2114</f>
        <v>225.64</v>
      </c>
      <c r="M2114">
        <f t="shared" si="32"/>
        <v>0</v>
      </c>
    </row>
    <row r="2115" spans="1:13" x14ac:dyDescent="0.35">
      <c r="A2115">
        <v>5483</v>
      </c>
      <c r="B2115" s="1">
        <v>44292</v>
      </c>
      <c r="C2115">
        <v>705</v>
      </c>
      <c r="D2115" t="s">
        <v>2920</v>
      </c>
      <c r="E2115" t="s">
        <v>2936</v>
      </c>
      <c r="F2115">
        <v>4</v>
      </c>
      <c r="G2115">
        <v>191.75</v>
      </c>
      <c r="H2115">
        <v>31.88</v>
      </c>
      <c r="I2115" t="b">
        <v>1</v>
      </c>
      <c r="J2115" t="s">
        <v>2910</v>
      </c>
      <c r="K2115" t="s">
        <v>2905</v>
      </c>
      <c r="L2115">
        <f>F2115*G2115</f>
        <v>767</v>
      </c>
      <c r="M2115">
        <f t="shared" ref="M2115:M2178" si="33">IF(I2115, 1, 0)</f>
        <v>1</v>
      </c>
    </row>
    <row r="2116" spans="1:13" x14ac:dyDescent="0.35">
      <c r="A2116">
        <v>6926</v>
      </c>
      <c r="B2116" s="1">
        <v>44942</v>
      </c>
      <c r="C2116">
        <v>706</v>
      </c>
      <c r="D2116" t="s">
        <v>2908</v>
      </c>
      <c r="E2116" t="s">
        <v>2938</v>
      </c>
      <c r="F2116">
        <v>3</v>
      </c>
      <c r="G2116">
        <v>475.07</v>
      </c>
      <c r="H2116">
        <v>162.68</v>
      </c>
      <c r="I2116" t="b">
        <v>1</v>
      </c>
      <c r="J2116" t="s">
        <v>2929</v>
      </c>
      <c r="K2116" t="s">
        <v>2917</v>
      </c>
      <c r="L2116">
        <f>F2116*G2116</f>
        <v>1425.21</v>
      </c>
      <c r="M2116">
        <f t="shared" si="33"/>
        <v>1</v>
      </c>
    </row>
    <row r="2117" spans="1:13" x14ac:dyDescent="0.35">
      <c r="A2117">
        <v>4839</v>
      </c>
      <c r="B2117" s="1">
        <v>44748</v>
      </c>
      <c r="C2117">
        <v>706</v>
      </c>
      <c r="D2117" t="s">
        <v>2913</v>
      </c>
      <c r="E2117" t="s">
        <v>2918</v>
      </c>
      <c r="F2117">
        <v>4</v>
      </c>
      <c r="G2117">
        <v>352.79</v>
      </c>
      <c r="H2117">
        <v>100.23</v>
      </c>
      <c r="I2117" t="b">
        <v>1</v>
      </c>
      <c r="J2117" t="s">
        <v>2916</v>
      </c>
      <c r="K2117" t="s">
        <v>2917</v>
      </c>
      <c r="L2117">
        <f>F2117*G2117</f>
        <v>1411.16</v>
      </c>
      <c r="M2117">
        <f t="shared" si="33"/>
        <v>1</v>
      </c>
    </row>
    <row r="2118" spans="1:13" x14ac:dyDescent="0.35">
      <c r="A2118">
        <v>8774</v>
      </c>
      <c r="B2118" s="1">
        <v>44740</v>
      </c>
      <c r="C2118">
        <v>706</v>
      </c>
      <c r="D2118" t="s">
        <v>2920</v>
      </c>
      <c r="E2118" t="s">
        <v>2936</v>
      </c>
      <c r="F2118">
        <v>3</v>
      </c>
      <c r="G2118">
        <v>457.17</v>
      </c>
      <c r="H2118">
        <v>130.37</v>
      </c>
      <c r="I2118" t="b">
        <v>1</v>
      </c>
      <c r="J2118" t="s">
        <v>2904</v>
      </c>
      <c r="K2118" t="s">
        <v>2917</v>
      </c>
      <c r="L2118">
        <f>F2118*G2118</f>
        <v>1371.51</v>
      </c>
      <c r="M2118">
        <f t="shared" si="33"/>
        <v>1</v>
      </c>
    </row>
    <row r="2119" spans="1:13" x14ac:dyDescent="0.35">
      <c r="A2119">
        <v>350</v>
      </c>
      <c r="B2119" s="1">
        <v>44672</v>
      </c>
      <c r="C2119">
        <v>706</v>
      </c>
      <c r="D2119" t="s">
        <v>2913</v>
      </c>
      <c r="E2119" t="s">
        <v>2918</v>
      </c>
      <c r="F2119">
        <v>2</v>
      </c>
      <c r="G2119">
        <v>132.84</v>
      </c>
      <c r="H2119">
        <v>2.62</v>
      </c>
      <c r="I2119" t="b">
        <v>0</v>
      </c>
      <c r="J2119" t="s">
        <v>2904</v>
      </c>
      <c r="K2119" t="s">
        <v>2905</v>
      </c>
      <c r="L2119">
        <f>F2119*G2119</f>
        <v>265.68</v>
      </c>
      <c r="M2119">
        <f t="shared" si="33"/>
        <v>0</v>
      </c>
    </row>
    <row r="2120" spans="1:13" x14ac:dyDescent="0.35">
      <c r="A2120">
        <v>3315</v>
      </c>
      <c r="B2120" s="1">
        <v>44457</v>
      </c>
      <c r="C2120">
        <v>706</v>
      </c>
      <c r="D2120" t="s">
        <v>2920</v>
      </c>
      <c r="E2120" t="s">
        <v>2935</v>
      </c>
      <c r="F2120">
        <v>2</v>
      </c>
      <c r="G2120">
        <v>438.47</v>
      </c>
      <c r="H2120">
        <v>192.18</v>
      </c>
      <c r="I2120" t="b">
        <v>1</v>
      </c>
      <c r="J2120" t="s">
        <v>2910</v>
      </c>
      <c r="K2120" t="s">
        <v>2905</v>
      </c>
      <c r="L2120">
        <f>F2120*G2120</f>
        <v>876.94</v>
      </c>
      <c r="M2120">
        <f t="shared" si="33"/>
        <v>1</v>
      </c>
    </row>
    <row r="2121" spans="1:13" x14ac:dyDescent="0.35">
      <c r="A2121">
        <v>4119</v>
      </c>
      <c r="B2121" s="1">
        <v>44394</v>
      </c>
      <c r="C2121">
        <v>706</v>
      </c>
      <c r="D2121" t="s">
        <v>2906</v>
      </c>
      <c r="E2121" t="s">
        <v>2925</v>
      </c>
      <c r="F2121">
        <v>4</v>
      </c>
      <c r="G2121">
        <v>312.26</v>
      </c>
      <c r="H2121">
        <v>35.590000000000003</v>
      </c>
      <c r="I2121" t="b">
        <v>1</v>
      </c>
      <c r="J2121" t="s">
        <v>2904</v>
      </c>
      <c r="K2121" t="s">
        <v>2905</v>
      </c>
      <c r="L2121">
        <f>F2121*G2121</f>
        <v>1249.04</v>
      </c>
      <c r="M2121">
        <f t="shared" si="33"/>
        <v>1</v>
      </c>
    </row>
    <row r="2122" spans="1:13" x14ac:dyDescent="0.35">
      <c r="A2122">
        <v>7680</v>
      </c>
      <c r="B2122" s="1">
        <v>44341</v>
      </c>
      <c r="C2122">
        <v>706</v>
      </c>
      <c r="D2122" t="s">
        <v>2911</v>
      </c>
      <c r="E2122" t="s">
        <v>2942</v>
      </c>
      <c r="F2122">
        <v>3</v>
      </c>
      <c r="G2122">
        <v>255.23</v>
      </c>
      <c r="H2122">
        <v>63.02</v>
      </c>
      <c r="I2122" t="b">
        <v>1</v>
      </c>
      <c r="J2122" t="s">
        <v>2904</v>
      </c>
      <c r="K2122" t="s">
        <v>2917</v>
      </c>
      <c r="L2122">
        <f>F2122*G2122</f>
        <v>765.68999999999994</v>
      </c>
      <c r="M2122">
        <f t="shared" si="33"/>
        <v>1</v>
      </c>
    </row>
    <row r="2123" spans="1:13" x14ac:dyDescent="0.35">
      <c r="A2123">
        <v>3556</v>
      </c>
      <c r="B2123" s="1">
        <v>44859</v>
      </c>
      <c r="C2123">
        <v>707</v>
      </c>
      <c r="D2123" t="s">
        <v>2911</v>
      </c>
      <c r="E2123" t="s">
        <v>2944</v>
      </c>
      <c r="F2123">
        <v>5</v>
      </c>
      <c r="G2123">
        <v>206.46</v>
      </c>
      <c r="H2123">
        <v>25.33</v>
      </c>
      <c r="I2123" t="b">
        <v>0</v>
      </c>
      <c r="J2123" t="s">
        <v>2916</v>
      </c>
      <c r="K2123" t="s">
        <v>2917</v>
      </c>
      <c r="L2123">
        <f>F2123*G2123</f>
        <v>1032.3</v>
      </c>
      <c r="M2123">
        <f t="shared" si="33"/>
        <v>0</v>
      </c>
    </row>
    <row r="2124" spans="1:13" x14ac:dyDescent="0.35">
      <c r="A2124">
        <v>3697</v>
      </c>
      <c r="B2124" s="1">
        <v>44834</v>
      </c>
      <c r="C2124">
        <v>707</v>
      </c>
      <c r="D2124" t="s">
        <v>2913</v>
      </c>
      <c r="E2124" t="s">
        <v>2926</v>
      </c>
      <c r="F2124">
        <v>2</v>
      </c>
      <c r="G2124">
        <v>106.47</v>
      </c>
      <c r="H2124">
        <v>17.53</v>
      </c>
      <c r="I2124" t="b">
        <v>1</v>
      </c>
      <c r="J2124" t="s">
        <v>2919</v>
      </c>
      <c r="K2124" t="s">
        <v>2917</v>
      </c>
      <c r="L2124">
        <f>F2124*G2124</f>
        <v>212.94</v>
      </c>
      <c r="M2124">
        <f t="shared" si="33"/>
        <v>1</v>
      </c>
    </row>
    <row r="2125" spans="1:13" x14ac:dyDescent="0.35">
      <c r="A2125">
        <v>2354</v>
      </c>
      <c r="B2125" s="1">
        <v>44491</v>
      </c>
      <c r="C2125">
        <v>707</v>
      </c>
      <c r="D2125" t="s">
        <v>2902</v>
      </c>
      <c r="E2125" t="s">
        <v>2933</v>
      </c>
      <c r="F2125">
        <v>4</v>
      </c>
      <c r="G2125">
        <v>114.22</v>
      </c>
      <c r="H2125">
        <v>38.979999999999997</v>
      </c>
      <c r="I2125" t="b">
        <v>1</v>
      </c>
      <c r="J2125" t="s">
        <v>2904</v>
      </c>
      <c r="K2125" t="s">
        <v>2905</v>
      </c>
      <c r="L2125">
        <f>F2125*G2125</f>
        <v>456.88</v>
      </c>
      <c r="M2125">
        <f t="shared" si="33"/>
        <v>1</v>
      </c>
    </row>
    <row r="2126" spans="1:13" x14ac:dyDescent="0.35">
      <c r="A2126">
        <v>9701</v>
      </c>
      <c r="B2126" s="1">
        <v>44996</v>
      </c>
      <c r="C2126">
        <v>708</v>
      </c>
      <c r="D2126" t="s">
        <v>2902</v>
      </c>
      <c r="E2126" t="s">
        <v>2939</v>
      </c>
      <c r="F2126">
        <v>1</v>
      </c>
      <c r="G2126">
        <v>351.62</v>
      </c>
      <c r="H2126">
        <v>53.02</v>
      </c>
      <c r="I2126" t="b">
        <v>1</v>
      </c>
      <c r="J2126" t="s">
        <v>2904</v>
      </c>
      <c r="K2126" t="s">
        <v>2917</v>
      </c>
      <c r="L2126">
        <f>F2126*G2126</f>
        <v>351.62</v>
      </c>
      <c r="M2126">
        <f t="shared" si="33"/>
        <v>1</v>
      </c>
    </row>
    <row r="2127" spans="1:13" x14ac:dyDescent="0.35">
      <c r="A2127">
        <v>5806</v>
      </c>
      <c r="B2127" s="1">
        <v>44513</v>
      </c>
      <c r="C2127">
        <v>708</v>
      </c>
      <c r="D2127" t="s">
        <v>2913</v>
      </c>
      <c r="E2127" t="s">
        <v>2926</v>
      </c>
      <c r="F2127">
        <v>4</v>
      </c>
      <c r="G2127">
        <v>226.71</v>
      </c>
      <c r="H2127">
        <v>83.85</v>
      </c>
      <c r="I2127" t="b">
        <v>1</v>
      </c>
      <c r="J2127" t="s">
        <v>2916</v>
      </c>
      <c r="K2127" t="s">
        <v>2917</v>
      </c>
      <c r="L2127">
        <f>F2127*G2127</f>
        <v>906.84</v>
      </c>
      <c r="M2127">
        <f t="shared" si="33"/>
        <v>1</v>
      </c>
    </row>
    <row r="2128" spans="1:13" x14ac:dyDescent="0.35">
      <c r="A2128">
        <v>9783</v>
      </c>
      <c r="B2128" s="1">
        <v>44446</v>
      </c>
      <c r="C2128">
        <v>708</v>
      </c>
      <c r="D2128" t="s">
        <v>2911</v>
      </c>
      <c r="E2128" t="s">
        <v>2944</v>
      </c>
      <c r="F2128">
        <v>1</v>
      </c>
      <c r="G2128">
        <v>184.46</v>
      </c>
      <c r="H2128">
        <v>70.39</v>
      </c>
      <c r="I2128" t="b">
        <v>0</v>
      </c>
      <c r="J2128" t="s">
        <v>2910</v>
      </c>
      <c r="K2128" t="s">
        <v>2917</v>
      </c>
      <c r="L2128">
        <f>F2128*G2128</f>
        <v>184.46</v>
      </c>
      <c r="M2128">
        <f t="shared" si="33"/>
        <v>0</v>
      </c>
    </row>
    <row r="2129" spans="1:13" x14ac:dyDescent="0.35">
      <c r="A2129">
        <v>1491</v>
      </c>
      <c r="B2129" s="1">
        <v>44350</v>
      </c>
      <c r="C2129">
        <v>709</v>
      </c>
      <c r="D2129" t="s">
        <v>2913</v>
      </c>
      <c r="E2129" t="s">
        <v>2918</v>
      </c>
      <c r="F2129">
        <v>5</v>
      </c>
      <c r="G2129">
        <v>263.33</v>
      </c>
      <c r="H2129">
        <v>83.13</v>
      </c>
      <c r="I2129" t="b">
        <v>0</v>
      </c>
      <c r="J2129" t="s">
        <v>2910</v>
      </c>
      <c r="K2129" t="s">
        <v>2905</v>
      </c>
      <c r="L2129">
        <f>F2129*G2129</f>
        <v>1316.6499999999999</v>
      </c>
      <c r="M2129">
        <f t="shared" si="33"/>
        <v>0</v>
      </c>
    </row>
    <row r="2130" spans="1:13" x14ac:dyDescent="0.35">
      <c r="A2130">
        <v>2578</v>
      </c>
      <c r="B2130" s="1">
        <v>44547</v>
      </c>
      <c r="C2130">
        <v>710</v>
      </c>
      <c r="D2130" t="s">
        <v>2911</v>
      </c>
      <c r="E2130" t="s">
        <v>2924</v>
      </c>
      <c r="F2130">
        <v>3</v>
      </c>
      <c r="G2130">
        <v>13.59</v>
      </c>
      <c r="H2130">
        <v>4.08</v>
      </c>
      <c r="I2130" t="b">
        <v>0</v>
      </c>
      <c r="J2130" t="s">
        <v>2929</v>
      </c>
      <c r="K2130" t="s">
        <v>2905</v>
      </c>
      <c r="L2130">
        <f>F2130*G2130</f>
        <v>40.769999999999996</v>
      </c>
      <c r="M2130">
        <f t="shared" si="33"/>
        <v>0</v>
      </c>
    </row>
    <row r="2131" spans="1:13" x14ac:dyDescent="0.35">
      <c r="A2131">
        <v>3655</v>
      </c>
      <c r="B2131" s="1">
        <v>44398</v>
      </c>
      <c r="C2131">
        <v>710</v>
      </c>
      <c r="D2131" t="s">
        <v>2920</v>
      </c>
      <c r="E2131" t="s">
        <v>2936</v>
      </c>
      <c r="F2131">
        <v>5</v>
      </c>
      <c r="G2131">
        <v>114.44</v>
      </c>
      <c r="H2131">
        <v>27.51</v>
      </c>
      <c r="I2131" t="b">
        <v>0</v>
      </c>
      <c r="J2131" t="s">
        <v>2929</v>
      </c>
      <c r="K2131" t="s">
        <v>2917</v>
      </c>
      <c r="L2131">
        <f>F2131*G2131</f>
        <v>572.20000000000005</v>
      </c>
      <c r="M2131">
        <f t="shared" si="33"/>
        <v>0</v>
      </c>
    </row>
    <row r="2132" spans="1:13" x14ac:dyDescent="0.35">
      <c r="A2132">
        <v>5625</v>
      </c>
      <c r="B2132" s="1">
        <v>44965</v>
      </c>
      <c r="C2132">
        <v>711</v>
      </c>
      <c r="D2132" t="s">
        <v>2906</v>
      </c>
      <c r="E2132" t="s">
        <v>2922</v>
      </c>
      <c r="F2132">
        <v>4</v>
      </c>
      <c r="G2132">
        <v>240.88</v>
      </c>
      <c r="H2132">
        <v>39.97</v>
      </c>
      <c r="I2132" t="b">
        <v>1</v>
      </c>
      <c r="J2132" t="s">
        <v>2916</v>
      </c>
      <c r="K2132" t="s">
        <v>2905</v>
      </c>
      <c r="L2132">
        <f>F2132*G2132</f>
        <v>963.52</v>
      </c>
      <c r="M2132">
        <f t="shared" si="33"/>
        <v>1</v>
      </c>
    </row>
    <row r="2133" spans="1:13" x14ac:dyDescent="0.35">
      <c r="A2133">
        <v>8509</v>
      </c>
      <c r="B2133" s="1">
        <v>44948</v>
      </c>
      <c r="C2133">
        <v>711</v>
      </c>
      <c r="D2133" t="s">
        <v>2906</v>
      </c>
      <c r="E2133" t="s">
        <v>2925</v>
      </c>
      <c r="F2133">
        <v>2</v>
      </c>
      <c r="G2133">
        <v>218.99</v>
      </c>
      <c r="H2133">
        <v>92.69</v>
      </c>
      <c r="I2133" t="b">
        <v>1</v>
      </c>
      <c r="J2133" t="s">
        <v>2916</v>
      </c>
      <c r="K2133" t="s">
        <v>2917</v>
      </c>
      <c r="L2133">
        <f>F2133*G2133</f>
        <v>437.98</v>
      </c>
      <c r="M2133">
        <f t="shared" si="33"/>
        <v>1</v>
      </c>
    </row>
    <row r="2134" spans="1:13" x14ac:dyDescent="0.35">
      <c r="A2134">
        <v>4485</v>
      </c>
      <c r="B2134" s="1">
        <v>44454</v>
      </c>
      <c r="C2134">
        <v>711</v>
      </c>
      <c r="D2134" t="s">
        <v>2902</v>
      </c>
      <c r="E2134" t="s">
        <v>2915</v>
      </c>
      <c r="F2134">
        <v>5</v>
      </c>
      <c r="G2134">
        <v>98.74</v>
      </c>
      <c r="H2134">
        <v>23.9</v>
      </c>
      <c r="I2134" t="b">
        <v>0</v>
      </c>
      <c r="J2134" t="s">
        <v>2910</v>
      </c>
      <c r="K2134" t="s">
        <v>2917</v>
      </c>
      <c r="L2134">
        <f>F2134*G2134</f>
        <v>493.7</v>
      </c>
      <c r="M2134">
        <f t="shared" si="33"/>
        <v>0</v>
      </c>
    </row>
    <row r="2135" spans="1:13" x14ac:dyDescent="0.35">
      <c r="A2135">
        <v>2298</v>
      </c>
      <c r="B2135" s="1">
        <v>44794</v>
      </c>
      <c r="C2135">
        <v>712</v>
      </c>
      <c r="D2135" t="s">
        <v>2913</v>
      </c>
      <c r="E2135" t="s">
        <v>2926</v>
      </c>
      <c r="F2135">
        <v>1</v>
      </c>
      <c r="G2135">
        <v>302.14</v>
      </c>
      <c r="H2135">
        <v>31.7</v>
      </c>
      <c r="I2135" t="b">
        <v>0</v>
      </c>
      <c r="J2135" t="s">
        <v>2910</v>
      </c>
      <c r="K2135" t="s">
        <v>2905</v>
      </c>
      <c r="L2135">
        <f>F2135*G2135</f>
        <v>302.14</v>
      </c>
      <c r="M2135">
        <f t="shared" si="33"/>
        <v>0</v>
      </c>
    </row>
    <row r="2136" spans="1:13" x14ac:dyDescent="0.35">
      <c r="A2136">
        <v>7427</v>
      </c>
      <c r="B2136" s="1">
        <v>44771</v>
      </c>
      <c r="C2136">
        <v>712</v>
      </c>
      <c r="D2136" t="s">
        <v>2906</v>
      </c>
      <c r="E2136" t="s">
        <v>2925</v>
      </c>
      <c r="F2136">
        <v>2</v>
      </c>
      <c r="G2136">
        <v>318.77999999999997</v>
      </c>
      <c r="H2136">
        <v>126.08</v>
      </c>
      <c r="I2136" t="b">
        <v>1</v>
      </c>
      <c r="J2136" t="s">
        <v>2919</v>
      </c>
      <c r="K2136" t="s">
        <v>2905</v>
      </c>
      <c r="L2136">
        <f>F2136*G2136</f>
        <v>637.55999999999995</v>
      </c>
      <c r="M2136">
        <f t="shared" si="33"/>
        <v>1</v>
      </c>
    </row>
    <row r="2137" spans="1:13" x14ac:dyDescent="0.35">
      <c r="A2137">
        <v>8610</v>
      </c>
      <c r="B2137" s="1">
        <v>44328</v>
      </c>
      <c r="C2137">
        <v>712</v>
      </c>
      <c r="D2137" t="s">
        <v>2913</v>
      </c>
      <c r="E2137" t="s">
        <v>2940</v>
      </c>
      <c r="F2137">
        <v>4</v>
      </c>
      <c r="G2137">
        <v>141.47999999999999</v>
      </c>
      <c r="H2137">
        <v>28.36</v>
      </c>
      <c r="I2137" t="b">
        <v>1</v>
      </c>
      <c r="J2137" t="s">
        <v>2916</v>
      </c>
      <c r="K2137" t="s">
        <v>2917</v>
      </c>
      <c r="L2137">
        <f>F2137*G2137</f>
        <v>565.91999999999996</v>
      </c>
      <c r="M2137">
        <f t="shared" si="33"/>
        <v>1</v>
      </c>
    </row>
    <row r="2138" spans="1:13" x14ac:dyDescent="0.35">
      <c r="A2138">
        <v>9115</v>
      </c>
      <c r="B2138" s="1">
        <v>44767</v>
      </c>
      <c r="C2138">
        <v>713</v>
      </c>
      <c r="D2138" t="s">
        <v>2920</v>
      </c>
      <c r="E2138" t="s">
        <v>2930</v>
      </c>
      <c r="F2138">
        <v>1</v>
      </c>
      <c r="G2138">
        <v>490.55</v>
      </c>
      <c r="H2138">
        <v>140.22</v>
      </c>
      <c r="I2138" t="b">
        <v>0</v>
      </c>
      <c r="J2138" t="s">
        <v>2916</v>
      </c>
      <c r="K2138" t="s">
        <v>2917</v>
      </c>
      <c r="L2138">
        <f>F2138*G2138</f>
        <v>490.55</v>
      </c>
      <c r="M2138">
        <f t="shared" si="33"/>
        <v>0</v>
      </c>
    </row>
    <row r="2139" spans="1:13" x14ac:dyDescent="0.35">
      <c r="A2139">
        <v>6931</v>
      </c>
      <c r="B2139" s="1">
        <v>44715</v>
      </c>
      <c r="C2139">
        <v>714</v>
      </c>
      <c r="D2139" t="s">
        <v>2902</v>
      </c>
      <c r="E2139" t="s">
        <v>2933</v>
      </c>
      <c r="F2139">
        <v>4</v>
      </c>
      <c r="G2139">
        <v>85.85</v>
      </c>
      <c r="H2139">
        <v>12.74</v>
      </c>
      <c r="I2139" t="b">
        <v>1</v>
      </c>
      <c r="J2139" t="s">
        <v>2904</v>
      </c>
      <c r="K2139" t="s">
        <v>2917</v>
      </c>
      <c r="L2139">
        <f>F2139*G2139</f>
        <v>343.4</v>
      </c>
      <c r="M2139">
        <f t="shared" si="33"/>
        <v>1</v>
      </c>
    </row>
    <row r="2140" spans="1:13" x14ac:dyDescent="0.35">
      <c r="A2140">
        <v>8893</v>
      </c>
      <c r="B2140" s="1">
        <v>44659</v>
      </c>
      <c r="C2140">
        <v>714</v>
      </c>
      <c r="D2140" t="s">
        <v>2913</v>
      </c>
      <c r="E2140" t="s">
        <v>2931</v>
      </c>
      <c r="F2140">
        <v>5</v>
      </c>
      <c r="G2140">
        <v>101.45</v>
      </c>
      <c r="H2140">
        <v>17.64</v>
      </c>
      <c r="I2140" t="b">
        <v>0</v>
      </c>
      <c r="J2140" t="s">
        <v>2910</v>
      </c>
      <c r="K2140" t="s">
        <v>2917</v>
      </c>
      <c r="L2140">
        <f>F2140*G2140</f>
        <v>507.25</v>
      </c>
      <c r="M2140">
        <f t="shared" si="33"/>
        <v>0</v>
      </c>
    </row>
    <row r="2141" spans="1:13" x14ac:dyDescent="0.35">
      <c r="A2141">
        <v>8728</v>
      </c>
      <c r="B2141" s="1">
        <v>44558</v>
      </c>
      <c r="C2141">
        <v>714</v>
      </c>
      <c r="D2141" t="s">
        <v>2908</v>
      </c>
      <c r="E2141" t="s">
        <v>2928</v>
      </c>
      <c r="F2141">
        <v>5</v>
      </c>
      <c r="G2141">
        <v>30.13</v>
      </c>
      <c r="H2141">
        <v>6.57</v>
      </c>
      <c r="I2141" t="b">
        <v>0</v>
      </c>
      <c r="J2141" t="s">
        <v>2929</v>
      </c>
      <c r="K2141" t="s">
        <v>2905</v>
      </c>
      <c r="L2141">
        <f>F2141*G2141</f>
        <v>150.65</v>
      </c>
      <c r="M2141">
        <f t="shared" si="33"/>
        <v>0</v>
      </c>
    </row>
    <row r="2142" spans="1:13" x14ac:dyDescent="0.35">
      <c r="A2142">
        <v>4272</v>
      </c>
      <c r="B2142" s="1">
        <v>44346</v>
      </c>
      <c r="C2142">
        <v>714</v>
      </c>
      <c r="D2142" t="s">
        <v>2908</v>
      </c>
      <c r="E2142" t="s">
        <v>2937</v>
      </c>
      <c r="F2142">
        <v>5</v>
      </c>
      <c r="G2142">
        <v>263.36</v>
      </c>
      <c r="H2142">
        <v>77.64</v>
      </c>
      <c r="I2142" t="b">
        <v>0</v>
      </c>
      <c r="J2142" t="s">
        <v>2916</v>
      </c>
      <c r="K2142" t="s">
        <v>2917</v>
      </c>
      <c r="L2142">
        <f>F2142*G2142</f>
        <v>1316.8000000000002</v>
      </c>
      <c r="M2142">
        <f t="shared" si="33"/>
        <v>0</v>
      </c>
    </row>
    <row r="2143" spans="1:13" x14ac:dyDescent="0.35">
      <c r="A2143">
        <v>6033</v>
      </c>
      <c r="B2143" s="1">
        <v>44300</v>
      </c>
      <c r="C2143">
        <v>714</v>
      </c>
      <c r="D2143" t="s">
        <v>2906</v>
      </c>
      <c r="E2143" t="s">
        <v>2941</v>
      </c>
      <c r="F2143">
        <v>4</v>
      </c>
      <c r="G2143">
        <v>370.48</v>
      </c>
      <c r="H2143">
        <v>44.89</v>
      </c>
      <c r="I2143" t="b">
        <v>1</v>
      </c>
      <c r="J2143" t="s">
        <v>2910</v>
      </c>
      <c r="K2143" t="s">
        <v>2917</v>
      </c>
      <c r="L2143">
        <f>F2143*G2143</f>
        <v>1481.92</v>
      </c>
      <c r="M2143">
        <f t="shared" si="33"/>
        <v>1</v>
      </c>
    </row>
    <row r="2144" spans="1:13" x14ac:dyDescent="0.35">
      <c r="A2144">
        <v>3167</v>
      </c>
      <c r="B2144" s="1">
        <v>44292</v>
      </c>
      <c r="C2144">
        <v>714</v>
      </c>
      <c r="D2144" t="s">
        <v>2911</v>
      </c>
      <c r="E2144" t="s">
        <v>2943</v>
      </c>
      <c r="F2144">
        <v>1</v>
      </c>
      <c r="G2144">
        <v>395.97</v>
      </c>
      <c r="H2144">
        <v>82.44</v>
      </c>
      <c r="I2144" t="b">
        <v>1</v>
      </c>
      <c r="J2144" t="s">
        <v>2929</v>
      </c>
      <c r="K2144" t="s">
        <v>2905</v>
      </c>
      <c r="L2144">
        <f>F2144*G2144</f>
        <v>395.97</v>
      </c>
      <c r="M2144">
        <f t="shared" si="33"/>
        <v>1</v>
      </c>
    </row>
    <row r="2145" spans="1:13" x14ac:dyDescent="0.35">
      <c r="A2145">
        <v>1616</v>
      </c>
      <c r="B2145" s="1">
        <v>44978</v>
      </c>
      <c r="C2145">
        <v>715</v>
      </c>
      <c r="D2145" t="s">
        <v>2908</v>
      </c>
      <c r="E2145" t="s">
        <v>2938</v>
      </c>
      <c r="F2145">
        <v>3</v>
      </c>
      <c r="G2145">
        <v>212.2</v>
      </c>
      <c r="H2145">
        <v>42.42</v>
      </c>
      <c r="I2145" t="b">
        <v>0</v>
      </c>
      <c r="J2145" t="s">
        <v>2910</v>
      </c>
      <c r="K2145" t="s">
        <v>2917</v>
      </c>
      <c r="L2145">
        <f>F2145*G2145</f>
        <v>636.59999999999991</v>
      </c>
      <c r="M2145">
        <f t="shared" si="33"/>
        <v>0</v>
      </c>
    </row>
    <row r="2146" spans="1:13" x14ac:dyDescent="0.35">
      <c r="A2146">
        <v>1094</v>
      </c>
      <c r="B2146" s="1">
        <v>44929</v>
      </c>
      <c r="C2146">
        <v>715</v>
      </c>
      <c r="D2146" t="s">
        <v>2902</v>
      </c>
      <c r="E2146" t="s">
        <v>2939</v>
      </c>
      <c r="F2146">
        <v>4</v>
      </c>
      <c r="G2146">
        <v>211.53</v>
      </c>
      <c r="H2146">
        <v>80.58</v>
      </c>
      <c r="I2146" t="b">
        <v>1</v>
      </c>
      <c r="J2146" t="s">
        <v>2910</v>
      </c>
      <c r="K2146" t="s">
        <v>2917</v>
      </c>
      <c r="L2146">
        <f>F2146*G2146</f>
        <v>846.12</v>
      </c>
      <c r="M2146">
        <f t="shared" si="33"/>
        <v>1</v>
      </c>
    </row>
    <row r="2147" spans="1:13" x14ac:dyDescent="0.35">
      <c r="A2147">
        <v>6005</v>
      </c>
      <c r="B2147" s="1">
        <v>44606</v>
      </c>
      <c r="C2147">
        <v>715</v>
      </c>
      <c r="D2147" t="s">
        <v>2908</v>
      </c>
      <c r="E2147" t="s">
        <v>2928</v>
      </c>
      <c r="F2147">
        <v>4</v>
      </c>
      <c r="G2147">
        <v>340.03</v>
      </c>
      <c r="H2147">
        <v>18.25</v>
      </c>
      <c r="I2147" t="b">
        <v>0</v>
      </c>
      <c r="J2147" t="s">
        <v>2929</v>
      </c>
      <c r="K2147" t="s">
        <v>2905</v>
      </c>
      <c r="L2147">
        <f>F2147*G2147</f>
        <v>1360.12</v>
      </c>
      <c r="M2147">
        <f t="shared" si="33"/>
        <v>0</v>
      </c>
    </row>
    <row r="2148" spans="1:13" x14ac:dyDescent="0.35">
      <c r="A2148">
        <v>2121</v>
      </c>
      <c r="B2148" s="1">
        <v>44428</v>
      </c>
      <c r="C2148">
        <v>715</v>
      </c>
      <c r="D2148" t="s">
        <v>2911</v>
      </c>
      <c r="E2148" t="s">
        <v>2944</v>
      </c>
      <c r="F2148">
        <v>5</v>
      </c>
      <c r="G2148">
        <v>180.57</v>
      </c>
      <c r="H2148">
        <v>55.75</v>
      </c>
      <c r="I2148" t="b">
        <v>0</v>
      </c>
      <c r="J2148" t="s">
        <v>2919</v>
      </c>
      <c r="K2148" t="s">
        <v>2917</v>
      </c>
      <c r="L2148">
        <f>F2148*G2148</f>
        <v>902.84999999999991</v>
      </c>
      <c r="M2148">
        <f t="shared" si="33"/>
        <v>0</v>
      </c>
    </row>
    <row r="2149" spans="1:13" x14ac:dyDescent="0.35">
      <c r="A2149">
        <v>8945</v>
      </c>
      <c r="B2149" s="1">
        <v>44358</v>
      </c>
      <c r="C2149">
        <v>715</v>
      </c>
      <c r="D2149" t="s">
        <v>2906</v>
      </c>
      <c r="E2149" t="s">
        <v>2934</v>
      </c>
      <c r="F2149">
        <v>4</v>
      </c>
      <c r="G2149">
        <v>469.09</v>
      </c>
      <c r="H2149">
        <v>231.01</v>
      </c>
      <c r="I2149" t="b">
        <v>1</v>
      </c>
      <c r="J2149" t="s">
        <v>2919</v>
      </c>
      <c r="K2149" t="s">
        <v>2905</v>
      </c>
      <c r="L2149">
        <f>F2149*G2149</f>
        <v>1876.36</v>
      </c>
      <c r="M2149">
        <f t="shared" si="33"/>
        <v>1</v>
      </c>
    </row>
    <row r="2150" spans="1:13" x14ac:dyDescent="0.35">
      <c r="A2150">
        <v>3006</v>
      </c>
      <c r="B2150" s="1">
        <v>44972</v>
      </c>
      <c r="C2150">
        <v>716</v>
      </c>
      <c r="D2150" t="s">
        <v>2908</v>
      </c>
      <c r="E2150" t="s">
        <v>2932</v>
      </c>
      <c r="F2150">
        <v>4</v>
      </c>
      <c r="G2150">
        <v>352.34</v>
      </c>
      <c r="H2150">
        <v>7.69</v>
      </c>
      <c r="I2150" t="b">
        <v>1</v>
      </c>
      <c r="J2150" t="s">
        <v>2910</v>
      </c>
      <c r="K2150" t="s">
        <v>2905</v>
      </c>
      <c r="L2150">
        <f>F2150*G2150</f>
        <v>1409.36</v>
      </c>
      <c r="M2150">
        <f t="shared" si="33"/>
        <v>1</v>
      </c>
    </row>
    <row r="2151" spans="1:13" x14ac:dyDescent="0.35">
      <c r="A2151">
        <v>7508</v>
      </c>
      <c r="B2151" s="1">
        <v>44706</v>
      </c>
      <c r="C2151">
        <v>716</v>
      </c>
      <c r="D2151" t="s">
        <v>2902</v>
      </c>
      <c r="E2151" t="s">
        <v>2903</v>
      </c>
      <c r="F2151">
        <v>2</v>
      </c>
      <c r="G2151">
        <v>112.6</v>
      </c>
      <c r="H2151">
        <v>43.4</v>
      </c>
      <c r="I2151" t="b">
        <v>0</v>
      </c>
      <c r="J2151" t="s">
        <v>2929</v>
      </c>
      <c r="K2151" t="s">
        <v>2905</v>
      </c>
      <c r="L2151">
        <f>F2151*G2151</f>
        <v>225.2</v>
      </c>
      <c r="M2151">
        <f t="shared" si="33"/>
        <v>0</v>
      </c>
    </row>
    <row r="2152" spans="1:13" x14ac:dyDescent="0.35">
      <c r="A2152">
        <v>5504</v>
      </c>
      <c r="B2152" s="1">
        <v>44399</v>
      </c>
      <c r="C2152">
        <v>716</v>
      </c>
      <c r="D2152" t="s">
        <v>2911</v>
      </c>
      <c r="E2152" t="s">
        <v>2912</v>
      </c>
      <c r="F2152">
        <v>3</v>
      </c>
      <c r="G2152">
        <v>276.44</v>
      </c>
      <c r="H2152">
        <v>130.38999999999999</v>
      </c>
      <c r="I2152" t="b">
        <v>1</v>
      </c>
      <c r="J2152" t="s">
        <v>2904</v>
      </c>
      <c r="K2152" t="s">
        <v>2917</v>
      </c>
      <c r="L2152">
        <f>F2152*G2152</f>
        <v>829.31999999999994</v>
      </c>
      <c r="M2152">
        <f t="shared" si="33"/>
        <v>1</v>
      </c>
    </row>
    <row r="2153" spans="1:13" x14ac:dyDescent="0.35">
      <c r="A2153">
        <v>9822</v>
      </c>
      <c r="B2153" s="1">
        <v>44884</v>
      </c>
      <c r="C2153">
        <v>717</v>
      </c>
      <c r="D2153" t="s">
        <v>2908</v>
      </c>
      <c r="E2153" t="s">
        <v>2932</v>
      </c>
      <c r="F2153">
        <v>5</v>
      </c>
      <c r="G2153">
        <v>421.16</v>
      </c>
      <c r="H2153">
        <v>173.17</v>
      </c>
      <c r="I2153" t="b">
        <v>0</v>
      </c>
      <c r="J2153" t="s">
        <v>2916</v>
      </c>
      <c r="K2153" t="s">
        <v>2917</v>
      </c>
      <c r="L2153">
        <f>F2153*G2153</f>
        <v>2105.8000000000002</v>
      </c>
      <c r="M2153">
        <f t="shared" si="33"/>
        <v>0</v>
      </c>
    </row>
    <row r="2154" spans="1:13" x14ac:dyDescent="0.35">
      <c r="A2154">
        <v>4601</v>
      </c>
      <c r="B2154" s="1">
        <v>44425</v>
      </c>
      <c r="C2154">
        <v>717</v>
      </c>
      <c r="D2154" t="s">
        <v>2913</v>
      </c>
      <c r="E2154" t="s">
        <v>2926</v>
      </c>
      <c r="F2154">
        <v>5</v>
      </c>
      <c r="G2154">
        <v>372.58</v>
      </c>
      <c r="H2154">
        <v>65.930000000000007</v>
      </c>
      <c r="I2154" t="b">
        <v>0</v>
      </c>
      <c r="J2154" t="s">
        <v>2919</v>
      </c>
      <c r="K2154" t="s">
        <v>2905</v>
      </c>
      <c r="L2154">
        <f>F2154*G2154</f>
        <v>1862.8999999999999</v>
      </c>
      <c r="M2154">
        <f t="shared" si="33"/>
        <v>0</v>
      </c>
    </row>
    <row r="2155" spans="1:13" x14ac:dyDescent="0.35">
      <c r="A2155">
        <v>9264</v>
      </c>
      <c r="B2155" s="1">
        <v>44364</v>
      </c>
      <c r="C2155">
        <v>717</v>
      </c>
      <c r="D2155" t="s">
        <v>2908</v>
      </c>
      <c r="E2155" t="s">
        <v>2932</v>
      </c>
      <c r="F2155">
        <v>3</v>
      </c>
      <c r="G2155">
        <v>21.14</v>
      </c>
      <c r="H2155">
        <v>9.9</v>
      </c>
      <c r="I2155" t="b">
        <v>0</v>
      </c>
      <c r="J2155" t="s">
        <v>2919</v>
      </c>
      <c r="K2155" t="s">
        <v>2917</v>
      </c>
      <c r="L2155">
        <f>F2155*G2155</f>
        <v>63.42</v>
      </c>
      <c r="M2155">
        <f t="shared" si="33"/>
        <v>0</v>
      </c>
    </row>
    <row r="2156" spans="1:13" x14ac:dyDescent="0.35">
      <c r="A2156">
        <v>6695</v>
      </c>
      <c r="B2156" s="1">
        <v>44682</v>
      </c>
      <c r="C2156">
        <v>718</v>
      </c>
      <c r="D2156" t="s">
        <v>2906</v>
      </c>
      <c r="E2156" t="s">
        <v>2941</v>
      </c>
      <c r="F2156">
        <v>1</v>
      </c>
      <c r="G2156">
        <v>437.37</v>
      </c>
      <c r="H2156">
        <v>189.5</v>
      </c>
      <c r="I2156" t="b">
        <v>0</v>
      </c>
      <c r="J2156" t="s">
        <v>2904</v>
      </c>
      <c r="K2156" t="s">
        <v>2917</v>
      </c>
      <c r="L2156">
        <f>F2156*G2156</f>
        <v>437.37</v>
      </c>
      <c r="M2156">
        <f t="shared" si="33"/>
        <v>0</v>
      </c>
    </row>
    <row r="2157" spans="1:13" x14ac:dyDescent="0.35">
      <c r="A2157">
        <v>7926</v>
      </c>
      <c r="B2157" s="1">
        <v>44617</v>
      </c>
      <c r="C2157">
        <v>719</v>
      </c>
      <c r="D2157" t="s">
        <v>2906</v>
      </c>
      <c r="E2157" t="s">
        <v>2941</v>
      </c>
      <c r="F2157">
        <v>1</v>
      </c>
      <c r="G2157">
        <v>62.28</v>
      </c>
      <c r="H2157">
        <v>16.07</v>
      </c>
      <c r="I2157" t="b">
        <v>0</v>
      </c>
      <c r="J2157" t="s">
        <v>2929</v>
      </c>
      <c r="K2157" t="s">
        <v>2905</v>
      </c>
      <c r="L2157">
        <f>F2157*G2157</f>
        <v>62.28</v>
      </c>
      <c r="M2157">
        <f t="shared" si="33"/>
        <v>0</v>
      </c>
    </row>
    <row r="2158" spans="1:13" x14ac:dyDescent="0.35">
      <c r="A2158">
        <v>2469</v>
      </c>
      <c r="B2158" s="1">
        <v>44614</v>
      </c>
      <c r="C2158">
        <v>719</v>
      </c>
      <c r="D2158" t="s">
        <v>2913</v>
      </c>
      <c r="E2158" t="s">
        <v>2940</v>
      </c>
      <c r="F2158">
        <v>3</v>
      </c>
      <c r="G2158">
        <v>351.01</v>
      </c>
      <c r="H2158">
        <v>144.26</v>
      </c>
      <c r="I2158" t="b">
        <v>0</v>
      </c>
      <c r="J2158" t="s">
        <v>2916</v>
      </c>
      <c r="K2158" t="s">
        <v>2905</v>
      </c>
      <c r="L2158">
        <f>F2158*G2158</f>
        <v>1053.03</v>
      </c>
      <c r="M2158">
        <f t="shared" si="33"/>
        <v>0</v>
      </c>
    </row>
    <row r="2159" spans="1:13" x14ac:dyDescent="0.35">
      <c r="A2159">
        <v>2522</v>
      </c>
      <c r="B2159" s="1">
        <v>44485</v>
      </c>
      <c r="C2159">
        <v>719</v>
      </c>
      <c r="D2159" t="s">
        <v>2908</v>
      </c>
      <c r="E2159" t="s">
        <v>2932</v>
      </c>
      <c r="F2159">
        <v>2</v>
      </c>
      <c r="G2159">
        <v>249.04</v>
      </c>
      <c r="H2159">
        <v>39.44</v>
      </c>
      <c r="I2159" t="b">
        <v>0</v>
      </c>
      <c r="J2159" t="s">
        <v>2929</v>
      </c>
      <c r="K2159" t="s">
        <v>2917</v>
      </c>
      <c r="L2159">
        <f>F2159*G2159</f>
        <v>498.08</v>
      </c>
      <c r="M2159">
        <f t="shared" si="33"/>
        <v>0</v>
      </c>
    </row>
    <row r="2160" spans="1:13" x14ac:dyDescent="0.35">
      <c r="A2160">
        <v>3484</v>
      </c>
      <c r="B2160" s="1">
        <v>44655</v>
      </c>
      <c r="C2160">
        <v>720</v>
      </c>
      <c r="D2160" t="s">
        <v>2902</v>
      </c>
      <c r="E2160" t="s">
        <v>2923</v>
      </c>
      <c r="F2160">
        <v>1</v>
      </c>
      <c r="G2160">
        <v>146.4</v>
      </c>
      <c r="H2160">
        <v>2.8</v>
      </c>
      <c r="I2160" t="b">
        <v>1</v>
      </c>
      <c r="J2160" t="s">
        <v>2929</v>
      </c>
      <c r="K2160" t="s">
        <v>2917</v>
      </c>
      <c r="L2160">
        <f>F2160*G2160</f>
        <v>146.4</v>
      </c>
      <c r="M2160">
        <f t="shared" si="33"/>
        <v>1</v>
      </c>
    </row>
    <row r="2161" spans="1:13" x14ac:dyDescent="0.35">
      <c r="A2161">
        <v>7516</v>
      </c>
      <c r="B2161" s="1">
        <v>44494</v>
      </c>
      <c r="C2161">
        <v>720</v>
      </c>
      <c r="D2161" t="s">
        <v>2902</v>
      </c>
      <c r="E2161" t="s">
        <v>2923</v>
      </c>
      <c r="F2161">
        <v>1</v>
      </c>
      <c r="G2161">
        <v>91.74</v>
      </c>
      <c r="H2161">
        <v>8.27</v>
      </c>
      <c r="I2161" t="b">
        <v>0</v>
      </c>
      <c r="J2161" t="s">
        <v>2904</v>
      </c>
      <c r="K2161" t="s">
        <v>2905</v>
      </c>
      <c r="L2161">
        <f>F2161*G2161</f>
        <v>91.74</v>
      </c>
      <c r="M2161">
        <f t="shared" si="33"/>
        <v>0</v>
      </c>
    </row>
    <row r="2162" spans="1:13" x14ac:dyDescent="0.35">
      <c r="A2162">
        <v>8654</v>
      </c>
      <c r="B2162" s="1">
        <v>44872</v>
      </c>
      <c r="C2162">
        <v>721</v>
      </c>
      <c r="D2162" t="s">
        <v>2911</v>
      </c>
      <c r="E2162" t="s">
        <v>2912</v>
      </c>
      <c r="F2162">
        <v>5</v>
      </c>
      <c r="G2162">
        <v>64.98</v>
      </c>
      <c r="H2162">
        <v>26.93</v>
      </c>
      <c r="I2162" t="b">
        <v>1</v>
      </c>
      <c r="J2162" t="s">
        <v>2904</v>
      </c>
      <c r="K2162" t="s">
        <v>2917</v>
      </c>
      <c r="L2162">
        <f>F2162*G2162</f>
        <v>324.90000000000003</v>
      </c>
      <c r="M2162">
        <f t="shared" si="33"/>
        <v>1</v>
      </c>
    </row>
    <row r="2163" spans="1:13" x14ac:dyDescent="0.35">
      <c r="A2163">
        <v>5303</v>
      </c>
      <c r="B2163" s="1">
        <v>44737</v>
      </c>
      <c r="C2163">
        <v>721</v>
      </c>
      <c r="D2163" t="s">
        <v>2911</v>
      </c>
      <c r="E2163" t="s">
        <v>2943</v>
      </c>
      <c r="F2163">
        <v>5</v>
      </c>
      <c r="G2163">
        <v>141</v>
      </c>
      <c r="H2163">
        <v>60.49</v>
      </c>
      <c r="I2163" t="b">
        <v>1</v>
      </c>
      <c r="J2163" t="s">
        <v>2916</v>
      </c>
      <c r="K2163" t="s">
        <v>2905</v>
      </c>
      <c r="L2163">
        <f>F2163*G2163</f>
        <v>705</v>
      </c>
      <c r="M2163">
        <f t="shared" si="33"/>
        <v>1</v>
      </c>
    </row>
    <row r="2164" spans="1:13" x14ac:dyDescent="0.35">
      <c r="A2164">
        <v>1560</v>
      </c>
      <c r="B2164" s="1">
        <v>44815</v>
      </c>
      <c r="C2164">
        <v>722</v>
      </c>
      <c r="D2164" t="s">
        <v>2906</v>
      </c>
      <c r="E2164" t="s">
        <v>2934</v>
      </c>
      <c r="F2164">
        <v>5</v>
      </c>
      <c r="G2164">
        <v>210.7</v>
      </c>
      <c r="H2164">
        <v>55</v>
      </c>
      <c r="I2164" t="b">
        <v>0</v>
      </c>
      <c r="J2164" t="s">
        <v>2916</v>
      </c>
      <c r="K2164" t="s">
        <v>2905</v>
      </c>
      <c r="L2164">
        <f>F2164*G2164</f>
        <v>1053.5</v>
      </c>
      <c r="M2164">
        <f t="shared" si="33"/>
        <v>0</v>
      </c>
    </row>
    <row r="2165" spans="1:13" x14ac:dyDescent="0.35">
      <c r="A2165">
        <v>7059</v>
      </c>
      <c r="B2165" s="1">
        <v>44521</v>
      </c>
      <c r="C2165">
        <v>722</v>
      </c>
      <c r="D2165" t="s">
        <v>2920</v>
      </c>
      <c r="E2165" t="s">
        <v>2936</v>
      </c>
      <c r="F2165">
        <v>2</v>
      </c>
      <c r="G2165">
        <v>334.28</v>
      </c>
      <c r="H2165">
        <v>51.78</v>
      </c>
      <c r="I2165" t="b">
        <v>0</v>
      </c>
      <c r="J2165" t="s">
        <v>2910</v>
      </c>
      <c r="K2165" t="s">
        <v>2917</v>
      </c>
      <c r="L2165">
        <f>F2165*G2165</f>
        <v>668.56</v>
      </c>
      <c r="M2165">
        <f t="shared" si="33"/>
        <v>0</v>
      </c>
    </row>
    <row r="2166" spans="1:13" x14ac:dyDescent="0.35">
      <c r="A2166">
        <v>8109</v>
      </c>
      <c r="B2166" s="1">
        <v>44694</v>
      </c>
      <c r="C2166">
        <v>723</v>
      </c>
      <c r="D2166" t="s">
        <v>2902</v>
      </c>
      <c r="E2166" t="s">
        <v>2903</v>
      </c>
      <c r="F2166">
        <v>2</v>
      </c>
      <c r="G2166">
        <v>227.34</v>
      </c>
      <c r="H2166">
        <v>34.409999999999997</v>
      </c>
      <c r="I2166" t="b">
        <v>0</v>
      </c>
      <c r="J2166" t="s">
        <v>2904</v>
      </c>
      <c r="K2166" t="s">
        <v>2905</v>
      </c>
      <c r="L2166">
        <f>F2166*G2166</f>
        <v>454.68</v>
      </c>
      <c r="M2166">
        <f t="shared" si="33"/>
        <v>0</v>
      </c>
    </row>
    <row r="2167" spans="1:13" x14ac:dyDescent="0.35">
      <c r="A2167">
        <v>9039</v>
      </c>
      <c r="B2167" s="1">
        <v>44496</v>
      </c>
      <c r="C2167">
        <v>723</v>
      </c>
      <c r="D2167" t="s">
        <v>2913</v>
      </c>
      <c r="E2167" t="s">
        <v>2914</v>
      </c>
      <c r="F2167">
        <v>1</v>
      </c>
      <c r="G2167">
        <v>64.819999999999993</v>
      </c>
      <c r="H2167">
        <v>30.63</v>
      </c>
      <c r="I2167" t="b">
        <v>1</v>
      </c>
      <c r="J2167" t="s">
        <v>2904</v>
      </c>
      <c r="K2167" t="s">
        <v>2917</v>
      </c>
      <c r="L2167">
        <f>F2167*G2167</f>
        <v>64.819999999999993</v>
      </c>
      <c r="M2167">
        <f t="shared" si="33"/>
        <v>1</v>
      </c>
    </row>
    <row r="2168" spans="1:13" x14ac:dyDescent="0.35">
      <c r="A2168">
        <v>184</v>
      </c>
      <c r="B2168" s="1">
        <v>44641</v>
      </c>
      <c r="C2168">
        <v>724</v>
      </c>
      <c r="D2168" t="s">
        <v>2920</v>
      </c>
      <c r="E2168" t="s">
        <v>2935</v>
      </c>
      <c r="F2168">
        <v>2</v>
      </c>
      <c r="G2168">
        <v>328.72</v>
      </c>
      <c r="H2168">
        <v>106.23</v>
      </c>
      <c r="I2168" t="b">
        <v>0</v>
      </c>
      <c r="J2168" t="s">
        <v>2919</v>
      </c>
      <c r="K2168" t="s">
        <v>2917</v>
      </c>
      <c r="L2168">
        <f>F2168*G2168</f>
        <v>657.44</v>
      </c>
      <c r="M2168">
        <f t="shared" si="33"/>
        <v>0</v>
      </c>
    </row>
    <row r="2169" spans="1:13" x14ac:dyDescent="0.35">
      <c r="A2169">
        <v>1871</v>
      </c>
      <c r="B2169" s="1">
        <v>44443</v>
      </c>
      <c r="C2169">
        <v>724</v>
      </c>
      <c r="D2169" t="s">
        <v>2913</v>
      </c>
      <c r="E2169" t="s">
        <v>2918</v>
      </c>
      <c r="F2169">
        <v>1</v>
      </c>
      <c r="G2169">
        <v>266.67</v>
      </c>
      <c r="H2169">
        <v>51.21</v>
      </c>
      <c r="I2169" t="b">
        <v>1</v>
      </c>
      <c r="J2169" t="s">
        <v>2929</v>
      </c>
      <c r="K2169" t="s">
        <v>2905</v>
      </c>
      <c r="L2169">
        <f>F2169*G2169</f>
        <v>266.67</v>
      </c>
      <c r="M2169">
        <f t="shared" si="33"/>
        <v>1</v>
      </c>
    </row>
    <row r="2170" spans="1:13" x14ac:dyDescent="0.35">
      <c r="A2170">
        <v>8034</v>
      </c>
      <c r="B2170" s="1">
        <v>44812</v>
      </c>
      <c r="C2170">
        <v>725</v>
      </c>
      <c r="D2170" t="s">
        <v>2911</v>
      </c>
      <c r="E2170" t="s">
        <v>2924</v>
      </c>
      <c r="F2170">
        <v>5</v>
      </c>
      <c r="G2170">
        <v>476.11</v>
      </c>
      <c r="H2170">
        <v>225.15</v>
      </c>
      <c r="I2170" t="b">
        <v>1</v>
      </c>
      <c r="J2170" t="s">
        <v>2916</v>
      </c>
      <c r="K2170" t="s">
        <v>2917</v>
      </c>
      <c r="L2170">
        <f>F2170*G2170</f>
        <v>2380.5500000000002</v>
      </c>
      <c r="M2170">
        <f t="shared" si="33"/>
        <v>1</v>
      </c>
    </row>
    <row r="2171" spans="1:13" x14ac:dyDescent="0.35">
      <c r="A2171">
        <v>2855</v>
      </c>
      <c r="B2171" s="1">
        <v>44473</v>
      </c>
      <c r="C2171">
        <v>725</v>
      </c>
      <c r="D2171" t="s">
        <v>2908</v>
      </c>
      <c r="E2171" t="s">
        <v>2938</v>
      </c>
      <c r="F2171">
        <v>3</v>
      </c>
      <c r="G2171">
        <v>119.39</v>
      </c>
      <c r="H2171">
        <v>35.159999999999997</v>
      </c>
      <c r="I2171" t="b">
        <v>1</v>
      </c>
      <c r="J2171" t="s">
        <v>2929</v>
      </c>
      <c r="K2171" t="s">
        <v>2905</v>
      </c>
      <c r="L2171">
        <f>F2171*G2171</f>
        <v>358.17</v>
      </c>
      <c r="M2171">
        <f t="shared" si="33"/>
        <v>1</v>
      </c>
    </row>
    <row r="2172" spans="1:13" x14ac:dyDescent="0.35">
      <c r="A2172">
        <v>6284</v>
      </c>
      <c r="B2172" s="1">
        <v>44906</v>
      </c>
      <c r="C2172">
        <v>726</v>
      </c>
      <c r="D2172" t="s">
        <v>2913</v>
      </c>
      <c r="E2172" t="s">
        <v>2914</v>
      </c>
      <c r="F2172">
        <v>3</v>
      </c>
      <c r="G2172">
        <v>45.8</v>
      </c>
      <c r="H2172">
        <v>12.76</v>
      </c>
      <c r="I2172" t="b">
        <v>1</v>
      </c>
      <c r="J2172" t="s">
        <v>2910</v>
      </c>
      <c r="K2172" t="s">
        <v>2917</v>
      </c>
      <c r="L2172">
        <f>F2172*G2172</f>
        <v>137.39999999999998</v>
      </c>
      <c r="M2172">
        <f t="shared" si="33"/>
        <v>1</v>
      </c>
    </row>
    <row r="2173" spans="1:13" x14ac:dyDescent="0.35">
      <c r="A2173">
        <v>4118</v>
      </c>
      <c r="B2173" s="1">
        <v>44638</v>
      </c>
      <c r="C2173">
        <v>726</v>
      </c>
      <c r="D2173" t="s">
        <v>2908</v>
      </c>
      <c r="E2173" t="s">
        <v>2909</v>
      </c>
      <c r="F2173">
        <v>2</v>
      </c>
      <c r="G2173">
        <v>462.3</v>
      </c>
      <c r="H2173">
        <v>141.72</v>
      </c>
      <c r="I2173" t="b">
        <v>1</v>
      </c>
      <c r="J2173" t="s">
        <v>2919</v>
      </c>
      <c r="K2173" t="s">
        <v>2905</v>
      </c>
      <c r="L2173">
        <f>F2173*G2173</f>
        <v>924.6</v>
      </c>
      <c r="M2173">
        <f t="shared" si="33"/>
        <v>1</v>
      </c>
    </row>
    <row r="2174" spans="1:13" x14ac:dyDescent="0.35">
      <c r="A2174">
        <v>1418</v>
      </c>
      <c r="B2174" s="1">
        <v>44378</v>
      </c>
      <c r="C2174">
        <v>726</v>
      </c>
      <c r="D2174" t="s">
        <v>2906</v>
      </c>
      <c r="E2174" t="s">
        <v>2907</v>
      </c>
      <c r="F2174">
        <v>3</v>
      </c>
      <c r="G2174">
        <v>10.78</v>
      </c>
      <c r="H2174">
        <v>2.41</v>
      </c>
      <c r="I2174" t="b">
        <v>0</v>
      </c>
      <c r="J2174" t="s">
        <v>2919</v>
      </c>
      <c r="K2174" t="s">
        <v>2905</v>
      </c>
      <c r="L2174">
        <f>F2174*G2174</f>
        <v>32.339999999999996</v>
      </c>
      <c r="M2174">
        <f t="shared" si="33"/>
        <v>0</v>
      </c>
    </row>
    <row r="2175" spans="1:13" x14ac:dyDescent="0.35">
      <c r="A2175">
        <v>5037</v>
      </c>
      <c r="B2175" s="1">
        <v>44771</v>
      </c>
      <c r="C2175">
        <v>727</v>
      </c>
      <c r="D2175" t="s">
        <v>2911</v>
      </c>
      <c r="E2175" t="s">
        <v>2912</v>
      </c>
      <c r="F2175">
        <v>3</v>
      </c>
      <c r="G2175">
        <v>309.87</v>
      </c>
      <c r="H2175">
        <v>61.28</v>
      </c>
      <c r="I2175" t="b">
        <v>1</v>
      </c>
      <c r="J2175" t="s">
        <v>2904</v>
      </c>
      <c r="K2175" t="s">
        <v>2917</v>
      </c>
      <c r="L2175">
        <f>F2175*G2175</f>
        <v>929.61</v>
      </c>
      <c r="M2175">
        <f t="shared" si="33"/>
        <v>1</v>
      </c>
    </row>
    <row r="2176" spans="1:13" x14ac:dyDescent="0.35">
      <c r="A2176">
        <v>90</v>
      </c>
      <c r="B2176" s="1">
        <v>44717</v>
      </c>
      <c r="C2176">
        <v>727</v>
      </c>
      <c r="D2176" t="s">
        <v>2902</v>
      </c>
      <c r="E2176" t="s">
        <v>2915</v>
      </c>
      <c r="F2176">
        <v>5</v>
      </c>
      <c r="G2176">
        <v>266.04000000000002</v>
      </c>
      <c r="H2176">
        <v>69.14</v>
      </c>
      <c r="I2176" t="b">
        <v>0</v>
      </c>
      <c r="J2176" t="s">
        <v>2916</v>
      </c>
      <c r="K2176" t="s">
        <v>2905</v>
      </c>
      <c r="L2176">
        <f>F2176*G2176</f>
        <v>1330.2</v>
      </c>
      <c r="M2176">
        <f t="shared" si="33"/>
        <v>0</v>
      </c>
    </row>
    <row r="2177" spans="1:13" x14ac:dyDescent="0.35">
      <c r="A2177">
        <v>8332</v>
      </c>
      <c r="B2177" s="1">
        <v>44703</v>
      </c>
      <c r="C2177">
        <v>727</v>
      </c>
      <c r="D2177" t="s">
        <v>2906</v>
      </c>
      <c r="E2177" t="s">
        <v>2922</v>
      </c>
      <c r="F2177">
        <v>4</v>
      </c>
      <c r="G2177">
        <v>434.72</v>
      </c>
      <c r="H2177">
        <v>115.54</v>
      </c>
      <c r="I2177" t="b">
        <v>1</v>
      </c>
      <c r="J2177" t="s">
        <v>2916</v>
      </c>
      <c r="K2177" t="s">
        <v>2905</v>
      </c>
      <c r="L2177">
        <f>F2177*G2177</f>
        <v>1738.88</v>
      </c>
      <c r="M2177">
        <f t="shared" si="33"/>
        <v>1</v>
      </c>
    </row>
    <row r="2178" spans="1:13" x14ac:dyDescent="0.35">
      <c r="A2178">
        <v>7445</v>
      </c>
      <c r="B2178" s="1">
        <v>44492</v>
      </c>
      <c r="C2178">
        <v>727</v>
      </c>
      <c r="D2178" t="s">
        <v>2920</v>
      </c>
      <c r="E2178" t="s">
        <v>2935</v>
      </c>
      <c r="F2178">
        <v>1</v>
      </c>
      <c r="G2178">
        <v>362.87</v>
      </c>
      <c r="H2178">
        <v>62.05</v>
      </c>
      <c r="I2178" t="b">
        <v>0</v>
      </c>
      <c r="J2178" t="s">
        <v>2904</v>
      </c>
      <c r="K2178" t="s">
        <v>2917</v>
      </c>
      <c r="L2178">
        <f>F2178*G2178</f>
        <v>362.87</v>
      </c>
      <c r="M2178">
        <f t="shared" si="33"/>
        <v>0</v>
      </c>
    </row>
    <row r="2179" spans="1:13" x14ac:dyDescent="0.35">
      <c r="A2179">
        <v>1632</v>
      </c>
      <c r="B2179" s="1">
        <v>44754</v>
      </c>
      <c r="C2179">
        <v>728</v>
      </c>
      <c r="D2179" t="s">
        <v>2920</v>
      </c>
      <c r="E2179" t="s">
        <v>2927</v>
      </c>
      <c r="F2179">
        <v>1</v>
      </c>
      <c r="G2179">
        <v>319.41000000000003</v>
      </c>
      <c r="H2179">
        <v>125.25</v>
      </c>
      <c r="I2179" t="b">
        <v>0</v>
      </c>
      <c r="J2179" t="s">
        <v>2904</v>
      </c>
      <c r="K2179" t="s">
        <v>2917</v>
      </c>
      <c r="L2179">
        <f>F2179*G2179</f>
        <v>319.41000000000003</v>
      </c>
      <c r="M2179">
        <f t="shared" ref="M2179:M2242" si="34">IF(I2179, 1, 0)</f>
        <v>0</v>
      </c>
    </row>
    <row r="2180" spans="1:13" x14ac:dyDescent="0.35">
      <c r="A2180">
        <v>6810</v>
      </c>
      <c r="B2180" s="1">
        <v>44329</v>
      </c>
      <c r="C2180">
        <v>728</v>
      </c>
      <c r="D2180" t="s">
        <v>2913</v>
      </c>
      <c r="E2180" t="s">
        <v>2940</v>
      </c>
      <c r="F2180">
        <v>2</v>
      </c>
      <c r="G2180">
        <v>50.51</v>
      </c>
      <c r="H2180">
        <v>0.78</v>
      </c>
      <c r="I2180" t="b">
        <v>1</v>
      </c>
      <c r="J2180" t="s">
        <v>2910</v>
      </c>
      <c r="K2180" t="s">
        <v>2917</v>
      </c>
      <c r="L2180">
        <f>F2180*G2180</f>
        <v>101.02</v>
      </c>
      <c r="M2180">
        <f t="shared" si="34"/>
        <v>1</v>
      </c>
    </row>
    <row r="2181" spans="1:13" x14ac:dyDescent="0.35">
      <c r="A2181">
        <v>8790</v>
      </c>
      <c r="B2181" s="1">
        <v>45000</v>
      </c>
      <c r="C2181">
        <v>729</v>
      </c>
      <c r="D2181" t="s">
        <v>2902</v>
      </c>
      <c r="E2181" t="s">
        <v>2939</v>
      </c>
      <c r="F2181">
        <v>2</v>
      </c>
      <c r="G2181">
        <v>396.52</v>
      </c>
      <c r="H2181">
        <v>107.4</v>
      </c>
      <c r="I2181" t="b">
        <v>1</v>
      </c>
      <c r="J2181" t="s">
        <v>2919</v>
      </c>
      <c r="K2181" t="s">
        <v>2917</v>
      </c>
      <c r="L2181">
        <f>F2181*G2181</f>
        <v>793.04</v>
      </c>
      <c r="M2181">
        <f t="shared" si="34"/>
        <v>1</v>
      </c>
    </row>
    <row r="2182" spans="1:13" x14ac:dyDescent="0.35">
      <c r="A2182">
        <v>2333</v>
      </c>
      <c r="B2182" s="1">
        <v>44427</v>
      </c>
      <c r="C2182">
        <v>729</v>
      </c>
      <c r="D2182" t="s">
        <v>2911</v>
      </c>
      <c r="E2182" t="s">
        <v>2912</v>
      </c>
      <c r="F2182">
        <v>1</v>
      </c>
      <c r="G2182">
        <v>461.42</v>
      </c>
      <c r="H2182">
        <v>207.01</v>
      </c>
      <c r="I2182" t="b">
        <v>0</v>
      </c>
      <c r="J2182" t="s">
        <v>2910</v>
      </c>
      <c r="K2182" t="s">
        <v>2905</v>
      </c>
      <c r="L2182">
        <f>F2182*G2182</f>
        <v>461.42</v>
      </c>
      <c r="M2182">
        <f t="shared" si="34"/>
        <v>0</v>
      </c>
    </row>
    <row r="2183" spans="1:13" x14ac:dyDescent="0.35">
      <c r="A2183">
        <v>6847</v>
      </c>
      <c r="B2183" s="1">
        <v>44342</v>
      </c>
      <c r="C2183">
        <v>729</v>
      </c>
      <c r="D2183" t="s">
        <v>2913</v>
      </c>
      <c r="E2183" t="s">
        <v>2931</v>
      </c>
      <c r="F2183">
        <v>5</v>
      </c>
      <c r="G2183">
        <v>472.88</v>
      </c>
      <c r="H2183">
        <v>174.89</v>
      </c>
      <c r="I2183" t="b">
        <v>1</v>
      </c>
      <c r="J2183" t="s">
        <v>2904</v>
      </c>
      <c r="K2183" t="s">
        <v>2905</v>
      </c>
      <c r="L2183">
        <f>F2183*G2183</f>
        <v>2364.4</v>
      </c>
      <c r="M2183">
        <f t="shared" si="34"/>
        <v>1</v>
      </c>
    </row>
    <row r="2184" spans="1:13" x14ac:dyDescent="0.35">
      <c r="A2184">
        <v>7759</v>
      </c>
      <c r="B2184" s="1">
        <v>44985</v>
      </c>
      <c r="C2184">
        <v>730</v>
      </c>
      <c r="D2184" t="s">
        <v>2911</v>
      </c>
      <c r="E2184" t="s">
        <v>2944</v>
      </c>
      <c r="F2184">
        <v>3</v>
      </c>
      <c r="G2184">
        <v>64.72</v>
      </c>
      <c r="H2184">
        <v>5.79</v>
      </c>
      <c r="I2184" t="b">
        <v>0</v>
      </c>
      <c r="J2184" t="s">
        <v>2904</v>
      </c>
      <c r="K2184" t="s">
        <v>2905</v>
      </c>
      <c r="L2184">
        <f>F2184*G2184</f>
        <v>194.16</v>
      </c>
      <c r="M2184">
        <f t="shared" si="34"/>
        <v>0</v>
      </c>
    </row>
    <row r="2185" spans="1:13" x14ac:dyDescent="0.35">
      <c r="A2185">
        <v>9971</v>
      </c>
      <c r="B2185" s="1">
        <v>44692</v>
      </c>
      <c r="C2185">
        <v>730</v>
      </c>
      <c r="D2185" t="s">
        <v>2908</v>
      </c>
      <c r="E2185" t="s">
        <v>2937</v>
      </c>
      <c r="F2185">
        <v>2</v>
      </c>
      <c r="G2185">
        <v>223.51</v>
      </c>
      <c r="H2185">
        <v>19.78</v>
      </c>
      <c r="I2185" t="b">
        <v>1</v>
      </c>
      <c r="J2185" t="s">
        <v>2904</v>
      </c>
      <c r="K2185" t="s">
        <v>2905</v>
      </c>
      <c r="L2185">
        <f>F2185*G2185</f>
        <v>447.02</v>
      </c>
      <c r="M2185">
        <f t="shared" si="34"/>
        <v>1</v>
      </c>
    </row>
    <row r="2186" spans="1:13" x14ac:dyDescent="0.35">
      <c r="A2186">
        <v>3698</v>
      </c>
      <c r="B2186" s="1">
        <v>44858</v>
      </c>
      <c r="C2186">
        <v>731</v>
      </c>
      <c r="D2186" t="s">
        <v>2908</v>
      </c>
      <c r="E2186" t="s">
        <v>2932</v>
      </c>
      <c r="F2186">
        <v>2</v>
      </c>
      <c r="G2186">
        <v>102.63</v>
      </c>
      <c r="H2186">
        <v>35.94</v>
      </c>
      <c r="I2186" t="b">
        <v>1</v>
      </c>
      <c r="J2186" t="s">
        <v>2919</v>
      </c>
      <c r="K2186" t="s">
        <v>2917</v>
      </c>
      <c r="L2186">
        <f>F2186*G2186</f>
        <v>205.26</v>
      </c>
      <c r="M2186">
        <f t="shared" si="34"/>
        <v>1</v>
      </c>
    </row>
    <row r="2187" spans="1:13" x14ac:dyDescent="0.35">
      <c r="A2187">
        <v>4361</v>
      </c>
      <c r="B2187" s="1">
        <v>44622</v>
      </c>
      <c r="C2187">
        <v>731</v>
      </c>
      <c r="D2187" t="s">
        <v>2908</v>
      </c>
      <c r="E2187" t="s">
        <v>2938</v>
      </c>
      <c r="F2187">
        <v>5</v>
      </c>
      <c r="G2187">
        <v>475.48</v>
      </c>
      <c r="H2187">
        <v>221.59</v>
      </c>
      <c r="I2187" t="b">
        <v>0</v>
      </c>
      <c r="J2187" t="s">
        <v>2929</v>
      </c>
      <c r="K2187" t="s">
        <v>2917</v>
      </c>
      <c r="L2187">
        <f>F2187*G2187</f>
        <v>2377.4</v>
      </c>
      <c r="M2187">
        <f t="shared" si="34"/>
        <v>0</v>
      </c>
    </row>
    <row r="2188" spans="1:13" x14ac:dyDescent="0.35">
      <c r="A2188">
        <v>8772</v>
      </c>
      <c r="B2188" s="1">
        <v>44614</v>
      </c>
      <c r="C2188">
        <v>731</v>
      </c>
      <c r="D2188" t="s">
        <v>2911</v>
      </c>
      <c r="E2188" t="s">
        <v>2912</v>
      </c>
      <c r="F2188">
        <v>4</v>
      </c>
      <c r="G2188">
        <v>332.96</v>
      </c>
      <c r="H2188">
        <v>33.58</v>
      </c>
      <c r="I2188" t="b">
        <v>0</v>
      </c>
      <c r="J2188" t="s">
        <v>2929</v>
      </c>
      <c r="K2188" t="s">
        <v>2905</v>
      </c>
      <c r="L2188">
        <f>F2188*G2188</f>
        <v>1331.84</v>
      </c>
      <c r="M2188">
        <f t="shared" si="34"/>
        <v>0</v>
      </c>
    </row>
    <row r="2189" spans="1:13" x14ac:dyDescent="0.35">
      <c r="A2189">
        <v>1410</v>
      </c>
      <c r="B2189" s="1">
        <v>44610</v>
      </c>
      <c r="C2189">
        <v>731</v>
      </c>
      <c r="D2189" t="s">
        <v>2911</v>
      </c>
      <c r="E2189" t="s">
        <v>2924</v>
      </c>
      <c r="F2189">
        <v>2</v>
      </c>
      <c r="G2189">
        <v>221.7</v>
      </c>
      <c r="H2189">
        <v>101.79</v>
      </c>
      <c r="I2189" t="b">
        <v>0</v>
      </c>
      <c r="J2189" t="s">
        <v>2916</v>
      </c>
      <c r="K2189" t="s">
        <v>2917</v>
      </c>
      <c r="L2189">
        <f>F2189*G2189</f>
        <v>443.4</v>
      </c>
      <c r="M2189">
        <f t="shared" si="34"/>
        <v>0</v>
      </c>
    </row>
    <row r="2190" spans="1:13" x14ac:dyDescent="0.35">
      <c r="A2190">
        <v>7788</v>
      </c>
      <c r="B2190" s="1">
        <v>44300</v>
      </c>
      <c r="C2190">
        <v>731</v>
      </c>
      <c r="D2190" t="s">
        <v>2913</v>
      </c>
      <c r="E2190" t="s">
        <v>2918</v>
      </c>
      <c r="F2190">
        <v>2</v>
      </c>
      <c r="G2190">
        <v>374.43</v>
      </c>
      <c r="H2190">
        <v>130.13</v>
      </c>
      <c r="I2190" t="b">
        <v>1</v>
      </c>
      <c r="J2190" t="s">
        <v>2904</v>
      </c>
      <c r="K2190" t="s">
        <v>2905</v>
      </c>
      <c r="L2190">
        <f>F2190*G2190</f>
        <v>748.86</v>
      </c>
      <c r="M2190">
        <f t="shared" si="34"/>
        <v>1</v>
      </c>
    </row>
    <row r="2191" spans="1:13" x14ac:dyDescent="0.35">
      <c r="A2191">
        <v>8956</v>
      </c>
      <c r="B2191" s="1">
        <v>44737</v>
      </c>
      <c r="C2191">
        <v>732</v>
      </c>
      <c r="D2191" t="s">
        <v>2906</v>
      </c>
      <c r="E2191" t="s">
        <v>2941</v>
      </c>
      <c r="F2191">
        <v>2</v>
      </c>
      <c r="G2191">
        <v>293.16000000000003</v>
      </c>
      <c r="H2191">
        <v>3.65</v>
      </c>
      <c r="I2191" t="b">
        <v>1</v>
      </c>
      <c r="J2191" t="s">
        <v>2929</v>
      </c>
      <c r="K2191" t="s">
        <v>2905</v>
      </c>
      <c r="L2191">
        <f>F2191*G2191</f>
        <v>586.32000000000005</v>
      </c>
      <c r="M2191">
        <f t="shared" si="34"/>
        <v>1</v>
      </c>
    </row>
    <row r="2192" spans="1:13" x14ac:dyDescent="0.35">
      <c r="A2192">
        <v>2526</v>
      </c>
      <c r="B2192" s="1">
        <v>44846</v>
      </c>
      <c r="C2192">
        <v>733</v>
      </c>
      <c r="D2192" t="s">
        <v>2913</v>
      </c>
      <c r="E2192" t="s">
        <v>2940</v>
      </c>
      <c r="F2192">
        <v>1</v>
      </c>
      <c r="G2192">
        <v>230.04</v>
      </c>
      <c r="H2192">
        <v>68.77</v>
      </c>
      <c r="I2192" t="b">
        <v>0</v>
      </c>
      <c r="J2192" t="s">
        <v>2904</v>
      </c>
      <c r="K2192" t="s">
        <v>2905</v>
      </c>
      <c r="L2192">
        <f>F2192*G2192</f>
        <v>230.04</v>
      </c>
      <c r="M2192">
        <f t="shared" si="34"/>
        <v>0</v>
      </c>
    </row>
    <row r="2193" spans="1:13" x14ac:dyDescent="0.35">
      <c r="A2193">
        <v>9519</v>
      </c>
      <c r="B2193" s="1">
        <v>44672</v>
      </c>
      <c r="C2193">
        <v>733</v>
      </c>
      <c r="D2193" t="s">
        <v>2913</v>
      </c>
      <c r="E2193" t="s">
        <v>2914</v>
      </c>
      <c r="F2193">
        <v>5</v>
      </c>
      <c r="G2193">
        <v>390.53</v>
      </c>
      <c r="H2193">
        <v>158.41999999999999</v>
      </c>
      <c r="I2193" t="b">
        <v>1</v>
      </c>
      <c r="J2193" t="s">
        <v>2919</v>
      </c>
      <c r="K2193" t="s">
        <v>2917</v>
      </c>
      <c r="L2193">
        <f>F2193*G2193</f>
        <v>1952.6499999999999</v>
      </c>
      <c r="M2193">
        <f t="shared" si="34"/>
        <v>1</v>
      </c>
    </row>
    <row r="2194" spans="1:13" x14ac:dyDescent="0.35">
      <c r="A2194">
        <v>2309</v>
      </c>
      <c r="B2194" s="1">
        <v>44587</v>
      </c>
      <c r="C2194">
        <v>733</v>
      </c>
      <c r="D2194" t="s">
        <v>2913</v>
      </c>
      <c r="E2194" t="s">
        <v>2931</v>
      </c>
      <c r="F2194">
        <v>2</v>
      </c>
      <c r="G2194">
        <v>46.8</v>
      </c>
      <c r="H2194">
        <v>4.28</v>
      </c>
      <c r="I2194" t="b">
        <v>0</v>
      </c>
      <c r="J2194" t="s">
        <v>2919</v>
      </c>
      <c r="K2194" t="s">
        <v>2917</v>
      </c>
      <c r="L2194">
        <f>F2194*G2194</f>
        <v>93.6</v>
      </c>
      <c r="M2194">
        <f t="shared" si="34"/>
        <v>0</v>
      </c>
    </row>
    <row r="2195" spans="1:13" x14ac:dyDescent="0.35">
      <c r="A2195">
        <v>2049</v>
      </c>
      <c r="B2195" s="1">
        <v>44498</v>
      </c>
      <c r="C2195">
        <v>733</v>
      </c>
      <c r="D2195" t="s">
        <v>2913</v>
      </c>
      <c r="E2195" t="s">
        <v>2926</v>
      </c>
      <c r="F2195">
        <v>2</v>
      </c>
      <c r="G2195">
        <v>54.2</v>
      </c>
      <c r="H2195">
        <v>0.4</v>
      </c>
      <c r="I2195" t="b">
        <v>1</v>
      </c>
      <c r="J2195" t="s">
        <v>2910</v>
      </c>
      <c r="K2195" t="s">
        <v>2905</v>
      </c>
      <c r="L2195">
        <f>F2195*G2195</f>
        <v>108.4</v>
      </c>
      <c r="M2195">
        <f t="shared" si="34"/>
        <v>1</v>
      </c>
    </row>
    <row r="2196" spans="1:13" x14ac:dyDescent="0.35">
      <c r="A2196">
        <v>2424</v>
      </c>
      <c r="B2196" s="1">
        <v>44995</v>
      </c>
      <c r="C2196">
        <v>734</v>
      </c>
      <c r="D2196" t="s">
        <v>2913</v>
      </c>
      <c r="E2196" t="s">
        <v>2918</v>
      </c>
      <c r="F2196">
        <v>4</v>
      </c>
      <c r="G2196">
        <v>192.69</v>
      </c>
      <c r="H2196">
        <v>27.42</v>
      </c>
      <c r="I2196" t="b">
        <v>0</v>
      </c>
      <c r="J2196" t="s">
        <v>2910</v>
      </c>
      <c r="K2196" t="s">
        <v>2905</v>
      </c>
      <c r="L2196">
        <f>F2196*G2196</f>
        <v>770.76</v>
      </c>
      <c r="M2196">
        <f t="shared" si="34"/>
        <v>0</v>
      </c>
    </row>
    <row r="2197" spans="1:13" x14ac:dyDescent="0.35">
      <c r="A2197">
        <v>62</v>
      </c>
      <c r="B2197" s="1">
        <v>44987</v>
      </c>
      <c r="C2197">
        <v>734</v>
      </c>
      <c r="D2197" t="s">
        <v>2913</v>
      </c>
      <c r="E2197" t="s">
        <v>2918</v>
      </c>
      <c r="F2197">
        <v>2</v>
      </c>
      <c r="G2197">
        <v>114.59</v>
      </c>
      <c r="H2197">
        <v>8.86</v>
      </c>
      <c r="I2197" t="b">
        <v>0</v>
      </c>
      <c r="J2197" t="s">
        <v>2916</v>
      </c>
      <c r="K2197" t="s">
        <v>2917</v>
      </c>
      <c r="L2197">
        <f>F2197*G2197</f>
        <v>229.18</v>
      </c>
      <c r="M2197">
        <f t="shared" si="34"/>
        <v>0</v>
      </c>
    </row>
    <row r="2198" spans="1:13" x14ac:dyDescent="0.35">
      <c r="A2198">
        <v>1796</v>
      </c>
      <c r="B2198" s="1">
        <v>44395</v>
      </c>
      <c r="C2198">
        <v>734</v>
      </c>
      <c r="D2198" t="s">
        <v>2902</v>
      </c>
      <c r="E2198" t="s">
        <v>2915</v>
      </c>
      <c r="F2198">
        <v>4</v>
      </c>
      <c r="G2198">
        <v>445.55</v>
      </c>
      <c r="H2198">
        <v>109.89</v>
      </c>
      <c r="I2198" t="b">
        <v>1</v>
      </c>
      <c r="J2198" t="s">
        <v>2916</v>
      </c>
      <c r="K2198" t="s">
        <v>2905</v>
      </c>
      <c r="L2198">
        <f>F2198*G2198</f>
        <v>1782.2</v>
      </c>
      <c r="M2198">
        <f t="shared" si="34"/>
        <v>1</v>
      </c>
    </row>
    <row r="2199" spans="1:13" x14ac:dyDescent="0.35">
      <c r="A2199">
        <v>5452</v>
      </c>
      <c r="B2199" s="1">
        <v>44795</v>
      </c>
      <c r="C2199">
        <v>735</v>
      </c>
      <c r="D2199" t="s">
        <v>2913</v>
      </c>
      <c r="E2199" t="s">
        <v>2926</v>
      </c>
      <c r="F2199">
        <v>2</v>
      </c>
      <c r="G2199">
        <v>352.26</v>
      </c>
      <c r="H2199">
        <v>89.18</v>
      </c>
      <c r="I2199" t="b">
        <v>0</v>
      </c>
      <c r="J2199" t="s">
        <v>2929</v>
      </c>
      <c r="K2199" t="s">
        <v>2905</v>
      </c>
      <c r="L2199">
        <f>F2199*G2199</f>
        <v>704.52</v>
      </c>
      <c r="M2199">
        <f t="shared" si="34"/>
        <v>0</v>
      </c>
    </row>
    <row r="2200" spans="1:13" x14ac:dyDescent="0.35">
      <c r="A2200">
        <v>9864</v>
      </c>
      <c r="B2200" s="1">
        <v>44513</v>
      </c>
      <c r="C2200">
        <v>735</v>
      </c>
      <c r="D2200" t="s">
        <v>2906</v>
      </c>
      <c r="E2200" t="s">
        <v>2907</v>
      </c>
      <c r="F2200">
        <v>4</v>
      </c>
      <c r="G2200">
        <v>407.47</v>
      </c>
      <c r="H2200">
        <v>146.74</v>
      </c>
      <c r="I2200" t="b">
        <v>0</v>
      </c>
      <c r="J2200" t="s">
        <v>2929</v>
      </c>
      <c r="K2200" t="s">
        <v>2905</v>
      </c>
      <c r="L2200">
        <f>F2200*G2200</f>
        <v>1629.88</v>
      </c>
      <c r="M2200">
        <f t="shared" si="34"/>
        <v>0</v>
      </c>
    </row>
    <row r="2201" spans="1:13" x14ac:dyDescent="0.35">
      <c r="A2201">
        <v>5708</v>
      </c>
      <c r="B2201" s="1">
        <v>44465</v>
      </c>
      <c r="C2201">
        <v>735</v>
      </c>
      <c r="D2201" t="s">
        <v>2902</v>
      </c>
      <c r="E2201" t="s">
        <v>2933</v>
      </c>
      <c r="F2201">
        <v>2</v>
      </c>
      <c r="G2201">
        <v>237.99</v>
      </c>
      <c r="H2201">
        <v>68.33</v>
      </c>
      <c r="I2201" t="b">
        <v>1</v>
      </c>
      <c r="J2201" t="s">
        <v>2929</v>
      </c>
      <c r="K2201" t="s">
        <v>2905</v>
      </c>
      <c r="L2201">
        <f>F2201*G2201</f>
        <v>475.98</v>
      </c>
      <c r="M2201">
        <f t="shared" si="34"/>
        <v>1</v>
      </c>
    </row>
    <row r="2202" spans="1:13" x14ac:dyDescent="0.35">
      <c r="A2202">
        <v>3498</v>
      </c>
      <c r="B2202" s="1">
        <v>44938</v>
      </c>
      <c r="C2202">
        <v>736</v>
      </c>
      <c r="D2202" t="s">
        <v>2906</v>
      </c>
      <c r="E2202" t="s">
        <v>2941</v>
      </c>
      <c r="F2202">
        <v>5</v>
      </c>
      <c r="G2202">
        <v>212.2</v>
      </c>
      <c r="H2202">
        <v>69.790000000000006</v>
      </c>
      <c r="I2202" t="b">
        <v>0</v>
      </c>
      <c r="J2202" t="s">
        <v>2916</v>
      </c>
      <c r="K2202" t="s">
        <v>2917</v>
      </c>
      <c r="L2202">
        <f>F2202*G2202</f>
        <v>1061</v>
      </c>
      <c r="M2202">
        <f t="shared" si="34"/>
        <v>0</v>
      </c>
    </row>
    <row r="2203" spans="1:13" x14ac:dyDescent="0.35">
      <c r="A2203">
        <v>7123</v>
      </c>
      <c r="B2203" s="1">
        <v>44891</v>
      </c>
      <c r="C2203">
        <v>736</v>
      </c>
      <c r="D2203" t="s">
        <v>2911</v>
      </c>
      <c r="E2203" t="s">
        <v>2912</v>
      </c>
      <c r="F2203">
        <v>5</v>
      </c>
      <c r="G2203">
        <v>13.98</v>
      </c>
      <c r="H2203">
        <v>6.9</v>
      </c>
      <c r="I2203" t="b">
        <v>0</v>
      </c>
      <c r="J2203" t="s">
        <v>2916</v>
      </c>
      <c r="K2203" t="s">
        <v>2905</v>
      </c>
      <c r="L2203">
        <f>F2203*G2203</f>
        <v>69.900000000000006</v>
      </c>
      <c r="M2203">
        <f t="shared" si="34"/>
        <v>0</v>
      </c>
    </row>
    <row r="2204" spans="1:13" x14ac:dyDescent="0.35">
      <c r="A2204">
        <v>6111</v>
      </c>
      <c r="B2204" s="1">
        <v>44800</v>
      </c>
      <c r="C2204">
        <v>736</v>
      </c>
      <c r="D2204" t="s">
        <v>2920</v>
      </c>
      <c r="E2204" t="s">
        <v>2930</v>
      </c>
      <c r="F2204">
        <v>2</v>
      </c>
      <c r="G2204">
        <v>256.64</v>
      </c>
      <c r="H2204">
        <v>53.63</v>
      </c>
      <c r="I2204" t="b">
        <v>1</v>
      </c>
      <c r="J2204" t="s">
        <v>2929</v>
      </c>
      <c r="K2204" t="s">
        <v>2905</v>
      </c>
      <c r="L2204">
        <f>F2204*G2204</f>
        <v>513.28</v>
      </c>
      <c r="M2204">
        <f t="shared" si="34"/>
        <v>1</v>
      </c>
    </row>
    <row r="2205" spans="1:13" x14ac:dyDescent="0.35">
      <c r="A2205">
        <v>7053</v>
      </c>
      <c r="B2205" s="1">
        <v>44536</v>
      </c>
      <c r="C2205">
        <v>736</v>
      </c>
      <c r="D2205" t="s">
        <v>2913</v>
      </c>
      <c r="E2205" t="s">
        <v>2940</v>
      </c>
      <c r="F2205">
        <v>4</v>
      </c>
      <c r="G2205">
        <v>326.48</v>
      </c>
      <c r="H2205">
        <v>134.52000000000001</v>
      </c>
      <c r="I2205" t="b">
        <v>0</v>
      </c>
      <c r="J2205" t="s">
        <v>2916</v>
      </c>
      <c r="K2205" t="s">
        <v>2905</v>
      </c>
      <c r="L2205">
        <f>F2205*G2205</f>
        <v>1305.92</v>
      </c>
      <c r="M2205">
        <f t="shared" si="34"/>
        <v>0</v>
      </c>
    </row>
    <row r="2206" spans="1:13" x14ac:dyDescent="0.35">
      <c r="A2206">
        <v>4614</v>
      </c>
      <c r="B2206" s="1">
        <v>44598</v>
      </c>
      <c r="C2206">
        <v>737</v>
      </c>
      <c r="D2206" t="s">
        <v>2913</v>
      </c>
      <c r="E2206" t="s">
        <v>2931</v>
      </c>
      <c r="F2206">
        <v>3</v>
      </c>
      <c r="G2206">
        <v>21.96</v>
      </c>
      <c r="H2206">
        <v>2.99</v>
      </c>
      <c r="I2206" t="b">
        <v>1</v>
      </c>
      <c r="J2206" t="s">
        <v>2916</v>
      </c>
      <c r="K2206" t="s">
        <v>2905</v>
      </c>
      <c r="L2206">
        <f>F2206*G2206</f>
        <v>65.88</v>
      </c>
      <c r="M2206">
        <f t="shared" si="34"/>
        <v>1</v>
      </c>
    </row>
    <row r="2207" spans="1:13" x14ac:dyDescent="0.35">
      <c r="A2207">
        <v>1771</v>
      </c>
      <c r="B2207" s="1">
        <v>44628</v>
      </c>
      <c r="C2207">
        <v>738</v>
      </c>
      <c r="D2207" t="s">
        <v>2906</v>
      </c>
      <c r="E2207" t="s">
        <v>2925</v>
      </c>
      <c r="F2207">
        <v>4</v>
      </c>
      <c r="G2207">
        <v>224.73</v>
      </c>
      <c r="H2207">
        <v>47.15</v>
      </c>
      <c r="I2207" t="b">
        <v>1</v>
      </c>
      <c r="J2207" t="s">
        <v>2929</v>
      </c>
      <c r="K2207" t="s">
        <v>2905</v>
      </c>
      <c r="L2207">
        <f>F2207*G2207</f>
        <v>898.92</v>
      </c>
      <c r="M2207">
        <f t="shared" si="34"/>
        <v>1</v>
      </c>
    </row>
    <row r="2208" spans="1:13" x14ac:dyDescent="0.35">
      <c r="A2208">
        <v>8284</v>
      </c>
      <c r="B2208" s="1">
        <v>44498</v>
      </c>
      <c r="C2208">
        <v>738</v>
      </c>
      <c r="D2208" t="s">
        <v>2908</v>
      </c>
      <c r="E2208" t="s">
        <v>2938</v>
      </c>
      <c r="F2208">
        <v>4</v>
      </c>
      <c r="G2208">
        <v>496.28</v>
      </c>
      <c r="H2208">
        <v>10.56</v>
      </c>
      <c r="I2208" t="b">
        <v>1</v>
      </c>
      <c r="J2208" t="s">
        <v>2919</v>
      </c>
      <c r="K2208" t="s">
        <v>2917</v>
      </c>
      <c r="L2208">
        <f>F2208*G2208</f>
        <v>1985.12</v>
      </c>
      <c r="M2208">
        <f t="shared" si="34"/>
        <v>1</v>
      </c>
    </row>
    <row r="2209" spans="1:13" x14ac:dyDescent="0.35">
      <c r="A2209">
        <v>7015</v>
      </c>
      <c r="B2209" s="1">
        <v>44487</v>
      </c>
      <c r="C2209">
        <v>738</v>
      </c>
      <c r="D2209" t="s">
        <v>2911</v>
      </c>
      <c r="E2209" t="s">
        <v>2912</v>
      </c>
      <c r="F2209">
        <v>1</v>
      </c>
      <c r="G2209">
        <v>287.45</v>
      </c>
      <c r="H2209">
        <v>131.97999999999999</v>
      </c>
      <c r="I2209" t="b">
        <v>0</v>
      </c>
      <c r="J2209" t="s">
        <v>2910</v>
      </c>
      <c r="K2209" t="s">
        <v>2905</v>
      </c>
      <c r="L2209">
        <f>F2209*G2209</f>
        <v>287.45</v>
      </c>
      <c r="M2209">
        <f t="shared" si="34"/>
        <v>0</v>
      </c>
    </row>
    <row r="2210" spans="1:13" x14ac:dyDescent="0.35">
      <c r="A2210">
        <v>5918</v>
      </c>
      <c r="B2210" s="1">
        <v>44755</v>
      </c>
      <c r="C2210">
        <v>739</v>
      </c>
      <c r="D2210" t="s">
        <v>2906</v>
      </c>
      <c r="E2210" t="s">
        <v>2934</v>
      </c>
      <c r="F2210">
        <v>2</v>
      </c>
      <c r="G2210">
        <v>270.69</v>
      </c>
      <c r="H2210">
        <v>54.26</v>
      </c>
      <c r="I2210" t="b">
        <v>1</v>
      </c>
      <c r="J2210" t="s">
        <v>2919</v>
      </c>
      <c r="K2210" t="s">
        <v>2917</v>
      </c>
      <c r="L2210">
        <f>F2210*G2210</f>
        <v>541.38</v>
      </c>
      <c r="M2210">
        <f t="shared" si="34"/>
        <v>1</v>
      </c>
    </row>
    <row r="2211" spans="1:13" x14ac:dyDescent="0.35">
      <c r="A2211">
        <v>3668</v>
      </c>
      <c r="B2211" s="1">
        <v>44678</v>
      </c>
      <c r="C2211">
        <v>739</v>
      </c>
      <c r="D2211" t="s">
        <v>2908</v>
      </c>
      <c r="E2211" t="s">
        <v>2909</v>
      </c>
      <c r="F2211">
        <v>2</v>
      </c>
      <c r="G2211">
        <v>32.9</v>
      </c>
      <c r="H2211">
        <v>3.92</v>
      </c>
      <c r="I2211" t="b">
        <v>1</v>
      </c>
      <c r="J2211" t="s">
        <v>2919</v>
      </c>
      <c r="K2211" t="s">
        <v>2917</v>
      </c>
      <c r="L2211">
        <f>F2211*G2211</f>
        <v>65.8</v>
      </c>
      <c r="M2211">
        <f t="shared" si="34"/>
        <v>1</v>
      </c>
    </row>
    <row r="2212" spans="1:13" x14ac:dyDescent="0.35">
      <c r="A2212">
        <v>8266</v>
      </c>
      <c r="B2212" s="1">
        <v>44985</v>
      </c>
      <c r="C2212">
        <v>740</v>
      </c>
      <c r="D2212" t="s">
        <v>2902</v>
      </c>
      <c r="E2212" t="s">
        <v>2923</v>
      </c>
      <c r="F2212">
        <v>1</v>
      </c>
      <c r="G2212">
        <v>17.22</v>
      </c>
      <c r="H2212">
        <v>7.15</v>
      </c>
      <c r="I2212" t="b">
        <v>1</v>
      </c>
      <c r="J2212" t="s">
        <v>2919</v>
      </c>
      <c r="K2212" t="s">
        <v>2905</v>
      </c>
      <c r="L2212">
        <f>F2212*G2212</f>
        <v>17.22</v>
      </c>
      <c r="M2212">
        <f t="shared" si="34"/>
        <v>1</v>
      </c>
    </row>
    <row r="2213" spans="1:13" x14ac:dyDescent="0.35">
      <c r="A2213">
        <v>3338</v>
      </c>
      <c r="B2213" s="1">
        <v>44638</v>
      </c>
      <c r="C2213">
        <v>740</v>
      </c>
      <c r="D2213" t="s">
        <v>2920</v>
      </c>
      <c r="E2213" t="s">
        <v>2935</v>
      </c>
      <c r="F2213">
        <v>4</v>
      </c>
      <c r="G2213">
        <v>74.75</v>
      </c>
      <c r="H2213">
        <v>2.0699999999999998</v>
      </c>
      <c r="I2213" t="b">
        <v>1</v>
      </c>
      <c r="J2213" t="s">
        <v>2904</v>
      </c>
      <c r="K2213" t="s">
        <v>2905</v>
      </c>
      <c r="L2213">
        <f>F2213*G2213</f>
        <v>299</v>
      </c>
      <c r="M2213">
        <f t="shared" si="34"/>
        <v>1</v>
      </c>
    </row>
    <row r="2214" spans="1:13" x14ac:dyDescent="0.35">
      <c r="A2214">
        <v>2755</v>
      </c>
      <c r="B2214" s="1">
        <v>44326</v>
      </c>
      <c r="C2214">
        <v>740</v>
      </c>
      <c r="D2214" t="s">
        <v>2913</v>
      </c>
      <c r="E2214" t="s">
        <v>2931</v>
      </c>
      <c r="F2214">
        <v>1</v>
      </c>
      <c r="G2214">
        <v>36.450000000000003</v>
      </c>
      <c r="H2214">
        <v>10.050000000000001</v>
      </c>
      <c r="I2214" t="b">
        <v>0</v>
      </c>
      <c r="J2214" t="s">
        <v>2904</v>
      </c>
      <c r="K2214" t="s">
        <v>2917</v>
      </c>
      <c r="L2214">
        <f>F2214*G2214</f>
        <v>36.450000000000003</v>
      </c>
      <c r="M2214">
        <f t="shared" si="34"/>
        <v>0</v>
      </c>
    </row>
    <row r="2215" spans="1:13" x14ac:dyDescent="0.35">
      <c r="A2215">
        <v>4139</v>
      </c>
      <c r="B2215" s="1">
        <v>44891</v>
      </c>
      <c r="C2215">
        <v>741</v>
      </c>
      <c r="D2215" t="s">
        <v>2911</v>
      </c>
      <c r="E2215" t="s">
        <v>2944</v>
      </c>
      <c r="F2215">
        <v>3</v>
      </c>
      <c r="G2215">
        <v>246.45</v>
      </c>
      <c r="H2215">
        <v>49.43</v>
      </c>
      <c r="I2215" t="b">
        <v>1</v>
      </c>
      <c r="J2215" t="s">
        <v>2916</v>
      </c>
      <c r="K2215" t="s">
        <v>2917</v>
      </c>
      <c r="L2215">
        <f>F2215*G2215</f>
        <v>739.34999999999991</v>
      </c>
      <c r="M2215">
        <f t="shared" si="34"/>
        <v>1</v>
      </c>
    </row>
    <row r="2216" spans="1:13" x14ac:dyDescent="0.35">
      <c r="A2216">
        <v>3988</v>
      </c>
      <c r="B2216" s="1">
        <v>44587</v>
      </c>
      <c r="C2216">
        <v>741</v>
      </c>
      <c r="D2216" t="s">
        <v>2913</v>
      </c>
      <c r="E2216" t="s">
        <v>2926</v>
      </c>
      <c r="F2216">
        <v>5</v>
      </c>
      <c r="G2216">
        <v>38.94</v>
      </c>
      <c r="H2216">
        <v>10.34</v>
      </c>
      <c r="I2216" t="b">
        <v>1</v>
      </c>
      <c r="J2216" t="s">
        <v>2904</v>
      </c>
      <c r="K2216" t="s">
        <v>2917</v>
      </c>
      <c r="L2216">
        <f>F2216*G2216</f>
        <v>194.7</v>
      </c>
      <c r="M2216">
        <f t="shared" si="34"/>
        <v>1</v>
      </c>
    </row>
    <row r="2217" spans="1:13" x14ac:dyDescent="0.35">
      <c r="A2217">
        <v>1275</v>
      </c>
      <c r="B2217" s="1">
        <v>44488</v>
      </c>
      <c r="C2217">
        <v>741</v>
      </c>
      <c r="D2217" t="s">
        <v>2902</v>
      </c>
      <c r="E2217" t="s">
        <v>2933</v>
      </c>
      <c r="F2217">
        <v>5</v>
      </c>
      <c r="G2217">
        <v>80.86</v>
      </c>
      <c r="H2217">
        <v>26.85</v>
      </c>
      <c r="I2217" t="b">
        <v>0</v>
      </c>
      <c r="J2217" t="s">
        <v>2919</v>
      </c>
      <c r="K2217" t="s">
        <v>2917</v>
      </c>
      <c r="L2217">
        <f>F2217*G2217</f>
        <v>404.3</v>
      </c>
      <c r="M2217">
        <f t="shared" si="34"/>
        <v>0</v>
      </c>
    </row>
    <row r="2218" spans="1:13" x14ac:dyDescent="0.35">
      <c r="A2218">
        <v>1265</v>
      </c>
      <c r="B2218" s="1">
        <v>44483</v>
      </c>
      <c r="C2218">
        <v>741</v>
      </c>
      <c r="D2218" t="s">
        <v>2911</v>
      </c>
      <c r="E2218" t="s">
        <v>2942</v>
      </c>
      <c r="F2218">
        <v>2</v>
      </c>
      <c r="G2218">
        <v>249.26</v>
      </c>
      <c r="H2218">
        <v>112.05</v>
      </c>
      <c r="I2218" t="b">
        <v>1</v>
      </c>
      <c r="J2218" t="s">
        <v>2904</v>
      </c>
      <c r="K2218" t="s">
        <v>2905</v>
      </c>
      <c r="L2218">
        <f>F2218*G2218</f>
        <v>498.52</v>
      </c>
      <c r="M2218">
        <f t="shared" si="34"/>
        <v>1</v>
      </c>
    </row>
    <row r="2219" spans="1:13" x14ac:dyDescent="0.35">
      <c r="A2219">
        <v>5232</v>
      </c>
      <c r="B2219" s="1">
        <v>44376</v>
      </c>
      <c r="C2219">
        <v>741</v>
      </c>
      <c r="D2219" t="s">
        <v>2913</v>
      </c>
      <c r="E2219" t="s">
        <v>2926</v>
      </c>
      <c r="F2219">
        <v>5</v>
      </c>
      <c r="G2219">
        <v>467.45</v>
      </c>
      <c r="H2219">
        <v>18.690000000000001</v>
      </c>
      <c r="I2219" t="b">
        <v>0</v>
      </c>
      <c r="J2219" t="s">
        <v>2929</v>
      </c>
      <c r="K2219" t="s">
        <v>2905</v>
      </c>
      <c r="L2219">
        <f>F2219*G2219</f>
        <v>2337.25</v>
      </c>
      <c r="M2219">
        <f t="shared" si="34"/>
        <v>0</v>
      </c>
    </row>
    <row r="2220" spans="1:13" x14ac:dyDescent="0.35">
      <c r="A2220">
        <v>9984</v>
      </c>
      <c r="B2220" s="1">
        <v>44895</v>
      </c>
      <c r="C2220">
        <v>742</v>
      </c>
      <c r="D2220" t="s">
        <v>2902</v>
      </c>
      <c r="E2220" t="s">
        <v>2915</v>
      </c>
      <c r="F2220">
        <v>4</v>
      </c>
      <c r="G2220">
        <v>261.19</v>
      </c>
      <c r="H2220">
        <v>94.73</v>
      </c>
      <c r="I2220" t="b">
        <v>0</v>
      </c>
      <c r="J2220" t="s">
        <v>2910</v>
      </c>
      <c r="K2220" t="s">
        <v>2905</v>
      </c>
      <c r="L2220">
        <f>F2220*G2220</f>
        <v>1044.76</v>
      </c>
      <c r="M2220">
        <f t="shared" si="34"/>
        <v>0</v>
      </c>
    </row>
    <row r="2221" spans="1:13" x14ac:dyDescent="0.35">
      <c r="A2221">
        <v>8172</v>
      </c>
      <c r="B2221" s="1">
        <v>44815</v>
      </c>
      <c r="C2221">
        <v>742</v>
      </c>
      <c r="D2221" t="s">
        <v>2902</v>
      </c>
      <c r="E2221" t="s">
        <v>2915</v>
      </c>
      <c r="F2221">
        <v>2</v>
      </c>
      <c r="G2221">
        <v>196.78</v>
      </c>
      <c r="H2221">
        <v>83.81</v>
      </c>
      <c r="I2221" t="b">
        <v>0</v>
      </c>
      <c r="J2221" t="s">
        <v>2904</v>
      </c>
      <c r="K2221" t="s">
        <v>2905</v>
      </c>
      <c r="L2221">
        <f>F2221*G2221</f>
        <v>393.56</v>
      </c>
      <c r="M2221">
        <f t="shared" si="34"/>
        <v>0</v>
      </c>
    </row>
    <row r="2222" spans="1:13" x14ac:dyDescent="0.35">
      <c r="A2222">
        <v>3355</v>
      </c>
      <c r="B2222" s="1">
        <v>44740</v>
      </c>
      <c r="C2222">
        <v>742</v>
      </c>
      <c r="D2222" t="s">
        <v>2906</v>
      </c>
      <c r="E2222" t="s">
        <v>2907</v>
      </c>
      <c r="F2222">
        <v>5</v>
      </c>
      <c r="G2222">
        <v>382.54</v>
      </c>
      <c r="H2222">
        <v>7.74</v>
      </c>
      <c r="I2222" t="b">
        <v>0</v>
      </c>
      <c r="J2222" t="s">
        <v>2904</v>
      </c>
      <c r="K2222" t="s">
        <v>2917</v>
      </c>
      <c r="L2222">
        <f>F2222*G2222</f>
        <v>1912.7</v>
      </c>
      <c r="M2222">
        <f t="shared" si="34"/>
        <v>0</v>
      </c>
    </row>
    <row r="2223" spans="1:13" x14ac:dyDescent="0.35">
      <c r="A2223">
        <v>6984</v>
      </c>
      <c r="B2223" s="1">
        <v>44842</v>
      </c>
      <c r="C2223">
        <v>743</v>
      </c>
      <c r="D2223" t="s">
        <v>2913</v>
      </c>
      <c r="E2223" t="s">
        <v>2918</v>
      </c>
      <c r="F2223">
        <v>2</v>
      </c>
      <c r="G2223">
        <v>363.62</v>
      </c>
      <c r="H2223">
        <v>44.53</v>
      </c>
      <c r="I2223" t="b">
        <v>1</v>
      </c>
      <c r="J2223" t="s">
        <v>2904</v>
      </c>
      <c r="K2223" t="s">
        <v>2917</v>
      </c>
      <c r="L2223">
        <f>F2223*G2223</f>
        <v>727.24</v>
      </c>
      <c r="M2223">
        <f t="shared" si="34"/>
        <v>1</v>
      </c>
    </row>
    <row r="2224" spans="1:13" x14ac:dyDescent="0.35">
      <c r="A2224">
        <v>8223</v>
      </c>
      <c r="B2224" s="1">
        <v>44916</v>
      </c>
      <c r="C2224">
        <v>744</v>
      </c>
      <c r="D2224" t="s">
        <v>2902</v>
      </c>
      <c r="E2224" t="s">
        <v>2923</v>
      </c>
      <c r="F2224">
        <v>2</v>
      </c>
      <c r="G2224">
        <v>63.77</v>
      </c>
      <c r="H2224">
        <v>3.44</v>
      </c>
      <c r="I2224" t="b">
        <v>1</v>
      </c>
      <c r="J2224" t="s">
        <v>2916</v>
      </c>
      <c r="K2224" t="s">
        <v>2917</v>
      </c>
      <c r="L2224">
        <f>F2224*G2224</f>
        <v>127.54</v>
      </c>
      <c r="M2224">
        <f t="shared" si="34"/>
        <v>1</v>
      </c>
    </row>
    <row r="2225" spans="1:13" x14ac:dyDescent="0.35">
      <c r="A2225">
        <v>6935</v>
      </c>
      <c r="B2225" s="1">
        <v>44635</v>
      </c>
      <c r="C2225">
        <v>744</v>
      </c>
      <c r="D2225" t="s">
        <v>2913</v>
      </c>
      <c r="E2225" t="s">
        <v>2918</v>
      </c>
      <c r="F2225">
        <v>1</v>
      </c>
      <c r="G2225">
        <v>42.53</v>
      </c>
      <c r="H2225">
        <v>4.63</v>
      </c>
      <c r="I2225" t="b">
        <v>1</v>
      </c>
      <c r="J2225" t="s">
        <v>2904</v>
      </c>
      <c r="K2225" t="s">
        <v>2905</v>
      </c>
      <c r="L2225">
        <f>F2225*G2225</f>
        <v>42.53</v>
      </c>
      <c r="M2225">
        <f t="shared" si="34"/>
        <v>1</v>
      </c>
    </row>
    <row r="2226" spans="1:13" x14ac:dyDescent="0.35">
      <c r="A2226">
        <v>9431</v>
      </c>
      <c r="B2226" s="1">
        <v>44613</v>
      </c>
      <c r="C2226">
        <v>744</v>
      </c>
      <c r="D2226" t="s">
        <v>2902</v>
      </c>
      <c r="E2226" t="s">
        <v>2923</v>
      </c>
      <c r="F2226">
        <v>2</v>
      </c>
      <c r="G2226">
        <v>178.55</v>
      </c>
      <c r="H2226">
        <v>64.2</v>
      </c>
      <c r="I2226" t="b">
        <v>0</v>
      </c>
      <c r="J2226" t="s">
        <v>2916</v>
      </c>
      <c r="K2226" t="s">
        <v>2917</v>
      </c>
      <c r="L2226">
        <f>F2226*G2226</f>
        <v>357.1</v>
      </c>
      <c r="M2226">
        <f t="shared" si="34"/>
        <v>0</v>
      </c>
    </row>
    <row r="2227" spans="1:13" x14ac:dyDescent="0.35">
      <c r="A2227">
        <v>5935</v>
      </c>
      <c r="B2227" s="1">
        <v>44295</v>
      </c>
      <c r="C2227">
        <v>744</v>
      </c>
      <c r="D2227" t="s">
        <v>2908</v>
      </c>
      <c r="E2227" t="s">
        <v>2932</v>
      </c>
      <c r="F2227">
        <v>2</v>
      </c>
      <c r="G2227">
        <v>194.51</v>
      </c>
      <c r="H2227">
        <v>95.57</v>
      </c>
      <c r="I2227" t="b">
        <v>1</v>
      </c>
      <c r="J2227" t="s">
        <v>2919</v>
      </c>
      <c r="K2227" t="s">
        <v>2917</v>
      </c>
      <c r="L2227">
        <f>F2227*G2227</f>
        <v>389.02</v>
      </c>
      <c r="M2227">
        <f t="shared" si="34"/>
        <v>1</v>
      </c>
    </row>
    <row r="2228" spans="1:13" x14ac:dyDescent="0.35">
      <c r="A2228">
        <v>9276</v>
      </c>
      <c r="B2228" s="1">
        <v>44623</v>
      </c>
      <c r="C2228">
        <v>745</v>
      </c>
      <c r="D2228" t="s">
        <v>2902</v>
      </c>
      <c r="E2228" t="s">
        <v>2915</v>
      </c>
      <c r="F2228">
        <v>5</v>
      </c>
      <c r="G2228">
        <v>108.32</v>
      </c>
      <c r="H2228">
        <v>25.05</v>
      </c>
      <c r="I2228" t="b">
        <v>1</v>
      </c>
      <c r="J2228" t="s">
        <v>2916</v>
      </c>
      <c r="K2228" t="s">
        <v>2905</v>
      </c>
      <c r="L2228">
        <f>F2228*G2228</f>
        <v>541.59999999999991</v>
      </c>
      <c r="M2228">
        <f t="shared" si="34"/>
        <v>1</v>
      </c>
    </row>
    <row r="2229" spans="1:13" x14ac:dyDescent="0.35">
      <c r="A2229">
        <v>1354</v>
      </c>
      <c r="B2229" s="1">
        <v>44404</v>
      </c>
      <c r="C2229">
        <v>745</v>
      </c>
      <c r="D2229" t="s">
        <v>2913</v>
      </c>
      <c r="E2229" t="s">
        <v>2926</v>
      </c>
      <c r="F2229">
        <v>4</v>
      </c>
      <c r="G2229">
        <v>305.2</v>
      </c>
      <c r="H2229">
        <v>125.49</v>
      </c>
      <c r="I2229" t="b">
        <v>0</v>
      </c>
      <c r="J2229" t="s">
        <v>2910</v>
      </c>
      <c r="K2229" t="s">
        <v>2917</v>
      </c>
      <c r="L2229">
        <f>F2229*G2229</f>
        <v>1220.8</v>
      </c>
      <c r="M2229">
        <f t="shared" si="34"/>
        <v>0</v>
      </c>
    </row>
    <row r="2230" spans="1:13" x14ac:dyDescent="0.35">
      <c r="A2230">
        <v>4716</v>
      </c>
      <c r="B2230" s="1">
        <v>44995</v>
      </c>
      <c r="C2230">
        <v>746</v>
      </c>
      <c r="D2230" t="s">
        <v>2902</v>
      </c>
      <c r="E2230" t="s">
        <v>2933</v>
      </c>
      <c r="F2230">
        <v>4</v>
      </c>
      <c r="G2230">
        <v>298.08</v>
      </c>
      <c r="H2230">
        <v>94.61</v>
      </c>
      <c r="I2230" t="b">
        <v>0</v>
      </c>
      <c r="J2230" t="s">
        <v>2904</v>
      </c>
      <c r="K2230" t="s">
        <v>2905</v>
      </c>
      <c r="L2230">
        <f>F2230*G2230</f>
        <v>1192.32</v>
      </c>
      <c r="M2230">
        <f t="shared" si="34"/>
        <v>0</v>
      </c>
    </row>
    <row r="2231" spans="1:13" x14ac:dyDescent="0.35">
      <c r="A2231">
        <v>1093</v>
      </c>
      <c r="B2231" s="1">
        <v>44949</v>
      </c>
      <c r="C2231">
        <v>746</v>
      </c>
      <c r="D2231" t="s">
        <v>2906</v>
      </c>
      <c r="E2231" t="s">
        <v>2941</v>
      </c>
      <c r="F2231">
        <v>3</v>
      </c>
      <c r="G2231">
        <v>215.99</v>
      </c>
      <c r="H2231">
        <v>25.98</v>
      </c>
      <c r="I2231" t="b">
        <v>0</v>
      </c>
      <c r="J2231" t="s">
        <v>2910</v>
      </c>
      <c r="K2231" t="s">
        <v>2905</v>
      </c>
      <c r="L2231">
        <f>F2231*G2231</f>
        <v>647.97</v>
      </c>
      <c r="M2231">
        <f t="shared" si="34"/>
        <v>0</v>
      </c>
    </row>
    <row r="2232" spans="1:13" x14ac:dyDescent="0.35">
      <c r="A2232">
        <v>7955</v>
      </c>
      <c r="B2232" s="1">
        <v>44894</v>
      </c>
      <c r="C2232">
        <v>746</v>
      </c>
      <c r="D2232" t="s">
        <v>2920</v>
      </c>
      <c r="E2232" t="s">
        <v>2935</v>
      </c>
      <c r="F2232">
        <v>1</v>
      </c>
      <c r="G2232">
        <v>161.16999999999999</v>
      </c>
      <c r="H2232">
        <v>33.020000000000003</v>
      </c>
      <c r="I2232" t="b">
        <v>1</v>
      </c>
      <c r="J2232" t="s">
        <v>2904</v>
      </c>
      <c r="K2232" t="s">
        <v>2917</v>
      </c>
      <c r="L2232">
        <f>F2232*G2232</f>
        <v>161.16999999999999</v>
      </c>
      <c r="M2232">
        <f t="shared" si="34"/>
        <v>1</v>
      </c>
    </row>
    <row r="2233" spans="1:13" x14ac:dyDescent="0.35">
      <c r="A2233">
        <v>6242</v>
      </c>
      <c r="B2233" s="1">
        <v>44516</v>
      </c>
      <c r="C2233">
        <v>746</v>
      </c>
      <c r="D2233" t="s">
        <v>2908</v>
      </c>
      <c r="E2233" t="s">
        <v>2909</v>
      </c>
      <c r="F2233">
        <v>4</v>
      </c>
      <c r="G2233">
        <v>288.89999999999998</v>
      </c>
      <c r="H2233">
        <v>4.43</v>
      </c>
      <c r="I2233" t="b">
        <v>1</v>
      </c>
      <c r="J2233" t="s">
        <v>2916</v>
      </c>
      <c r="K2233" t="s">
        <v>2905</v>
      </c>
      <c r="L2233">
        <f>F2233*G2233</f>
        <v>1155.5999999999999</v>
      </c>
      <c r="M2233">
        <f t="shared" si="34"/>
        <v>1</v>
      </c>
    </row>
    <row r="2234" spans="1:13" x14ac:dyDescent="0.35">
      <c r="A2234">
        <v>2718</v>
      </c>
      <c r="B2234" s="1">
        <v>44663</v>
      </c>
      <c r="C2234">
        <v>747</v>
      </c>
      <c r="D2234" t="s">
        <v>2920</v>
      </c>
      <c r="E2234" t="s">
        <v>2921</v>
      </c>
      <c r="F2234">
        <v>3</v>
      </c>
      <c r="G2234">
        <v>336.94</v>
      </c>
      <c r="H2234">
        <v>161.97</v>
      </c>
      <c r="I2234" t="b">
        <v>0</v>
      </c>
      <c r="J2234" t="s">
        <v>2910</v>
      </c>
      <c r="K2234" t="s">
        <v>2905</v>
      </c>
      <c r="L2234">
        <f>F2234*G2234</f>
        <v>1010.8199999999999</v>
      </c>
      <c r="M2234">
        <f t="shared" si="34"/>
        <v>0</v>
      </c>
    </row>
    <row r="2235" spans="1:13" x14ac:dyDescent="0.35">
      <c r="A2235">
        <v>6580</v>
      </c>
      <c r="B2235" s="1">
        <v>44643</v>
      </c>
      <c r="C2235">
        <v>747</v>
      </c>
      <c r="D2235" t="s">
        <v>2920</v>
      </c>
      <c r="E2235" t="s">
        <v>2930</v>
      </c>
      <c r="F2235">
        <v>3</v>
      </c>
      <c r="G2235">
        <v>292.56</v>
      </c>
      <c r="H2235">
        <v>26.49</v>
      </c>
      <c r="I2235" t="b">
        <v>1</v>
      </c>
      <c r="J2235" t="s">
        <v>2904</v>
      </c>
      <c r="K2235" t="s">
        <v>2917</v>
      </c>
      <c r="L2235">
        <f>F2235*G2235</f>
        <v>877.68000000000006</v>
      </c>
      <c r="M2235">
        <f t="shared" si="34"/>
        <v>1</v>
      </c>
    </row>
    <row r="2236" spans="1:13" x14ac:dyDescent="0.35">
      <c r="A2236">
        <v>8752</v>
      </c>
      <c r="B2236" s="1">
        <v>44388</v>
      </c>
      <c r="C2236">
        <v>747</v>
      </c>
      <c r="D2236" t="s">
        <v>2920</v>
      </c>
      <c r="E2236" t="s">
        <v>2921</v>
      </c>
      <c r="F2236">
        <v>4</v>
      </c>
      <c r="G2236">
        <v>195.93</v>
      </c>
      <c r="H2236">
        <v>96.94</v>
      </c>
      <c r="I2236" t="b">
        <v>1</v>
      </c>
      <c r="J2236" t="s">
        <v>2910</v>
      </c>
      <c r="K2236" t="s">
        <v>2917</v>
      </c>
      <c r="L2236">
        <f>F2236*G2236</f>
        <v>783.72</v>
      </c>
      <c r="M2236">
        <f t="shared" si="34"/>
        <v>1</v>
      </c>
    </row>
    <row r="2237" spans="1:13" x14ac:dyDescent="0.35">
      <c r="A2237">
        <v>6745</v>
      </c>
      <c r="B2237" s="1">
        <v>44300</v>
      </c>
      <c r="C2237">
        <v>747</v>
      </c>
      <c r="D2237" t="s">
        <v>2906</v>
      </c>
      <c r="E2237" t="s">
        <v>2922</v>
      </c>
      <c r="F2237">
        <v>5</v>
      </c>
      <c r="G2237">
        <v>229.43</v>
      </c>
      <c r="H2237">
        <v>36.14</v>
      </c>
      <c r="I2237" t="b">
        <v>0</v>
      </c>
      <c r="J2237" t="s">
        <v>2904</v>
      </c>
      <c r="K2237" t="s">
        <v>2917</v>
      </c>
      <c r="L2237">
        <f>F2237*G2237</f>
        <v>1147.1500000000001</v>
      </c>
      <c r="M2237">
        <f t="shared" si="34"/>
        <v>0</v>
      </c>
    </row>
    <row r="2238" spans="1:13" x14ac:dyDescent="0.35">
      <c r="A2238">
        <v>4895</v>
      </c>
      <c r="B2238" s="1">
        <v>44914</v>
      </c>
      <c r="C2238">
        <v>748</v>
      </c>
      <c r="D2238" t="s">
        <v>2913</v>
      </c>
      <c r="E2238" t="s">
        <v>2926</v>
      </c>
      <c r="F2238">
        <v>4</v>
      </c>
      <c r="G2238">
        <v>11.69</v>
      </c>
      <c r="H2238">
        <v>3.26</v>
      </c>
      <c r="I2238" t="b">
        <v>1</v>
      </c>
      <c r="J2238" t="s">
        <v>2916</v>
      </c>
      <c r="K2238" t="s">
        <v>2905</v>
      </c>
      <c r="L2238">
        <f>F2238*G2238</f>
        <v>46.76</v>
      </c>
      <c r="M2238">
        <f t="shared" si="34"/>
        <v>1</v>
      </c>
    </row>
    <row r="2239" spans="1:13" x14ac:dyDescent="0.35">
      <c r="A2239">
        <v>825</v>
      </c>
      <c r="B2239" s="1">
        <v>44775</v>
      </c>
      <c r="C2239">
        <v>748</v>
      </c>
      <c r="D2239" t="s">
        <v>2911</v>
      </c>
      <c r="E2239" t="s">
        <v>2924</v>
      </c>
      <c r="F2239">
        <v>3</v>
      </c>
      <c r="G2239">
        <v>142.36000000000001</v>
      </c>
      <c r="H2239">
        <v>63.76</v>
      </c>
      <c r="I2239" t="b">
        <v>0</v>
      </c>
      <c r="J2239" t="s">
        <v>2929</v>
      </c>
      <c r="K2239" t="s">
        <v>2905</v>
      </c>
      <c r="L2239">
        <f>F2239*G2239</f>
        <v>427.08000000000004</v>
      </c>
      <c r="M2239">
        <f t="shared" si="34"/>
        <v>0</v>
      </c>
    </row>
    <row r="2240" spans="1:13" x14ac:dyDescent="0.35">
      <c r="A2240">
        <v>4501</v>
      </c>
      <c r="B2240" s="1">
        <v>44503</v>
      </c>
      <c r="C2240">
        <v>748</v>
      </c>
      <c r="D2240" t="s">
        <v>2902</v>
      </c>
      <c r="E2240" t="s">
        <v>2903</v>
      </c>
      <c r="F2240">
        <v>1</v>
      </c>
      <c r="G2240">
        <v>78.959999999999994</v>
      </c>
      <c r="H2240">
        <v>9.83</v>
      </c>
      <c r="I2240" t="b">
        <v>1</v>
      </c>
      <c r="J2240" t="s">
        <v>2916</v>
      </c>
      <c r="K2240" t="s">
        <v>2917</v>
      </c>
      <c r="L2240">
        <f>F2240*G2240</f>
        <v>78.959999999999994</v>
      </c>
      <c r="M2240">
        <f t="shared" si="34"/>
        <v>1</v>
      </c>
    </row>
    <row r="2241" spans="1:13" x14ac:dyDescent="0.35">
      <c r="A2241">
        <v>712</v>
      </c>
      <c r="B2241" s="1">
        <v>44493</v>
      </c>
      <c r="C2241">
        <v>748</v>
      </c>
      <c r="D2241" t="s">
        <v>2913</v>
      </c>
      <c r="E2241" t="s">
        <v>2914</v>
      </c>
      <c r="F2241">
        <v>1</v>
      </c>
      <c r="G2241">
        <v>486.83</v>
      </c>
      <c r="H2241">
        <v>92.14</v>
      </c>
      <c r="I2241" t="b">
        <v>0</v>
      </c>
      <c r="J2241" t="s">
        <v>2904</v>
      </c>
      <c r="K2241" t="s">
        <v>2905</v>
      </c>
      <c r="L2241">
        <f>F2241*G2241</f>
        <v>486.83</v>
      </c>
      <c r="M2241">
        <f t="shared" si="34"/>
        <v>0</v>
      </c>
    </row>
    <row r="2242" spans="1:13" x14ac:dyDescent="0.35">
      <c r="A2242">
        <v>894</v>
      </c>
      <c r="B2242" s="1">
        <v>44477</v>
      </c>
      <c r="C2242">
        <v>748</v>
      </c>
      <c r="D2242" t="s">
        <v>2908</v>
      </c>
      <c r="E2242" t="s">
        <v>2909</v>
      </c>
      <c r="F2242">
        <v>2</v>
      </c>
      <c r="G2242">
        <v>224.26</v>
      </c>
      <c r="H2242">
        <v>50.89</v>
      </c>
      <c r="I2242" t="b">
        <v>0</v>
      </c>
      <c r="J2242" t="s">
        <v>2916</v>
      </c>
      <c r="K2242" t="s">
        <v>2905</v>
      </c>
      <c r="L2242">
        <f>F2242*G2242</f>
        <v>448.52</v>
      </c>
      <c r="M2242">
        <f t="shared" si="34"/>
        <v>0</v>
      </c>
    </row>
    <row r="2243" spans="1:13" x14ac:dyDescent="0.35">
      <c r="A2243">
        <v>3701</v>
      </c>
      <c r="B2243" s="1">
        <v>44989</v>
      </c>
      <c r="C2243">
        <v>749</v>
      </c>
      <c r="D2243" t="s">
        <v>2906</v>
      </c>
      <c r="E2243" t="s">
        <v>2922</v>
      </c>
      <c r="F2243">
        <v>2</v>
      </c>
      <c r="G2243">
        <v>282.48</v>
      </c>
      <c r="H2243">
        <v>70.760000000000005</v>
      </c>
      <c r="I2243" t="b">
        <v>1</v>
      </c>
      <c r="J2243" t="s">
        <v>2910</v>
      </c>
      <c r="K2243" t="s">
        <v>2905</v>
      </c>
      <c r="L2243">
        <f>F2243*G2243</f>
        <v>564.96</v>
      </c>
      <c r="M2243">
        <f t="shared" ref="M2243:M2306" si="35">IF(I2243, 1, 0)</f>
        <v>1</v>
      </c>
    </row>
    <row r="2244" spans="1:13" x14ac:dyDescent="0.35">
      <c r="A2244">
        <v>368</v>
      </c>
      <c r="B2244" s="1">
        <v>44946</v>
      </c>
      <c r="C2244">
        <v>749</v>
      </c>
      <c r="D2244" t="s">
        <v>2908</v>
      </c>
      <c r="E2244" t="s">
        <v>2938</v>
      </c>
      <c r="F2244">
        <v>5</v>
      </c>
      <c r="G2244">
        <v>482.65</v>
      </c>
      <c r="H2244">
        <v>223.9</v>
      </c>
      <c r="I2244" t="b">
        <v>1</v>
      </c>
      <c r="J2244" t="s">
        <v>2919</v>
      </c>
      <c r="K2244" t="s">
        <v>2905</v>
      </c>
      <c r="L2244">
        <f>F2244*G2244</f>
        <v>2413.25</v>
      </c>
      <c r="M2244">
        <f t="shared" si="35"/>
        <v>1</v>
      </c>
    </row>
    <row r="2245" spans="1:13" x14ac:dyDescent="0.35">
      <c r="A2245">
        <v>613</v>
      </c>
      <c r="B2245" s="1">
        <v>44405</v>
      </c>
      <c r="C2245">
        <v>749</v>
      </c>
      <c r="D2245" t="s">
        <v>2908</v>
      </c>
      <c r="E2245" t="s">
        <v>2937</v>
      </c>
      <c r="F2245">
        <v>1</v>
      </c>
      <c r="G2245">
        <v>392.26</v>
      </c>
      <c r="H2245">
        <v>180.81</v>
      </c>
      <c r="I2245" t="b">
        <v>0</v>
      </c>
      <c r="J2245" t="s">
        <v>2910</v>
      </c>
      <c r="K2245" t="s">
        <v>2905</v>
      </c>
      <c r="L2245">
        <f>F2245*G2245</f>
        <v>392.26</v>
      </c>
      <c r="M2245">
        <f t="shared" si="35"/>
        <v>0</v>
      </c>
    </row>
    <row r="2246" spans="1:13" x14ac:dyDescent="0.35">
      <c r="A2246">
        <v>2118</v>
      </c>
      <c r="B2246" s="1">
        <v>44387</v>
      </c>
      <c r="C2246">
        <v>749</v>
      </c>
      <c r="D2246" t="s">
        <v>2908</v>
      </c>
      <c r="E2246" t="s">
        <v>2932</v>
      </c>
      <c r="F2246">
        <v>4</v>
      </c>
      <c r="G2246">
        <v>140.33000000000001</v>
      </c>
      <c r="H2246">
        <v>0.56000000000000005</v>
      </c>
      <c r="I2246" t="b">
        <v>1</v>
      </c>
      <c r="J2246" t="s">
        <v>2919</v>
      </c>
      <c r="K2246" t="s">
        <v>2917</v>
      </c>
      <c r="L2246">
        <f>F2246*G2246</f>
        <v>561.32000000000005</v>
      </c>
      <c r="M2246">
        <f t="shared" si="35"/>
        <v>1</v>
      </c>
    </row>
    <row r="2247" spans="1:13" x14ac:dyDescent="0.35">
      <c r="A2247">
        <v>1688</v>
      </c>
      <c r="B2247" s="1">
        <v>44343</v>
      </c>
      <c r="C2247">
        <v>749</v>
      </c>
      <c r="D2247" t="s">
        <v>2920</v>
      </c>
      <c r="E2247" t="s">
        <v>2935</v>
      </c>
      <c r="F2247">
        <v>2</v>
      </c>
      <c r="G2247">
        <v>138.84</v>
      </c>
      <c r="H2247">
        <v>7.1</v>
      </c>
      <c r="I2247" t="b">
        <v>0</v>
      </c>
      <c r="J2247" t="s">
        <v>2910</v>
      </c>
      <c r="K2247" t="s">
        <v>2905</v>
      </c>
      <c r="L2247">
        <f>F2247*G2247</f>
        <v>277.68</v>
      </c>
      <c r="M2247">
        <f t="shared" si="35"/>
        <v>0</v>
      </c>
    </row>
    <row r="2248" spans="1:13" x14ac:dyDescent="0.35">
      <c r="A2248">
        <v>4329</v>
      </c>
      <c r="B2248" s="1">
        <v>44941</v>
      </c>
      <c r="C2248">
        <v>750</v>
      </c>
      <c r="D2248" t="s">
        <v>2902</v>
      </c>
      <c r="E2248" t="s">
        <v>2903</v>
      </c>
      <c r="F2248">
        <v>2</v>
      </c>
      <c r="G2248">
        <v>57.57</v>
      </c>
      <c r="H2248">
        <v>23.36</v>
      </c>
      <c r="I2248" t="b">
        <v>0</v>
      </c>
      <c r="J2248" t="s">
        <v>2904</v>
      </c>
      <c r="K2248" t="s">
        <v>2917</v>
      </c>
      <c r="L2248">
        <f>F2248*G2248</f>
        <v>115.14</v>
      </c>
      <c r="M2248">
        <f t="shared" si="35"/>
        <v>0</v>
      </c>
    </row>
    <row r="2249" spans="1:13" x14ac:dyDescent="0.35">
      <c r="A2249">
        <v>2954</v>
      </c>
      <c r="B2249" s="1">
        <v>44881</v>
      </c>
      <c r="C2249">
        <v>750</v>
      </c>
      <c r="D2249" t="s">
        <v>2906</v>
      </c>
      <c r="E2249" t="s">
        <v>2941</v>
      </c>
      <c r="F2249">
        <v>4</v>
      </c>
      <c r="G2249">
        <v>107.74</v>
      </c>
      <c r="H2249">
        <v>17.71</v>
      </c>
      <c r="I2249" t="b">
        <v>0</v>
      </c>
      <c r="J2249" t="s">
        <v>2910</v>
      </c>
      <c r="K2249" t="s">
        <v>2905</v>
      </c>
      <c r="L2249">
        <f>F2249*G2249</f>
        <v>430.96</v>
      </c>
      <c r="M2249">
        <f t="shared" si="35"/>
        <v>0</v>
      </c>
    </row>
    <row r="2250" spans="1:13" x14ac:dyDescent="0.35">
      <c r="A2250">
        <v>6335</v>
      </c>
      <c r="B2250" s="1">
        <v>44851</v>
      </c>
      <c r="C2250">
        <v>750</v>
      </c>
      <c r="D2250" t="s">
        <v>2911</v>
      </c>
      <c r="E2250" t="s">
        <v>2944</v>
      </c>
      <c r="F2250">
        <v>2</v>
      </c>
      <c r="G2250">
        <v>67.73</v>
      </c>
      <c r="H2250">
        <v>33.159999999999997</v>
      </c>
      <c r="I2250" t="b">
        <v>0</v>
      </c>
      <c r="J2250" t="s">
        <v>2929</v>
      </c>
      <c r="K2250" t="s">
        <v>2917</v>
      </c>
      <c r="L2250">
        <f>F2250*G2250</f>
        <v>135.46</v>
      </c>
      <c r="M2250">
        <f t="shared" si="35"/>
        <v>0</v>
      </c>
    </row>
    <row r="2251" spans="1:13" x14ac:dyDescent="0.35">
      <c r="A2251">
        <v>5333</v>
      </c>
      <c r="B2251" s="1">
        <v>44764</v>
      </c>
      <c r="C2251">
        <v>750</v>
      </c>
      <c r="D2251" t="s">
        <v>2911</v>
      </c>
      <c r="E2251" t="s">
        <v>2944</v>
      </c>
      <c r="F2251">
        <v>4</v>
      </c>
      <c r="G2251">
        <v>266.33</v>
      </c>
      <c r="H2251">
        <v>109.11</v>
      </c>
      <c r="I2251" t="b">
        <v>1</v>
      </c>
      <c r="J2251" t="s">
        <v>2904</v>
      </c>
      <c r="K2251" t="s">
        <v>2905</v>
      </c>
      <c r="L2251">
        <f>F2251*G2251</f>
        <v>1065.32</v>
      </c>
      <c r="M2251">
        <f t="shared" si="35"/>
        <v>1</v>
      </c>
    </row>
    <row r="2252" spans="1:13" x14ac:dyDescent="0.35">
      <c r="A2252">
        <v>1778</v>
      </c>
      <c r="B2252" s="1">
        <v>44839</v>
      </c>
      <c r="C2252">
        <v>751</v>
      </c>
      <c r="D2252" t="s">
        <v>2911</v>
      </c>
      <c r="E2252" t="s">
        <v>2942</v>
      </c>
      <c r="F2252">
        <v>3</v>
      </c>
      <c r="G2252">
        <v>351.05</v>
      </c>
      <c r="H2252">
        <v>47.73</v>
      </c>
      <c r="I2252" t="b">
        <v>1</v>
      </c>
      <c r="J2252" t="s">
        <v>2929</v>
      </c>
      <c r="K2252" t="s">
        <v>2905</v>
      </c>
      <c r="L2252">
        <f>F2252*G2252</f>
        <v>1053.1500000000001</v>
      </c>
      <c r="M2252">
        <f t="shared" si="35"/>
        <v>1</v>
      </c>
    </row>
    <row r="2253" spans="1:13" x14ac:dyDescent="0.35">
      <c r="A2253">
        <v>1652</v>
      </c>
      <c r="B2253" s="1">
        <v>44624</v>
      </c>
      <c r="C2253">
        <v>751</v>
      </c>
      <c r="D2253" t="s">
        <v>2913</v>
      </c>
      <c r="E2253" t="s">
        <v>2918</v>
      </c>
      <c r="F2253">
        <v>5</v>
      </c>
      <c r="G2253">
        <v>46.93</v>
      </c>
      <c r="H2253">
        <v>7.11</v>
      </c>
      <c r="I2253" t="b">
        <v>1</v>
      </c>
      <c r="J2253" t="s">
        <v>2916</v>
      </c>
      <c r="K2253" t="s">
        <v>2917</v>
      </c>
      <c r="L2253">
        <f>F2253*G2253</f>
        <v>234.65</v>
      </c>
      <c r="M2253">
        <f t="shared" si="35"/>
        <v>1</v>
      </c>
    </row>
    <row r="2254" spans="1:13" x14ac:dyDescent="0.35">
      <c r="A2254">
        <v>9466</v>
      </c>
      <c r="B2254" s="1">
        <v>44956</v>
      </c>
      <c r="C2254">
        <v>752</v>
      </c>
      <c r="D2254" t="s">
        <v>2911</v>
      </c>
      <c r="E2254" t="s">
        <v>2912</v>
      </c>
      <c r="F2254">
        <v>3</v>
      </c>
      <c r="G2254">
        <v>380.19</v>
      </c>
      <c r="H2254">
        <v>22.05</v>
      </c>
      <c r="I2254" t="b">
        <v>1</v>
      </c>
      <c r="J2254" t="s">
        <v>2929</v>
      </c>
      <c r="K2254" t="s">
        <v>2905</v>
      </c>
      <c r="L2254">
        <f>F2254*G2254</f>
        <v>1140.57</v>
      </c>
      <c r="M2254">
        <f t="shared" si="35"/>
        <v>1</v>
      </c>
    </row>
    <row r="2255" spans="1:13" x14ac:dyDescent="0.35">
      <c r="A2255">
        <v>2206</v>
      </c>
      <c r="B2255" s="1">
        <v>44591</v>
      </c>
      <c r="C2255">
        <v>752</v>
      </c>
      <c r="D2255" t="s">
        <v>2920</v>
      </c>
      <c r="E2255" t="s">
        <v>2927</v>
      </c>
      <c r="F2255">
        <v>5</v>
      </c>
      <c r="G2255">
        <v>51.06</v>
      </c>
      <c r="H2255">
        <v>22.86</v>
      </c>
      <c r="I2255" t="b">
        <v>0</v>
      </c>
      <c r="J2255" t="s">
        <v>2929</v>
      </c>
      <c r="K2255" t="s">
        <v>2905</v>
      </c>
      <c r="L2255">
        <f>F2255*G2255</f>
        <v>255.3</v>
      </c>
      <c r="M2255">
        <f t="shared" si="35"/>
        <v>0</v>
      </c>
    </row>
    <row r="2256" spans="1:13" x14ac:dyDescent="0.35">
      <c r="A2256">
        <v>7310</v>
      </c>
      <c r="B2256" s="1">
        <v>44387</v>
      </c>
      <c r="C2256">
        <v>752</v>
      </c>
      <c r="D2256" t="s">
        <v>2902</v>
      </c>
      <c r="E2256" t="s">
        <v>2915</v>
      </c>
      <c r="F2256">
        <v>5</v>
      </c>
      <c r="G2256">
        <v>255.23</v>
      </c>
      <c r="H2256">
        <v>95.72</v>
      </c>
      <c r="I2256" t="b">
        <v>0</v>
      </c>
      <c r="J2256" t="s">
        <v>2916</v>
      </c>
      <c r="K2256" t="s">
        <v>2905</v>
      </c>
      <c r="L2256">
        <f>F2256*G2256</f>
        <v>1276.1499999999999</v>
      </c>
      <c r="M2256">
        <f t="shared" si="35"/>
        <v>0</v>
      </c>
    </row>
    <row r="2257" spans="1:13" x14ac:dyDescent="0.35">
      <c r="A2257">
        <v>9355</v>
      </c>
      <c r="B2257" s="1">
        <v>44979</v>
      </c>
      <c r="C2257">
        <v>753</v>
      </c>
      <c r="D2257" t="s">
        <v>2908</v>
      </c>
      <c r="E2257" t="s">
        <v>2932</v>
      </c>
      <c r="F2257">
        <v>5</v>
      </c>
      <c r="G2257">
        <v>335.47</v>
      </c>
      <c r="H2257">
        <v>97.36</v>
      </c>
      <c r="I2257" t="b">
        <v>0</v>
      </c>
      <c r="J2257" t="s">
        <v>2929</v>
      </c>
      <c r="K2257" t="s">
        <v>2917</v>
      </c>
      <c r="L2257">
        <f>F2257*G2257</f>
        <v>1677.3500000000001</v>
      </c>
      <c r="M2257">
        <f t="shared" si="35"/>
        <v>0</v>
      </c>
    </row>
    <row r="2258" spans="1:13" x14ac:dyDescent="0.35">
      <c r="A2258">
        <v>7079</v>
      </c>
      <c r="B2258" s="1">
        <v>44944</v>
      </c>
      <c r="C2258">
        <v>753</v>
      </c>
      <c r="D2258" t="s">
        <v>2911</v>
      </c>
      <c r="E2258" t="s">
        <v>2944</v>
      </c>
      <c r="F2258">
        <v>3</v>
      </c>
      <c r="G2258">
        <v>22.67</v>
      </c>
      <c r="H2258">
        <v>2.59</v>
      </c>
      <c r="I2258" t="b">
        <v>1</v>
      </c>
      <c r="J2258" t="s">
        <v>2910</v>
      </c>
      <c r="K2258" t="s">
        <v>2917</v>
      </c>
      <c r="L2258">
        <f>F2258*G2258</f>
        <v>68.010000000000005</v>
      </c>
      <c r="M2258">
        <f t="shared" si="35"/>
        <v>1</v>
      </c>
    </row>
    <row r="2259" spans="1:13" x14ac:dyDescent="0.35">
      <c r="A2259">
        <v>8694</v>
      </c>
      <c r="B2259" s="1">
        <v>44891</v>
      </c>
      <c r="C2259">
        <v>753</v>
      </c>
      <c r="D2259" t="s">
        <v>2902</v>
      </c>
      <c r="E2259" t="s">
        <v>2915</v>
      </c>
      <c r="F2259">
        <v>1</v>
      </c>
      <c r="G2259">
        <v>395.61</v>
      </c>
      <c r="H2259">
        <v>16.96</v>
      </c>
      <c r="I2259" t="b">
        <v>1</v>
      </c>
      <c r="J2259" t="s">
        <v>2919</v>
      </c>
      <c r="K2259" t="s">
        <v>2905</v>
      </c>
      <c r="L2259">
        <f>F2259*G2259</f>
        <v>395.61</v>
      </c>
      <c r="M2259">
        <f t="shared" si="35"/>
        <v>1</v>
      </c>
    </row>
    <row r="2260" spans="1:13" x14ac:dyDescent="0.35">
      <c r="A2260">
        <v>9058</v>
      </c>
      <c r="B2260" s="1">
        <v>44619</v>
      </c>
      <c r="C2260">
        <v>753</v>
      </c>
      <c r="D2260" t="s">
        <v>2913</v>
      </c>
      <c r="E2260" t="s">
        <v>2940</v>
      </c>
      <c r="F2260">
        <v>5</v>
      </c>
      <c r="G2260">
        <v>262.24</v>
      </c>
      <c r="H2260">
        <v>93.11</v>
      </c>
      <c r="I2260" t="b">
        <v>0</v>
      </c>
      <c r="J2260" t="s">
        <v>2904</v>
      </c>
      <c r="K2260" t="s">
        <v>2917</v>
      </c>
      <c r="L2260">
        <f>F2260*G2260</f>
        <v>1311.2</v>
      </c>
      <c r="M2260">
        <f t="shared" si="35"/>
        <v>0</v>
      </c>
    </row>
    <row r="2261" spans="1:13" x14ac:dyDescent="0.35">
      <c r="A2261">
        <v>5255</v>
      </c>
      <c r="B2261" s="1">
        <v>44399</v>
      </c>
      <c r="C2261">
        <v>753</v>
      </c>
      <c r="D2261" t="s">
        <v>2902</v>
      </c>
      <c r="E2261" t="s">
        <v>2903</v>
      </c>
      <c r="F2261">
        <v>4</v>
      </c>
      <c r="G2261">
        <v>95.24</v>
      </c>
      <c r="H2261">
        <v>19.13</v>
      </c>
      <c r="I2261" t="b">
        <v>0</v>
      </c>
      <c r="J2261" t="s">
        <v>2910</v>
      </c>
      <c r="K2261" t="s">
        <v>2905</v>
      </c>
      <c r="L2261">
        <f>F2261*G2261</f>
        <v>380.96</v>
      </c>
      <c r="M2261">
        <f t="shared" si="35"/>
        <v>0</v>
      </c>
    </row>
    <row r="2262" spans="1:13" x14ac:dyDescent="0.35">
      <c r="A2262">
        <v>9303</v>
      </c>
      <c r="B2262" s="1">
        <v>44337</v>
      </c>
      <c r="C2262">
        <v>753</v>
      </c>
      <c r="D2262" t="s">
        <v>2902</v>
      </c>
      <c r="E2262" t="s">
        <v>2923</v>
      </c>
      <c r="F2262">
        <v>1</v>
      </c>
      <c r="G2262">
        <v>181.92</v>
      </c>
      <c r="H2262">
        <v>11.38</v>
      </c>
      <c r="I2262" t="b">
        <v>0</v>
      </c>
      <c r="J2262" t="s">
        <v>2904</v>
      </c>
      <c r="K2262" t="s">
        <v>2905</v>
      </c>
      <c r="L2262">
        <f>F2262*G2262</f>
        <v>181.92</v>
      </c>
      <c r="M2262">
        <f t="shared" si="35"/>
        <v>0</v>
      </c>
    </row>
    <row r="2263" spans="1:13" x14ac:dyDescent="0.35">
      <c r="A2263">
        <v>3848</v>
      </c>
      <c r="B2263" s="1">
        <v>44620</v>
      </c>
      <c r="C2263">
        <v>754</v>
      </c>
      <c r="D2263" t="s">
        <v>2920</v>
      </c>
      <c r="E2263" t="s">
        <v>2935</v>
      </c>
      <c r="F2263">
        <v>2</v>
      </c>
      <c r="G2263">
        <v>122.31</v>
      </c>
      <c r="H2263">
        <v>51.06</v>
      </c>
      <c r="I2263" t="b">
        <v>0</v>
      </c>
      <c r="J2263" t="s">
        <v>2916</v>
      </c>
      <c r="K2263" t="s">
        <v>2917</v>
      </c>
      <c r="L2263">
        <f>F2263*G2263</f>
        <v>244.62</v>
      </c>
      <c r="M2263">
        <f t="shared" si="35"/>
        <v>0</v>
      </c>
    </row>
    <row r="2264" spans="1:13" x14ac:dyDescent="0.35">
      <c r="A2264">
        <v>425</v>
      </c>
      <c r="B2264" s="1">
        <v>44578</v>
      </c>
      <c r="C2264">
        <v>754</v>
      </c>
      <c r="D2264" t="s">
        <v>2920</v>
      </c>
      <c r="E2264" t="s">
        <v>2936</v>
      </c>
      <c r="F2264">
        <v>5</v>
      </c>
      <c r="G2264">
        <v>199.62</v>
      </c>
      <c r="H2264">
        <v>56.06</v>
      </c>
      <c r="I2264" t="b">
        <v>0</v>
      </c>
      <c r="J2264" t="s">
        <v>2910</v>
      </c>
      <c r="K2264" t="s">
        <v>2905</v>
      </c>
      <c r="L2264">
        <f>F2264*G2264</f>
        <v>998.1</v>
      </c>
      <c r="M2264">
        <f t="shared" si="35"/>
        <v>0</v>
      </c>
    </row>
    <row r="2265" spans="1:13" x14ac:dyDescent="0.35">
      <c r="A2265">
        <v>9379</v>
      </c>
      <c r="B2265" s="1">
        <v>44692</v>
      </c>
      <c r="C2265">
        <v>755</v>
      </c>
      <c r="D2265" t="s">
        <v>2906</v>
      </c>
      <c r="E2265" t="s">
        <v>2941</v>
      </c>
      <c r="F2265">
        <v>3</v>
      </c>
      <c r="G2265">
        <v>491.65</v>
      </c>
      <c r="H2265">
        <v>197.98</v>
      </c>
      <c r="I2265" t="b">
        <v>1</v>
      </c>
      <c r="J2265" t="s">
        <v>2910</v>
      </c>
      <c r="K2265" t="s">
        <v>2905</v>
      </c>
      <c r="L2265">
        <f>F2265*G2265</f>
        <v>1474.9499999999998</v>
      </c>
      <c r="M2265">
        <f t="shared" si="35"/>
        <v>1</v>
      </c>
    </row>
    <row r="2266" spans="1:13" x14ac:dyDescent="0.35">
      <c r="A2266">
        <v>9493</v>
      </c>
      <c r="B2266" s="1">
        <v>44531</v>
      </c>
      <c r="C2266">
        <v>755</v>
      </c>
      <c r="D2266" t="s">
        <v>2906</v>
      </c>
      <c r="E2266" t="s">
        <v>2941</v>
      </c>
      <c r="F2266">
        <v>1</v>
      </c>
      <c r="G2266">
        <v>399.16</v>
      </c>
      <c r="H2266">
        <v>195.49</v>
      </c>
      <c r="I2266" t="b">
        <v>1</v>
      </c>
      <c r="J2266" t="s">
        <v>2916</v>
      </c>
      <c r="K2266" t="s">
        <v>2917</v>
      </c>
      <c r="L2266">
        <f>F2266*G2266</f>
        <v>399.16</v>
      </c>
      <c r="M2266">
        <f t="shared" si="35"/>
        <v>1</v>
      </c>
    </row>
    <row r="2267" spans="1:13" x14ac:dyDescent="0.35">
      <c r="A2267">
        <v>9723</v>
      </c>
      <c r="B2267" s="1">
        <v>44352</v>
      </c>
      <c r="C2267">
        <v>755</v>
      </c>
      <c r="D2267" t="s">
        <v>2908</v>
      </c>
      <c r="E2267" t="s">
        <v>2937</v>
      </c>
      <c r="F2267">
        <v>3</v>
      </c>
      <c r="G2267">
        <v>92.07</v>
      </c>
      <c r="H2267">
        <v>2.14</v>
      </c>
      <c r="I2267" t="b">
        <v>1</v>
      </c>
      <c r="J2267" t="s">
        <v>2929</v>
      </c>
      <c r="K2267" t="s">
        <v>2917</v>
      </c>
      <c r="L2267">
        <f>F2267*G2267</f>
        <v>276.20999999999998</v>
      </c>
      <c r="M2267">
        <f t="shared" si="35"/>
        <v>1</v>
      </c>
    </row>
    <row r="2268" spans="1:13" x14ac:dyDescent="0.35">
      <c r="A2268">
        <v>5468</v>
      </c>
      <c r="B2268" s="1">
        <v>44608</v>
      </c>
      <c r="C2268">
        <v>756</v>
      </c>
      <c r="D2268" t="s">
        <v>2906</v>
      </c>
      <c r="E2268" t="s">
        <v>2934</v>
      </c>
      <c r="F2268">
        <v>5</v>
      </c>
      <c r="G2268">
        <v>58.89</v>
      </c>
      <c r="H2268">
        <v>27.34</v>
      </c>
      <c r="I2268" t="b">
        <v>0</v>
      </c>
      <c r="J2268" t="s">
        <v>2919</v>
      </c>
      <c r="K2268" t="s">
        <v>2917</v>
      </c>
      <c r="L2268">
        <f>F2268*G2268</f>
        <v>294.45</v>
      </c>
      <c r="M2268">
        <f t="shared" si="35"/>
        <v>0</v>
      </c>
    </row>
    <row r="2269" spans="1:13" x14ac:dyDescent="0.35">
      <c r="A2269">
        <v>5053</v>
      </c>
      <c r="B2269" s="1">
        <v>44884</v>
      </c>
      <c r="C2269">
        <v>757</v>
      </c>
      <c r="D2269" t="s">
        <v>2911</v>
      </c>
      <c r="E2269" t="s">
        <v>2942</v>
      </c>
      <c r="F2269">
        <v>1</v>
      </c>
      <c r="G2269">
        <v>22.81</v>
      </c>
      <c r="H2269">
        <v>3.25</v>
      </c>
      <c r="I2269" t="b">
        <v>1</v>
      </c>
      <c r="J2269" t="s">
        <v>2919</v>
      </c>
      <c r="K2269" t="s">
        <v>2917</v>
      </c>
      <c r="L2269">
        <f>F2269*G2269</f>
        <v>22.81</v>
      </c>
      <c r="M2269">
        <f t="shared" si="35"/>
        <v>1</v>
      </c>
    </row>
    <row r="2270" spans="1:13" x14ac:dyDescent="0.35">
      <c r="A2270">
        <v>4002</v>
      </c>
      <c r="B2270" s="1">
        <v>44823</v>
      </c>
      <c r="C2270">
        <v>757</v>
      </c>
      <c r="D2270" t="s">
        <v>2902</v>
      </c>
      <c r="E2270" t="s">
        <v>2933</v>
      </c>
      <c r="F2270">
        <v>5</v>
      </c>
      <c r="G2270">
        <v>30.75</v>
      </c>
      <c r="H2270">
        <v>6.9</v>
      </c>
      <c r="I2270" t="b">
        <v>1</v>
      </c>
      <c r="J2270" t="s">
        <v>2904</v>
      </c>
      <c r="K2270" t="s">
        <v>2917</v>
      </c>
      <c r="L2270">
        <f>F2270*G2270</f>
        <v>153.75</v>
      </c>
      <c r="M2270">
        <f t="shared" si="35"/>
        <v>1</v>
      </c>
    </row>
    <row r="2271" spans="1:13" x14ac:dyDescent="0.35">
      <c r="A2271">
        <v>7108</v>
      </c>
      <c r="B2271" s="1">
        <v>44675</v>
      </c>
      <c r="C2271">
        <v>757</v>
      </c>
      <c r="D2271" t="s">
        <v>2908</v>
      </c>
      <c r="E2271" t="s">
        <v>2938</v>
      </c>
      <c r="F2271">
        <v>2</v>
      </c>
      <c r="G2271">
        <v>259.29000000000002</v>
      </c>
      <c r="H2271">
        <v>88.31</v>
      </c>
      <c r="I2271" t="b">
        <v>1</v>
      </c>
      <c r="J2271" t="s">
        <v>2916</v>
      </c>
      <c r="K2271" t="s">
        <v>2917</v>
      </c>
      <c r="L2271">
        <f>F2271*G2271</f>
        <v>518.58000000000004</v>
      </c>
      <c r="M2271">
        <f t="shared" si="35"/>
        <v>1</v>
      </c>
    </row>
    <row r="2272" spans="1:13" x14ac:dyDescent="0.35">
      <c r="A2272">
        <v>5139</v>
      </c>
      <c r="B2272" s="1">
        <v>44506</v>
      </c>
      <c r="C2272">
        <v>757</v>
      </c>
      <c r="D2272" t="s">
        <v>2906</v>
      </c>
      <c r="E2272" t="s">
        <v>2934</v>
      </c>
      <c r="F2272">
        <v>1</v>
      </c>
      <c r="G2272">
        <v>33.130000000000003</v>
      </c>
      <c r="H2272">
        <v>5.0199999999999996</v>
      </c>
      <c r="I2272" t="b">
        <v>1</v>
      </c>
      <c r="J2272" t="s">
        <v>2910</v>
      </c>
      <c r="K2272" t="s">
        <v>2917</v>
      </c>
      <c r="L2272">
        <f>F2272*G2272</f>
        <v>33.130000000000003</v>
      </c>
      <c r="M2272">
        <f t="shared" si="35"/>
        <v>1</v>
      </c>
    </row>
    <row r="2273" spans="1:13" x14ac:dyDescent="0.35">
      <c r="A2273">
        <v>4409</v>
      </c>
      <c r="B2273" s="1">
        <v>44751</v>
      </c>
      <c r="C2273">
        <v>759</v>
      </c>
      <c r="D2273" t="s">
        <v>2906</v>
      </c>
      <c r="E2273" t="s">
        <v>2907</v>
      </c>
      <c r="F2273">
        <v>1</v>
      </c>
      <c r="G2273">
        <v>56.21</v>
      </c>
      <c r="H2273">
        <v>26.55</v>
      </c>
      <c r="I2273" t="b">
        <v>1</v>
      </c>
      <c r="J2273" t="s">
        <v>2919</v>
      </c>
      <c r="K2273" t="s">
        <v>2905</v>
      </c>
      <c r="L2273">
        <f>F2273*G2273</f>
        <v>56.21</v>
      </c>
      <c r="M2273">
        <f t="shared" si="35"/>
        <v>1</v>
      </c>
    </row>
    <row r="2274" spans="1:13" x14ac:dyDescent="0.35">
      <c r="A2274">
        <v>1990</v>
      </c>
      <c r="B2274" s="1">
        <v>44475</v>
      </c>
      <c r="C2274">
        <v>759</v>
      </c>
      <c r="D2274" t="s">
        <v>2908</v>
      </c>
      <c r="E2274" t="s">
        <v>2938</v>
      </c>
      <c r="F2274">
        <v>1</v>
      </c>
      <c r="G2274">
        <v>353.77</v>
      </c>
      <c r="H2274">
        <v>91.32</v>
      </c>
      <c r="I2274" t="b">
        <v>0</v>
      </c>
      <c r="J2274" t="s">
        <v>2916</v>
      </c>
      <c r="K2274" t="s">
        <v>2917</v>
      </c>
      <c r="L2274">
        <f>F2274*G2274</f>
        <v>353.77</v>
      </c>
      <c r="M2274">
        <f t="shared" si="35"/>
        <v>0</v>
      </c>
    </row>
    <row r="2275" spans="1:13" x14ac:dyDescent="0.35">
      <c r="A2275">
        <v>8265</v>
      </c>
      <c r="B2275" s="1">
        <v>44531</v>
      </c>
      <c r="C2275">
        <v>760</v>
      </c>
      <c r="D2275" t="s">
        <v>2902</v>
      </c>
      <c r="E2275" t="s">
        <v>2923</v>
      </c>
      <c r="F2275">
        <v>5</v>
      </c>
      <c r="G2275">
        <v>417.29</v>
      </c>
      <c r="H2275">
        <v>6.82</v>
      </c>
      <c r="I2275" t="b">
        <v>0</v>
      </c>
      <c r="J2275" t="s">
        <v>2916</v>
      </c>
      <c r="K2275" t="s">
        <v>2905</v>
      </c>
      <c r="L2275">
        <f>F2275*G2275</f>
        <v>2086.4500000000003</v>
      </c>
      <c r="M2275">
        <f t="shared" si="35"/>
        <v>0</v>
      </c>
    </row>
    <row r="2276" spans="1:13" x14ac:dyDescent="0.35">
      <c r="A2276">
        <v>8493</v>
      </c>
      <c r="B2276" s="1">
        <v>44348</v>
      </c>
      <c r="C2276">
        <v>760</v>
      </c>
      <c r="D2276" t="s">
        <v>2906</v>
      </c>
      <c r="E2276" t="s">
        <v>2934</v>
      </c>
      <c r="F2276">
        <v>1</v>
      </c>
      <c r="G2276">
        <v>97.78</v>
      </c>
      <c r="H2276">
        <v>3.49</v>
      </c>
      <c r="I2276" t="b">
        <v>0</v>
      </c>
      <c r="J2276" t="s">
        <v>2904</v>
      </c>
      <c r="K2276" t="s">
        <v>2917</v>
      </c>
      <c r="L2276">
        <f>F2276*G2276</f>
        <v>97.78</v>
      </c>
      <c r="M2276">
        <f t="shared" si="35"/>
        <v>0</v>
      </c>
    </row>
    <row r="2277" spans="1:13" x14ac:dyDescent="0.35">
      <c r="A2277">
        <v>5921</v>
      </c>
      <c r="B2277" s="1">
        <v>44985</v>
      </c>
      <c r="C2277">
        <v>761</v>
      </c>
      <c r="D2277" t="s">
        <v>2908</v>
      </c>
      <c r="E2277" t="s">
        <v>2938</v>
      </c>
      <c r="F2277">
        <v>5</v>
      </c>
      <c r="G2277">
        <v>192.08</v>
      </c>
      <c r="H2277">
        <v>62.45</v>
      </c>
      <c r="I2277" t="b">
        <v>1</v>
      </c>
      <c r="J2277" t="s">
        <v>2904</v>
      </c>
      <c r="K2277" t="s">
        <v>2905</v>
      </c>
      <c r="L2277">
        <f>F2277*G2277</f>
        <v>960.40000000000009</v>
      </c>
      <c r="M2277">
        <f t="shared" si="35"/>
        <v>1</v>
      </c>
    </row>
    <row r="2278" spans="1:13" x14ac:dyDescent="0.35">
      <c r="A2278">
        <v>6179</v>
      </c>
      <c r="B2278" s="1">
        <v>44708</v>
      </c>
      <c r="C2278">
        <v>761</v>
      </c>
      <c r="D2278" t="s">
        <v>2902</v>
      </c>
      <c r="E2278" t="s">
        <v>2939</v>
      </c>
      <c r="F2278">
        <v>5</v>
      </c>
      <c r="G2278">
        <v>56.15</v>
      </c>
      <c r="H2278">
        <v>15.25</v>
      </c>
      <c r="I2278" t="b">
        <v>1</v>
      </c>
      <c r="J2278" t="s">
        <v>2916</v>
      </c>
      <c r="K2278" t="s">
        <v>2917</v>
      </c>
      <c r="L2278">
        <f>F2278*G2278</f>
        <v>280.75</v>
      </c>
      <c r="M2278">
        <f t="shared" si="35"/>
        <v>1</v>
      </c>
    </row>
    <row r="2279" spans="1:13" x14ac:dyDescent="0.35">
      <c r="A2279">
        <v>6182</v>
      </c>
      <c r="B2279" s="1">
        <v>44402</v>
      </c>
      <c r="C2279">
        <v>761</v>
      </c>
      <c r="D2279" t="s">
        <v>2908</v>
      </c>
      <c r="E2279" t="s">
        <v>2928</v>
      </c>
      <c r="F2279">
        <v>5</v>
      </c>
      <c r="G2279">
        <v>252.24</v>
      </c>
      <c r="H2279">
        <v>77.3</v>
      </c>
      <c r="I2279" t="b">
        <v>1</v>
      </c>
      <c r="J2279" t="s">
        <v>2910</v>
      </c>
      <c r="K2279" t="s">
        <v>2905</v>
      </c>
      <c r="L2279">
        <f>F2279*G2279</f>
        <v>1261.2</v>
      </c>
      <c r="M2279">
        <f t="shared" si="35"/>
        <v>1</v>
      </c>
    </row>
    <row r="2280" spans="1:13" x14ac:dyDescent="0.35">
      <c r="A2280">
        <v>7697</v>
      </c>
      <c r="B2280" s="1">
        <v>44918</v>
      </c>
      <c r="C2280">
        <v>762</v>
      </c>
      <c r="D2280" t="s">
        <v>2920</v>
      </c>
      <c r="E2280" t="s">
        <v>2927</v>
      </c>
      <c r="F2280">
        <v>3</v>
      </c>
      <c r="G2280">
        <v>240.39</v>
      </c>
      <c r="H2280">
        <v>86.85</v>
      </c>
      <c r="I2280" t="b">
        <v>0</v>
      </c>
      <c r="J2280" t="s">
        <v>2919</v>
      </c>
      <c r="K2280" t="s">
        <v>2905</v>
      </c>
      <c r="L2280">
        <f>F2280*G2280</f>
        <v>721.17</v>
      </c>
      <c r="M2280">
        <f t="shared" si="35"/>
        <v>0</v>
      </c>
    </row>
    <row r="2281" spans="1:13" x14ac:dyDescent="0.35">
      <c r="A2281">
        <v>213</v>
      </c>
      <c r="B2281" s="1">
        <v>44742</v>
      </c>
      <c r="C2281">
        <v>762</v>
      </c>
      <c r="D2281" t="s">
        <v>2911</v>
      </c>
      <c r="E2281" t="s">
        <v>2924</v>
      </c>
      <c r="F2281">
        <v>5</v>
      </c>
      <c r="G2281">
        <v>435.74</v>
      </c>
      <c r="H2281">
        <v>187.47</v>
      </c>
      <c r="I2281" t="b">
        <v>0</v>
      </c>
      <c r="J2281" t="s">
        <v>2916</v>
      </c>
      <c r="K2281" t="s">
        <v>2905</v>
      </c>
      <c r="L2281">
        <f>F2281*G2281</f>
        <v>2178.6999999999998</v>
      </c>
      <c r="M2281">
        <f t="shared" si="35"/>
        <v>0</v>
      </c>
    </row>
    <row r="2282" spans="1:13" x14ac:dyDescent="0.35">
      <c r="A2282">
        <v>1367</v>
      </c>
      <c r="B2282" s="1">
        <v>44505</v>
      </c>
      <c r="C2282">
        <v>762</v>
      </c>
      <c r="D2282" t="s">
        <v>2906</v>
      </c>
      <c r="E2282" t="s">
        <v>2934</v>
      </c>
      <c r="F2282">
        <v>4</v>
      </c>
      <c r="G2282">
        <v>122.01</v>
      </c>
      <c r="H2282">
        <v>37.729999999999997</v>
      </c>
      <c r="I2282" t="b">
        <v>1</v>
      </c>
      <c r="J2282" t="s">
        <v>2919</v>
      </c>
      <c r="K2282" t="s">
        <v>2917</v>
      </c>
      <c r="L2282">
        <f>F2282*G2282</f>
        <v>488.04</v>
      </c>
      <c r="M2282">
        <f t="shared" si="35"/>
        <v>1</v>
      </c>
    </row>
    <row r="2283" spans="1:13" x14ac:dyDescent="0.35">
      <c r="A2283">
        <v>3220</v>
      </c>
      <c r="B2283" s="1">
        <v>44849</v>
      </c>
      <c r="C2283">
        <v>763</v>
      </c>
      <c r="D2283" t="s">
        <v>2902</v>
      </c>
      <c r="E2283" t="s">
        <v>2933</v>
      </c>
      <c r="F2283">
        <v>2</v>
      </c>
      <c r="G2283">
        <v>168.75</v>
      </c>
      <c r="H2283">
        <v>17.93</v>
      </c>
      <c r="I2283" t="b">
        <v>0</v>
      </c>
      <c r="J2283" t="s">
        <v>2929</v>
      </c>
      <c r="K2283" t="s">
        <v>2905</v>
      </c>
      <c r="L2283">
        <f>F2283*G2283</f>
        <v>337.5</v>
      </c>
      <c r="M2283">
        <f t="shared" si="35"/>
        <v>0</v>
      </c>
    </row>
    <row r="2284" spans="1:13" x14ac:dyDescent="0.35">
      <c r="A2284">
        <v>1756</v>
      </c>
      <c r="B2284" s="1">
        <v>44649</v>
      </c>
      <c r="C2284">
        <v>763</v>
      </c>
      <c r="D2284" t="s">
        <v>2906</v>
      </c>
      <c r="E2284" t="s">
        <v>2907</v>
      </c>
      <c r="F2284">
        <v>1</v>
      </c>
      <c r="G2284">
        <v>448.11</v>
      </c>
      <c r="H2284">
        <v>41.9</v>
      </c>
      <c r="I2284" t="b">
        <v>1</v>
      </c>
      <c r="J2284" t="s">
        <v>2929</v>
      </c>
      <c r="K2284" t="s">
        <v>2905</v>
      </c>
      <c r="L2284">
        <f>F2284*G2284</f>
        <v>448.11</v>
      </c>
      <c r="M2284">
        <f t="shared" si="35"/>
        <v>1</v>
      </c>
    </row>
    <row r="2285" spans="1:13" x14ac:dyDescent="0.35">
      <c r="A2285">
        <v>2917</v>
      </c>
      <c r="B2285" s="1">
        <v>44589</v>
      </c>
      <c r="C2285">
        <v>763</v>
      </c>
      <c r="D2285" t="s">
        <v>2913</v>
      </c>
      <c r="E2285" t="s">
        <v>2926</v>
      </c>
      <c r="F2285">
        <v>4</v>
      </c>
      <c r="G2285">
        <v>302.37</v>
      </c>
      <c r="H2285">
        <v>92.04</v>
      </c>
      <c r="I2285" t="b">
        <v>1</v>
      </c>
      <c r="J2285" t="s">
        <v>2929</v>
      </c>
      <c r="K2285" t="s">
        <v>2917</v>
      </c>
      <c r="L2285">
        <f>F2285*G2285</f>
        <v>1209.48</v>
      </c>
      <c r="M2285">
        <f t="shared" si="35"/>
        <v>1</v>
      </c>
    </row>
    <row r="2286" spans="1:13" x14ac:dyDescent="0.35">
      <c r="A2286">
        <v>7657</v>
      </c>
      <c r="B2286" s="1">
        <v>44775</v>
      </c>
      <c r="C2286">
        <v>764</v>
      </c>
      <c r="D2286" t="s">
        <v>2920</v>
      </c>
      <c r="E2286" t="s">
        <v>2921</v>
      </c>
      <c r="F2286">
        <v>1</v>
      </c>
      <c r="G2286">
        <v>147.54</v>
      </c>
      <c r="H2286">
        <v>50.36</v>
      </c>
      <c r="I2286" t="b">
        <v>0</v>
      </c>
      <c r="J2286" t="s">
        <v>2919</v>
      </c>
      <c r="K2286" t="s">
        <v>2917</v>
      </c>
      <c r="L2286">
        <f>F2286*G2286</f>
        <v>147.54</v>
      </c>
      <c r="M2286">
        <f t="shared" si="35"/>
        <v>0</v>
      </c>
    </row>
    <row r="2287" spans="1:13" x14ac:dyDescent="0.35">
      <c r="A2287">
        <v>8205</v>
      </c>
      <c r="B2287" s="1">
        <v>44379</v>
      </c>
      <c r="C2287">
        <v>764</v>
      </c>
      <c r="D2287" t="s">
        <v>2911</v>
      </c>
      <c r="E2287" t="s">
        <v>2912</v>
      </c>
      <c r="F2287">
        <v>1</v>
      </c>
      <c r="G2287">
        <v>224.17</v>
      </c>
      <c r="H2287">
        <v>94</v>
      </c>
      <c r="I2287" t="b">
        <v>0</v>
      </c>
      <c r="J2287" t="s">
        <v>2904</v>
      </c>
      <c r="K2287" t="s">
        <v>2905</v>
      </c>
      <c r="L2287">
        <f>F2287*G2287</f>
        <v>224.17</v>
      </c>
      <c r="M2287">
        <f t="shared" si="35"/>
        <v>0</v>
      </c>
    </row>
    <row r="2288" spans="1:13" x14ac:dyDescent="0.35">
      <c r="A2288">
        <v>2453</v>
      </c>
      <c r="B2288" s="1">
        <v>44927</v>
      </c>
      <c r="C2288">
        <v>765</v>
      </c>
      <c r="D2288" t="s">
        <v>2906</v>
      </c>
      <c r="E2288" t="s">
        <v>2907</v>
      </c>
      <c r="F2288">
        <v>3</v>
      </c>
      <c r="G2288">
        <v>424.52</v>
      </c>
      <c r="H2288">
        <v>209.03</v>
      </c>
      <c r="I2288" t="b">
        <v>1</v>
      </c>
      <c r="J2288" t="s">
        <v>2910</v>
      </c>
      <c r="K2288" t="s">
        <v>2905</v>
      </c>
      <c r="L2288">
        <f>F2288*G2288</f>
        <v>1273.56</v>
      </c>
      <c r="M2288">
        <f t="shared" si="35"/>
        <v>1</v>
      </c>
    </row>
    <row r="2289" spans="1:13" x14ac:dyDescent="0.35">
      <c r="A2289">
        <v>4503</v>
      </c>
      <c r="B2289" s="1">
        <v>44861</v>
      </c>
      <c r="C2289">
        <v>765</v>
      </c>
      <c r="D2289" t="s">
        <v>2902</v>
      </c>
      <c r="E2289" t="s">
        <v>2939</v>
      </c>
      <c r="F2289">
        <v>3</v>
      </c>
      <c r="G2289">
        <v>255.77</v>
      </c>
      <c r="H2289">
        <v>5.85</v>
      </c>
      <c r="I2289" t="b">
        <v>0</v>
      </c>
      <c r="J2289" t="s">
        <v>2916</v>
      </c>
      <c r="K2289" t="s">
        <v>2905</v>
      </c>
      <c r="L2289">
        <f>F2289*G2289</f>
        <v>767.31000000000006</v>
      </c>
      <c r="M2289">
        <f t="shared" si="35"/>
        <v>0</v>
      </c>
    </row>
    <row r="2290" spans="1:13" x14ac:dyDescent="0.35">
      <c r="A2290">
        <v>4836</v>
      </c>
      <c r="B2290" s="1">
        <v>44470</v>
      </c>
      <c r="C2290">
        <v>765</v>
      </c>
      <c r="D2290" t="s">
        <v>2911</v>
      </c>
      <c r="E2290" t="s">
        <v>2912</v>
      </c>
      <c r="F2290">
        <v>4</v>
      </c>
      <c r="G2290">
        <v>481.82</v>
      </c>
      <c r="H2290">
        <v>33.909999999999997</v>
      </c>
      <c r="I2290" t="b">
        <v>1</v>
      </c>
      <c r="J2290" t="s">
        <v>2929</v>
      </c>
      <c r="K2290" t="s">
        <v>2905</v>
      </c>
      <c r="L2290">
        <f>F2290*G2290</f>
        <v>1927.28</v>
      </c>
      <c r="M2290">
        <f t="shared" si="35"/>
        <v>1</v>
      </c>
    </row>
    <row r="2291" spans="1:13" x14ac:dyDescent="0.35">
      <c r="A2291">
        <v>8480</v>
      </c>
      <c r="B2291" s="1">
        <v>44420</v>
      </c>
      <c r="C2291">
        <v>765</v>
      </c>
      <c r="D2291" t="s">
        <v>2908</v>
      </c>
      <c r="E2291" t="s">
        <v>2938</v>
      </c>
      <c r="F2291">
        <v>1</v>
      </c>
      <c r="G2291">
        <v>469.81</v>
      </c>
      <c r="H2291">
        <v>35.04</v>
      </c>
      <c r="I2291" t="b">
        <v>0</v>
      </c>
      <c r="J2291" t="s">
        <v>2916</v>
      </c>
      <c r="K2291" t="s">
        <v>2917</v>
      </c>
      <c r="L2291">
        <f>F2291*G2291</f>
        <v>469.81</v>
      </c>
      <c r="M2291">
        <f t="shared" si="35"/>
        <v>0</v>
      </c>
    </row>
    <row r="2292" spans="1:13" x14ac:dyDescent="0.35">
      <c r="A2292">
        <v>5136</v>
      </c>
      <c r="B2292" s="1">
        <v>44391</v>
      </c>
      <c r="C2292">
        <v>765</v>
      </c>
      <c r="D2292" t="s">
        <v>2913</v>
      </c>
      <c r="E2292" t="s">
        <v>2931</v>
      </c>
      <c r="F2292">
        <v>3</v>
      </c>
      <c r="G2292">
        <v>95.21</v>
      </c>
      <c r="H2292">
        <v>45.23</v>
      </c>
      <c r="I2292" t="b">
        <v>1</v>
      </c>
      <c r="J2292" t="s">
        <v>2916</v>
      </c>
      <c r="K2292" t="s">
        <v>2917</v>
      </c>
      <c r="L2292">
        <f>F2292*G2292</f>
        <v>285.63</v>
      </c>
      <c r="M2292">
        <f t="shared" si="35"/>
        <v>1</v>
      </c>
    </row>
    <row r="2293" spans="1:13" x14ac:dyDescent="0.35">
      <c r="A2293">
        <v>8133</v>
      </c>
      <c r="B2293" s="1">
        <v>44895</v>
      </c>
      <c r="C2293">
        <v>766</v>
      </c>
      <c r="D2293" t="s">
        <v>2906</v>
      </c>
      <c r="E2293" t="s">
        <v>2934</v>
      </c>
      <c r="F2293">
        <v>4</v>
      </c>
      <c r="G2293">
        <v>383.34</v>
      </c>
      <c r="H2293">
        <v>106.33</v>
      </c>
      <c r="I2293" t="b">
        <v>1</v>
      </c>
      <c r="J2293" t="s">
        <v>2919</v>
      </c>
      <c r="K2293" t="s">
        <v>2905</v>
      </c>
      <c r="L2293">
        <f>F2293*G2293</f>
        <v>1533.36</v>
      </c>
      <c r="M2293">
        <f t="shared" si="35"/>
        <v>1</v>
      </c>
    </row>
    <row r="2294" spans="1:13" x14ac:dyDescent="0.35">
      <c r="A2294">
        <v>5951</v>
      </c>
      <c r="B2294" s="1">
        <v>44795</v>
      </c>
      <c r="C2294">
        <v>766</v>
      </c>
      <c r="D2294" t="s">
        <v>2908</v>
      </c>
      <c r="E2294" t="s">
        <v>2938</v>
      </c>
      <c r="F2294">
        <v>4</v>
      </c>
      <c r="G2294">
        <v>212.85</v>
      </c>
      <c r="H2294">
        <v>19.57</v>
      </c>
      <c r="I2294" t="b">
        <v>1</v>
      </c>
      <c r="J2294" t="s">
        <v>2916</v>
      </c>
      <c r="K2294" t="s">
        <v>2917</v>
      </c>
      <c r="L2294">
        <f>F2294*G2294</f>
        <v>851.4</v>
      </c>
      <c r="M2294">
        <f t="shared" si="35"/>
        <v>1</v>
      </c>
    </row>
    <row r="2295" spans="1:13" x14ac:dyDescent="0.35">
      <c r="A2295">
        <v>7661</v>
      </c>
      <c r="B2295" s="1">
        <v>44301</v>
      </c>
      <c r="C2295">
        <v>766</v>
      </c>
      <c r="D2295" t="s">
        <v>2908</v>
      </c>
      <c r="E2295" t="s">
        <v>2938</v>
      </c>
      <c r="F2295">
        <v>5</v>
      </c>
      <c r="G2295">
        <v>486.51</v>
      </c>
      <c r="H2295">
        <v>235.6</v>
      </c>
      <c r="I2295" t="b">
        <v>0</v>
      </c>
      <c r="J2295" t="s">
        <v>2919</v>
      </c>
      <c r="K2295" t="s">
        <v>2905</v>
      </c>
      <c r="L2295">
        <f>F2295*G2295</f>
        <v>2432.5500000000002</v>
      </c>
      <c r="M2295">
        <f t="shared" si="35"/>
        <v>0</v>
      </c>
    </row>
    <row r="2296" spans="1:13" x14ac:dyDescent="0.35">
      <c r="A2296">
        <v>7413</v>
      </c>
      <c r="B2296" s="1">
        <v>45010</v>
      </c>
      <c r="C2296">
        <v>767</v>
      </c>
      <c r="D2296" t="s">
        <v>2920</v>
      </c>
      <c r="E2296" t="s">
        <v>2936</v>
      </c>
      <c r="F2296">
        <v>5</v>
      </c>
      <c r="G2296">
        <v>42.49</v>
      </c>
      <c r="H2296">
        <v>12.39</v>
      </c>
      <c r="I2296" t="b">
        <v>0</v>
      </c>
      <c r="J2296" t="s">
        <v>2929</v>
      </c>
      <c r="K2296" t="s">
        <v>2917</v>
      </c>
      <c r="L2296">
        <f>F2296*G2296</f>
        <v>212.45000000000002</v>
      </c>
      <c r="M2296">
        <f t="shared" si="35"/>
        <v>0</v>
      </c>
    </row>
    <row r="2297" spans="1:13" x14ac:dyDescent="0.35">
      <c r="A2297">
        <v>9109</v>
      </c>
      <c r="B2297" s="1">
        <v>44599</v>
      </c>
      <c r="C2297">
        <v>767</v>
      </c>
      <c r="D2297" t="s">
        <v>2908</v>
      </c>
      <c r="E2297" t="s">
        <v>2928</v>
      </c>
      <c r="F2297">
        <v>1</v>
      </c>
      <c r="G2297">
        <v>236.4</v>
      </c>
      <c r="H2297">
        <v>95.02</v>
      </c>
      <c r="I2297" t="b">
        <v>1</v>
      </c>
      <c r="J2297" t="s">
        <v>2919</v>
      </c>
      <c r="K2297" t="s">
        <v>2917</v>
      </c>
      <c r="L2297">
        <f>F2297*G2297</f>
        <v>236.4</v>
      </c>
      <c r="M2297">
        <f t="shared" si="35"/>
        <v>1</v>
      </c>
    </row>
    <row r="2298" spans="1:13" x14ac:dyDescent="0.35">
      <c r="A2298">
        <v>4238</v>
      </c>
      <c r="B2298" s="1">
        <v>44463</v>
      </c>
      <c r="C2298">
        <v>767</v>
      </c>
      <c r="D2298" t="s">
        <v>2902</v>
      </c>
      <c r="E2298" t="s">
        <v>2915</v>
      </c>
      <c r="F2298">
        <v>3</v>
      </c>
      <c r="G2298">
        <v>23.45</v>
      </c>
      <c r="H2298">
        <v>0.57999999999999996</v>
      </c>
      <c r="I2298" t="b">
        <v>1</v>
      </c>
      <c r="J2298" t="s">
        <v>2916</v>
      </c>
      <c r="K2298" t="s">
        <v>2917</v>
      </c>
      <c r="L2298">
        <f>F2298*G2298</f>
        <v>70.349999999999994</v>
      </c>
      <c r="M2298">
        <f t="shared" si="35"/>
        <v>1</v>
      </c>
    </row>
    <row r="2299" spans="1:13" x14ac:dyDescent="0.35">
      <c r="A2299">
        <v>2080</v>
      </c>
      <c r="B2299" s="1">
        <v>45006</v>
      </c>
      <c r="C2299">
        <v>768</v>
      </c>
      <c r="D2299" t="s">
        <v>2911</v>
      </c>
      <c r="E2299" t="s">
        <v>2912</v>
      </c>
      <c r="F2299">
        <v>1</v>
      </c>
      <c r="G2299">
        <v>174.16</v>
      </c>
      <c r="H2299">
        <v>37.39</v>
      </c>
      <c r="I2299" t="b">
        <v>1</v>
      </c>
      <c r="J2299" t="s">
        <v>2910</v>
      </c>
      <c r="K2299" t="s">
        <v>2917</v>
      </c>
      <c r="L2299">
        <f>F2299*G2299</f>
        <v>174.16</v>
      </c>
      <c r="M2299">
        <f t="shared" si="35"/>
        <v>1</v>
      </c>
    </row>
    <row r="2300" spans="1:13" x14ac:dyDescent="0.35">
      <c r="A2300">
        <v>9323</v>
      </c>
      <c r="B2300" s="1">
        <v>44910</v>
      </c>
      <c r="C2300">
        <v>768</v>
      </c>
      <c r="D2300" t="s">
        <v>2913</v>
      </c>
      <c r="E2300" t="s">
        <v>2940</v>
      </c>
      <c r="F2300">
        <v>2</v>
      </c>
      <c r="G2300">
        <v>354.95</v>
      </c>
      <c r="H2300">
        <v>16.72</v>
      </c>
      <c r="I2300" t="b">
        <v>1</v>
      </c>
      <c r="J2300" t="s">
        <v>2919</v>
      </c>
      <c r="K2300" t="s">
        <v>2905</v>
      </c>
      <c r="L2300">
        <f>F2300*G2300</f>
        <v>709.9</v>
      </c>
      <c r="M2300">
        <f t="shared" si="35"/>
        <v>1</v>
      </c>
    </row>
    <row r="2301" spans="1:13" x14ac:dyDescent="0.35">
      <c r="A2301">
        <v>8196</v>
      </c>
      <c r="B2301" s="1">
        <v>44790</v>
      </c>
      <c r="C2301">
        <v>768</v>
      </c>
      <c r="D2301" t="s">
        <v>2913</v>
      </c>
      <c r="E2301" t="s">
        <v>2931</v>
      </c>
      <c r="F2301">
        <v>5</v>
      </c>
      <c r="G2301">
        <v>22.81</v>
      </c>
      <c r="H2301">
        <v>8.9499999999999993</v>
      </c>
      <c r="I2301" t="b">
        <v>0</v>
      </c>
      <c r="J2301" t="s">
        <v>2904</v>
      </c>
      <c r="K2301" t="s">
        <v>2917</v>
      </c>
      <c r="L2301">
        <f>F2301*G2301</f>
        <v>114.05</v>
      </c>
      <c r="M2301">
        <f t="shared" si="35"/>
        <v>0</v>
      </c>
    </row>
    <row r="2302" spans="1:13" x14ac:dyDescent="0.35">
      <c r="A2302">
        <v>2970</v>
      </c>
      <c r="B2302" s="1">
        <v>44708</v>
      </c>
      <c r="C2302">
        <v>768</v>
      </c>
      <c r="D2302" t="s">
        <v>2908</v>
      </c>
      <c r="E2302" t="s">
        <v>2938</v>
      </c>
      <c r="F2302">
        <v>2</v>
      </c>
      <c r="G2302">
        <v>27.26</v>
      </c>
      <c r="H2302">
        <v>13.04</v>
      </c>
      <c r="I2302" t="b">
        <v>1</v>
      </c>
      <c r="J2302" t="s">
        <v>2929</v>
      </c>
      <c r="K2302" t="s">
        <v>2905</v>
      </c>
      <c r="L2302">
        <f>F2302*G2302</f>
        <v>54.52</v>
      </c>
      <c r="M2302">
        <f t="shared" si="35"/>
        <v>1</v>
      </c>
    </row>
    <row r="2303" spans="1:13" x14ac:dyDescent="0.35">
      <c r="A2303">
        <v>9616</v>
      </c>
      <c r="B2303" s="1">
        <v>44327</v>
      </c>
      <c r="C2303">
        <v>768</v>
      </c>
      <c r="D2303" t="s">
        <v>2911</v>
      </c>
      <c r="E2303" t="s">
        <v>2912</v>
      </c>
      <c r="F2303">
        <v>1</v>
      </c>
      <c r="G2303">
        <v>158.37</v>
      </c>
      <c r="H2303">
        <v>37.85</v>
      </c>
      <c r="I2303" t="b">
        <v>1</v>
      </c>
      <c r="J2303" t="s">
        <v>2919</v>
      </c>
      <c r="K2303" t="s">
        <v>2917</v>
      </c>
      <c r="L2303">
        <f>F2303*G2303</f>
        <v>158.37</v>
      </c>
      <c r="M2303">
        <f t="shared" si="35"/>
        <v>1</v>
      </c>
    </row>
    <row r="2304" spans="1:13" x14ac:dyDescent="0.35">
      <c r="A2304">
        <v>4562</v>
      </c>
      <c r="B2304" s="1">
        <v>44531</v>
      </c>
      <c r="C2304">
        <v>769</v>
      </c>
      <c r="D2304" t="s">
        <v>2911</v>
      </c>
      <c r="E2304" t="s">
        <v>2942</v>
      </c>
      <c r="F2304">
        <v>2</v>
      </c>
      <c r="G2304">
        <v>138.47</v>
      </c>
      <c r="H2304">
        <v>42.67</v>
      </c>
      <c r="I2304" t="b">
        <v>0</v>
      </c>
      <c r="J2304" t="s">
        <v>2910</v>
      </c>
      <c r="K2304" t="s">
        <v>2917</v>
      </c>
      <c r="L2304">
        <f>F2304*G2304</f>
        <v>276.94</v>
      </c>
      <c r="M2304">
        <f t="shared" si="35"/>
        <v>0</v>
      </c>
    </row>
    <row r="2305" spans="1:13" x14ac:dyDescent="0.35">
      <c r="A2305">
        <v>6294</v>
      </c>
      <c r="B2305" s="1">
        <v>44527</v>
      </c>
      <c r="C2305">
        <v>769</v>
      </c>
      <c r="D2305" t="s">
        <v>2920</v>
      </c>
      <c r="E2305" t="s">
        <v>2927</v>
      </c>
      <c r="F2305">
        <v>3</v>
      </c>
      <c r="G2305">
        <v>49.84</v>
      </c>
      <c r="H2305">
        <v>12.23</v>
      </c>
      <c r="I2305" t="b">
        <v>0</v>
      </c>
      <c r="J2305" t="s">
        <v>2919</v>
      </c>
      <c r="K2305" t="s">
        <v>2905</v>
      </c>
      <c r="L2305">
        <f>F2305*G2305</f>
        <v>149.52000000000001</v>
      </c>
      <c r="M2305">
        <f t="shared" si="35"/>
        <v>0</v>
      </c>
    </row>
    <row r="2306" spans="1:13" x14ac:dyDescent="0.35">
      <c r="A2306">
        <v>5007</v>
      </c>
      <c r="B2306" s="1">
        <v>44519</v>
      </c>
      <c r="C2306">
        <v>769</v>
      </c>
      <c r="D2306" t="s">
        <v>2920</v>
      </c>
      <c r="E2306" t="s">
        <v>2930</v>
      </c>
      <c r="F2306">
        <v>1</v>
      </c>
      <c r="G2306">
        <v>399.36</v>
      </c>
      <c r="H2306">
        <v>35.479999999999997</v>
      </c>
      <c r="I2306" t="b">
        <v>0</v>
      </c>
      <c r="J2306" t="s">
        <v>2929</v>
      </c>
      <c r="K2306" t="s">
        <v>2905</v>
      </c>
      <c r="L2306">
        <f>F2306*G2306</f>
        <v>399.36</v>
      </c>
      <c r="M2306">
        <f t="shared" si="35"/>
        <v>0</v>
      </c>
    </row>
    <row r="2307" spans="1:13" x14ac:dyDescent="0.35">
      <c r="A2307">
        <v>3996</v>
      </c>
      <c r="B2307" s="1">
        <v>44507</v>
      </c>
      <c r="C2307">
        <v>769</v>
      </c>
      <c r="D2307" t="s">
        <v>2913</v>
      </c>
      <c r="E2307" t="s">
        <v>2914</v>
      </c>
      <c r="F2307">
        <v>5</v>
      </c>
      <c r="G2307">
        <v>337.41</v>
      </c>
      <c r="H2307">
        <v>56.75</v>
      </c>
      <c r="I2307" t="b">
        <v>0</v>
      </c>
      <c r="J2307" t="s">
        <v>2910</v>
      </c>
      <c r="K2307" t="s">
        <v>2917</v>
      </c>
      <c r="L2307">
        <f>F2307*G2307</f>
        <v>1687.0500000000002</v>
      </c>
      <c r="M2307">
        <f t="shared" ref="M2307:M2370" si="36">IF(I2307, 1, 0)</f>
        <v>0</v>
      </c>
    </row>
    <row r="2308" spans="1:13" x14ac:dyDescent="0.35">
      <c r="A2308">
        <v>5886</v>
      </c>
      <c r="B2308" s="1">
        <v>44501</v>
      </c>
      <c r="C2308">
        <v>769</v>
      </c>
      <c r="D2308" t="s">
        <v>2920</v>
      </c>
      <c r="E2308" t="s">
        <v>2921</v>
      </c>
      <c r="F2308">
        <v>4</v>
      </c>
      <c r="G2308">
        <v>19.37</v>
      </c>
      <c r="H2308">
        <v>2.17</v>
      </c>
      <c r="I2308" t="b">
        <v>1</v>
      </c>
      <c r="J2308" t="s">
        <v>2916</v>
      </c>
      <c r="K2308" t="s">
        <v>2917</v>
      </c>
      <c r="L2308">
        <f>F2308*G2308</f>
        <v>77.48</v>
      </c>
      <c r="M2308">
        <f t="shared" si="36"/>
        <v>1</v>
      </c>
    </row>
    <row r="2309" spans="1:13" x14ac:dyDescent="0.35">
      <c r="A2309">
        <v>5768</v>
      </c>
      <c r="B2309" s="1">
        <v>44823</v>
      </c>
      <c r="C2309">
        <v>770</v>
      </c>
      <c r="D2309" t="s">
        <v>2920</v>
      </c>
      <c r="E2309" t="s">
        <v>2936</v>
      </c>
      <c r="F2309">
        <v>5</v>
      </c>
      <c r="G2309">
        <v>146.65</v>
      </c>
      <c r="H2309">
        <v>56.5</v>
      </c>
      <c r="I2309" t="b">
        <v>1</v>
      </c>
      <c r="J2309" t="s">
        <v>2910</v>
      </c>
      <c r="K2309" t="s">
        <v>2905</v>
      </c>
      <c r="L2309">
        <f>F2309*G2309</f>
        <v>733.25</v>
      </c>
      <c r="M2309">
        <f t="shared" si="36"/>
        <v>1</v>
      </c>
    </row>
    <row r="2310" spans="1:13" x14ac:dyDescent="0.35">
      <c r="A2310">
        <v>9306</v>
      </c>
      <c r="B2310" s="1">
        <v>44765</v>
      </c>
      <c r="C2310">
        <v>770</v>
      </c>
      <c r="D2310" t="s">
        <v>2920</v>
      </c>
      <c r="E2310" t="s">
        <v>2921</v>
      </c>
      <c r="F2310">
        <v>3</v>
      </c>
      <c r="G2310">
        <v>396.4</v>
      </c>
      <c r="H2310">
        <v>10.66</v>
      </c>
      <c r="I2310" t="b">
        <v>1</v>
      </c>
      <c r="J2310" t="s">
        <v>2910</v>
      </c>
      <c r="K2310" t="s">
        <v>2917</v>
      </c>
      <c r="L2310">
        <f>F2310*G2310</f>
        <v>1189.1999999999998</v>
      </c>
      <c r="M2310">
        <f t="shared" si="36"/>
        <v>1</v>
      </c>
    </row>
    <row r="2311" spans="1:13" x14ac:dyDescent="0.35">
      <c r="A2311">
        <v>1227</v>
      </c>
      <c r="B2311" s="1">
        <v>44327</v>
      </c>
      <c r="C2311">
        <v>770</v>
      </c>
      <c r="D2311" t="s">
        <v>2913</v>
      </c>
      <c r="E2311" t="s">
        <v>2918</v>
      </c>
      <c r="F2311">
        <v>2</v>
      </c>
      <c r="G2311">
        <v>172.14</v>
      </c>
      <c r="H2311">
        <v>23.94</v>
      </c>
      <c r="I2311" t="b">
        <v>1</v>
      </c>
      <c r="J2311" t="s">
        <v>2904</v>
      </c>
      <c r="K2311" t="s">
        <v>2905</v>
      </c>
      <c r="L2311">
        <f>F2311*G2311</f>
        <v>344.28</v>
      </c>
      <c r="M2311">
        <f t="shared" si="36"/>
        <v>1</v>
      </c>
    </row>
    <row r="2312" spans="1:13" x14ac:dyDescent="0.35">
      <c r="A2312">
        <v>2480</v>
      </c>
      <c r="B2312" s="1">
        <v>44893</v>
      </c>
      <c r="C2312">
        <v>771</v>
      </c>
      <c r="D2312" t="s">
        <v>2908</v>
      </c>
      <c r="E2312" t="s">
        <v>2937</v>
      </c>
      <c r="F2312">
        <v>5</v>
      </c>
      <c r="G2312">
        <v>292.12</v>
      </c>
      <c r="H2312">
        <v>62.06</v>
      </c>
      <c r="I2312" t="b">
        <v>1</v>
      </c>
      <c r="J2312" t="s">
        <v>2919</v>
      </c>
      <c r="K2312" t="s">
        <v>2905</v>
      </c>
      <c r="L2312">
        <f>F2312*G2312</f>
        <v>1460.6</v>
      </c>
      <c r="M2312">
        <f t="shared" si="36"/>
        <v>1</v>
      </c>
    </row>
    <row r="2313" spans="1:13" x14ac:dyDescent="0.35">
      <c r="A2313">
        <v>6744</v>
      </c>
      <c r="B2313" s="1">
        <v>44718</v>
      </c>
      <c r="C2313">
        <v>771</v>
      </c>
      <c r="D2313" t="s">
        <v>2902</v>
      </c>
      <c r="E2313" t="s">
        <v>2915</v>
      </c>
      <c r="F2313">
        <v>1</v>
      </c>
      <c r="G2313">
        <v>321.73</v>
      </c>
      <c r="H2313">
        <v>124.94</v>
      </c>
      <c r="I2313" t="b">
        <v>0</v>
      </c>
      <c r="J2313" t="s">
        <v>2916</v>
      </c>
      <c r="K2313" t="s">
        <v>2905</v>
      </c>
      <c r="L2313">
        <f>F2313*G2313</f>
        <v>321.73</v>
      </c>
      <c r="M2313">
        <f t="shared" si="36"/>
        <v>0</v>
      </c>
    </row>
    <row r="2314" spans="1:13" x14ac:dyDescent="0.35">
      <c r="A2314">
        <v>2477</v>
      </c>
      <c r="B2314" s="1">
        <v>44624</v>
      </c>
      <c r="C2314">
        <v>771</v>
      </c>
      <c r="D2314" t="s">
        <v>2902</v>
      </c>
      <c r="E2314" t="s">
        <v>2915</v>
      </c>
      <c r="F2314">
        <v>1</v>
      </c>
      <c r="G2314">
        <v>337.39</v>
      </c>
      <c r="H2314">
        <v>136.34</v>
      </c>
      <c r="I2314" t="b">
        <v>0</v>
      </c>
      <c r="J2314" t="s">
        <v>2904</v>
      </c>
      <c r="K2314" t="s">
        <v>2917</v>
      </c>
      <c r="L2314">
        <f>F2314*G2314</f>
        <v>337.39</v>
      </c>
      <c r="M2314">
        <f t="shared" si="36"/>
        <v>0</v>
      </c>
    </row>
    <row r="2315" spans="1:13" x14ac:dyDescent="0.35">
      <c r="A2315">
        <v>8884</v>
      </c>
      <c r="B2315" s="1">
        <v>44561</v>
      </c>
      <c r="C2315">
        <v>771</v>
      </c>
      <c r="D2315" t="s">
        <v>2913</v>
      </c>
      <c r="E2315" t="s">
        <v>2918</v>
      </c>
      <c r="F2315">
        <v>4</v>
      </c>
      <c r="G2315">
        <v>135.63999999999999</v>
      </c>
      <c r="H2315">
        <v>28.08</v>
      </c>
      <c r="I2315" t="b">
        <v>0</v>
      </c>
      <c r="J2315" t="s">
        <v>2916</v>
      </c>
      <c r="K2315" t="s">
        <v>2905</v>
      </c>
      <c r="L2315">
        <f>F2315*G2315</f>
        <v>542.55999999999995</v>
      </c>
      <c r="M2315">
        <f t="shared" si="36"/>
        <v>0</v>
      </c>
    </row>
    <row r="2316" spans="1:13" x14ac:dyDescent="0.35">
      <c r="A2316">
        <v>3353</v>
      </c>
      <c r="B2316" s="1">
        <v>44409</v>
      </c>
      <c r="C2316">
        <v>771</v>
      </c>
      <c r="D2316" t="s">
        <v>2920</v>
      </c>
      <c r="E2316" t="s">
        <v>2936</v>
      </c>
      <c r="F2316">
        <v>4</v>
      </c>
      <c r="G2316">
        <v>341.09</v>
      </c>
      <c r="H2316">
        <v>64.98</v>
      </c>
      <c r="I2316" t="b">
        <v>1</v>
      </c>
      <c r="J2316" t="s">
        <v>2904</v>
      </c>
      <c r="K2316" t="s">
        <v>2905</v>
      </c>
      <c r="L2316">
        <f>F2316*G2316</f>
        <v>1364.36</v>
      </c>
      <c r="M2316">
        <f t="shared" si="36"/>
        <v>1</v>
      </c>
    </row>
    <row r="2317" spans="1:13" x14ac:dyDescent="0.35">
      <c r="A2317">
        <v>6250</v>
      </c>
      <c r="B2317" s="1">
        <v>44883</v>
      </c>
      <c r="C2317">
        <v>772</v>
      </c>
      <c r="D2317" t="s">
        <v>2908</v>
      </c>
      <c r="E2317" t="s">
        <v>2932</v>
      </c>
      <c r="F2317">
        <v>2</v>
      </c>
      <c r="G2317">
        <v>444.2</v>
      </c>
      <c r="H2317">
        <v>145.21</v>
      </c>
      <c r="I2317" t="b">
        <v>0</v>
      </c>
      <c r="J2317" t="s">
        <v>2929</v>
      </c>
      <c r="K2317" t="s">
        <v>2905</v>
      </c>
      <c r="L2317">
        <f>F2317*G2317</f>
        <v>888.4</v>
      </c>
      <c r="M2317">
        <f t="shared" si="36"/>
        <v>0</v>
      </c>
    </row>
    <row r="2318" spans="1:13" x14ac:dyDescent="0.35">
      <c r="A2318">
        <v>5799</v>
      </c>
      <c r="B2318" s="1">
        <v>44820</v>
      </c>
      <c r="C2318">
        <v>772</v>
      </c>
      <c r="D2318" t="s">
        <v>2913</v>
      </c>
      <c r="E2318" t="s">
        <v>2940</v>
      </c>
      <c r="F2318">
        <v>3</v>
      </c>
      <c r="G2318">
        <v>494.05</v>
      </c>
      <c r="H2318">
        <v>240.52</v>
      </c>
      <c r="I2318" t="b">
        <v>1</v>
      </c>
      <c r="J2318" t="s">
        <v>2904</v>
      </c>
      <c r="K2318" t="s">
        <v>2905</v>
      </c>
      <c r="L2318">
        <f>F2318*G2318</f>
        <v>1482.15</v>
      </c>
      <c r="M2318">
        <f t="shared" si="36"/>
        <v>1</v>
      </c>
    </row>
    <row r="2319" spans="1:13" x14ac:dyDescent="0.35">
      <c r="A2319">
        <v>7252</v>
      </c>
      <c r="B2319" s="1">
        <v>44804</v>
      </c>
      <c r="C2319">
        <v>772</v>
      </c>
      <c r="D2319" t="s">
        <v>2911</v>
      </c>
      <c r="E2319" t="s">
        <v>2924</v>
      </c>
      <c r="F2319">
        <v>2</v>
      </c>
      <c r="G2319">
        <v>112.81</v>
      </c>
      <c r="H2319">
        <v>54.71</v>
      </c>
      <c r="I2319" t="b">
        <v>1</v>
      </c>
      <c r="J2319" t="s">
        <v>2916</v>
      </c>
      <c r="K2319" t="s">
        <v>2917</v>
      </c>
      <c r="L2319">
        <f>F2319*G2319</f>
        <v>225.62</v>
      </c>
      <c r="M2319">
        <f t="shared" si="36"/>
        <v>1</v>
      </c>
    </row>
    <row r="2320" spans="1:13" x14ac:dyDescent="0.35">
      <c r="A2320">
        <v>7602</v>
      </c>
      <c r="B2320" s="1">
        <v>44967</v>
      </c>
      <c r="C2320">
        <v>773</v>
      </c>
      <c r="D2320" t="s">
        <v>2908</v>
      </c>
      <c r="E2320" t="s">
        <v>2938</v>
      </c>
      <c r="F2320">
        <v>4</v>
      </c>
      <c r="G2320">
        <v>343.76</v>
      </c>
      <c r="H2320">
        <v>151.61000000000001</v>
      </c>
      <c r="I2320" t="b">
        <v>0</v>
      </c>
      <c r="J2320" t="s">
        <v>2910</v>
      </c>
      <c r="K2320" t="s">
        <v>2917</v>
      </c>
      <c r="L2320">
        <f>F2320*G2320</f>
        <v>1375.04</v>
      </c>
      <c r="M2320">
        <f t="shared" si="36"/>
        <v>0</v>
      </c>
    </row>
    <row r="2321" spans="1:13" x14ac:dyDescent="0.35">
      <c r="A2321">
        <v>660</v>
      </c>
      <c r="B2321" s="1">
        <v>44636</v>
      </c>
      <c r="C2321">
        <v>773</v>
      </c>
      <c r="D2321" t="s">
        <v>2906</v>
      </c>
      <c r="E2321" t="s">
        <v>2907</v>
      </c>
      <c r="F2321">
        <v>2</v>
      </c>
      <c r="G2321">
        <v>421.22</v>
      </c>
      <c r="H2321">
        <v>130.86000000000001</v>
      </c>
      <c r="I2321" t="b">
        <v>1</v>
      </c>
      <c r="J2321" t="s">
        <v>2916</v>
      </c>
      <c r="K2321" t="s">
        <v>2905</v>
      </c>
      <c r="L2321">
        <f>F2321*G2321</f>
        <v>842.44</v>
      </c>
      <c r="M2321">
        <f t="shared" si="36"/>
        <v>1</v>
      </c>
    </row>
    <row r="2322" spans="1:13" x14ac:dyDescent="0.35">
      <c r="A2322">
        <v>7848</v>
      </c>
      <c r="B2322" s="1">
        <v>44595</v>
      </c>
      <c r="C2322">
        <v>773</v>
      </c>
      <c r="D2322" t="s">
        <v>2913</v>
      </c>
      <c r="E2322" t="s">
        <v>2940</v>
      </c>
      <c r="F2322">
        <v>5</v>
      </c>
      <c r="G2322">
        <v>284.49</v>
      </c>
      <c r="H2322">
        <v>92.08</v>
      </c>
      <c r="I2322" t="b">
        <v>0</v>
      </c>
      <c r="J2322" t="s">
        <v>2910</v>
      </c>
      <c r="K2322" t="s">
        <v>2917</v>
      </c>
      <c r="L2322">
        <f>F2322*G2322</f>
        <v>1422.45</v>
      </c>
      <c r="M2322">
        <f t="shared" si="36"/>
        <v>0</v>
      </c>
    </row>
    <row r="2323" spans="1:13" x14ac:dyDescent="0.35">
      <c r="A2323">
        <v>3013</v>
      </c>
      <c r="B2323" s="1">
        <v>44561</v>
      </c>
      <c r="C2323">
        <v>773</v>
      </c>
      <c r="D2323" t="s">
        <v>2908</v>
      </c>
      <c r="E2323" t="s">
        <v>2937</v>
      </c>
      <c r="F2323">
        <v>2</v>
      </c>
      <c r="G2323">
        <v>426.18</v>
      </c>
      <c r="H2323">
        <v>64.08</v>
      </c>
      <c r="I2323" t="b">
        <v>1</v>
      </c>
      <c r="J2323" t="s">
        <v>2929</v>
      </c>
      <c r="K2323" t="s">
        <v>2917</v>
      </c>
      <c r="L2323">
        <f>F2323*G2323</f>
        <v>852.36</v>
      </c>
      <c r="M2323">
        <f t="shared" si="36"/>
        <v>1</v>
      </c>
    </row>
    <row r="2324" spans="1:13" x14ac:dyDescent="0.35">
      <c r="A2324">
        <v>5196</v>
      </c>
      <c r="B2324" s="1">
        <v>44515</v>
      </c>
      <c r="C2324">
        <v>773</v>
      </c>
      <c r="D2324" t="s">
        <v>2913</v>
      </c>
      <c r="E2324" t="s">
        <v>2931</v>
      </c>
      <c r="F2324">
        <v>2</v>
      </c>
      <c r="G2324">
        <v>39.1</v>
      </c>
      <c r="H2324">
        <v>11.5</v>
      </c>
      <c r="I2324" t="b">
        <v>1</v>
      </c>
      <c r="J2324" t="s">
        <v>2919</v>
      </c>
      <c r="K2324" t="s">
        <v>2905</v>
      </c>
      <c r="L2324">
        <f>F2324*G2324</f>
        <v>78.2</v>
      </c>
      <c r="M2324">
        <f t="shared" si="36"/>
        <v>1</v>
      </c>
    </row>
    <row r="2325" spans="1:13" x14ac:dyDescent="0.35">
      <c r="A2325">
        <v>2580</v>
      </c>
      <c r="B2325" s="1">
        <v>44443</v>
      </c>
      <c r="C2325">
        <v>773</v>
      </c>
      <c r="D2325" t="s">
        <v>2908</v>
      </c>
      <c r="E2325" t="s">
        <v>2932</v>
      </c>
      <c r="F2325">
        <v>1</v>
      </c>
      <c r="G2325">
        <v>143.33000000000001</v>
      </c>
      <c r="H2325">
        <v>47.44</v>
      </c>
      <c r="I2325" t="b">
        <v>0</v>
      </c>
      <c r="J2325" t="s">
        <v>2904</v>
      </c>
      <c r="K2325" t="s">
        <v>2905</v>
      </c>
      <c r="L2325">
        <f>F2325*G2325</f>
        <v>143.33000000000001</v>
      </c>
      <c r="M2325">
        <f t="shared" si="36"/>
        <v>0</v>
      </c>
    </row>
    <row r="2326" spans="1:13" x14ac:dyDescent="0.35">
      <c r="A2326">
        <v>9268</v>
      </c>
      <c r="B2326" s="1">
        <v>44917</v>
      </c>
      <c r="C2326">
        <v>775</v>
      </c>
      <c r="D2326" t="s">
        <v>2908</v>
      </c>
      <c r="E2326" t="s">
        <v>2932</v>
      </c>
      <c r="F2326">
        <v>5</v>
      </c>
      <c r="G2326">
        <v>37.369999999999997</v>
      </c>
      <c r="H2326">
        <v>13.4</v>
      </c>
      <c r="I2326" t="b">
        <v>1</v>
      </c>
      <c r="J2326" t="s">
        <v>2929</v>
      </c>
      <c r="K2326" t="s">
        <v>2917</v>
      </c>
      <c r="L2326">
        <f>F2326*G2326</f>
        <v>186.85</v>
      </c>
      <c r="M2326">
        <f t="shared" si="36"/>
        <v>1</v>
      </c>
    </row>
    <row r="2327" spans="1:13" x14ac:dyDescent="0.35">
      <c r="A2327">
        <v>6326</v>
      </c>
      <c r="B2327" s="1">
        <v>44860</v>
      </c>
      <c r="C2327">
        <v>776</v>
      </c>
      <c r="D2327" t="s">
        <v>2902</v>
      </c>
      <c r="E2327" t="s">
        <v>2933</v>
      </c>
      <c r="F2327">
        <v>5</v>
      </c>
      <c r="G2327">
        <v>462.49</v>
      </c>
      <c r="H2327">
        <v>139.94999999999999</v>
      </c>
      <c r="I2327" t="b">
        <v>1</v>
      </c>
      <c r="J2327" t="s">
        <v>2929</v>
      </c>
      <c r="K2327" t="s">
        <v>2905</v>
      </c>
      <c r="L2327">
        <f>F2327*G2327</f>
        <v>2312.4499999999998</v>
      </c>
      <c r="M2327">
        <f t="shared" si="36"/>
        <v>1</v>
      </c>
    </row>
    <row r="2328" spans="1:13" x14ac:dyDescent="0.35">
      <c r="A2328">
        <v>9194</v>
      </c>
      <c r="B2328" s="1">
        <v>44633</v>
      </c>
      <c r="C2328">
        <v>776</v>
      </c>
      <c r="D2328" t="s">
        <v>2906</v>
      </c>
      <c r="E2328" t="s">
        <v>2922</v>
      </c>
      <c r="F2328">
        <v>1</v>
      </c>
      <c r="G2328">
        <v>449.65</v>
      </c>
      <c r="H2328">
        <v>215.84</v>
      </c>
      <c r="I2328" t="b">
        <v>1</v>
      </c>
      <c r="J2328" t="s">
        <v>2916</v>
      </c>
      <c r="K2328" t="s">
        <v>2905</v>
      </c>
      <c r="L2328">
        <f>F2328*G2328</f>
        <v>449.65</v>
      </c>
      <c r="M2328">
        <f t="shared" si="36"/>
        <v>1</v>
      </c>
    </row>
    <row r="2329" spans="1:13" x14ac:dyDescent="0.35">
      <c r="A2329">
        <v>2528</v>
      </c>
      <c r="B2329" s="1">
        <v>44359</v>
      </c>
      <c r="C2329">
        <v>776</v>
      </c>
      <c r="D2329" t="s">
        <v>2913</v>
      </c>
      <c r="E2329" t="s">
        <v>2940</v>
      </c>
      <c r="F2329">
        <v>1</v>
      </c>
      <c r="G2329">
        <v>74.23</v>
      </c>
      <c r="H2329">
        <v>13.11</v>
      </c>
      <c r="I2329" t="b">
        <v>1</v>
      </c>
      <c r="J2329" t="s">
        <v>2910</v>
      </c>
      <c r="K2329" t="s">
        <v>2905</v>
      </c>
      <c r="L2329">
        <f>F2329*G2329</f>
        <v>74.23</v>
      </c>
      <c r="M2329">
        <f t="shared" si="36"/>
        <v>1</v>
      </c>
    </row>
    <row r="2330" spans="1:13" x14ac:dyDescent="0.35">
      <c r="A2330">
        <v>2556</v>
      </c>
      <c r="B2330" s="1">
        <v>44338</v>
      </c>
      <c r="C2330">
        <v>776</v>
      </c>
      <c r="D2330" t="s">
        <v>2902</v>
      </c>
      <c r="E2330" t="s">
        <v>2915</v>
      </c>
      <c r="F2330">
        <v>1</v>
      </c>
      <c r="G2330">
        <v>372.39</v>
      </c>
      <c r="H2330">
        <v>45.25</v>
      </c>
      <c r="I2330" t="b">
        <v>1</v>
      </c>
      <c r="J2330" t="s">
        <v>2910</v>
      </c>
      <c r="K2330" t="s">
        <v>2917</v>
      </c>
      <c r="L2330">
        <f>F2330*G2330</f>
        <v>372.39</v>
      </c>
      <c r="M2330">
        <f t="shared" si="36"/>
        <v>1</v>
      </c>
    </row>
    <row r="2331" spans="1:13" x14ac:dyDescent="0.35">
      <c r="A2331">
        <v>7984</v>
      </c>
      <c r="B2331" s="1">
        <v>44763</v>
      </c>
      <c r="C2331">
        <v>777</v>
      </c>
      <c r="D2331" t="s">
        <v>2911</v>
      </c>
      <c r="E2331" t="s">
        <v>2924</v>
      </c>
      <c r="F2331">
        <v>5</v>
      </c>
      <c r="G2331">
        <v>60.49</v>
      </c>
      <c r="H2331">
        <v>30.17</v>
      </c>
      <c r="I2331" t="b">
        <v>0</v>
      </c>
      <c r="J2331" t="s">
        <v>2916</v>
      </c>
      <c r="K2331" t="s">
        <v>2905</v>
      </c>
      <c r="L2331">
        <f>F2331*G2331</f>
        <v>302.45</v>
      </c>
      <c r="M2331">
        <f t="shared" si="36"/>
        <v>0</v>
      </c>
    </row>
    <row r="2332" spans="1:13" x14ac:dyDescent="0.35">
      <c r="A2332">
        <v>3832</v>
      </c>
      <c r="B2332" s="1">
        <v>44753</v>
      </c>
      <c r="C2332">
        <v>777</v>
      </c>
      <c r="D2332" t="s">
        <v>2913</v>
      </c>
      <c r="E2332" t="s">
        <v>2931</v>
      </c>
      <c r="F2332">
        <v>5</v>
      </c>
      <c r="G2332">
        <v>129.08000000000001</v>
      </c>
      <c r="H2332">
        <v>7.42</v>
      </c>
      <c r="I2332" t="b">
        <v>1</v>
      </c>
      <c r="J2332" t="s">
        <v>2904</v>
      </c>
      <c r="K2332" t="s">
        <v>2905</v>
      </c>
      <c r="L2332">
        <f>F2332*G2332</f>
        <v>645.40000000000009</v>
      </c>
      <c r="M2332">
        <f t="shared" si="36"/>
        <v>1</v>
      </c>
    </row>
    <row r="2333" spans="1:13" x14ac:dyDescent="0.35">
      <c r="A2333">
        <v>3280</v>
      </c>
      <c r="B2333" s="1">
        <v>44959</v>
      </c>
      <c r="C2333">
        <v>778</v>
      </c>
      <c r="D2333" t="s">
        <v>2908</v>
      </c>
      <c r="E2333" t="s">
        <v>2909</v>
      </c>
      <c r="F2333">
        <v>2</v>
      </c>
      <c r="G2333">
        <v>444.46</v>
      </c>
      <c r="H2333">
        <v>181.75</v>
      </c>
      <c r="I2333" t="b">
        <v>0</v>
      </c>
      <c r="J2333" t="s">
        <v>2929</v>
      </c>
      <c r="K2333" t="s">
        <v>2917</v>
      </c>
      <c r="L2333">
        <f>F2333*G2333</f>
        <v>888.92</v>
      </c>
      <c r="M2333">
        <f t="shared" si="36"/>
        <v>0</v>
      </c>
    </row>
    <row r="2334" spans="1:13" x14ac:dyDescent="0.35">
      <c r="A2334">
        <v>7987</v>
      </c>
      <c r="B2334" s="1">
        <v>44803</v>
      </c>
      <c r="C2334">
        <v>778</v>
      </c>
      <c r="D2334" t="s">
        <v>2906</v>
      </c>
      <c r="E2334" t="s">
        <v>2941</v>
      </c>
      <c r="F2334">
        <v>3</v>
      </c>
      <c r="G2334">
        <v>276.43</v>
      </c>
      <c r="H2334">
        <v>11.47</v>
      </c>
      <c r="I2334" t="b">
        <v>1</v>
      </c>
      <c r="J2334" t="s">
        <v>2929</v>
      </c>
      <c r="K2334" t="s">
        <v>2905</v>
      </c>
      <c r="L2334">
        <f>F2334*G2334</f>
        <v>829.29</v>
      </c>
      <c r="M2334">
        <f t="shared" si="36"/>
        <v>1</v>
      </c>
    </row>
    <row r="2335" spans="1:13" x14ac:dyDescent="0.35">
      <c r="A2335">
        <v>8616</v>
      </c>
      <c r="B2335" s="1">
        <v>44351</v>
      </c>
      <c r="C2335">
        <v>778</v>
      </c>
      <c r="D2335" t="s">
        <v>2902</v>
      </c>
      <c r="E2335" t="s">
        <v>2933</v>
      </c>
      <c r="F2335">
        <v>2</v>
      </c>
      <c r="G2335">
        <v>81.59</v>
      </c>
      <c r="H2335">
        <v>1.95</v>
      </c>
      <c r="I2335" t="b">
        <v>0</v>
      </c>
      <c r="J2335" t="s">
        <v>2904</v>
      </c>
      <c r="K2335" t="s">
        <v>2905</v>
      </c>
      <c r="L2335">
        <f>F2335*G2335</f>
        <v>163.18</v>
      </c>
      <c r="M2335">
        <f t="shared" si="36"/>
        <v>0</v>
      </c>
    </row>
    <row r="2336" spans="1:13" x14ac:dyDescent="0.35">
      <c r="A2336">
        <v>2550</v>
      </c>
      <c r="B2336" s="1">
        <v>44853</v>
      </c>
      <c r="C2336">
        <v>779</v>
      </c>
      <c r="D2336" t="s">
        <v>2911</v>
      </c>
      <c r="E2336" t="s">
        <v>2944</v>
      </c>
      <c r="F2336">
        <v>1</v>
      </c>
      <c r="G2336">
        <v>363.66</v>
      </c>
      <c r="H2336">
        <v>46.98</v>
      </c>
      <c r="I2336" t="b">
        <v>0</v>
      </c>
      <c r="J2336" t="s">
        <v>2929</v>
      </c>
      <c r="K2336" t="s">
        <v>2905</v>
      </c>
      <c r="L2336">
        <f>F2336*G2336</f>
        <v>363.66</v>
      </c>
      <c r="M2336">
        <f t="shared" si="36"/>
        <v>0</v>
      </c>
    </row>
    <row r="2337" spans="1:13" x14ac:dyDescent="0.35">
      <c r="A2337">
        <v>1613</v>
      </c>
      <c r="B2337" s="1">
        <v>44825</v>
      </c>
      <c r="C2337">
        <v>779</v>
      </c>
      <c r="D2337" t="s">
        <v>2902</v>
      </c>
      <c r="E2337" t="s">
        <v>2915</v>
      </c>
      <c r="F2337">
        <v>4</v>
      </c>
      <c r="G2337">
        <v>91.52</v>
      </c>
      <c r="H2337">
        <v>13.7</v>
      </c>
      <c r="I2337" t="b">
        <v>1</v>
      </c>
      <c r="J2337" t="s">
        <v>2919</v>
      </c>
      <c r="K2337" t="s">
        <v>2905</v>
      </c>
      <c r="L2337">
        <f>F2337*G2337</f>
        <v>366.08</v>
      </c>
      <c r="M2337">
        <f t="shared" si="36"/>
        <v>1</v>
      </c>
    </row>
    <row r="2338" spans="1:13" x14ac:dyDescent="0.35">
      <c r="A2338">
        <v>1134</v>
      </c>
      <c r="B2338" s="1">
        <v>44607</v>
      </c>
      <c r="C2338">
        <v>779</v>
      </c>
      <c r="D2338" t="s">
        <v>2908</v>
      </c>
      <c r="E2338" t="s">
        <v>2928</v>
      </c>
      <c r="F2338">
        <v>2</v>
      </c>
      <c r="G2338">
        <v>333.28</v>
      </c>
      <c r="H2338">
        <v>157.78</v>
      </c>
      <c r="I2338" t="b">
        <v>1</v>
      </c>
      <c r="J2338" t="s">
        <v>2910</v>
      </c>
      <c r="K2338" t="s">
        <v>2905</v>
      </c>
      <c r="L2338">
        <f>F2338*G2338</f>
        <v>666.56</v>
      </c>
      <c r="M2338">
        <f t="shared" si="36"/>
        <v>1</v>
      </c>
    </row>
    <row r="2339" spans="1:13" x14ac:dyDescent="0.35">
      <c r="A2339">
        <v>5897</v>
      </c>
      <c r="B2339" s="1">
        <v>44408</v>
      </c>
      <c r="C2339">
        <v>780</v>
      </c>
      <c r="D2339" t="s">
        <v>2911</v>
      </c>
      <c r="E2339" t="s">
        <v>2912</v>
      </c>
      <c r="F2339">
        <v>2</v>
      </c>
      <c r="G2339">
        <v>52.78</v>
      </c>
      <c r="H2339">
        <v>11.37</v>
      </c>
      <c r="I2339" t="b">
        <v>0</v>
      </c>
      <c r="J2339" t="s">
        <v>2919</v>
      </c>
      <c r="K2339" t="s">
        <v>2917</v>
      </c>
      <c r="L2339">
        <f>F2339*G2339</f>
        <v>105.56</v>
      </c>
      <c r="M2339">
        <f t="shared" si="36"/>
        <v>0</v>
      </c>
    </row>
    <row r="2340" spans="1:13" x14ac:dyDescent="0.35">
      <c r="A2340">
        <v>8124</v>
      </c>
      <c r="B2340" s="1">
        <v>45010</v>
      </c>
      <c r="C2340">
        <v>781</v>
      </c>
      <c r="D2340" t="s">
        <v>2911</v>
      </c>
      <c r="E2340" t="s">
        <v>2943</v>
      </c>
      <c r="F2340">
        <v>5</v>
      </c>
      <c r="G2340">
        <v>363.85</v>
      </c>
      <c r="H2340">
        <v>14.96</v>
      </c>
      <c r="I2340" t="b">
        <v>0</v>
      </c>
      <c r="J2340" t="s">
        <v>2919</v>
      </c>
      <c r="K2340" t="s">
        <v>2905</v>
      </c>
      <c r="L2340">
        <f>F2340*G2340</f>
        <v>1819.25</v>
      </c>
      <c r="M2340">
        <f t="shared" si="36"/>
        <v>0</v>
      </c>
    </row>
    <row r="2341" spans="1:13" x14ac:dyDescent="0.35">
      <c r="A2341">
        <v>3679</v>
      </c>
      <c r="B2341" s="1">
        <v>44962</v>
      </c>
      <c r="C2341">
        <v>781</v>
      </c>
      <c r="D2341" t="s">
        <v>2902</v>
      </c>
      <c r="E2341" t="s">
        <v>2915</v>
      </c>
      <c r="F2341">
        <v>5</v>
      </c>
      <c r="G2341">
        <v>277.33999999999997</v>
      </c>
      <c r="H2341">
        <v>2.74</v>
      </c>
      <c r="I2341" t="b">
        <v>0</v>
      </c>
      <c r="J2341" t="s">
        <v>2904</v>
      </c>
      <c r="K2341" t="s">
        <v>2905</v>
      </c>
      <c r="L2341">
        <f>F2341*G2341</f>
        <v>1386.6999999999998</v>
      </c>
      <c r="M2341">
        <f t="shared" si="36"/>
        <v>0</v>
      </c>
    </row>
    <row r="2342" spans="1:13" x14ac:dyDescent="0.35">
      <c r="A2342">
        <v>2086</v>
      </c>
      <c r="B2342" s="1">
        <v>44547</v>
      </c>
      <c r="C2342">
        <v>781</v>
      </c>
      <c r="D2342" t="s">
        <v>2902</v>
      </c>
      <c r="E2342" t="s">
        <v>2933</v>
      </c>
      <c r="F2342">
        <v>5</v>
      </c>
      <c r="G2342">
        <v>445.23</v>
      </c>
      <c r="H2342">
        <v>166.5</v>
      </c>
      <c r="I2342" t="b">
        <v>1</v>
      </c>
      <c r="J2342" t="s">
        <v>2910</v>
      </c>
      <c r="K2342" t="s">
        <v>2917</v>
      </c>
      <c r="L2342">
        <f>F2342*G2342</f>
        <v>2226.15</v>
      </c>
      <c r="M2342">
        <f t="shared" si="36"/>
        <v>1</v>
      </c>
    </row>
    <row r="2343" spans="1:13" x14ac:dyDescent="0.35">
      <c r="A2343">
        <v>1370</v>
      </c>
      <c r="B2343" s="1">
        <v>44392</v>
      </c>
      <c r="C2343">
        <v>781</v>
      </c>
      <c r="D2343" t="s">
        <v>2902</v>
      </c>
      <c r="E2343" t="s">
        <v>2915</v>
      </c>
      <c r="F2343">
        <v>2</v>
      </c>
      <c r="G2343">
        <v>223.61</v>
      </c>
      <c r="H2343">
        <v>41.47</v>
      </c>
      <c r="I2343" t="b">
        <v>1</v>
      </c>
      <c r="J2343" t="s">
        <v>2929</v>
      </c>
      <c r="K2343" t="s">
        <v>2917</v>
      </c>
      <c r="L2343">
        <f>F2343*G2343</f>
        <v>447.22</v>
      </c>
      <c r="M2343">
        <f t="shared" si="36"/>
        <v>1</v>
      </c>
    </row>
    <row r="2344" spans="1:13" x14ac:dyDescent="0.35">
      <c r="A2344">
        <v>3978</v>
      </c>
      <c r="B2344" s="1">
        <v>45005</v>
      </c>
      <c r="C2344">
        <v>782</v>
      </c>
      <c r="D2344" t="s">
        <v>2906</v>
      </c>
      <c r="E2344" t="s">
        <v>2941</v>
      </c>
      <c r="F2344">
        <v>2</v>
      </c>
      <c r="G2344">
        <v>165.99</v>
      </c>
      <c r="H2344">
        <v>77.62</v>
      </c>
      <c r="I2344" t="b">
        <v>0</v>
      </c>
      <c r="J2344" t="s">
        <v>2910</v>
      </c>
      <c r="K2344" t="s">
        <v>2905</v>
      </c>
      <c r="L2344">
        <f>F2344*G2344</f>
        <v>331.98</v>
      </c>
      <c r="M2344">
        <f t="shared" si="36"/>
        <v>0</v>
      </c>
    </row>
    <row r="2345" spans="1:13" x14ac:dyDescent="0.35">
      <c r="A2345">
        <v>8873</v>
      </c>
      <c r="B2345" s="1">
        <v>44506</v>
      </c>
      <c r="C2345">
        <v>782</v>
      </c>
      <c r="D2345" t="s">
        <v>2911</v>
      </c>
      <c r="E2345" t="s">
        <v>2912</v>
      </c>
      <c r="F2345">
        <v>5</v>
      </c>
      <c r="G2345">
        <v>379.69</v>
      </c>
      <c r="H2345">
        <v>63.83</v>
      </c>
      <c r="I2345" t="b">
        <v>0</v>
      </c>
      <c r="J2345" t="s">
        <v>2904</v>
      </c>
      <c r="K2345" t="s">
        <v>2917</v>
      </c>
      <c r="L2345">
        <f>F2345*G2345</f>
        <v>1898.45</v>
      </c>
      <c r="M2345">
        <f t="shared" si="36"/>
        <v>0</v>
      </c>
    </row>
    <row r="2346" spans="1:13" x14ac:dyDescent="0.35">
      <c r="A2346">
        <v>4195</v>
      </c>
      <c r="B2346" s="1">
        <v>44489</v>
      </c>
      <c r="C2346">
        <v>782</v>
      </c>
      <c r="D2346" t="s">
        <v>2913</v>
      </c>
      <c r="E2346" t="s">
        <v>2931</v>
      </c>
      <c r="F2346">
        <v>1</v>
      </c>
      <c r="G2346">
        <v>486.12</v>
      </c>
      <c r="H2346">
        <v>118.68</v>
      </c>
      <c r="I2346" t="b">
        <v>0</v>
      </c>
      <c r="J2346" t="s">
        <v>2910</v>
      </c>
      <c r="K2346" t="s">
        <v>2905</v>
      </c>
      <c r="L2346">
        <f>F2346*G2346</f>
        <v>486.12</v>
      </c>
      <c r="M2346">
        <f t="shared" si="36"/>
        <v>0</v>
      </c>
    </row>
    <row r="2347" spans="1:13" x14ac:dyDescent="0.35">
      <c r="A2347">
        <v>7101</v>
      </c>
      <c r="B2347" s="1">
        <v>44391</v>
      </c>
      <c r="C2347">
        <v>782</v>
      </c>
      <c r="D2347" t="s">
        <v>2908</v>
      </c>
      <c r="E2347" t="s">
        <v>2932</v>
      </c>
      <c r="F2347">
        <v>5</v>
      </c>
      <c r="G2347">
        <v>367.05</v>
      </c>
      <c r="H2347">
        <v>103.94</v>
      </c>
      <c r="I2347" t="b">
        <v>1</v>
      </c>
      <c r="J2347" t="s">
        <v>2916</v>
      </c>
      <c r="K2347" t="s">
        <v>2905</v>
      </c>
      <c r="L2347">
        <f>F2347*G2347</f>
        <v>1835.25</v>
      </c>
      <c r="M2347">
        <f t="shared" si="36"/>
        <v>1</v>
      </c>
    </row>
    <row r="2348" spans="1:13" x14ac:dyDescent="0.35">
      <c r="A2348">
        <v>1980</v>
      </c>
      <c r="B2348" s="1">
        <v>44915</v>
      </c>
      <c r="C2348">
        <v>783</v>
      </c>
      <c r="D2348" t="s">
        <v>2908</v>
      </c>
      <c r="E2348" t="s">
        <v>2928</v>
      </c>
      <c r="F2348">
        <v>2</v>
      </c>
      <c r="G2348">
        <v>196.76</v>
      </c>
      <c r="H2348">
        <v>9.7100000000000009</v>
      </c>
      <c r="I2348" t="b">
        <v>0</v>
      </c>
      <c r="J2348" t="s">
        <v>2919</v>
      </c>
      <c r="K2348" t="s">
        <v>2917</v>
      </c>
      <c r="L2348">
        <f>F2348*G2348</f>
        <v>393.52</v>
      </c>
      <c r="M2348">
        <f t="shared" si="36"/>
        <v>0</v>
      </c>
    </row>
    <row r="2349" spans="1:13" x14ac:dyDescent="0.35">
      <c r="A2349">
        <v>6524</v>
      </c>
      <c r="B2349" s="1">
        <v>44685</v>
      </c>
      <c r="C2349">
        <v>783</v>
      </c>
      <c r="D2349" t="s">
        <v>2920</v>
      </c>
      <c r="E2349" t="s">
        <v>2921</v>
      </c>
      <c r="F2349">
        <v>3</v>
      </c>
      <c r="G2349">
        <v>326.08</v>
      </c>
      <c r="H2349">
        <v>110.63</v>
      </c>
      <c r="I2349" t="b">
        <v>1</v>
      </c>
      <c r="J2349" t="s">
        <v>2929</v>
      </c>
      <c r="K2349" t="s">
        <v>2917</v>
      </c>
      <c r="L2349">
        <f>F2349*G2349</f>
        <v>978.24</v>
      </c>
      <c r="M2349">
        <f t="shared" si="36"/>
        <v>1</v>
      </c>
    </row>
    <row r="2350" spans="1:13" x14ac:dyDescent="0.35">
      <c r="A2350">
        <v>8476</v>
      </c>
      <c r="B2350" s="1">
        <v>44951</v>
      </c>
      <c r="C2350">
        <v>784</v>
      </c>
      <c r="D2350" t="s">
        <v>2920</v>
      </c>
      <c r="E2350" t="s">
        <v>2930</v>
      </c>
      <c r="F2350">
        <v>5</v>
      </c>
      <c r="G2350">
        <v>208.01</v>
      </c>
      <c r="H2350">
        <v>33.24</v>
      </c>
      <c r="I2350" t="b">
        <v>1</v>
      </c>
      <c r="J2350" t="s">
        <v>2919</v>
      </c>
      <c r="K2350" t="s">
        <v>2905</v>
      </c>
      <c r="L2350">
        <f>F2350*G2350</f>
        <v>1040.05</v>
      </c>
      <c r="M2350">
        <f t="shared" si="36"/>
        <v>1</v>
      </c>
    </row>
    <row r="2351" spans="1:13" x14ac:dyDescent="0.35">
      <c r="A2351">
        <v>8457</v>
      </c>
      <c r="B2351" s="1">
        <v>44948</v>
      </c>
      <c r="C2351">
        <v>784</v>
      </c>
      <c r="D2351" t="s">
        <v>2902</v>
      </c>
      <c r="E2351" t="s">
        <v>2915</v>
      </c>
      <c r="F2351">
        <v>2</v>
      </c>
      <c r="G2351">
        <v>152.68</v>
      </c>
      <c r="H2351">
        <v>30.39</v>
      </c>
      <c r="I2351" t="b">
        <v>0</v>
      </c>
      <c r="J2351" t="s">
        <v>2910</v>
      </c>
      <c r="K2351" t="s">
        <v>2905</v>
      </c>
      <c r="L2351">
        <f>F2351*G2351</f>
        <v>305.36</v>
      </c>
      <c r="M2351">
        <f t="shared" si="36"/>
        <v>0</v>
      </c>
    </row>
    <row r="2352" spans="1:13" x14ac:dyDescent="0.35">
      <c r="A2352">
        <v>3003</v>
      </c>
      <c r="B2352" s="1">
        <v>44673</v>
      </c>
      <c r="C2352">
        <v>784</v>
      </c>
      <c r="D2352" t="s">
        <v>2906</v>
      </c>
      <c r="E2352" t="s">
        <v>2934</v>
      </c>
      <c r="F2352">
        <v>2</v>
      </c>
      <c r="G2352">
        <v>276.42</v>
      </c>
      <c r="H2352">
        <v>120.58</v>
      </c>
      <c r="I2352" t="b">
        <v>0</v>
      </c>
      <c r="J2352" t="s">
        <v>2910</v>
      </c>
      <c r="K2352" t="s">
        <v>2905</v>
      </c>
      <c r="L2352">
        <f>F2352*G2352</f>
        <v>552.84</v>
      </c>
      <c r="M2352">
        <f t="shared" si="36"/>
        <v>0</v>
      </c>
    </row>
    <row r="2353" spans="1:13" x14ac:dyDescent="0.35">
      <c r="A2353">
        <v>2337</v>
      </c>
      <c r="B2353" s="1">
        <v>44685</v>
      </c>
      <c r="C2353">
        <v>785</v>
      </c>
      <c r="D2353" t="s">
        <v>2911</v>
      </c>
      <c r="E2353" t="s">
        <v>2944</v>
      </c>
      <c r="F2353">
        <v>1</v>
      </c>
      <c r="G2353">
        <v>254.47</v>
      </c>
      <c r="H2353">
        <v>57.87</v>
      </c>
      <c r="I2353" t="b">
        <v>1</v>
      </c>
      <c r="J2353" t="s">
        <v>2910</v>
      </c>
      <c r="K2353" t="s">
        <v>2917</v>
      </c>
      <c r="L2353">
        <f>F2353*G2353</f>
        <v>254.47</v>
      </c>
      <c r="M2353">
        <f t="shared" si="36"/>
        <v>1</v>
      </c>
    </row>
    <row r="2354" spans="1:13" x14ac:dyDescent="0.35">
      <c r="A2354">
        <v>6186</v>
      </c>
      <c r="B2354" s="1">
        <v>44677</v>
      </c>
      <c r="C2354">
        <v>785</v>
      </c>
      <c r="D2354" t="s">
        <v>2908</v>
      </c>
      <c r="E2354" t="s">
        <v>2909</v>
      </c>
      <c r="F2354">
        <v>1</v>
      </c>
      <c r="G2354">
        <v>309.92</v>
      </c>
      <c r="H2354">
        <v>135.58000000000001</v>
      </c>
      <c r="I2354" t="b">
        <v>1</v>
      </c>
      <c r="J2354" t="s">
        <v>2929</v>
      </c>
      <c r="K2354" t="s">
        <v>2905</v>
      </c>
      <c r="L2354">
        <f>F2354*G2354</f>
        <v>309.92</v>
      </c>
      <c r="M2354">
        <f t="shared" si="36"/>
        <v>1</v>
      </c>
    </row>
    <row r="2355" spans="1:13" x14ac:dyDescent="0.35">
      <c r="A2355">
        <v>150</v>
      </c>
      <c r="B2355" s="1">
        <v>44363</v>
      </c>
      <c r="C2355">
        <v>785</v>
      </c>
      <c r="D2355" t="s">
        <v>2913</v>
      </c>
      <c r="E2355" t="s">
        <v>2918</v>
      </c>
      <c r="F2355">
        <v>5</v>
      </c>
      <c r="G2355">
        <v>123.3</v>
      </c>
      <c r="H2355">
        <v>0.44</v>
      </c>
      <c r="I2355" t="b">
        <v>0</v>
      </c>
      <c r="J2355" t="s">
        <v>2916</v>
      </c>
      <c r="K2355" t="s">
        <v>2905</v>
      </c>
      <c r="L2355">
        <f>F2355*G2355</f>
        <v>616.5</v>
      </c>
      <c r="M2355">
        <f t="shared" si="36"/>
        <v>0</v>
      </c>
    </row>
    <row r="2356" spans="1:13" x14ac:dyDescent="0.35">
      <c r="A2356">
        <v>9250</v>
      </c>
      <c r="B2356" s="1">
        <v>44876</v>
      </c>
      <c r="C2356">
        <v>786</v>
      </c>
      <c r="D2356" t="s">
        <v>2908</v>
      </c>
      <c r="E2356" t="s">
        <v>2932</v>
      </c>
      <c r="F2356">
        <v>1</v>
      </c>
      <c r="G2356">
        <v>231.04</v>
      </c>
      <c r="H2356">
        <v>61.69</v>
      </c>
      <c r="I2356" t="b">
        <v>0</v>
      </c>
      <c r="J2356" t="s">
        <v>2916</v>
      </c>
      <c r="K2356" t="s">
        <v>2905</v>
      </c>
      <c r="L2356">
        <f>F2356*G2356</f>
        <v>231.04</v>
      </c>
      <c r="M2356">
        <f t="shared" si="36"/>
        <v>0</v>
      </c>
    </row>
    <row r="2357" spans="1:13" x14ac:dyDescent="0.35">
      <c r="A2357">
        <v>966</v>
      </c>
      <c r="B2357" s="1">
        <v>44721</v>
      </c>
      <c r="C2357">
        <v>786</v>
      </c>
      <c r="D2357" t="s">
        <v>2913</v>
      </c>
      <c r="E2357" t="s">
        <v>2918</v>
      </c>
      <c r="F2357">
        <v>4</v>
      </c>
      <c r="G2357">
        <v>162.61000000000001</v>
      </c>
      <c r="H2357">
        <v>27.47</v>
      </c>
      <c r="I2357" t="b">
        <v>1</v>
      </c>
      <c r="J2357" t="s">
        <v>2919</v>
      </c>
      <c r="K2357" t="s">
        <v>2905</v>
      </c>
      <c r="L2357">
        <f>F2357*G2357</f>
        <v>650.44000000000005</v>
      </c>
      <c r="M2357">
        <f t="shared" si="36"/>
        <v>1</v>
      </c>
    </row>
    <row r="2358" spans="1:13" x14ac:dyDescent="0.35">
      <c r="A2358">
        <v>8252</v>
      </c>
      <c r="B2358" s="1">
        <v>44577</v>
      </c>
      <c r="C2358">
        <v>786</v>
      </c>
      <c r="D2358" t="s">
        <v>2920</v>
      </c>
      <c r="E2358" t="s">
        <v>2921</v>
      </c>
      <c r="F2358">
        <v>3</v>
      </c>
      <c r="G2358">
        <v>31.44</v>
      </c>
      <c r="H2358">
        <v>0.22</v>
      </c>
      <c r="I2358" t="b">
        <v>1</v>
      </c>
      <c r="J2358" t="s">
        <v>2910</v>
      </c>
      <c r="K2358" t="s">
        <v>2905</v>
      </c>
      <c r="L2358">
        <f>F2358*G2358</f>
        <v>94.320000000000007</v>
      </c>
      <c r="M2358">
        <f t="shared" si="36"/>
        <v>1</v>
      </c>
    </row>
    <row r="2359" spans="1:13" x14ac:dyDescent="0.35">
      <c r="A2359">
        <v>8210</v>
      </c>
      <c r="B2359" s="1">
        <v>44446</v>
      </c>
      <c r="C2359">
        <v>786</v>
      </c>
      <c r="D2359" t="s">
        <v>2913</v>
      </c>
      <c r="E2359" t="s">
        <v>2940</v>
      </c>
      <c r="F2359">
        <v>4</v>
      </c>
      <c r="G2359">
        <v>50.39</v>
      </c>
      <c r="H2359">
        <v>13.52</v>
      </c>
      <c r="I2359" t="b">
        <v>1</v>
      </c>
      <c r="J2359" t="s">
        <v>2910</v>
      </c>
      <c r="K2359" t="s">
        <v>2917</v>
      </c>
      <c r="L2359">
        <f>F2359*G2359</f>
        <v>201.56</v>
      </c>
      <c r="M2359">
        <f t="shared" si="36"/>
        <v>1</v>
      </c>
    </row>
    <row r="2360" spans="1:13" x14ac:dyDescent="0.35">
      <c r="A2360">
        <v>9178</v>
      </c>
      <c r="B2360" s="1">
        <v>44318</v>
      </c>
      <c r="C2360">
        <v>786</v>
      </c>
      <c r="D2360" t="s">
        <v>2908</v>
      </c>
      <c r="E2360" t="s">
        <v>2938</v>
      </c>
      <c r="F2360">
        <v>4</v>
      </c>
      <c r="G2360">
        <v>361.16</v>
      </c>
      <c r="H2360">
        <v>65.599999999999994</v>
      </c>
      <c r="I2360" t="b">
        <v>0</v>
      </c>
      <c r="J2360" t="s">
        <v>2919</v>
      </c>
      <c r="K2360" t="s">
        <v>2917</v>
      </c>
      <c r="L2360">
        <f>F2360*G2360</f>
        <v>1444.64</v>
      </c>
      <c r="M2360">
        <f t="shared" si="36"/>
        <v>0</v>
      </c>
    </row>
    <row r="2361" spans="1:13" x14ac:dyDescent="0.35">
      <c r="A2361">
        <v>8911</v>
      </c>
      <c r="B2361" s="1">
        <v>44955</v>
      </c>
      <c r="C2361">
        <v>787</v>
      </c>
      <c r="D2361" t="s">
        <v>2908</v>
      </c>
      <c r="E2361" t="s">
        <v>2932</v>
      </c>
      <c r="F2361">
        <v>5</v>
      </c>
      <c r="G2361">
        <v>381.07</v>
      </c>
      <c r="H2361">
        <v>163.46</v>
      </c>
      <c r="I2361" t="b">
        <v>0</v>
      </c>
      <c r="J2361" t="s">
        <v>2904</v>
      </c>
      <c r="K2361" t="s">
        <v>2917</v>
      </c>
      <c r="L2361">
        <f>F2361*G2361</f>
        <v>1905.35</v>
      </c>
      <c r="M2361">
        <f t="shared" si="36"/>
        <v>0</v>
      </c>
    </row>
    <row r="2362" spans="1:13" x14ac:dyDescent="0.35">
      <c r="A2362">
        <v>3086</v>
      </c>
      <c r="B2362" s="1">
        <v>44870</v>
      </c>
      <c r="C2362">
        <v>787</v>
      </c>
      <c r="D2362" t="s">
        <v>2908</v>
      </c>
      <c r="E2362" t="s">
        <v>2928</v>
      </c>
      <c r="F2362">
        <v>3</v>
      </c>
      <c r="G2362">
        <v>103.08</v>
      </c>
      <c r="H2362">
        <v>35.36</v>
      </c>
      <c r="I2362" t="b">
        <v>0</v>
      </c>
      <c r="J2362" t="s">
        <v>2916</v>
      </c>
      <c r="K2362" t="s">
        <v>2905</v>
      </c>
      <c r="L2362">
        <f>F2362*G2362</f>
        <v>309.24</v>
      </c>
      <c r="M2362">
        <f t="shared" si="36"/>
        <v>0</v>
      </c>
    </row>
    <row r="2363" spans="1:13" x14ac:dyDescent="0.35">
      <c r="A2363">
        <v>9702</v>
      </c>
      <c r="B2363" s="1">
        <v>44867</v>
      </c>
      <c r="C2363">
        <v>787</v>
      </c>
      <c r="D2363" t="s">
        <v>2911</v>
      </c>
      <c r="E2363" t="s">
        <v>2942</v>
      </c>
      <c r="F2363">
        <v>4</v>
      </c>
      <c r="G2363">
        <v>100.13</v>
      </c>
      <c r="H2363">
        <v>32.159999999999997</v>
      </c>
      <c r="I2363" t="b">
        <v>1</v>
      </c>
      <c r="J2363" t="s">
        <v>2904</v>
      </c>
      <c r="K2363" t="s">
        <v>2917</v>
      </c>
      <c r="L2363">
        <f>F2363*G2363</f>
        <v>400.52</v>
      </c>
      <c r="M2363">
        <f t="shared" si="36"/>
        <v>1</v>
      </c>
    </row>
    <row r="2364" spans="1:13" x14ac:dyDescent="0.35">
      <c r="A2364">
        <v>720</v>
      </c>
      <c r="B2364" s="1">
        <v>44809</v>
      </c>
      <c r="C2364">
        <v>787</v>
      </c>
      <c r="D2364" t="s">
        <v>2920</v>
      </c>
      <c r="E2364" t="s">
        <v>2935</v>
      </c>
      <c r="F2364">
        <v>5</v>
      </c>
      <c r="G2364">
        <v>436.94</v>
      </c>
      <c r="H2364">
        <v>188.47</v>
      </c>
      <c r="I2364" t="b">
        <v>1</v>
      </c>
      <c r="J2364" t="s">
        <v>2916</v>
      </c>
      <c r="K2364" t="s">
        <v>2917</v>
      </c>
      <c r="L2364">
        <f>F2364*G2364</f>
        <v>2184.6999999999998</v>
      </c>
      <c r="M2364">
        <f t="shared" si="36"/>
        <v>1</v>
      </c>
    </row>
    <row r="2365" spans="1:13" x14ac:dyDescent="0.35">
      <c r="A2365">
        <v>4253</v>
      </c>
      <c r="B2365" s="1">
        <v>44978</v>
      </c>
      <c r="C2365">
        <v>788</v>
      </c>
      <c r="D2365" t="s">
        <v>2920</v>
      </c>
      <c r="E2365" t="s">
        <v>2936</v>
      </c>
      <c r="F2365">
        <v>5</v>
      </c>
      <c r="G2365">
        <v>411.93</v>
      </c>
      <c r="H2365">
        <v>120.53</v>
      </c>
      <c r="I2365" t="b">
        <v>0</v>
      </c>
      <c r="J2365" t="s">
        <v>2919</v>
      </c>
      <c r="K2365" t="s">
        <v>2905</v>
      </c>
      <c r="L2365">
        <f>F2365*G2365</f>
        <v>2059.65</v>
      </c>
      <c r="M2365">
        <f t="shared" si="36"/>
        <v>0</v>
      </c>
    </row>
    <row r="2366" spans="1:13" x14ac:dyDescent="0.35">
      <c r="A2366">
        <v>5821</v>
      </c>
      <c r="B2366" s="1">
        <v>44820</v>
      </c>
      <c r="C2366">
        <v>788</v>
      </c>
      <c r="D2366" t="s">
        <v>2906</v>
      </c>
      <c r="E2366" t="s">
        <v>2934</v>
      </c>
      <c r="F2366">
        <v>3</v>
      </c>
      <c r="G2366">
        <v>449.2</v>
      </c>
      <c r="H2366">
        <v>191.68</v>
      </c>
      <c r="I2366" t="b">
        <v>1</v>
      </c>
      <c r="J2366" t="s">
        <v>2919</v>
      </c>
      <c r="K2366" t="s">
        <v>2905</v>
      </c>
      <c r="L2366">
        <f>F2366*G2366</f>
        <v>1347.6</v>
      </c>
      <c r="M2366">
        <f t="shared" si="36"/>
        <v>1</v>
      </c>
    </row>
    <row r="2367" spans="1:13" x14ac:dyDescent="0.35">
      <c r="A2367">
        <v>7606</v>
      </c>
      <c r="B2367" s="1">
        <v>44743</v>
      </c>
      <c r="C2367">
        <v>789</v>
      </c>
      <c r="D2367" t="s">
        <v>2902</v>
      </c>
      <c r="E2367" t="s">
        <v>2939</v>
      </c>
      <c r="F2367">
        <v>3</v>
      </c>
      <c r="G2367">
        <v>36</v>
      </c>
      <c r="H2367">
        <v>2.0299999999999998</v>
      </c>
      <c r="I2367" t="b">
        <v>1</v>
      </c>
      <c r="J2367" t="s">
        <v>2929</v>
      </c>
      <c r="K2367" t="s">
        <v>2905</v>
      </c>
      <c r="L2367">
        <f>F2367*G2367</f>
        <v>108</v>
      </c>
      <c r="M2367">
        <f t="shared" si="36"/>
        <v>1</v>
      </c>
    </row>
    <row r="2368" spans="1:13" x14ac:dyDescent="0.35">
      <c r="A2368">
        <v>4874</v>
      </c>
      <c r="B2368" s="1">
        <v>44634</v>
      </c>
      <c r="C2368">
        <v>789</v>
      </c>
      <c r="D2368" t="s">
        <v>2906</v>
      </c>
      <c r="E2368" t="s">
        <v>2925</v>
      </c>
      <c r="F2368">
        <v>3</v>
      </c>
      <c r="G2368">
        <v>79.5</v>
      </c>
      <c r="H2368">
        <v>18.16</v>
      </c>
      <c r="I2368" t="b">
        <v>1</v>
      </c>
      <c r="J2368" t="s">
        <v>2919</v>
      </c>
      <c r="K2368" t="s">
        <v>2917</v>
      </c>
      <c r="L2368">
        <f>F2368*G2368</f>
        <v>238.5</v>
      </c>
      <c r="M2368">
        <f t="shared" si="36"/>
        <v>1</v>
      </c>
    </row>
    <row r="2369" spans="1:13" x14ac:dyDescent="0.35">
      <c r="A2369">
        <v>432</v>
      </c>
      <c r="B2369" s="1">
        <v>45009</v>
      </c>
      <c r="C2369">
        <v>790</v>
      </c>
      <c r="D2369" t="s">
        <v>2913</v>
      </c>
      <c r="E2369" t="s">
        <v>2914</v>
      </c>
      <c r="F2369">
        <v>1</v>
      </c>
      <c r="G2369">
        <v>60.92</v>
      </c>
      <c r="H2369">
        <v>18.829999999999998</v>
      </c>
      <c r="I2369" t="b">
        <v>1</v>
      </c>
      <c r="J2369" t="s">
        <v>2929</v>
      </c>
      <c r="K2369" t="s">
        <v>2905</v>
      </c>
      <c r="L2369">
        <f>F2369*G2369</f>
        <v>60.92</v>
      </c>
      <c r="M2369">
        <f t="shared" si="36"/>
        <v>1</v>
      </c>
    </row>
    <row r="2370" spans="1:13" x14ac:dyDescent="0.35">
      <c r="A2370">
        <v>6694</v>
      </c>
      <c r="B2370" s="1">
        <v>44626</v>
      </c>
      <c r="C2370">
        <v>790</v>
      </c>
      <c r="D2370" t="s">
        <v>2908</v>
      </c>
      <c r="E2370" t="s">
        <v>2938</v>
      </c>
      <c r="F2370">
        <v>2</v>
      </c>
      <c r="G2370">
        <v>331.87</v>
      </c>
      <c r="H2370">
        <v>107.66</v>
      </c>
      <c r="I2370" t="b">
        <v>0</v>
      </c>
      <c r="J2370" t="s">
        <v>2916</v>
      </c>
      <c r="K2370" t="s">
        <v>2905</v>
      </c>
      <c r="L2370">
        <f>F2370*G2370</f>
        <v>663.74</v>
      </c>
      <c r="M2370">
        <f t="shared" si="36"/>
        <v>0</v>
      </c>
    </row>
    <row r="2371" spans="1:13" x14ac:dyDescent="0.35">
      <c r="A2371">
        <v>5238</v>
      </c>
      <c r="B2371" s="1">
        <v>44496</v>
      </c>
      <c r="C2371">
        <v>790</v>
      </c>
      <c r="D2371" t="s">
        <v>2911</v>
      </c>
      <c r="E2371" t="s">
        <v>2924</v>
      </c>
      <c r="F2371">
        <v>5</v>
      </c>
      <c r="G2371">
        <v>335.23</v>
      </c>
      <c r="H2371">
        <v>99.02</v>
      </c>
      <c r="I2371" t="b">
        <v>1</v>
      </c>
      <c r="J2371" t="s">
        <v>2929</v>
      </c>
      <c r="K2371" t="s">
        <v>2917</v>
      </c>
      <c r="L2371">
        <f>F2371*G2371</f>
        <v>1676.15</v>
      </c>
      <c r="M2371">
        <f t="shared" ref="M2371:M2434" si="37">IF(I2371, 1, 0)</f>
        <v>1</v>
      </c>
    </row>
    <row r="2372" spans="1:13" x14ac:dyDescent="0.35">
      <c r="A2372">
        <v>4369</v>
      </c>
      <c r="B2372" s="1">
        <v>44688</v>
      </c>
      <c r="C2372">
        <v>791</v>
      </c>
      <c r="D2372" t="s">
        <v>2911</v>
      </c>
      <c r="E2372" t="s">
        <v>2912</v>
      </c>
      <c r="F2372">
        <v>4</v>
      </c>
      <c r="G2372">
        <v>92.43</v>
      </c>
      <c r="H2372">
        <v>12.42</v>
      </c>
      <c r="I2372" t="b">
        <v>0</v>
      </c>
      <c r="J2372" t="s">
        <v>2910</v>
      </c>
      <c r="K2372" t="s">
        <v>2917</v>
      </c>
      <c r="L2372">
        <f>F2372*G2372</f>
        <v>369.72</v>
      </c>
      <c r="M2372">
        <f t="shared" si="37"/>
        <v>0</v>
      </c>
    </row>
    <row r="2373" spans="1:13" x14ac:dyDescent="0.35">
      <c r="A2373">
        <v>6974</v>
      </c>
      <c r="B2373" s="1">
        <v>44613</v>
      </c>
      <c r="C2373">
        <v>791</v>
      </c>
      <c r="D2373" t="s">
        <v>2911</v>
      </c>
      <c r="E2373" t="s">
        <v>2944</v>
      </c>
      <c r="F2373">
        <v>5</v>
      </c>
      <c r="G2373">
        <v>368.44</v>
      </c>
      <c r="H2373">
        <v>113.75</v>
      </c>
      <c r="I2373" t="b">
        <v>0</v>
      </c>
      <c r="J2373" t="s">
        <v>2910</v>
      </c>
      <c r="K2373" t="s">
        <v>2905</v>
      </c>
      <c r="L2373">
        <f>F2373*G2373</f>
        <v>1842.2</v>
      </c>
      <c r="M2373">
        <f t="shared" si="37"/>
        <v>0</v>
      </c>
    </row>
    <row r="2374" spans="1:13" x14ac:dyDescent="0.35">
      <c r="A2374">
        <v>7587</v>
      </c>
      <c r="B2374" s="1">
        <v>44522</v>
      </c>
      <c r="C2374">
        <v>791</v>
      </c>
      <c r="D2374" t="s">
        <v>2902</v>
      </c>
      <c r="E2374" t="s">
        <v>2933</v>
      </c>
      <c r="F2374">
        <v>5</v>
      </c>
      <c r="G2374">
        <v>83.87</v>
      </c>
      <c r="H2374">
        <v>41.84</v>
      </c>
      <c r="I2374" t="b">
        <v>0</v>
      </c>
      <c r="J2374" t="s">
        <v>2919</v>
      </c>
      <c r="K2374" t="s">
        <v>2905</v>
      </c>
      <c r="L2374">
        <f>F2374*G2374</f>
        <v>419.35</v>
      </c>
      <c r="M2374">
        <f t="shared" si="37"/>
        <v>0</v>
      </c>
    </row>
    <row r="2375" spans="1:13" x14ac:dyDescent="0.35">
      <c r="A2375">
        <v>1071</v>
      </c>
      <c r="B2375" s="1">
        <v>44415</v>
      </c>
      <c r="C2375">
        <v>791</v>
      </c>
      <c r="D2375" t="s">
        <v>2908</v>
      </c>
      <c r="E2375" t="s">
        <v>2928</v>
      </c>
      <c r="F2375">
        <v>3</v>
      </c>
      <c r="G2375">
        <v>301.33</v>
      </c>
      <c r="H2375">
        <v>86.37</v>
      </c>
      <c r="I2375" t="b">
        <v>1</v>
      </c>
      <c r="J2375" t="s">
        <v>2904</v>
      </c>
      <c r="K2375" t="s">
        <v>2917</v>
      </c>
      <c r="L2375">
        <f>F2375*G2375</f>
        <v>903.99</v>
      </c>
      <c r="M2375">
        <f t="shared" si="37"/>
        <v>1</v>
      </c>
    </row>
    <row r="2376" spans="1:13" x14ac:dyDescent="0.35">
      <c r="A2376">
        <v>1104</v>
      </c>
      <c r="B2376" s="1">
        <v>44809</v>
      </c>
      <c r="C2376">
        <v>792</v>
      </c>
      <c r="D2376" t="s">
        <v>2906</v>
      </c>
      <c r="E2376" t="s">
        <v>2922</v>
      </c>
      <c r="F2376">
        <v>2</v>
      </c>
      <c r="G2376">
        <v>271.64</v>
      </c>
      <c r="H2376">
        <v>105.81</v>
      </c>
      <c r="I2376" t="b">
        <v>0</v>
      </c>
      <c r="J2376" t="s">
        <v>2916</v>
      </c>
      <c r="K2376" t="s">
        <v>2917</v>
      </c>
      <c r="L2376">
        <f>F2376*G2376</f>
        <v>543.28</v>
      </c>
      <c r="M2376">
        <f t="shared" si="37"/>
        <v>0</v>
      </c>
    </row>
    <row r="2377" spans="1:13" x14ac:dyDescent="0.35">
      <c r="A2377">
        <v>4808</v>
      </c>
      <c r="B2377" s="1">
        <v>44781</v>
      </c>
      <c r="C2377">
        <v>792</v>
      </c>
      <c r="D2377" t="s">
        <v>2908</v>
      </c>
      <c r="E2377" t="s">
        <v>2909</v>
      </c>
      <c r="F2377">
        <v>2</v>
      </c>
      <c r="G2377">
        <v>195.47</v>
      </c>
      <c r="H2377">
        <v>74.38</v>
      </c>
      <c r="I2377" t="b">
        <v>0</v>
      </c>
      <c r="J2377" t="s">
        <v>2904</v>
      </c>
      <c r="K2377" t="s">
        <v>2917</v>
      </c>
      <c r="L2377">
        <f>F2377*G2377</f>
        <v>390.94</v>
      </c>
      <c r="M2377">
        <f t="shared" si="37"/>
        <v>0</v>
      </c>
    </row>
    <row r="2378" spans="1:13" x14ac:dyDescent="0.35">
      <c r="A2378">
        <v>9856</v>
      </c>
      <c r="B2378" s="1">
        <v>44708</v>
      </c>
      <c r="C2378">
        <v>793</v>
      </c>
      <c r="D2378" t="s">
        <v>2920</v>
      </c>
      <c r="E2378" t="s">
        <v>2921</v>
      </c>
      <c r="F2378">
        <v>1</v>
      </c>
      <c r="G2378">
        <v>328.21</v>
      </c>
      <c r="H2378">
        <v>81.23</v>
      </c>
      <c r="I2378" t="b">
        <v>1</v>
      </c>
      <c r="J2378" t="s">
        <v>2910</v>
      </c>
      <c r="K2378" t="s">
        <v>2917</v>
      </c>
      <c r="L2378">
        <f>F2378*G2378</f>
        <v>328.21</v>
      </c>
      <c r="M2378">
        <f t="shared" si="37"/>
        <v>1</v>
      </c>
    </row>
    <row r="2379" spans="1:13" x14ac:dyDescent="0.35">
      <c r="A2379">
        <v>1145</v>
      </c>
      <c r="B2379" s="1">
        <v>44301</v>
      </c>
      <c r="C2379">
        <v>793</v>
      </c>
      <c r="D2379" t="s">
        <v>2902</v>
      </c>
      <c r="E2379" t="s">
        <v>2923</v>
      </c>
      <c r="F2379">
        <v>5</v>
      </c>
      <c r="G2379">
        <v>214.25</v>
      </c>
      <c r="H2379">
        <v>30.89</v>
      </c>
      <c r="I2379" t="b">
        <v>0</v>
      </c>
      <c r="J2379" t="s">
        <v>2916</v>
      </c>
      <c r="K2379" t="s">
        <v>2917</v>
      </c>
      <c r="L2379">
        <f>F2379*G2379</f>
        <v>1071.25</v>
      </c>
      <c r="M2379">
        <f t="shared" si="37"/>
        <v>0</v>
      </c>
    </row>
    <row r="2380" spans="1:13" x14ac:dyDescent="0.35">
      <c r="A2380">
        <v>309</v>
      </c>
      <c r="B2380" s="1">
        <v>44821</v>
      </c>
      <c r="C2380">
        <v>794</v>
      </c>
      <c r="D2380" t="s">
        <v>2913</v>
      </c>
      <c r="E2380" t="s">
        <v>2940</v>
      </c>
      <c r="F2380">
        <v>1</v>
      </c>
      <c r="G2380">
        <v>106.21</v>
      </c>
      <c r="H2380">
        <v>1.74</v>
      </c>
      <c r="I2380" t="b">
        <v>1</v>
      </c>
      <c r="J2380" t="s">
        <v>2929</v>
      </c>
      <c r="K2380" t="s">
        <v>2917</v>
      </c>
      <c r="L2380">
        <f>F2380*G2380</f>
        <v>106.21</v>
      </c>
      <c r="M2380">
        <f t="shared" si="37"/>
        <v>1</v>
      </c>
    </row>
    <row r="2381" spans="1:13" x14ac:dyDescent="0.35">
      <c r="A2381">
        <v>2402</v>
      </c>
      <c r="B2381" s="1">
        <v>44817</v>
      </c>
      <c r="C2381">
        <v>794</v>
      </c>
      <c r="D2381" t="s">
        <v>2906</v>
      </c>
      <c r="E2381" t="s">
        <v>2925</v>
      </c>
      <c r="F2381">
        <v>3</v>
      </c>
      <c r="G2381">
        <v>403.91</v>
      </c>
      <c r="H2381">
        <v>67.790000000000006</v>
      </c>
      <c r="I2381" t="b">
        <v>0</v>
      </c>
      <c r="J2381" t="s">
        <v>2910</v>
      </c>
      <c r="K2381" t="s">
        <v>2905</v>
      </c>
      <c r="L2381">
        <f>F2381*G2381</f>
        <v>1211.73</v>
      </c>
      <c r="M2381">
        <f t="shared" si="37"/>
        <v>0</v>
      </c>
    </row>
    <row r="2382" spans="1:13" x14ac:dyDescent="0.35">
      <c r="A2382">
        <v>5093</v>
      </c>
      <c r="B2382" s="1">
        <v>44451</v>
      </c>
      <c r="C2382">
        <v>794</v>
      </c>
      <c r="D2382" t="s">
        <v>2902</v>
      </c>
      <c r="E2382" t="s">
        <v>2915</v>
      </c>
      <c r="F2382">
        <v>5</v>
      </c>
      <c r="G2382">
        <v>223.32</v>
      </c>
      <c r="H2382">
        <v>14.44</v>
      </c>
      <c r="I2382" t="b">
        <v>0</v>
      </c>
      <c r="J2382" t="s">
        <v>2916</v>
      </c>
      <c r="K2382" t="s">
        <v>2917</v>
      </c>
      <c r="L2382">
        <f>F2382*G2382</f>
        <v>1116.5999999999999</v>
      </c>
      <c r="M2382">
        <f t="shared" si="37"/>
        <v>0</v>
      </c>
    </row>
    <row r="2383" spans="1:13" x14ac:dyDescent="0.35">
      <c r="A2383">
        <v>280</v>
      </c>
      <c r="B2383" s="1">
        <v>44444</v>
      </c>
      <c r="C2383">
        <v>795</v>
      </c>
      <c r="D2383" t="s">
        <v>2906</v>
      </c>
      <c r="E2383" t="s">
        <v>2907</v>
      </c>
      <c r="F2383">
        <v>4</v>
      </c>
      <c r="G2383">
        <v>68.14</v>
      </c>
      <c r="H2383">
        <v>9.3800000000000008</v>
      </c>
      <c r="I2383" t="b">
        <v>0</v>
      </c>
      <c r="J2383" t="s">
        <v>2910</v>
      </c>
      <c r="K2383" t="s">
        <v>2905</v>
      </c>
      <c r="L2383">
        <f>F2383*G2383</f>
        <v>272.56</v>
      </c>
      <c r="M2383">
        <f t="shared" si="37"/>
        <v>0</v>
      </c>
    </row>
    <row r="2384" spans="1:13" x14ac:dyDescent="0.35">
      <c r="A2384">
        <v>4367</v>
      </c>
      <c r="B2384" s="1">
        <v>44443</v>
      </c>
      <c r="C2384">
        <v>795</v>
      </c>
      <c r="D2384" t="s">
        <v>2913</v>
      </c>
      <c r="E2384" t="s">
        <v>2926</v>
      </c>
      <c r="F2384">
        <v>5</v>
      </c>
      <c r="G2384">
        <v>240.37</v>
      </c>
      <c r="H2384">
        <v>23.1</v>
      </c>
      <c r="I2384" t="b">
        <v>0</v>
      </c>
      <c r="J2384" t="s">
        <v>2929</v>
      </c>
      <c r="K2384" t="s">
        <v>2917</v>
      </c>
      <c r="L2384">
        <f>F2384*G2384</f>
        <v>1201.8499999999999</v>
      </c>
      <c r="M2384">
        <f t="shared" si="37"/>
        <v>0</v>
      </c>
    </row>
    <row r="2385" spans="1:13" x14ac:dyDescent="0.35">
      <c r="A2385">
        <v>6151</v>
      </c>
      <c r="B2385" s="1">
        <v>44320</v>
      </c>
      <c r="C2385">
        <v>795</v>
      </c>
      <c r="D2385" t="s">
        <v>2902</v>
      </c>
      <c r="E2385" t="s">
        <v>2915</v>
      </c>
      <c r="F2385">
        <v>4</v>
      </c>
      <c r="G2385">
        <v>433.8</v>
      </c>
      <c r="H2385">
        <v>141.05000000000001</v>
      </c>
      <c r="I2385" t="b">
        <v>0</v>
      </c>
      <c r="J2385" t="s">
        <v>2929</v>
      </c>
      <c r="K2385" t="s">
        <v>2905</v>
      </c>
      <c r="L2385">
        <f>F2385*G2385</f>
        <v>1735.2</v>
      </c>
      <c r="M2385">
        <f t="shared" si="37"/>
        <v>0</v>
      </c>
    </row>
    <row r="2386" spans="1:13" x14ac:dyDescent="0.35">
      <c r="A2386">
        <v>4940</v>
      </c>
      <c r="B2386" s="1">
        <v>44920</v>
      </c>
      <c r="C2386">
        <v>796</v>
      </c>
      <c r="D2386" t="s">
        <v>2908</v>
      </c>
      <c r="E2386" t="s">
        <v>2932</v>
      </c>
      <c r="F2386">
        <v>2</v>
      </c>
      <c r="G2386">
        <v>384.54</v>
      </c>
      <c r="H2386">
        <v>54.23</v>
      </c>
      <c r="I2386" t="b">
        <v>1</v>
      </c>
      <c r="J2386" t="s">
        <v>2919</v>
      </c>
      <c r="K2386" t="s">
        <v>2905</v>
      </c>
      <c r="L2386">
        <f>F2386*G2386</f>
        <v>769.08</v>
      </c>
      <c r="M2386">
        <f t="shared" si="37"/>
        <v>1</v>
      </c>
    </row>
    <row r="2387" spans="1:13" x14ac:dyDescent="0.35">
      <c r="A2387">
        <v>9743</v>
      </c>
      <c r="B2387" s="1">
        <v>44674</v>
      </c>
      <c r="C2387">
        <v>796</v>
      </c>
      <c r="D2387" t="s">
        <v>2908</v>
      </c>
      <c r="E2387" t="s">
        <v>2937</v>
      </c>
      <c r="F2387">
        <v>1</v>
      </c>
      <c r="G2387">
        <v>221.14</v>
      </c>
      <c r="H2387">
        <v>100.17</v>
      </c>
      <c r="I2387" t="b">
        <v>1</v>
      </c>
      <c r="J2387" t="s">
        <v>2919</v>
      </c>
      <c r="K2387" t="s">
        <v>2917</v>
      </c>
      <c r="L2387">
        <f>F2387*G2387</f>
        <v>221.14</v>
      </c>
      <c r="M2387">
        <f t="shared" si="37"/>
        <v>1</v>
      </c>
    </row>
    <row r="2388" spans="1:13" x14ac:dyDescent="0.35">
      <c r="A2388">
        <v>182</v>
      </c>
      <c r="B2388" s="1">
        <v>44446</v>
      </c>
      <c r="C2388">
        <v>796</v>
      </c>
      <c r="D2388" t="s">
        <v>2908</v>
      </c>
      <c r="E2388" t="s">
        <v>2909</v>
      </c>
      <c r="F2388">
        <v>3</v>
      </c>
      <c r="G2388">
        <v>30.09</v>
      </c>
      <c r="H2388">
        <v>6.84</v>
      </c>
      <c r="I2388" t="b">
        <v>0</v>
      </c>
      <c r="J2388" t="s">
        <v>2919</v>
      </c>
      <c r="K2388" t="s">
        <v>2905</v>
      </c>
      <c r="L2388">
        <f>F2388*G2388</f>
        <v>90.27</v>
      </c>
      <c r="M2388">
        <f t="shared" si="37"/>
        <v>0</v>
      </c>
    </row>
    <row r="2389" spans="1:13" x14ac:dyDescent="0.35">
      <c r="A2389">
        <v>9972</v>
      </c>
      <c r="B2389" s="1">
        <v>44948</v>
      </c>
      <c r="C2389">
        <v>797</v>
      </c>
      <c r="D2389" t="s">
        <v>2902</v>
      </c>
      <c r="E2389" t="s">
        <v>2915</v>
      </c>
      <c r="F2389">
        <v>2</v>
      </c>
      <c r="G2389">
        <v>184.69</v>
      </c>
      <c r="H2389">
        <v>42.42</v>
      </c>
      <c r="I2389" t="b">
        <v>1</v>
      </c>
      <c r="J2389" t="s">
        <v>2904</v>
      </c>
      <c r="K2389" t="s">
        <v>2917</v>
      </c>
      <c r="L2389">
        <f>F2389*G2389</f>
        <v>369.38</v>
      </c>
      <c r="M2389">
        <f t="shared" si="37"/>
        <v>1</v>
      </c>
    </row>
    <row r="2390" spans="1:13" x14ac:dyDescent="0.35">
      <c r="A2390">
        <v>6383</v>
      </c>
      <c r="B2390" s="1">
        <v>44858</v>
      </c>
      <c r="C2390">
        <v>797</v>
      </c>
      <c r="D2390" t="s">
        <v>2920</v>
      </c>
      <c r="E2390" t="s">
        <v>2935</v>
      </c>
      <c r="F2390">
        <v>2</v>
      </c>
      <c r="G2390">
        <v>188.25</v>
      </c>
      <c r="H2390">
        <v>73.209999999999994</v>
      </c>
      <c r="I2390" t="b">
        <v>0</v>
      </c>
      <c r="J2390" t="s">
        <v>2916</v>
      </c>
      <c r="K2390" t="s">
        <v>2917</v>
      </c>
      <c r="L2390">
        <f>F2390*G2390</f>
        <v>376.5</v>
      </c>
      <c r="M2390">
        <f t="shared" si="37"/>
        <v>0</v>
      </c>
    </row>
    <row r="2391" spans="1:13" x14ac:dyDescent="0.35">
      <c r="A2391">
        <v>723</v>
      </c>
      <c r="B2391" s="1">
        <v>44570</v>
      </c>
      <c r="C2391">
        <v>797</v>
      </c>
      <c r="D2391" t="s">
        <v>2902</v>
      </c>
      <c r="E2391" t="s">
        <v>2939</v>
      </c>
      <c r="F2391">
        <v>4</v>
      </c>
      <c r="G2391">
        <v>255.47</v>
      </c>
      <c r="H2391">
        <v>88.7</v>
      </c>
      <c r="I2391" t="b">
        <v>1</v>
      </c>
      <c r="J2391" t="s">
        <v>2916</v>
      </c>
      <c r="K2391" t="s">
        <v>2917</v>
      </c>
      <c r="L2391">
        <f>F2391*G2391</f>
        <v>1021.88</v>
      </c>
      <c r="M2391">
        <f t="shared" si="37"/>
        <v>1</v>
      </c>
    </row>
    <row r="2392" spans="1:13" x14ac:dyDescent="0.35">
      <c r="A2392">
        <v>9574</v>
      </c>
      <c r="B2392" s="1">
        <v>44534</v>
      </c>
      <c r="C2392">
        <v>797</v>
      </c>
      <c r="D2392" t="s">
        <v>2920</v>
      </c>
      <c r="E2392" t="s">
        <v>2935</v>
      </c>
      <c r="F2392">
        <v>3</v>
      </c>
      <c r="G2392">
        <v>434.57</v>
      </c>
      <c r="H2392">
        <v>15.85</v>
      </c>
      <c r="I2392" t="b">
        <v>1</v>
      </c>
      <c r="J2392" t="s">
        <v>2910</v>
      </c>
      <c r="K2392" t="s">
        <v>2905</v>
      </c>
      <c r="L2392">
        <f>F2392*G2392</f>
        <v>1303.71</v>
      </c>
      <c r="M2392">
        <f t="shared" si="37"/>
        <v>1</v>
      </c>
    </row>
    <row r="2393" spans="1:13" x14ac:dyDescent="0.35">
      <c r="A2393">
        <v>7235</v>
      </c>
      <c r="B2393" s="1">
        <v>44332</v>
      </c>
      <c r="C2393">
        <v>797</v>
      </c>
      <c r="D2393" t="s">
        <v>2911</v>
      </c>
      <c r="E2393" t="s">
        <v>2942</v>
      </c>
      <c r="F2393">
        <v>4</v>
      </c>
      <c r="G2393">
        <v>362.64</v>
      </c>
      <c r="H2393">
        <v>120.93</v>
      </c>
      <c r="I2393" t="b">
        <v>0</v>
      </c>
      <c r="J2393" t="s">
        <v>2916</v>
      </c>
      <c r="K2393" t="s">
        <v>2905</v>
      </c>
      <c r="L2393">
        <f>F2393*G2393</f>
        <v>1450.56</v>
      </c>
      <c r="M2393">
        <f t="shared" si="37"/>
        <v>0</v>
      </c>
    </row>
    <row r="2394" spans="1:13" x14ac:dyDescent="0.35">
      <c r="A2394">
        <v>5965</v>
      </c>
      <c r="B2394" s="1">
        <v>44314</v>
      </c>
      <c r="C2394">
        <v>797</v>
      </c>
      <c r="D2394" t="s">
        <v>2908</v>
      </c>
      <c r="E2394" t="s">
        <v>2909</v>
      </c>
      <c r="F2394">
        <v>2</v>
      </c>
      <c r="G2394">
        <v>427.35</v>
      </c>
      <c r="H2394">
        <v>39.369999999999997</v>
      </c>
      <c r="I2394" t="b">
        <v>1</v>
      </c>
      <c r="J2394" t="s">
        <v>2929</v>
      </c>
      <c r="K2394" t="s">
        <v>2917</v>
      </c>
      <c r="L2394">
        <f>F2394*G2394</f>
        <v>854.7</v>
      </c>
      <c r="M2394">
        <f t="shared" si="37"/>
        <v>1</v>
      </c>
    </row>
    <row r="2395" spans="1:13" x14ac:dyDescent="0.35">
      <c r="A2395">
        <v>2397</v>
      </c>
      <c r="B2395" s="1">
        <v>44781</v>
      </c>
      <c r="C2395">
        <v>798</v>
      </c>
      <c r="D2395" t="s">
        <v>2908</v>
      </c>
      <c r="E2395" t="s">
        <v>2928</v>
      </c>
      <c r="F2395">
        <v>3</v>
      </c>
      <c r="G2395">
        <v>202.49</v>
      </c>
      <c r="H2395">
        <v>33.72</v>
      </c>
      <c r="I2395" t="b">
        <v>1</v>
      </c>
      <c r="J2395" t="s">
        <v>2929</v>
      </c>
      <c r="K2395" t="s">
        <v>2917</v>
      </c>
      <c r="L2395">
        <f>F2395*G2395</f>
        <v>607.47</v>
      </c>
      <c r="M2395">
        <f t="shared" si="37"/>
        <v>1</v>
      </c>
    </row>
    <row r="2396" spans="1:13" x14ac:dyDescent="0.35">
      <c r="A2396">
        <v>5457</v>
      </c>
      <c r="B2396" s="1">
        <v>44667</v>
      </c>
      <c r="C2396">
        <v>798</v>
      </c>
      <c r="D2396" t="s">
        <v>2920</v>
      </c>
      <c r="E2396" t="s">
        <v>2930</v>
      </c>
      <c r="F2396">
        <v>5</v>
      </c>
      <c r="G2396">
        <v>320.27999999999997</v>
      </c>
      <c r="H2396">
        <v>84.97</v>
      </c>
      <c r="I2396" t="b">
        <v>1</v>
      </c>
      <c r="J2396" t="s">
        <v>2910</v>
      </c>
      <c r="K2396" t="s">
        <v>2905</v>
      </c>
      <c r="L2396">
        <f>F2396*G2396</f>
        <v>1601.3999999999999</v>
      </c>
      <c r="M2396">
        <f t="shared" si="37"/>
        <v>1</v>
      </c>
    </row>
    <row r="2397" spans="1:13" x14ac:dyDescent="0.35">
      <c r="A2397">
        <v>6818</v>
      </c>
      <c r="B2397" s="1">
        <v>44560</v>
      </c>
      <c r="C2397">
        <v>798</v>
      </c>
      <c r="D2397" t="s">
        <v>2906</v>
      </c>
      <c r="E2397" t="s">
        <v>2922</v>
      </c>
      <c r="F2397">
        <v>2</v>
      </c>
      <c r="G2397">
        <v>316.83999999999997</v>
      </c>
      <c r="H2397">
        <v>16.2</v>
      </c>
      <c r="I2397" t="b">
        <v>1</v>
      </c>
      <c r="J2397" t="s">
        <v>2910</v>
      </c>
      <c r="K2397" t="s">
        <v>2917</v>
      </c>
      <c r="L2397">
        <f>F2397*G2397</f>
        <v>633.67999999999995</v>
      </c>
      <c r="M2397">
        <f t="shared" si="37"/>
        <v>1</v>
      </c>
    </row>
    <row r="2398" spans="1:13" x14ac:dyDescent="0.35">
      <c r="A2398">
        <v>938</v>
      </c>
      <c r="B2398" s="1">
        <v>44597</v>
      </c>
      <c r="C2398">
        <v>799</v>
      </c>
      <c r="D2398" t="s">
        <v>2911</v>
      </c>
      <c r="E2398" t="s">
        <v>2924</v>
      </c>
      <c r="F2398">
        <v>5</v>
      </c>
      <c r="G2398">
        <v>442.69</v>
      </c>
      <c r="H2398">
        <v>82.33</v>
      </c>
      <c r="I2398" t="b">
        <v>0</v>
      </c>
      <c r="J2398" t="s">
        <v>2910</v>
      </c>
      <c r="K2398" t="s">
        <v>2905</v>
      </c>
      <c r="L2398">
        <f>F2398*G2398</f>
        <v>2213.4499999999998</v>
      </c>
      <c r="M2398">
        <f t="shared" si="37"/>
        <v>0</v>
      </c>
    </row>
    <row r="2399" spans="1:13" x14ac:dyDescent="0.35">
      <c r="A2399">
        <v>8492</v>
      </c>
      <c r="B2399" s="1">
        <v>44329</v>
      </c>
      <c r="C2399">
        <v>799</v>
      </c>
      <c r="D2399" t="s">
        <v>2920</v>
      </c>
      <c r="E2399" t="s">
        <v>2930</v>
      </c>
      <c r="F2399">
        <v>3</v>
      </c>
      <c r="G2399">
        <v>384.62</v>
      </c>
      <c r="H2399">
        <v>72.33</v>
      </c>
      <c r="I2399" t="b">
        <v>1</v>
      </c>
      <c r="J2399" t="s">
        <v>2919</v>
      </c>
      <c r="K2399" t="s">
        <v>2917</v>
      </c>
      <c r="L2399">
        <f>F2399*G2399</f>
        <v>1153.8600000000001</v>
      </c>
      <c r="M2399">
        <f t="shared" si="37"/>
        <v>1</v>
      </c>
    </row>
    <row r="2400" spans="1:13" x14ac:dyDescent="0.35">
      <c r="A2400">
        <v>8329</v>
      </c>
      <c r="B2400" s="1">
        <v>44942</v>
      </c>
      <c r="C2400">
        <v>800</v>
      </c>
      <c r="D2400" t="s">
        <v>2920</v>
      </c>
      <c r="E2400" t="s">
        <v>2927</v>
      </c>
      <c r="F2400">
        <v>2</v>
      </c>
      <c r="G2400">
        <v>367.94</v>
      </c>
      <c r="H2400">
        <v>23.62</v>
      </c>
      <c r="I2400" t="b">
        <v>0</v>
      </c>
      <c r="J2400" t="s">
        <v>2904</v>
      </c>
      <c r="K2400" t="s">
        <v>2905</v>
      </c>
      <c r="L2400">
        <f>F2400*G2400</f>
        <v>735.88</v>
      </c>
      <c r="M2400">
        <f t="shared" si="37"/>
        <v>0</v>
      </c>
    </row>
    <row r="2401" spans="1:13" x14ac:dyDescent="0.35">
      <c r="A2401">
        <v>6139</v>
      </c>
      <c r="B2401" s="1">
        <v>44469</v>
      </c>
      <c r="C2401">
        <v>801</v>
      </c>
      <c r="D2401" t="s">
        <v>2920</v>
      </c>
      <c r="E2401" t="s">
        <v>2927</v>
      </c>
      <c r="F2401">
        <v>3</v>
      </c>
      <c r="G2401">
        <v>141.13</v>
      </c>
      <c r="H2401">
        <v>46.48</v>
      </c>
      <c r="I2401" t="b">
        <v>0</v>
      </c>
      <c r="J2401" t="s">
        <v>2929</v>
      </c>
      <c r="K2401" t="s">
        <v>2917</v>
      </c>
      <c r="L2401">
        <f>F2401*G2401</f>
        <v>423.39</v>
      </c>
      <c r="M2401">
        <f t="shared" si="37"/>
        <v>0</v>
      </c>
    </row>
    <row r="2402" spans="1:13" x14ac:dyDescent="0.35">
      <c r="A2402">
        <v>2404</v>
      </c>
      <c r="B2402" s="1">
        <v>44853</v>
      </c>
      <c r="C2402">
        <v>802</v>
      </c>
      <c r="D2402" t="s">
        <v>2902</v>
      </c>
      <c r="E2402" t="s">
        <v>2915</v>
      </c>
      <c r="F2402">
        <v>4</v>
      </c>
      <c r="G2402">
        <v>365.09</v>
      </c>
      <c r="H2402">
        <v>20.38</v>
      </c>
      <c r="I2402" t="b">
        <v>0</v>
      </c>
      <c r="J2402" t="s">
        <v>2904</v>
      </c>
      <c r="K2402" t="s">
        <v>2917</v>
      </c>
      <c r="L2402">
        <f>F2402*G2402</f>
        <v>1460.36</v>
      </c>
      <c r="M2402">
        <f t="shared" si="37"/>
        <v>0</v>
      </c>
    </row>
    <row r="2403" spans="1:13" x14ac:dyDescent="0.35">
      <c r="A2403">
        <v>6160</v>
      </c>
      <c r="B2403" s="1">
        <v>44553</v>
      </c>
      <c r="C2403">
        <v>802</v>
      </c>
      <c r="D2403" t="s">
        <v>2913</v>
      </c>
      <c r="E2403" t="s">
        <v>2926</v>
      </c>
      <c r="F2403">
        <v>2</v>
      </c>
      <c r="G2403">
        <v>268.02</v>
      </c>
      <c r="H2403">
        <v>93.02</v>
      </c>
      <c r="I2403" t="b">
        <v>0</v>
      </c>
      <c r="J2403" t="s">
        <v>2929</v>
      </c>
      <c r="K2403" t="s">
        <v>2905</v>
      </c>
      <c r="L2403">
        <f>F2403*G2403</f>
        <v>536.04</v>
      </c>
      <c r="M2403">
        <f t="shared" si="37"/>
        <v>0</v>
      </c>
    </row>
    <row r="2404" spans="1:13" x14ac:dyDescent="0.35">
      <c r="A2404">
        <v>9403</v>
      </c>
      <c r="B2404" s="1">
        <v>44412</v>
      </c>
      <c r="C2404">
        <v>802</v>
      </c>
      <c r="D2404" t="s">
        <v>2911</v>
      </c>
      <c r="E2404" t="s">
        <v>2942</v>
      </c>
      <c r="F2404">
        <v>2</v>
      </c>
      <c r="G2404">
        <v>232.92</v>
      </c>
      <c r="H2404">
        <v>82.71</v>
      </c>
      <c r="I2404" t="b">
        <v>1</v>
      </c>
      <c r="J2404" t="s">
        <v>2916</v>
      </c>
      <c r="K2404" t="s">
        <v>2917</v>
      </c>
      <c r="L2404">
        <f>F2404*G2404</f>
        <v>465.84</v>
      </c>
      <c r="M2404">
        <f t="shared" si="37"/>
        <v>1</v>
      </c>
    </row>
    <row r="2405" spans="1:13" x14ac:dyDescent="0.35">
      <c r="A2405">
        <v>435</v>
      </c>
      <c r="B2405" s="1">
        <v>44899</v>
      </c>
      <c r="C2405">
        <v>803</v>
      </c>
      <c r="D2405" t="s">
        <v>2908</v>
      </c>
      <c r="E2405" t="s">
        <v>2928</v>
      </c>
      <c r="F2405">
        <v>5</v>
      </c>
      <c r="G2405">
        <v>52.4</v>
      </c>
      <c r="H2405">
        <v>18.350000000000001</v>
      </c>
      <c r="I2405" t="b">
        <v>0</v>
      </c>
      <c r="J2405" t="s">
        <v>2929</v>
      </c>
      <c r="K2405" t="s">
        <v>2917</v>
      </c>
      <c r="L2405">
        <f>F2405*G2405</f>
        <v>262</v>
      </c>
      <c r="M2405">
        <f t="shared" si="37"/>
        <v>0</v>
      </c>
    </row>
    <row r="2406" spans="1:13" x14ac:dyDescent="0.35">
      <c r="A2406">
        <v>467</v>
      </c>
      <c r="B2406" s="1">
        <v>44870</v>
      </c>
      <c r="C2406">
        <v>803</v>
      </c>
      <c r="D2406" t="s">
        <v>2906</v>
      </c>
      <c r="E2406" t="s">
        <v>2922</v>
      </c>
      <c r="F2406">
        <v>1</v>
      </c>
      <c r="G2406">
        <v>445.52</v>
      </c>
      <c r="H2406">
        <v>7.62</v>
      </c>
      <c r="I2406" t="b">
        <v>1</v>
      </c>
      <c r="J2406" t="s">
        <v>2929</v>
      </c>
      <c r="K2406" t="s">
        <v>2917</v>
      </c>
      <c r="L2406">
        <f>F2406*G2406</f>
        <v>445.52</v>
      </c>
      <c r="M2406">
        <f t="shared" si="37"/>
        <v>1</v>
      </c>
    </row>
    <row r="2407" spans="1:13" x14ac:dyDescent="0.35">
      <c r="A2407">
        <v>1532</v>
      </c>
      <c r="B2407" s="1">
        <v>44802</v>
      </c>
      <c r="C2407">
        <v>803</v>
      </c>
      <c r="D2407" t="s">
        <v>2908</v>
      </c>
      <c r="E2407" t="s">
        <v>2937</v>
      </c>
      <c r="F2407">
        <v>5</v>
      </c>
      <c r="G2407">
        <v>195.37</v>
      </c>
      <c r="H2407">
        <v>39.75</v>
      </c>
      <c r="I2407" t="b">
        <v>1</v>
      </c>
      <c r="J2407" t="s">
        <v>2916</v>
      </c>
      <c r="K2407" t="s">
        <v>2917</v>
      </c>
      <c r="L2407">
        <f>F2407*G2407</f>
        <v>976.85</v>
      </c>
      <c r="M2407">
        <f t="shared" si="37"/>
        <v>1</v>
      </c>
    </row>
    <row r="2408" spans="1:13" x14ac:dyDescent="0.35">
      <c r="A2408">
        <v>6247</v>
      </c>
      <c r="B2408" s="1">
        <v>44561</v>
      </c>
      <c r="C2408">
        <v>803</v>
      </c>
      <c r="D2408" t="s">
        <v>2920</v>
      </c>
      <c r="E2408" t="s">
        <v>2921</v>
      </c>
      <c r="F2408">
        <v>4</v>
      </c>
      <c r="G2408">
        <v>174.89</v>
      </c>
      <c r="H2408">
        <v>25.29</v>
      </c>
      <c r="I2408" t="b">
        <v>1</v>
      </c>
      <c r="J2408" t="s">
        <v>2929</v>
      </c>
      <c r="K2408" t="s">
        <v>2905</v>
      </c>
      <c r="L2408">
        <f>F2408*G2408</f>
        <v>699.56</v>
      </c>
      <c r="M2408">
        <f t="shared" si="37"/>
        <v>1</v>
      </c>
    </row>
    <row r="2409" spans="1:13" x14ac:dyDescent="0.35">
      <c r="A2409">
        <v>3777</v>
      </c>
      <c r="B2409" s="1">
        <v>44421</v>
      </c>
      <c r="C2409">
        <v>803</v>
      </c>
      <c r="D2409" t="s">
        <v>2911</v>
      </c>
      <c r="E2409" t="s">
        <v>2924</v>
      </c>
      <c r="F2409">
        <v>3</v>
      </c>
      <c r="G2409">
        <v>330.32</v>
      </c>
      <c r="H2409">
        <v>141.82</v>
      </c>
      <c r="I2409" t="b">
        <v>0</v>
      </c>
      <c r="J2409" t="s">
        <v>2919</v>
      </c>
      <c r="K2409" t="s">
        <v>2905</v>
      </c>
      <c r="L2409">
        <f>F2409*G2409</f>
        <v>990.96</v>
      </c>
      <c r="M2409">
        <f t="shared" si="37"/>
        <v>0</v>
      </c>
    </row>
    <row r="2410" spans="1:13" x14ac:dyDescent="0.35">
      <c r="A2410">
        <v>2790</v>
      </c>
      <c r="B2410" s="1">
        <v>44698</v>
      </c>
      <c r="C2410">
        <v>804</v>
      </c>
      <c r="D2410" t="s">
        <v>2908</v>
      </c>
      <c r="E2410" t="s">
        <v>2937</v>
      </c>
      <c r="F2410">
        <v>1</v>
      </c>
      <c r="G2410">
        <v>280.75</v>
      </c>
      <c r="H2410">
        <v>5.53</v>
      </c>
      <c r="I2410" t="b">
        <v>0</v>
      </c>
      <c r="J2410" t="s">
        <v>2919</v>
      </c>
      <c r="K2410" t="s">
        <v>2905</v>
      </c>
      <c r="L2410">
        <f>F2410*G2410</f>
        <v>280.75</v>
      </c>
      <c r="M2410">
        <f t="shared" si="37"/>
        <v>0</v>
      </c>
    </row>
    <row r="2411" spans="1:13" x14ac:dyDescent="0.35">
      <c r="A2411">
        <v>8022</v>
      </c>
      <c r="B2411" s="1">
        <v>44999</v>
      </c>
      <c r="C2411">
        <v>805</v>
      </c>
      <c r="D2411" t="s">
        <v>2906</v>
      </c>
      <c r="E2411" t="s">
        <v>2907</v>
      </c>
      <c r="F2411">
        <v>5</v>
      </c>
      <c r="G2411">
        <v>222.52</v>
      </c>
      <c r="H2411">
        <v>47.78</v>
      </c>
      <c r="I2411" t="b">
        <v>0</v>
      </c>
      <c r="J2411" t="s">
        <v>2929</v>
      </c>
      <c r="K2411" t="s">
        <v>2905</v>
      </c>
      <c r="L2411">
        <f>F2411*G2411</f>
        <v>1112.6000000000001</v>
      </c>
      <c r="M2411">
        <f t="shared" si="37"/>
        <v>0</v>
      </c>
    </row>
    <row r="2412" spans="1:13" x14ac:dyDescent="0.35">
      <c r="A2412">
        <v>5105</v>
      </c>
      <c r="B2412" s="1">
        <v>44749</v>
      </c>
      <c r="C2412">
        <v>805</v>
      </c>
      <c r="D2412" t="s">
        <v>2913</v>
      </c>
      <c r="E2412" t="s">
        <v>2918</v>
      </c>
      <c r="F2412">
        <v>4</v>
      </c>
      <c r="G2412">
        <v>351.5</v>
      </c>
      <c r="H2412">
        <v>5.58</v>
      </c>
      <c r="I2412" t="b">
        <v>1</v>
      </c>
      <c r="J2412" t="s">
        <v>2916</v>
      </c>
      <c r="K2412" t="s">
        <v>2917</v>
      </c>
      <c r="L2412">
        <f>F2412*G2412</f>
        <v>1406</v>
      </c>
      <c r="M2412">
        <f t="shared" si="37"/>
        <v>1</v>
      </c>
    </row>
    <row r="2413" spans="1:13" x14ac:dyDescent="0.35">
      <c r="A2413">
        <v>8249</v>
      </c>
      <c r="B2413" s="1">
        <v>44584</v>
      </c>
      <c r="C2413">
        <v>805</v>
      </c>
      <c r="D2413" t="s">
        <v>2911</v>
      </c>
      <c r="E2413" t="s">
        <v>2944</v>
      </c>
      <c r="F2413">
        <v>5</v>
      </c>
      <c r="G2413">
        <v>104.13</v>
      </c>
      <c r="H2413">
        <v>38.47</v>
      </c>
      <c r="I2413" t="b">
        <v>1</v>
      </c>
      <c r="J2413" t="s">
        <v>2910</v>
      </c>
      <c r="K2413" t="s">
        <v>2905</v>
      </c>
      <c r="L2413">
        <f>F2413*G2413</f>
        <v>520.65</v>
      </c>
      <c r="M2413">
        <f t="shared" si="37"/>
        <v>1</v>
      </c>
    </row>
    <row r="2414" spans="1:13" x14ac:dyDescent="0.35">
      <c r="A2414">
        <v>7332</v>
      </c>
      <c r="B2414" s="1">
        <v>44416</v>
      </c>
      <c r="C2414">
        <v>805</v>
      </c>
      <c r="D2414" t="s">
        <v>2920</v>
      </c>
      <c r="E2414" t="s">
        <v>2935</v>
      </c>
      <c r="F2414">
        <v>3</v>
      </c>
      <c r="G2414">
        <v>186.56</v>
      </c>
      <c r="H2414">
        <v>79.84</v>
      </c>
      <c r="I2414" t="b">
        <v>0</v>
      </c>
      <c r="J2414" t="s">
        <v>2919</v>
      </c>
      <c r="K2414" t="s">
        <v>2905</v>
      </c>
      <c r="L2414">
        <f>F2414*G2414</f>
        <v>559.68000000000006</v>
      </c>
      <c r="M2414">
        <f t="shared" si="37"/>
        <v>0</v>
      </c>
    </row>
    <row r="2415" spans="1:13" x14ac:dyDescent="0.35">
      <c r="A2415">
        <v>4955</v>
      </c>
      <c r="B2415" s="1">
        <v>44632</v>
      </c>
      <c r="C2415">
        <v>806</v>
      </c>
      <c r="D2415" t="s">
        <v>2920</v>
      </c>
      <c r="E2415" t="s">
        <v>2927</v>
      </c>
      <c r="F2415">
        <v>5</v>
      </c>
      <c r="G2415">
        <v>192.82</v>
      </c>
      <c r="H2415">
        <v>59.86</v>
      </c>
      <c r="I2415" t="b">
        <v>0</v>
      </c>
      <c r="J2415" t="s">
        <v>2919</v>
      </c>
      <c r="K2415" t="s">
        <v>2905</v>
      </c>
      <c r="L2415">
        <f>F2415*G2415</f>
        <v>964.09999999999991</v>
      </c>
      <c r="M2415">
        <f t="shared" si="37"/>
        <v>0</v>
      </c>
    </row>
    <row r="2416" spans="1:13" x14ac:dyDescent="0.35">
      <c r="A2416">
        <v>203</v>
      </c>
      <c r="B2416" s="1">
        <v>44356</v>
      </c>
      <c r="C2416">
        <v>806</v>
      </c>
      <c r="D2416" t="s">
        <v>2902</v>
      </c>
      <c r="E2416" t="s">
        <v>2933</v>
      </c>
      <c r="F2416">
        <v>5</v>
      </c>
      <c r="G2416">
        <v>266.06</v>
      </c>
      <c r="H2416">
        <v>55.82</v>
      </c>
      <c r="I2416" t="b">
        <v>0</v>
      </c>
      <c r="J2416" t="s">
        <v>2916</v>
      </c>
      <c r="K2416" t="s">
        <v>2917</v>
      </c>
      <c r="L2416">
        <f>F2416*G2416</f>
        <v>1330.3</v>
      </c>
      <c r="M2416">
        <f t="shared" si="37"/>
        <v>0</v>
      </c>
    </row>
    <row r="2417" spans="1:13" x14ac:dyDescent="0.35">
      <c r="A2417">
        <v>5653</v>
      </c>
      <c r="B2417" s="1">
        <v>44312</v>
      </c>
      <c r="C2417">
        <v>806</v>
      </c>
      <c r="D2417" t="s">
        <v>2908</v>
      </c>
      <c r="E2417" t="s">
        <v>2932</v>
      </c>
      <c r="F2417">
        <v>5</v>
      </c>
      <c r="G2417">
        <v>440.11</v>
      </c>
      <c r="H2417">
        <v>47.69</v>
      </c>
      <c r="I2417" t="b">
        <v>1</v>
      </c>
      <c r="J2417" t="s">
        <v>2910</v>
      </c>
      <c r="K2417" t="s">
        <v>2905</v>
      </c>
      <c r="L2417">
        <f>F2417*G2417</f>
        <v>2200.5500000000002</v>
      </c>
      <c r="M2417">
        <f t="shared" si="37"/>
        <v>1</v>
      </c>
    </row>
    <row r="2418" spans="1:13" x14ac:dyDescent="0.35">
      <c r="A2418">
        <v>2609</v>
      </c>
      <c r="B2418" s="1">
        <v>44869</v>
      </c>
      <c r="C2418">
        <v>807</v>
      </c>
      <c r="D2418" t="s">
        <v>2902</v>
      </c>
      <c r="E2418" t="s">
        <v>2915</v>
      </c>
      <c r="F2418">
        <v>4</v>
      </c>
      <c r="G2418">
        <v>437.36</v>
      </c>
      <c r="H2418">
        <v>187.76</v>
      </c>
      <c r="I2418" t="b">
        <v>1</v>
      </c>
      <c r="J2418" t="s">
        <v>2916</v>
      </c>
      <c r="K2418" t="s">
        <v>2905</v>
      </c>
      <c r="L2418">
        <f>F2418*G2418</f>
        <v>1749.44</v>
      </c>
      <c r="M2418">
        <f t="shared" si="37"/>
        <v>1</v>
      </c>
    </row>
    <row r="2419" spans="1:13" x14ac:dyDescent="0.35">
      <c r="A2419">
        <v>5062</v>
      </c>
      <c r="B2419" s="1">
        <v>44694</v>
      </c>
      <c r="C2419">
        <v>808</v>
      </c>
      <c r="D2419" t="s">
        <v>2913</v>
      </c>
      <c r="E2419" t="s">
        <v>2926</v>
      </c>
      <c r="F2419">
        <v>5</v>
      </c>
      <c r="G2419">
        <v>188.78</v>
      </c>
      <c r="H2419">
        <v>12.4</v>
      </c>
      <c r="I2419" t="b">
        <v>0</v>
      </c>
      <c r="J2419" t="s">
        <v>2910</v>
      </c>
      <c r="K2419" t="s">
        <v>2905</v>
      </c>
      <c r="L2419">
        <f>F2419*G2419</f>
        <v>943.9</v>
      </c>
      <c r="M2419">
        <f t="shared" si="37"/>
        <v>0</v>
      </c>
    </row>
    <row r="2420" spans="1:13" x14ac:dyDescent="0.35">
      <c r="A2420">
        <v>9753</v>
      </c>
      <c r="B2420" s="1">
        <v>44683</v>
      </c>
      <c r="C2420">
        <v>808</v>
      </c>
      <c r="D2420" t="s">
        <v>2913</v>
      </c>
      <c r="E2420" t="s">
        <v>2918</v>
      </c>
      <c r="F2420">
        <v>2</v>
      </c>
      <c r="G2420">
        <v>467.09</v>
      </c>
      <c r="H2420">
        <v>110.23</v>
      </c>
      <c r="I2420" t="b">
        <v>0</v>
      </c>
      <c r="J2420" t="s">
        <v>2910</v>
      </c>
      <c r="K2420" t="s">
        <v>2917</v>
      </c>
      <c r="L2420">
        <f>F2420*G2420</f>
        <v>934.18</v>
      </c>
      <c r="M2420">
        <f t="shared" si="37"/>
        <v>0</v>
      </c>
    </row>
    <row r="2421" spans="1:13" x14ac:dyDescent="0.35">
      <c r="A2421">
        <v>9945</v>
      </c>
      <c r="B2421" s="1">
        <v>44644</v>
      </c>
      <c r="C2421">
        <v>808</v>
      </c>
      <c r="D2421" t="s">
        <v>2911</v>
      </c>
      <c r="E2421" t="s">
        <v>2943</v>
      </c>
      <c r="F2421">
        <v>4</v>
      </c>
      <c r="G2421">
        <v>449.72</v>
      </c>
      <c r="H2421">
        <v>84.26</v>
      </c>
      <c r="I2421" t="b">
        <v>0</v>
      </c>
      <c r="J2421" t="s">
        <v>2904</v>
      </c>
      <c r="K2421" t="s">
        <v>2917</v>
      </c>
      <c r="L2421">
        <f>F2421*G2421</f>
        <v>1798.88</v>
      </c>
      <c r="M2421">
        <f t="shared" si="37"/>
        <v>0</v>
      </c>
    </row>
    <row r="2422" spans="1:13" x14ac:dyDescent="0.35">
      <c r="A2422">
        <v>2525</v>
      </c>
      <c r="B2422" s="1">
        <v>44491</v>
      </c>
      <c r="C2422">
        <v>808</v>
      </c>
      <c r="D2422" t="s">
        <v>2902</v>
      </c>
      <c r="E2422" t="s">
        <v>2923</v>
      </c>
      <c r="F2422">
        <v>2</v>
      </c>
      <c r="G2422">
        <v>176.34</v>
      </c>
      <c r="H2422">
        <v>76.900000000000006</v>
      </c>
      <c r="I2422" t="b">
        <v>1</v>
      </c>
      <c r="J2422" t="s">
        <v>2916</v>
      </c>
      <c r="K2422" t="s">
        <v>2917</v>
      </c>
      <c r="L2422">
        <f>F2422*G2422</f>
        <v>352.68</v>
      </c>
      <c r="M2422">
        <f t="shared" si="37"/>
        <v>1</v>
      </c>
    </row>
    <row r="2423" spans="1:13" x14ac:dyDescent="0.35">
      <c r="A2423">
        <v>2418</v>
      </c>
      <c r="B2423" s="1">
        <v>44450</v>
      </c>
      <c r="C2423">
        <v>808</v>
      </c>
      <c r="D2423" t="s">
        <v>2908</v>
      </c>
      <c r="E2423" t="s">
        <v>2932</v>
      </c>
      <c r="F2423">
        <v>3</v>
      </c>
      <c r="G2423">
        <v>430.62</v>
      </c>
      <c r="H2423">
        <v>31.15</v>
      </c>
      <c r="I2423" t="b">
        <v>1</v>
      </c>
      <c r="J2423" t="s">
        <v>2904</v>
      </c>
      <c r="K2423" t="s">
        <v>2905</v>
      </c>
      <c r="L2423">
        <f>F2423*G2423</f>
        <v>1291.8600000000001</v>
      </c>
      <c r="M2423">
        <f t="shared" si="37"/>
        <v>1</v>
      </c>
    </row>
    <row r="2424" spans="1:13" x14ac:dyDescent="0.35">
      <c r="A2424">
        <v>373</v>
      </c>
      <c r="B2424" s="1">
        <v>44633</v>
      </c>
      <c r="C2424">
        <v>809</v>
      </c>
      <c r="D2424" t="s">
        <v>2908</v>
      </c>
      <c r="E2424" t="s">
        <v>2937</v>
      </c>
      <c r="F2424">
        <v>5</v>
      </c>
      <c r="G2424">
        <v>78.900000000000006</v>
      </c>
      <c r="H2424">
        <v>13.3</v>
      </c>
      <c r="I2424" t="b">
        <v>1</v>
      </c>
      <c r="J2424" t="s">
        <v>2904</v>
      </c>
      <c r="K2424" t="s">
        <v>2905</v>
      </c>
      <c r="L2424">
        <f>F2424*G2424</f>
        <v>394.5</v>
      </c>
      <c r="M2424">
        <f t="shared" si="37"/>
        <v>1</v>
      </c>
    </row>
    <row r="2425" spans="1:13" x14ac:dyDescent="0.35">
      <c r="A2425">
        <v>6177</v>
      </c>
      <c r="B2425" s="1">
        <v>44561</v>
      </c>
      <c r="C2425">
        <v>809</v>
      </c>
      <c r="D2425" t="s">
        <v>2906</v>
      </c>
      <c r="E2425" t="s">
        <v>2922</v>
      </c>
      <c r="F2425">
        <v>1</v>
      </c>
      <c r="G2425">
        <v>298.72000000000003</v>
      </c>
      <c r="H2425">
        <v>83.56</v>
      </c>
      <c r="I2425" t="b">
        <v>0</v>
      </c>
      <c r="J2425" t="s">
        <v>2910</v>
      </c>
      <c r="K2425" t="s">
        <v>2917</v>
      </c>
      <c r="L2425">
        <f>F2425*G2425</f>
        <v>298.72000000000003</v>
      </c>
      <c r="M2425">
        <f t="shared" si="37"/>
        <v>0</v>
      </c>
    </row>
    <row r="2426" spans="1:13" x14ac:dyDescent="0.35">
      <c r="A2426">
        <v>3150</v>
      </c>
      <c r="B2426" s="1">
        <v>44337</v>
      </c>
      <c r="C2426">
        <v>809</v>
      </c>
      <c r="D2426" t="s">
        <v>2920</v>
      </c>
      <c r="E2426" t="s">
        <v>2936</v>
      </c>
      <c r="F2426">
        <v>4</v>
      </c>
      <c r="G2426">
        <v>62.69</v>
      </c>
      <c r="H2426">
        <v>18.600000000000001</v>
      </c>
      <c r="I2426" t="b">
        <v>1</v>
      </c>
      <c r="J2426" t="s">
        <v>2904</v>
      </c>
      <c r="K2426" t="s">
        <v>2905</v>
      </c>
      <c r="L2426">
        <f>F2426*G2426</f>
        <v>250.76</v>
      </c>
      <c r="M2426">
        <f t="shared" si="37"/>
        <v>1</v>
      </c>
    </row>
    <row r="2427" spans="1:13" x14ac:dyDescent="0.35">
      <c r="A2427">
        <v>7155</v>
      </c>
      <c r="B2427" s="1">
        <v>44323</v>
      </c>
      <c r="C2427">
        <v>809</v>
      </c>
      <c r="D2427" t="s">
        <v>2908</v>
      </c>
      <c r="E2427" t="s">
        <v>2909</v>
      </c>
      <c r="F2427">
        <v>3</v>
      </c>
      <c r="G2427">
        <v>20.149999999999999</v>
      </c>
      <c r="H2427">
        <v>5.1100000000000003</v>
      </c>
      <c r="I2427" t="b">
        <v>0</v>
      </c>
      <c r="J2427" t="s">
        <v>2929</v>
      </c>
      <c r="K2427" t="s">
        <v>2917</v>
      </c>
      <c r="L2427">
        <f>F2427*G2427</f>
        <v>60.449999999999996</v>
      </c>
      <c r="M2427">
        <f t="shared" si="37"/>
        <v>0</v>
      </c>
    </row>
    <row r="2428" spans="1:13" x14ac:dyDescent="0.35">
      <c r="A2428">
        <v>9448</v>
      </c>
      <c r="B2428" s="1">
        <v>45006</v>
      </c>
      <c r="C2428">
        <v>810</v>
      </c>
      <c r="D2428" t="s">
        <v>2920</v>
      </c>
      <c r="E2428" t="s">
        <v>2936</v>
      </c>
      <c r="F2428">
        <v>3</v>
      </c>
      <c r="G2428">
        <v>162.32</v>
      </c>
      <c r="H2428">
        <v>11.01</v>
      </c>
      <c r="I2428" t="b">
        <v>0</v>
      </c>
      <c r="J2428" t="s">
        <v>2916</v>
      </c>
      <c r="K2428" t="s">
        <v>2905</v>
      </c>
      <c r="L2428">
        <f>F2428*G2428</f>
        <v>486.96</v>
      </c>
      <c r="M2428">
        <f t="shared" si="37"/>
        <v>0</v>
      </c>
    </row>
    <row r="2429" spans="1:13" x14ac:dyDescent="0.35">
      <c r="A2429">
        <v>3415</v>
      </c>
      <c r="B2429" s="1">
        <v>44853</v>
      </c>
      <c r="C2429">
        <v>810</v>
      </c>
      <c r="D2429" t="s">
        <v>2911</v>
      </c>
      <c r="E2429" t="s">
        <v>2944</v>
      </c>
      <c r="F2429">
        <v>3</v>
      </c>
      <c r="G2429">
        <v>98.23</v>
      </c>
      <c r="H2429">
        <v>47.87</v>
      </c>
      <c r="I2429" t="b">
        <v>0</v>
      </c>
      <c r="J2429" t="s">
        <v>2929</v>
      </c>
      <c r="K2429" t="s">
        <v>2917</v>
      </c>
      <c r="L2429">
        <f>F2429*G2429</f>
        <v>294.69</v>
      </c>
      <c r="M2429">
        <f t="shared" si="37"/>
        <v>0</v>
      </c>
    </row>
    <row r="2430" spans="1:13" x14ac:dyDescent="0.35">
      <c r="A2430">
        <v>9816</v>
      </c>
      <c r="B2430" s="1">
        <v>44722</v>
      </c>
      <c r="C2430">
        <v>810</v>
      </c>
      <c r="D2430" t="s">
        <v>2902</v>
      </c>
      <c r="E2430" t="s">
        <v>2903</v>
      </c>
      <c r="F2430">
        <v>1</v>
      </c>
      <c r="G2430">
        <v>118.45</v>
      </c>
      <c r="H2430">
        <v>1.07</v>
      </c>
      <c r="I2430" t="b">
        <v>0</v>
      </c>
      <c r="J2430" t="s">
        <v>2916</v>
      </c>
      <c r="K2430" t="s">
        <v>2917</v>
      </c>
      <c r="L2430">
        <f>F2430*G2430</f>
        <v>118.45</v>
      </c>
      <c r="M2430">
        <f t="shared" si="37"/>
        <v>0</v>
      </c>
    </row>
    <row r="2431" spans="1:13" x14ac:dyDescent="0.35">
      <c r="A2431">
        <v>1480</v>
      </c>
      <c r="B2431" s="1">
        <v>44406</v>
      </c>
      <c r="C2431">
        <v>810</v>
      </c>
      <c r="D2431" t="s">
        <v>2913</v>
      </c>
      <c r="E2431" t="s">
        <v>2926</v>
      </c>
      <c r="F2431">
        <v>3</v>
      </c>
      <c r="G2431">
        <v>272.92</v>
      </c>
      <c r="H2431">
        <v>62.06</v>
      </c>
      <c r="I2431" t="b">
        <v>0</v>
      </c>
      <c r="J2431" t="s">
        <v>2904</v>
      </c>
      <c r="K2431" t="s">
        <v>2905</v>
      </c>
      <c r="L2431">
        <f>F2431*G2431</f>
        <v>818.76</v>
      </c>
      <c r="M2431">
        <f t="shared" si="37"/>
        <v>0</v>
      </c>
    </row>
    <row r="2432" spans="1:13" x14ac:dyDescent="0.35">
      <c r="A2432">
        <v>2622</v>
      </c>
      <c r="B2432" s="1">
        <v>44855</v>
      </c>
      <c r="C2432">
        <v>812</v>
      </c>
      <c r="D2432" t="s">
        <v>2902</v>
      </c>
      <c r="E2432" t="s">
        <v>2923</v>
      </c>
      <c r="F2432">
        <v>5</v>
      </c>
      <c r="G2432">
        <v>41.13</v>
      </c>
      <c r="H2432">
        <v>7.85</v>
      </c>
      <c r="I2432" t="b">
        <v>0</v>
      </c>
      <c r="J2432" t="s">
        <v>2904</v>
      </c>
      <c r="K2432" t="s">
        <v>2905</v>
      </c>
      <c r="L2432">
        <f>F2432*G2432</f>
        <v>205.65</v>
      </c>
      <c r="M2432">
        <f t="shared" si="37"/>
        <v>0</v>
      </c>
    </row>
    <row r="2433" spans="1:13" x14ac:dyDescent="0.35">
      <c r="A2433">
        <v>7343</v>
      </c>
      <c r="B2433" s="1">
        <v>44760</v>
      </c>
      <c r="C2433">
        <v>812</v>
      </c>
      <c r="D2433" t="s">
        <v>2906</v>
      </c>
      <c r="E2433" t="s">
        <v>2925</v>
      </c>
      <c r="F2433">
        <v>3</v>
      </c>
      <c r="G2433">
        <v>118.58</v>
      </c>
      <c r="H2433">
        <v>41.02</v>
      </c>
      <c r="I2433" t="b">
        <v>0</v>
      </c>
      <c r="J2433" t="s">
        <v>2904</v>
      </c>
      <c r="K2433" t="s">
        <v>2905</v>
      </c>
      <c r="L2433">
        <f>F2433*G2433</f>
        <v>355.74</v>
      </c>
      <c r="M2433">
        <f t="shared" si="37"/>
        <v>0</v>
      </c>
    </row>
    <row r="2434" spans="1:13" x14ac:dyDescent="0.35">
      <c r="A2434">
        <v>1033</v>
      </c>
      <c r="B2434" s="1">
        <v>44696</v>
      </c>
      <c r="C2434">
        <v>812</v>
      </c>
      <c r="D2434" t="s">
        <v>2908</v>
      </c>
      <c r="E2434" t="s">
        <v>2909</v>
      </c>
      <c r="F2434">
        <v>4</v>
      </c>
      <c r="G2434">
        <v>271.63</v>
      </c>
      <c r="H2434">
        <v>113.3</v>
      </c>
      <c r="I2434" t="b">
        <v>0</v>
      </c>
      <c r="J2434" t="s">
        <v>2919</v>
      </c>
      <c r="K2434" t="s">
        <v>2917</v>
      </c>
      <c r="L2434">
        <f>F2434*G2434</f>
        <v>1086.52</v>
      </c>
      <c r="M2434">
        <f t="shared" si="37"/>
        <v>0</v>
      </c>
    </row>
    <row r="2435" spans="1:13" x14ac:dyDescent="0.35">
      <c r="A2435">
        <v>6694</v>
      </c>
      <c r="B2435" s="1">
        <v>44521</v>
      </c>
      <c r="C2435">
        <v>812</v>
      </c>
      <c r="D2435" t="s">
        <v>2920</v>
      </c>
      <c r="E2435" t="s">
        <v>2930</v>
      </c>
      <c r="F2435">
        <v>3</v>
      </c>
      <c r="G2435">
        <v>488.3</v>
      </c>
      <c r="H2435">
        <v>57.49</v>
      </c>
      <c r="I2435" t="b">
        <v>0</v>
      </c>
      <c r="J2435" t="s">
        <v>2916</v>
      </c>
      <c r="K2435" t="s">
        <v>2905</v>
      </c>
      <c r="L2435">
        <f>F2435*G2435</f>
        <v>1464.9</v>
      </c>
      <c r="M2435">
        <f t="shared" ref="M2435:M2498" si="38">IF(I2435, 1, 0)</f>
        <v>0</v>
      </c>
    </row>
    <row r="2436" spans="1:13" x14ac:dyDescent="0.35">
      <c r="A2436">
        <v>2778</v>
      </c>
      <c r="B2436" s="1">
        <v>44345</v>
      </c>
      <c r="C2436">
        <v>812</v>
      </c>
      <c r="D2436" t="s">
        <v>2920</v>
      </c>
      <c r="E2436" t="s">
        <v>2921</v>
      </c>
      <c r="F2436">
        <v>3</v>
      </c>
      <c r="G2436">
        <v>52.72</v>
      </c>
      <c r="H2436">
        <v>15.02</v>
      </c>
      <c r="I2436" t="b">
        <v>1</v>
      </c>
      <c r="J2436" t="s">
        <v>2904</v>
      </c>
      <c r="K2436" t="s">
        <v>2917</v>
      </c>
      <c r="L2436">
        <f>F2436*G2436</f>
        <v>158.16</v>
      </c>
      <c r="M2436">
        <f t="shared" si="38"/>
        <v>1</v>
      </c>
    </row>
    <row r="2437" spans="1:13" x14ac:dyDescent="0.35">
      <c r="A2437">
        <v>8792</v>
      </c>
      <c r="B2437" s="1">
        <v>44743</v>
      </c>
      <c r="C2437">
        <v>813</v>
      </c>
      <c r="D2437" t="s">
        <v>2911</v>
      </c>
      <c r="E2437" t="s">
        <v>2912</v>
      </c>
      <c r="F2437">
        <v>2</v>
      </c>
      <c r="G2437">
        <v>89.37</v>
      </c>
      <c r="H2437">
        <v>24.98</v>
      </c>
      <c r="I2437" t="b">
        <v>0</v>
      </c>
      <c r="J2437" t="s">
        <v>2929</v>
      </c>
      <c r="K2437" t="s">
        <v>2905</v>
      </c>
      <c r="L2437">
        <f>F2437*G2437</f>
        <v>178.74</v>
      </c>
      <c r="M2437">
        <f t="shared" si="38"/>
        <v>0</v>
      </c>
    </row>
    <row r="2438" spans="1:13" x14ac:dyDescent="0.35">
      <c r="A2438">
        <v>2853</v>
      </c>
      <c r="B2438" s="1">
        <v>44643</v>
      </c>
      <c r="C2438">
        <v>813</v>
      </c>
      <c r="D2438" t="s">
        <v>2911</v>
      </c>
      <c r="E2438" t="s">
        <v>2944</v>
      </c>
      <c r="F2438">
        <v>2</v>
      </c>
      <c r="G2438">
        <v>69.47</v>
      </c>
      <c r="H2438">
        <v>6.98</v>
      </c>
      <c r="I2438" t="b">
        <v>1</v>
      </c>
      <c r="J2438" t="s">
        <v>2916</v>
      </c>
      <c r="K2438" t="s">
        <v>2905</v>
      </c>
      <c r="L2438">
        <f>F2438*G2438</f>
        <v>138.94</v>
      </c>
      <c r="M2438">
        <f t="shared" si="38"/>
        <v>1</v>
      </c>
    </row>
    <row r="2439" spans="1:13" x14ac:dyDescent="0.35">
      <c r="A2439">
        <v>7016</v>
      </c>
      <c r="B2439" s="1">
        <v>44569</v>
      </c>
      <c r="C2439">
        <v>813</v>
      </c>
      <c r="D2439" t="s">
        <v>2906</v>
      </c>
      <c r="E2439" t="s">
        <v>2907</v>
      </c>
      <c r="F2439">
        <v>3</v>
      </c>
      <c r="G2439">
        <v>295.99</v>
      </c>
      <c r="H2439">
        <v>63.65</v>
      </c>
      <c r="I2439" t="b">
        <v>1</v>
      </c>
      <c r="J2439" t="s">
        <v>2910</v>
      </c>
      <c r="K2439" t="s">
        <v>2917</v>
      </c>
      <c r="L2439">
        <f>F2439*G2439</f>
        <v>887.97</v>
      </c>
      <c r="M2439">
        <f t="shared" si="38"/>
        <v>1</v>
      </c>
    </row>
    <row r="2440" spans="1:13" x14ac:dyDescent="0.35">
      <c r="A2440">
        <v>8741</v>
      </c>
      <c r="B2440" s="1">
        <v>44779</v>
      </c>
      <c r="C2440">
        <v>814</v>
      </c>
      <c r="D2440" t="s">
        <v>2906</v>
      </c>
      <c r="E2440" t="s">
        <v>2922</v>
      </c>
      <c r="F2440">
        <v>1</v>
      </c>
      <c r="G2440">
        <v>414.51</v>
      </c>
      <c r="H2440">
        <v>113.06</v>
      </c>
      <c r="I2440" t="b">
        <v>0</v>
      </c>
      <c r="J2440" t="s">
        <v>2919</v>
      </c>
      <c r="K2440" t="s">
        <v>2917</v>
      </c>
      <c r="L2440">
        <f>F2440*G2440</f>
        <v>414.51</v>
      </c>
      <c r="M2440">
        <f t="shared" si="38"/>
        <v>0</v>
      </c>
    </row>
    <row r="2441" spans="1:13" x14ac:dyDescent="0.35">
      <c r="A2441">
        <v>4779</v>
      </c>
      <c r="B2441" s="1">
        <v>44743</v>
      </c>
      <c r="C2441">
        <v>814</v>
      </c>
      <c r="D2441" t="s">
        <v>2913</v>
      </c>
      <c r="E2441" t="s">
        <v>2940</v>
      </c>
      <c r="F2441">
        <v>3</v>
      </c>
      <c r="G2441">
        <v>200.5</v>
      </c>
      <c r="H2441">
        <v>72.900000000000006</v>
      </c>
      <c r="I2441" t="b">
        <v>0</v>
      </c>
      <c r="J2441" t="s">
        <v>2904</v>
      </c>
      <c r="K2441" t="s">
        <v>2905</v>
      </c>
      <c r="L2441">
        <f>F2441*G2441</f>
        <v>601.5</v>
      </c>
      <c r="M2441">
        <f t="shared" si="38"/>
        <v>0</v>
      </c>
    </row>
    <row r="2442" spans="1:13" x14ac:dyDescent="0.35">
      <c r="A2442">
        <v>7606</v>
      </c>
      <c r="B2442" s="1">
        <v>44973</v>
      </c>
      <c r="C2442">
        <v>815</v>
      </c>
      <c r="D2442" t="s">
        <v>2913</v>
      </c>
      <c r="E2442" t="s">
        <v>2914</v>
      </c>
      <c r="F2442">
        <v>5</v>
      </c>
      <c r="G2442">
        <v>59.63</v>
      </c>
      <c r="H2442">
        <v>19.41</v>
      </c>
      <c r="I2442" t="b">
        <v>1</v>
      </c>
      <c r="J2442" t="s">
        <v>2929</v>
      </c>
      <c r="K2442" t="s">
        <v>2905</v>
      </c>
      <c r="L2442">
        <f>F2442*G2442</f>
        <v>298.15000000000003</v>
      </c>
      <c r="M2442">
        <f t="shared" si="38"/>
        <v>1</v>
      </c>
    </row>
    <row r="2443" spans="1:13" x14ac:dyDescent="0.35">
      <c r="A2443">
        <v>8046</v>
      </c>
      <c r="B2443" s="1">
        <v>44940</v>
      </c>
      <c r="C2443">
        <v>815</v>
      </c>
      <c r="D2443" t="s">
        <v>2906</v>
      </c>
      <c r="E2443" t="s">
        <v>2941</v>
      </c>
      <c r="F2443">
        <v>1</v>
      </c>
      <c r="G2443">
        <v>248.39</v>
      </c>
      <c r="H2443">
        <v>77.709999999999994</v>
      </c>
      <c r="I2443" t="b">
        <v>1</v>
      </c>
      <c r="J2443" t="s">
        <v>2929</v>
      </c>
      <c r="K2443" t="s">
        <v>2905</v>
      </c>
      <c r="L2443">
        <f>F2443*G2443</f>
        <v>248.39</v>
      </c>
      <c r="M2443">
        <f t="shared" si="38"/>
        <v>1</v>
      </c>
    </row>
    <row r="2444" spans="1:13" x14ac:dyDescent="0.35">
      <c r="A2444">
        <v>4062</v>
      </c>
      <c r="B2444" s="1">
        <v>44888</v>
      </c>
      <c r="C2444">
        <v>815</v>
      </c>
      <c r="D2444" t="s">
        <v>2911</v>
      </c>
      <c r="E2444" t="s">
        <v>2942</v>
      </c>
      <c r="F2444">
        <v>3</v>
      </c>
      <c r="G2444">
        <v>69.05</v>
      </c>
      <c r="H2444">
        <v>5.64</v>
      </c>
      <c r="I2444" t="b">
        <v>1</v>
      </c>
      <c r="J2444" t="s">
        <v>2919</v>
      </c>
      <c r="K2444" t="s">
        <v>2917</v>
      </c>
      <c r="L2444">
        <f>F2444*G2444</f>
        <v>207.14999999999998</v>
      </c>
      <c r="M2444">
        <f t="shared" si="38"/>
        <v>1</v>
      </c>
    </row>
    <row r="2445" spans="1:13" x14ac:dyDescent="0.35">
      <c r="A2445">
        <v>1038</v>
      </c>
      <c r="B2445" s="1">
        <v>44829</v>
      </c>
      <c r="C2445">
        <v>815</v>
      </c>
      <c r="D2445" t="s">
        <v>2908</v>
      </c>
      <c r="E2445" t="s">
        <v>2937</v>
      </c>
      <c r="F2445">
        <v>2</v>
      </c>
      <c r="G2445">
        <v>484.38</v>
      </c>
      <c r="H2445">
        <v>199.77</v>
      </c>
      <c r="I2445" t="b">
        <v>0</v>
      </c>
      <c r="J2445" t="s">
        <v>2910</v>
      </c>
      <c r="K2445" t="s">
        <v>2905</v>
      </c>
      <c r="L2445">
        <f>F2445*G2445</f>
        <v>968.76</v>
      </c>
      <c r="M2445">
        <f t="shared" si="38"/>
        <v>0</v>
      </c>
    </row>
    <row r="2446" spans="1:13" x14ac:dyDescent="0.35">
      <c r="A2446">
        <v>7102</v>
      </c>
      <c r="B2446" s="1">
        <v>44647</v>
      </c>
      <c r="C2446">
        <v>815</v>
      </c>
      <c r="D2446" t="s">
        <v>2913</v>
      </c>
      <c r="E2446" t="s">
        <v>2914</v>
      </c>
      <c r="F2446">
        <v>3</v>
      </c>
      <c r="G2446">
        <v>151.32</v>
      </c>
      <c r="H2446">
        <v>73.349999999999994</v>
      </c>
      <c r="I2446" t="b">
        <v>0</v>
      </c>
      <c r="J2446" t="s">
        <v>2916</v>
      </c>
      <c r="K2446" t="s">
        <v>2905</v>
      </c>
      <c r="L2446">
        <f>F2446*G2446</f>
        <v>453.96</v>
      </c>
      <c r="M2446">
        <f t="shared" si="38"/>
        <v>0</v>
      </c>
    </row>
    <row r="2447" spans="1:13" x14ac:dyDescent="0.35">
      <c r="A2447">
        <v>1913</v>
      </c>
      <c r="B2447" s="1">
        <v>44773</v>
      </c>
      <c r="C2447">
        <v>816</v>
      </c>
      <c r="D2447" t="s">
        <v>2920</v>
      </c>
      <c r="E2447" t="s">
        <v>2921</v>
      </c>
      <c r="F2447">
        <v>2</v>
      </c>
      <c r="G2447">
        <v>369.14</v>
      </c>
      <c r="H2447">
        <v>46.91</v>
      </c>
      <c r="I2447" t="b">
        <v>0</v>
      </c>
      <c r="J2447" t="s">
        <v>2910</v>
      </c>
      <c r="K2447" t="s">
        <v>2905</v>
      </c>
      <c r="L2447">
        <f>F2447*G2447</f>
        <v>738.28</v>
      </c>
      <c r="M2447">
        <f t="shared" si="38"/>
        <v>0</v>
      </c>
    </row>
    <row r="2448" spans="1:13" x14ac:dyDescent="0.35">
      <c r="A2448">
        <v>549</v>
      </c>
      <c r="B2448" s="1">
        <v>44757</v>
      </c>
      <c r="C2448">
        <v>816</v>
      </c>
      <c r="D2448" t="s">
        <v>2913</v>
      </c>
      <c r="E2448" t="s">
        <v>2918</v>
      </c>
      <c r="F2448">
        <v>4</v>
      </c>
      <c r="G2448">
        <v>184.96</v>
      </c>
      <c r="H2448">
        <v>46.82</v>
      </c>
      <c r="I2448" t="b">
        <v>1</v>
      </c>
      <c r="J2448" t="s">
        <v>2910</v>
      </c>
      <c r="K2448" t="s">
        <v>2905</v>
      </c>
      <c r="L2448">
        <f>F2448*G2448</f>
        <v>739.84</v>
      </c>
      <c r="M2448">
        <f t="shared" si="38"/>
        <v>1</v>
      </c>
    </row>
    <row r="2449" spans="1:13" x14ac:dyDescent="0.35">
      <c r="A2449">
        <v>2446</v>
      </c>
      <c r="B2449" s="1">
        <v>44890</v>
      </c>
      <c r="C2449">
        <v>817</v>
      </c>
      <c r="D2449" t="s">
        <v>2911</v>
      </c>
      <c r="E2449" t="s">
        <v>2944</v>
      </c>
      <c r="F2449">
        <v>2</v>
      </c>
      <c r="G2449">
        <v>495.43</v>
      </c>
      <c r="H2449">
        <v>91.55</v>
      </c>
      <c r="I2449" t="b">
        <v>1</v>
      </c>
      <c r="J2449" t="s">
        <v>2910</v>
      </c>
      <c r="K2449" t="s">
        <v>2905</v>
      </c>
      <c r="L2449">
        <f>F2449*G2449</f>
        <v>990.86</v>
      </c>
      <c r="M2449">
        <f t="shared" si="38"/>
        <v>1</v>
      </c>
    </row>
    <row r="2450" spans="1:13" x14ac:dyDescent="0.35">
      <c r="A2450">
        <v>7184</v>
      </c>
      <c r="B2450" s="1">
        <v>44866</v>
      </c>
      <c r="C2450">
        <v>817</v>
      </c>
      <c r="D2450" t="s">
        <v>2911</v>
      </c>
      <c r="E2450" t="s">
        <v>2912</v>
      </c>
      <c r="F2450">
        <v>4</v>
      </c>
      <c r="G2450">
        <v>339.76</v>
      </c>
      <c r="H2450">
        <v>23.64</v>
      </c>
      <c r="I2450" t="b">
        <v>0</v>
      </c>
      <c r="J2450" t="s">
        <v>2916</v>
      </c>
      <c r="K2450" t="s">
        <v>2905</v>
      </c>
      <c r="L2450">
        <f>F2450*G2450</f>
        <v>1359.04</v>
      </c>
      <c r="M2450">
        <f t="shared" si="38"/>
        <v>0</v>
      </c>
    </row>
    <row r="2451" spans="1:13" x14ac:dyDescent="0.35">
      <c r="A2451">
        <v>9423</v>
      </c>
      <c r="B2451" s="1">
        <v>44676</v>
      </c>
      <c r="C2451">
        <v>817</v>
      </c>
      <c r="D2451" t="s">
        <v>2906</v>
      </c>
      <c r="E2451" t="s">
        <v>2941</v>
      </c>
      <c r="F2451">
        <v>4</v>
      </c>
      <c r="G2451">
        <v>207.04</v>
      </c>
      <c r="H2451">
        <v>71.959999999999994</v>
      </c>
      <c r="I2451" t="b">
        <v>1</v>
      </c>
      <c r="J2451" t="s">
        <v>2904</v>
      </c>
      <c r="K2451" t="s">
        <v>2917</v>
      </c>
      <c r="L2451">
        <f>F2451*G2451</f>
        <v>828.16</v>
      </c>
      <c r="M2451">
        <f t="shared" si="38"/>
        <v>1</v>
      </c>
    </row>
    <row r="2452" spans="1:13" x14ac:dyDescent="0.35">
      <c r="A2452">
        <v>426</v>
      </c>
      <c r="B2452" s="1">
        <v>44870</v>
      </c>
      <c r="C2452">
        <v>818</v>
      </c>
      <c r="D2452" t="s">
        <v>2913</v>
      </c>
      <c r="E2452" t="s">
        <v>2931</v>
      </c>
      <c r="F2452">
        <v>5</v>
      </c>
      <c r="G2452">
        <v>236.12</v>
      </c>
      <c r="H2452">
        <v>22.37</v>
      </c>
      <c r="I2452" t="b">
        <v>1</v>
      </c>
      <c r="J2452" t="s">
        <v>2929</v>
      </c>
      <c r="K2452" t="s">
        <v>2917</v>
      </c>
      <c r="L2452">
        <f>F2452*G2452</f>
        <v>1180.5999999999999</v>
      </c>
      <c r="M2452">
        <f t="shared" si="38"/>
        <v>1</v>
      </c>
    </row>
    <row r="2453" spans="1:13" x14ac:dyDescent="0.35">
      <c r="A2453">
        <v>3902</v>
      </c>
      <c r="B2453" s="1">
        <v>44857</v>
      </c>
      <c r="C2453">
        <v>818</v>
      </c>
      <c r="D2453" t="s">
        <v>2913</v>
      </c>
      <c r="E2453" t="s">
        <v>2940</v>
      </c>
      <c r="F2453">
        <v>3</v>
      </c>
      <c r="G2453">
        <v>32.44</v>
      </c>
      <c r="H2453">
        <v>15.57</v>
      </c>
      <c r="I2453" t="b">
        <v>0</v>
      </c>
      <c r="J2453" t="s">
        <v>2916</v>
      </c>
      <c r="K2453" t="s">
        <v>2917</v>
      </c>
      <c r="L2453">
        <f>F2453*G2453</f>
        <v>97.32</v>
      </c>
      <c r="M2453">
        <f t="shared" si="38"/>
        <v>0</v>
      </c>
    </row>
    <row r="2454" spans="1:13" x14ac:dyDescent="0.35">
      <c r="A2454">
        <v>9337</v>
      </c>
      <c r="B2454" s="1">
        <v>44707</v>
      </c>
      <c r="C2454">
        <v>818</v>
      </c>
      <c r="D2454" t="s">
        <v>2908</v>
      </c>
      <c r="E2454" t="s">
        <v>2937</v>
      </c>
      <c r="F2454">
        <v>2</v>
      </c>
      <c r="G2454">
        <v>385.49</v>
      </c>
      <c r="H2454">
        <v>188.92</v>
      </c>
      <c r="I2454" t="b">
        <v>0</v>
      </c>
      <c r="J2454" t="s">
        <v>2919</v>
      </c>
      <c r="K2454" t="s">
        <v>2917</v>
      </c>
      <c r="L2454">
        <f>F2454*G2454</f>
        <v>770.98</v>
      </c>
      <c r="M2454">
        <f t="shared" si="38"/>
        <v>0</v>
      </c>
    </row>
    <row r="2455" spans="1:13" x14ac:dyDescent="0.35">
      <c r="A2455">
        <v>7961</v>
      </c>
      <c r="B2455" s="1">
        <v>44702</v>
      </c>
      <c r="C2455">
        <v>818</v>
      </c>
      <c r="D2455" t="s">
        <v>2908</v>
      </c>
      <c r="E2455" t="s">
        <v>2932</v>
      </c>
      <c r="F2455">
        <v>5</v>
      </c>
      <c r="G2455">
        <v>233.49</v>
      </c>
      <c r="H2455">
        <v>5.29</v>
      </c>
      <c r="I2455" t="b">
        <v>0</v>
      </c>
      <c r="J2455" t="s">
        <v>2904</v>
      </c>
      <c r="K2455" t="s">
        <v>2905</v>
      </c>
      <c r="L2455">
        <f>F2455*G2455</f>
        <v>1167.45</v>
      </c>
      <c r="M2455">
        <f t="shared" si="38"/>
        <v>0</v>
      </c>
    </row>
    <row r="2456" spans="1:13" x14ac:dyDescent="0.35">
      <c r="A2456">
        <v>1310</v>
      </c>
      <c r="B2456" s="1">
        <v>44519</v>
      </c>
      <c r="C2456">
        <v>818</v>
      </c>
      <c r="D2456" t="s">
        <v>2908</v>
      </c>
      <c r="E2456" t="s">
        <v>2928</v>
      </c>
      <c r="F2456">
        <v>2</v>
      </c>
      <c r="G2456">
        <v>224.55</v>
      </c>
      <c r="H2456">
        <v>43.72</v>
      </c>
      <c r="I2456" t="b">
        <v>1</v>
      </c>
      <c r="J2456" t="s">
        <v>2929</v>
      </c>
      <c r="K2456" t="s">
        <v>2905</v>
      </c>
      <c r="L2456">
        <f>F2456*G2456</f>
        <v>449.1</v>
      </c>
      <c r="M2456">
        <f t="shared" si="38"/>
        <v>1</v>
      </c>
    </row>
    <row r="2457" spans="1:13" x14ac:dyDescent="0.35">
      <c r="A2457">
        <v>4339</v>
      </c>
      <c r="B2457" s="1">
        <v>44436</v>
      </c>
      <c r="C2457">
        <v>818</v>
      </c>
      <c r="D2457" t="s">
        <v>2902</v>
      </c>
      <c r="E2457" t="s">
        <v>2903</v>
      </c>
      <c r="F2457">
        <v>3</v>
      </c>
      <c r="G2457">
        <v>137.18</v>
      </c>
      <c r="H2457">
        <v>24.92</v>
      </c>
      <c r="I2457" t="b">
        <v>0</v>
      </c>
      <c r="J2457" t="s">
        <v>2916</v>
      </c>
      <c r="K2457" t="s">
        <v>2905</v>
      </c>
      <c r="L2457">
        <f>F2457*G2457</f>
        <v>411.54</v>
      </c>
      <c r="M2457">
        <f t="shared" si="38"/>
        <v>0</v>
      </c>
    </row>
    <row r="2458" spans="1:13" x14ac:dyDescent="0.35">
      <c r="A2458">
        <v>5160</v>
      </c>
      <c r="B2458" s="1">
        <v>44400</v>
      </c>
      <c r="C2458">
        <v>818</v>
      </c>
      <c r="D2458" t="s">
        <v>2902</v>
      </c>
      <c r="E2458" t="s">
        <v>2903</v>
      </c>
      <c r="F2458">
        <v>1</v>
      </c>
      <c r="G2458">
        <v>423.48</v>
      </c>
      <c r="H2458">
        <v>134.84</v>
      </c>
      <c r="I2458" t="b">
        <v>1</v>
      </c>
      <c r="J2458" t="s">
        <v>2916</v>
      </c>
      <c r="K2458" t="s">
        <v>2917</v>
      </c>
      <c r="L2458">
        <f>F2458*G2458</f>
        <v>423.48</v>
      </c>
      <c r="M2458">
        <f t="shared" si="38"/>
        <v>1</v>
      </c>
    </row>
    <row r="2459" spans="1:13" x14ac:dyDescent="0.35">
      <c r="A2459">
        <v>6842</v>
      </c>
      <c r="B2459" s="1">
        <v>44775</v>
      </c>
      <c r="C2459">
        <v>819</v>
      </c>
      <c r="D2459" t="s">
        <v>2920</v>
      </c>
      <c r="E2459" t="s">
        <v>2936</v>
      </c>
      <c r="F2459">
        <v>5</v>
      </c>
      <c r="G2459">
        <v>288.41000000000003</v>
      </c>
      <c r="H2459">
        <v>142.82</v>
      </c>
      <c r="I2459" t="b">
        <v>1</v>
      </c>
      <c r="J2459" t="s">
        <v>2919</v>
      </c>
      <c r="K2459" t="s">
        <v>2917</v>
      </c>
      <c r="L2459">
        <f>F2459*G2459</f>
        <v>1442.0500000000002</v>
      </c>
      <c r="M2459">
        <f t="shared" si="38"/>
        <v>1</v>
      </c>
    </row>
    <row r="2460" spans="1:13" x14ac:dyDescent="0.35">
      <c r="A2460">
        <v>1208</v>
      </c>
      <c r="B2460" s="1">
        <v>44607</v>
      </c>
      <c r="C2460">
        <v>819</v>
      </c>
      <c r="D2460" t="s">
        <v>2906</v>
      </c>
      <c r="E2460" t="s">
        <v>2922</v>
      </c>
      <c r="F2460">
        <v>1</v>
      </c>
      <c r="G2460">
        <v>166.17</v>
      </c>
      <c r="H2460">
        <v>79.069999999999993</v>
      </c>
      <c r="I2460" t="b">
        <v>1</v>
      </c>
      <c r="J2460" t="s">
        <v>2910</v>
      </c>
      <c r="K2460" t="s">
        <v>2917</v>
      </c>
      <c r="L2460">
        <f>F2460*G2460</f>
        <v>166.17</v>
      </c>
      <c r="M2460">
        <f t="shared" si="38"/>
        <v>1</v>
      </c>
    </row>
    <row r="2461" spans="1:13" x14ac:dyDescent="0.35">
      <c r="A2461">
        <v>1897</v>
      </c>
      <c r="B2461" s="1">
        <v>44602</v>
      </c>
      <c r="C2461">
        <v>819</v>
      </c>
      <c r="D2461" t="s">
        <v>2911</v>
      </c>
      <c r="E2461" t="s">
        <v>2943</v>
      </c>
      <c r="F2461">
        <v>1</v>
      </c>
      <c r="G2461">
        <v>112.09</v>
      </c>
      <c r="H2461">
        <v>18.16</v>
      </c>
      <c r="I2461" t="b">
        <v>0</v>
      </c>
      <c r="J2461" t="s">
        <v>2919</v>
      </c>
      <c r="K2461" t="s">
        <v>2917</v>
      </c>
      <c r="L2461">
        <f>F2461*G2461</f>
        <v>112.09</v>
      </c>
      <c r="M2461">
        <f t="shared" si="38"/>
        <v>0</v>
      </c>
    </row>
    <row r="2462" spans="1:13" x14ac:dyDescent="0.35">
      <c r="A2462">
        <v>8463</v>
      </c>
      <c r="B2462" s="1">
        <v>44474</v>
      </c>
      <c r="C2462">
        <v>819</v>
      </c>
      <c r="D2462" t="s">
        <v>2911</v>
      </c>
      <c r="E2462" t="s">
        <v>2942</v>
      </c>
      <c r="F2462">
        <v>1</v>
      </c>
      <c r="G2462">
        <v>40.85</v>
      </c>
      <c r="H2462">
        <v>19.55</v>
      </c>
      <c r="I2462" t="b">
        <v>1</v>
      </c>
      <c r="J2462" t="s">
        <v>2916</v>
      </c>
      <c r="K2462" t="s">
        <v>2905</v>
      </c>
      <c r="L2462">
        <f>F2462*G2462</f>
        <v>40.85</v>
      </c>
      <c r="M2462">
        <f t="shared" si="38"/>
        <v>1</v>
      </c>
    </row>
    <row r="2463" spans="1:13" x14ac:dyDescent="0.35">
      <c r="A2463">
        <v>7744</v>
      </c>
      <c r="B2463" s="1">
        <v>44572</v>
      </c>
      <c r="C2463">
        <v>820</v>
      </c>
      <c r="D2463" t="s">
        <v>2908</v>
      </c>
      <c r="E2463" t="s">
        <v>2928</v>
      </c>
      <c r="F2463">
        <v>2</v>
      </c>
      <c r="G2463">
        <v>28.27</v>
      </c>
      <c r="H2463">
        <v>0.14000000000000001</v>
      </c>
      <c r="I2463" t="b">
        <v>0</v>
      </c>
      <c r="J2463" t="s">
        <v>2910</v>
      </c>
      <c r="K2463" t="s">
        <v>2905</v>
      </c>
      <c r="L2463">
        <f>F2463*G2463</f>
        <v>56.54</v>
      </c>
      <c r="M2463">
        <f t="shared" si="38"/>
        <v>0</v>
      </c>
    </row>
    <row r="2464" spans="1:13" x14ac:dyDescent="0.35">
      <c r="A2464">
        <v>2555</v>
      </c>
      <c r="B2464" s="1">
        <v>44967</v>
      </c>
      <c r="C2464">
        <v>821</v>
      </c>
      <c r="D2464" t="s">
        <v>2911</v>
      </c>
      <c r="E2464" t="s">
        <v>2943</v>
      </c>
      <c r="F2464">
        <v>2</v>
      </c>
      <c r="G2464">
        <v>297.3</v>
      </c>
      <c r="H2464">
        <v>130.58000000000001</v>
      </c>
      <c r="I2464" t="b">
        <v>1</v>
      </c>
      <c r="J2464" t="s">
        <v>2916</v>
      </c>
      <c r="K2464" t="s">
        <v>2917</v>
      </c>
      <c r="L2464">
        <f>F2464*G2464</f>
        <v>594.6</v>
      </c>
      <c r="M2464">
        <f t="shared" si="38"/>
        <v>1</v>
      </c>
    </row>
    <row r="2465" spans="1:13" x14ac:dyDescent="0.35">
      <c r="A2465">
        <v>2355</v>
      </c>
      <c r="B2465" s="1">
        <v>44393</v>
      </c>
      <c r="C2465">
        <v>821</v>
      </c>
      <c r="D2465" t="s">
        <v>2920</v>
      </c>
      <c r="E2465" t="s">
        <v>2921</v>
      </c>
      <c r="F2465">
        <v>5</v>
      </c>
      <c r="G2465">
        <v>209.2</v>
      </c>
      <c r="H2465">
        <v>55.9</v>
      </c>
      <c r="I2465" t="b">
        <v>0</v>
      </c>
      <c r="J2465" t="s">
        <v>2919</v>
      </c>
      <c r="K2465" t="s">
        <v>2917</v>
      </c>
      <c r="L2465">
        <f>F2465*G2465</f>
        <v>1046</v>
      </c>
      <c r="M2465">
        <f t="shared" si="38"/>
        <v>0</v>
      </c>
    </row>
    <row r="2466" spans="1:13" x14ac:dyDescent="0.35">
      <c r="A2466">
        <v>4376</v>
      </c>
      <c r="B2466" s="1">
        <v>44792</v>
      </c>
      <c r="C2466">
        <v>822</v>
      </c>
      <c r="D2466" t="s">
        <v>2906</v>
      </c>
      <c r="E2466" t="s">
        <v>2922</v>
      </c>
      <c r="F2466">
        <v>5</v>
      </c>
      <c r="G2466">
        <v>201.67</v>
      </c>
      <c r="H2466">
        <v>77.959999999999994</v>
      </c>
      <c r="I2466" t="b">
        <v>1</v>
      </c>
      <c r="J2466" t="s">
        <v>2904</v>
      </c>
      <c r="K2466" t="s">
        <v>2917</v>
      </c>
      <c r="L2466">
        <f>F2466*G2466</f>
        <v>1008.3499999999999</v>
      </c>
      <c r="M2466">
        <f t="shared" si="38"/>
        <v>1</v>
      </c>
    </row>
    <row r="2467" spans="1:13" x14ac:dyDescent="0.35">
      <c r="A2467">
        <v>8807</v>
      </c>
      <c r="B2467" s="1">
        <v>44570</v>
      </c>
      <c r="C2467">
        <v>822</v>
      </c>
      <c r="D2467" t="s">
        <v>2902</v>
      </c>
      <c r="E2467" t="s">
        <v>2939</v>
      </c>
      <c r="F2467">
        <v>2</v>
      </c>
      <c r="G2467">
        <v>343.37</v>
      </c>
      <c r="H2467">
        <v>102.29</v>
      </c>
      <c r="I2467" t="b">
        <v>1</v>
      </c>
      <c r="J2467" t="s">
        <v>2904</v>
      </c>
      <c r="K2467" t="s">
        <v>2905</v>
      </c>
      <c r="L2467">
        <f>F2467*G2467</f>
        <v>686.74</v>
      </c>
      <c r="M2467">
        <f t="shared" si="38"/>
        <v>1</v>
      </c>
    </row>
    <row r="2468" spans="1:13" x14ac:dyDescent="0.35">
      <c r="A2468">
        <v>2825</v>
      </c>
      <c r="B2468" s="1">
        <v>44712</v>
      </c>
      <c r="C2468">
        <v>823</v>
      </c>
      <c r="D2468" t="s">
        <v>2908</v>
      </c>
      <c r="E2468" t="s">
        <v>2909</v>
      </c>
      <c r="F2468">
        <v>3</v>
      </c>
      <c r="G2468">
        <v>481.11</v>
      </c>
      <c r="H2468">
        <v>74.81</v>
      </c>
      <c r="I2468" t="b">
        <v>1</v>
      </c>
      <c r="J2468" t="s">
        <v>2919</v>
      </c>
      <c r="K2468" t="s">
        <v>2917</v>
      </c>
      <c r="L2468">
        <f>F2468*G2468</f>
        <v>1443.33</v>
      </c>
      <c r="M2468">
        <f t="shared" si="38"/>
        <v>1</v>
      </c>
    </row>
    <row r="2469" spans="1:13" x14ac:dyDescent="0.35">
      <c r="A2469">
        <v>87</v>
      </c>
      <c r="B2469" s="1">
        <v>44672</v>
      </c>
      <c r="C2469">
        <v>824</v>
      </c>
      <c r="D2469" t="s">
        <v>2906</v>
      </c>
      <c r="E2469" t="s">
        <v>2907</v>
      </c>
      <c r="F2469">
        <v>4</v>
      </c>
      <c r="G2469">
        <v>463.67</v>
      </c>
      <c r="H2469">
        <v>100.94</v>
      </c>
      <c r="I2469" t="b">
        <v>1</v>
      </c>
      <c r="J2469" t="s">
        <v>2910</v>
      </c>
      <c r="K2469" t="s">
        <v>2917</v>
      </c>
      <c r="L2469">
        <f>F2469*G2469</f>
        <v>1854.68</v>
      </c>
      <c r="M2469">
        <f t="shared" si="38"/>
        <v>1</v>
      </c>
    </row>
    <row r="2470" spans="1:13" x14ac:dyDescent="0.35">
      <c r="A2470">
        <v>1533</v>
      </c>
      <c r="B2470" s="1">
        <v>44767</v>
      </c>
      <c r="C2470">
        <v>825</v>
      </c>
      <c r="D2470" t="s">
        <v>2911</v>
      </c>
      <c r="E2470" t="s">
        <v>2944</v>
      </c>
      <c r="F2470">
        <v>5</v>
      </c>
      <c r="G2470">
        <v>375.74</v>
      </c>
      <c r="H2470">
        <v>176.27</v>
      </c>
      <c r="I2470" t="b">
        <v>1</v>
      </c>
      <c r="J2470" t="s">
        <v>2919</v>
      </c>
      <c r="K2470" t="s">
        <v>2905</v>
      </c>
      <c r="L2470">
        <f>F2470*G2470</f>
        <v>1878.7</v>
      </c>
      <c r="M2470">
        <f t="shared" si="38"/>
        <v>1</v>
      </c>
    </row>
    <row r="2471" spans="1:13" x14ac:dyDescent="0.35">
      <c r="A2471">
        <v>3301</v>
      </c>
      <c r="B2471" s="1">
        <v>44901</v>
      </c>
      <c r="C2471">
        <v>826</v>
      </c>
      <c r="D2471" t="s">
        <v>2920</v>
      </c>
      <c r="E2471" t="s">
        <v>2935</v>
      </c>
      <c r="F2471">
        <v>2</v>
      </c>
      <c r="G2471">
        <v>460.2</v>
      </c>
      <c r="H2471">
        <v>194.27</v>
      </c>
      <c r="I2471" t="b">
        <v>0</v>
      </c>
      <c r="J2471" t="s">
        <v>2919</v>
      </c>
      <c r="K2471" t="s">
        <v>2917</v>
      </c>
      <c r="L2471">
        <f>F2471*G2471</f>
        <v>920.4</v>
      </c>
      <c r="M2471">
        <f t="shared" si="38"/>
        <v>0</v>
      </c>
    </row>
    <row r="2472" spans="1:13" x14ac:dyDescent="0.35">
      <c r="A2472">
        <v>437</v>
      </c>
      <c r="B2472" s="1">
        <v>44891</v>
      </c>
      <c r="C2472">
        <v>826</v>
      </c>
      <c r="D2472" t="s">
        <v>2902</v>
      </c>
      <c r="E2472" t="s">
        <v>2923</v>
      </c>
      <c r="F2472">
        <v>5</v>
      </c>
      <c r="G2472">
        <v>122.63</v>
      </c>
      <c r="H2472">
        <v>27.55</v>
      </c>
      <c r="I2472" t="b">
        <v>0</v>
      </c>
      <c r="J2472" t="s">
        <v>2919</v>
      </c>
      <c r="K2472" t="s">
        <v>2905</v>
      </c>
      <c r="L2472">
        <f>F2472*G2472</f>
        <v>613.15</v>
      </c>
      <c r="M2472">
        <f t="shared" si="38"/>
        <v>0</v>
      </c>
    </row>
    <row r="2473" spans="1:13" x14ac:dyDescent="0.35">
      <c r="A2473">
        <v>1436</v>
      </c>
      <c r="B2473" s="1">
        <v>44496</v>
      </c>
      <c r="C2473">
        <v>826</v>
      </c>
      <c r="D2473" t="s">
        <v>2906</v>
      </c>
      <c r="E2473" t="s">
        <v>2925</v>
      </c>
      <c r="F2473">
        <v>1</v>
      </c>
      <c r="G2473">
        <v>311.97000000000003</v>
      </c>
      <c r="H2473">
        <v>64.150000000000006</v>
      </c>
      <c r="I2473" t="b">
        <v>0</v>
      </c>
      <c r="J2473" t="s">
        <v>2904</v>
      </c>
      <c r="K2473" t="s">
        <v>2917</v>
      </c>
      <c r="L2473">
        <f>F2473*G2473</f>
        <v>311.97000000000003</v>
      </c>
      <c r="M2473">
        <f t="shared" si="38"/>
        <v>0</v>
      </c>
    </row>
    <row r="2474" spans="1:13" x14ac:dyDescent="0.35">
      <c r="A2474">
        <v>8669</v>
      </c>
      <c r="B2474" s="1">
        <v>44455</v>
      </c>
      <c r="C2474">
        <v>826</v>
      </c>
      <c r="D2474" t="s">
        <v>2902</v>
      </c>
      <c r="E2474" t="s">
        <v>2915</v>
      </c>
      <c r="F2474">
        <v>4</v>
      </c>
      <c r="G2474">
        <v>496.79</v>
      </c>
      <c r="H2474">
        <v>225.65</v>
      </c>
      <c r="I2474" t="b">
        <v>1</v>
      </c>
      <c r="J2474" t="s">
        <v>2919</v>
      </c>
      <c r="K2474" t="s">
        <v>2917</v>
      </c>
      <c r="L2474">
        <f>F2474*G2474</f>
        <v>1987.16</v>
      </c>
      <c r="M2474">
        <f t="shared" si="38"/>
        <v>1</v>
      </c>
    </row>
    <row r="2475" spans="1:13" x14ac:dyDescent="0.35">
      <c r="A2475">
        <v>1784</v>
      </c>
      <c r="B2475" s="1">
        <v>44339</v>
      </c>
      <c r="C2475">
        <v>826</v>
      </c>
      <c r="D2475" t="s">
        <v>2908</v>
      </c>
      <c r="E2475" t="s">
        <v>2909</v>
      </c>
      <c r="F2475">
        <v>5</v>
      </c>
      <c r="G2475">
        <v>287.16000000000003</v>
      </c>
      <c r="H2475">
        <v>142.63999999999999</v>
      </c>
      <c r="I2475" t="b">
        <v>1</v>
      </c>
      <c r="J2475" t="s">
        <v>2916</v>
      </c>
      <c r="K2475" t="s">
        <v>2917</v>
      </c>
      <c r="L2475">
        <f>F2475*G2475</f>
        <v>1435.8000000000002</v>
      </c>
      <c r="M2475">
        <f t="shared" si="38"/>
        <v>1</v>
      </c>
    </row>
    <row r="2476" spans="1:13" x14ac:dyDescent="0.35">
      <c r="A2476">
        <v>7309</v>
      </c>
      <c r="B2476" s="1">
        <v>44979</v>
      </c>
      <c r="C2476">
        <v>827</v>
      </c>
      <c r="D2476" t="s">
        <v>2906</v>
      </c>
      <c r="E2476" t="s">
        <v>2925</v>
      </c>
      <c r="F2476">
        <v>3</v>
      </c>
      <c r="G2476">
        <v>90.92</v>
      </c>
      <c r="H2476">
        <v>19.579999999999998</v>
      </c>
      <c r="I2476" t="b">
        <v>1</v>
      </c>
      <c r="J2476" t="s">
        <v>2919</v>
      </c>
      <c r="K2476" t="s">
        <v>2917</v>
      </c>
      <c r="L2476">
        <f>F2476*G2476</f>
        <v>272.76</v>
      </c>
      <c r="M2476">
        <f t="shared" si="38"/>
        <v>1</v>
      </c>
    </row>
    <row r="2477" spans="1:13" x14ac:dyDescent="0.35">
      <c r="A2477">
        <v>3636</v>
      </c>
      <c r="B2477" s="1">
        <v>44906</v>
      </c>
      <c r="C2477">
        <v>827</v>
      </c>
      <c r="D2477" t="s">
        <v>2920</v>
      </c>
      <c r="E2477" t="s">
        <v>2930</v>
      </c>
      <c r="F2477">
        <v>1</v>
      </c>
      <c r="G2477">
        <v>56.34</v>
      </c>
      <c r="H2477">
        <v>16.899999999999999</v>
      </c>
      <c r="I2477" t="b">
        <v>0</v>
      </c>
      <c r="J2477" t="s">
        <v>2919</v>
      </c>
      <c r="K2477" t="s">
        <v>2917</v>
      </c>
      <c r="L2477">
        <f>F2477*G2477</f>
        <v>56.34</v>
      </c>
      <c r="M2477">
        <f t="shared" si="38"/>
        <v>0</v>
      </c>
    </row>
    <row r="2478" spans="1:13" x14ac:dyDescent="0.35">
      <c r="A2478">
        <v>1387</v>
      </c>
      <c r="B2478" s="1">
        <v>44705</v>
      </c>
      <c r="C2478">
        <v>827</v>
      </c>
      <c r="D2478" t="s">
        <v>2908</v>
      </c>
      <c r="E2478" t="s">
        <v>2938</v>
      </c>
      <c r="F2478">
        <v>3</v>
      </c>
      <c r="G2478">
        <v>206.88</v>
      </c>
      <c r="H2478">
        <v>4.6500000000000004</v>
      </c>
      <c r="I2478" t="b">
        <v>1</v>
      </c>
      <c r="J2478" t="s">
        <v>2910</v>
      </c>
      <c r="K2478" t="s">
        <v>2905</v>
      </c>
      <c r="L2478">
        <f>F2478*G2478</f>
        <v>620.64</v>
      </c>
      <c r="M2478">
        <f t="shared" si="38"/>
        <v>1</v>
      </c>
    </row>
    <row r="2479" spans="1:13" x14ac:dyDescent="0.35">
      <c r="A2479">
        <v>9551</v>
      </c>
      <c r="B2479" s="1">
        <v>44350</v>
      </c>
      <c r="C2479">
        <v>827</v>
      </c>
      <c r="D2479" t="s">
        <v>2920</v>
      </c>
      <c r="E2479" t="s">
        <v>2936</v>
      </c>
      <c r="F2479">
        <v>5</v>
      </c>
      <c r="G2479">
        <v>356.02</v>
      </c>
      <c r="H2479">
        <v>111.04</v>
      </c>
      <c r="I2479" t="b">
        <v>0</v>
      </c>
      <c r="J2479" t="s">
        <v>2904</v>
      </c>
      <c r="K2479" t="s">
        <v>2905</v>
      </c>
      <c r="L2479">
        <f>F2479*G2479</f>
        <v>1780.1</v>
      </c>
      <c r="M2479">
        <f t="shared" si="38"/>
        <v>0</v>
      </c>
    </row>
    <row r="2480" spans="1:13" x14ac:dyDescent="0.35">
      <c r="A2480">
        <v>8070</v>
      </c>
      <c r="B2480" s="1">
        <v>44862</v>
      </c>
      <c r="C2480">
        <v>828</v>
      </c>
      <c r="D2480" t="s">
        <v>2920</v>
      </c>
      <c r="E2480" t="s">
        <v>2927</v>
      </c>
      <c r="F2480">
        <v>2</v>
      </c>
      <c r="G2480">
        <v>357.21</v>
      </c>
      <c r="H2480">
        <v>174.9</v>
      </c>
      <c r="I2480" t="b">
        <v>1</v>
      </c>
      <c r="J2480" t="s">
        <v>2919</v>
      </c>
      <c r="K2480" t="s">
        <v>2917</v>
      </c>
      <c r="L2480">
        <f>F2480*G2480</f>
        <v>714.42</v>
      </c>
      <c r="M2480">
        <f t="shared" si="38"/>
        <v>1</v>
      </c>
    </row>
    <row r="2481" spans="1:13" x14ac:dyDescent="0.35">
      <c r="A2481">
        <v>6921</v>
      </c>
      <c r="B2481" s="1">
        <v>44342</v>
      </c>
      <c r="C2481">
        <v>828</v>
      </c>
      <c r="D2481" t="s">
        <v>2906</v>
      </c>
      <c r="E2481" t="s">
        <v>2934</v>
      </c>
      <c r="F2481">
        <v>1</v>
      </c>
      <c r="G2481">
        <v>22.38</v>
      </c>
      <c r="H2481">
        <v>1.63</v>
      </c>
      <c r="I2481" t="b">
        <v>1</v>
      </c>
      <c r="J2481" t="s">
        <v>2916</v>
      </c>
      <c r="K2481" t="s">
        <v>2905</v>
      </c>
      <c r="L2481">
        <f>F2481*G2481</f>
        <v>22.38</v>
      </c>
      <c r="M2481">
        <f t="shared" si="38"/>
        <v>1</v>
      </c>
    </row>
    <row r="2482" spans="1:13" x14ac:dyDescent="0.35">
      <c r="A2482">
        <v>7853</v>
      </c>
      <c r="B2482" s="1">
        <v>44978</v>
      </c>
      <c r="C2482">
        <v>830</v>
      </c>
      <c r="D2482" t="s">
        <v>2902</v>
      </c>
      <c r="E2482" t="s">
        <v>2915</v>
      </c>
      <c r="F2482">
        <v>4</v>
      </c>
      <c r="G2482">
        <v>252.69</v>
      </c>
      <c r="H2482">
        <v>10.5</v>
      </c>
      <c r="I2482" t="b">
        <v>1</v>
      </c>
      <c r="J2482" t="s">
        <v>2929</v>
      </c>
      <c r="K2482" t="s">
        <v>2917</v>
      </c>
      <c r="L2482">
        <f>F2482*G2482</f>
        <v>1010.76</v>
      </c>
      <c r="M2482">
        <f t="shared" si="38"/>
        <v>1</v>
      </c>
    </row>
    <row r="2483" spans="1:13" x14ac:dyDescent="0.35">
      <c r="A2483">
        <v>4131</v>
      </c>
      <c r="B2483" s="1">
        <v>44806</v>
      </c>
      <c r="C2483">
        <v>830</v>
      </c>
      <c r="D2483" t="s">
        <v>2920</v>
      </c>
      <c r="E2483" t="s">
        <v>2927</v>
      </c>
      <c r="F2483">
        <v>5</v>
      </c>
      <c r="G2483">
        <v>291.45999999999998</v>
      </c>
      <c r="H2483">
        <v>134.72</v>
      </c>
      <c r="I2483" t="b">
        <v>1</v>
      </c>
      <c r="J2483" t="s">
        <v>2929</v>
      </c>
      <c r="K2483" t="s">
        <v>2917</v>
      </c>
      <c r="L2483">
        <f>F2483*G2483</f>
        <v>1457.3</v>
      </c>
      <c r="M2483">
        <f t="shared" si="38"/>
        <v>1</v>
      </c>
    </row>
    <row r="2484" spans="1:13" x14ac:dyDescent="0.35">
      <c r="A2484">
        <v>1439</v>
      </c>
      <c r="B2484" s="1">
        <v>44742</v>
      </c>
      <c r="C2484">
        <v>830</v>
      </c>
      <c r="D2484" t="s">
        <v>2902</v>
      </c>
      <c r="E2484" t="s">
        <v>2903</v>
      </c>
      <c r="F2484">
        <v>3</v>
      </c>
      <c r="G2484">
        <v>357.67</v>
      </c>
      <c r="H2484">
        <v>98.36</v>
      </c>
      <c r="I2484" t="b">
        <v>0</v>
      </c>
      <c r="J2484" t="s">
        <v>2910</v>
      </c>
      <c r="K2484" t="s">
        <v>2917</v>
      </c>
      <c r="L2484">
        <f>F2484*G2484</f>
        <v>1073.01</v>
      </c>
      <c r="M2484">
        <f t="shared" si="38"/>
        <v>0</v>
      </c>
    </row>
    <row r="2485" spans="1:13" x14ac:dyDescent="0.35">
      <c r="A2485">
        <v>4888</v>
      </c>
      <c r="B2485" s="1">
        <v>44309</v>
      </c>
      <c r="C2485">
        <v>830</v>
      </c>
      <c r="D2485" t="s">
        <v>2911</v>
      </c>
      <c r="E2485" t="s">
        <v>2924</v>
      </c>
      <c r="F2485">
        <v>2</v>
      </c>
      <c r="G2485">
        <v>261.22000000000003</v>
      </c>
      <c r="H2485">
        <v>53.71</v>
      </c>
      <c r="I2485" t="b">
        <v>1</v>
      </c>
      <c r="J2485" t="s">
        <v>2919</v>
      </c>
      <c r="K2485" t="s">
        <v>2905</v>
      </c>
      <c r="L2485">
        <f>F2485*G2485</f>
        <v>522.44000000000005</v>
      </c>
      <c r="M2485">
        <f t="shared" si="38"/>
        <v>1</v>
      </c>
    </row>
    <row r="2486" spans="1:13" x14ac:dyDescent="0.35">
      <c r="A2486">
        <v>4224</v>
      </c>
      <c r="B2486" s="1">
        <v>44653</v>
      </c>
      <c r="C2486">
        <v>831</v>
      </c>
      <c r="D2486" t="s">
        <v>2911</v>
      </c>
      <c r="E2486" t="s">
        <v>2944</v>
      </c>
      <c r="F2486">
        <v>2</v>
      </c>
      <c r="G2486">
        <v>31.48</v>
      </c>
      <c r="H2486">
        <v>4.5</v>
      </c>
      <c r="I2486" t="b">
        <v>0</v>
      </c>
      <c r="J2486" t="s">
        <v>2910</v>
      </c>
      <c r="K2486" t="s">
        <v>2905</v>
      </c>
      <c r="L2486">
        <f>F2486*G2486</f>
        <v>62.96</v>
      </c>
      <c r="M2486">
        <f t="shared" si="38"/>
        <v>0</v>
      </c>
    </row>
    <row r="2487" spans="1:13" x14ac:dyDescent="0.35">
      <c r="A2487">
        <v>6079</v>
      </c>
      <c r="B2487" s="1">
        <v>44562</v>
      </c>
      <c r="C2487">
        <v>831</v>
      </c>
      <c r="D2487" t="s">
        <v>2902</v>
      </c>
      <c r="E2487" t="s">
        <v>2915</v>
      </c>
      <c r="F2487">
        <v>2</v>
      </c>
      <c r="G2487">
        <v>166.77</v>
      </c>
      <c r="H2487">
        <v>72.94</v>
      </c>
      <c r="I2487" t="b">
        <v>0</v>
      </c>
      <c r="J2487" t="s">
        <v>2910</v>
      </c>
      <c r="K2487" t="s">
        <v>2905</v>
      </c>
      <c r="L2487">
        <f>F2487*G2487</f>
        <v>333.54</v>
      </c>
      <c r="M2487">
        <f t="shared" si="38"/>
        <v>0</v>
      </c>
    </row>
    <row r="2488" spans="1:13" x14ac:dyDescent="0.35">
      <c r="A2488">
        <v>461</v>
      </c>
      <c r="B2488" s="1">
        <v>44565</v>
      </c>
      <c r="C2488">
        <v>832</v>
      </c>
      <c r="D2488" t="s">
        <v>2902</v>
      </c>
      <c r="E2488" t="s">
        <v>2915</v>
      </c>
      <c r="F2488">
        <v>2</v>
      </c>
      <c r="G2488">
        <v>398.68</v>
      </c>
      <c r="H2488">
        <v>79.16</v>
      </c>
      <c r="I2488" t="b">
        <v>1</v>
      </c>
      <c r="J2488" t="s">
        <v>2904</v>
      </c>
      <c r="K2488" t="s">
        <v>2917</v>
      </c>
      <c r="L2488">
        <f>F2488*G2488</f>
        <v>797.36</v>
      </c>
      <c r="M2488">
        <f t="shared" si="38"/>
        <v>1</v>
      </c>
    </row>
    <row r="2489" spans="1:13" x14ac:dyDescent="0.35">
      <c r="A2489">
        <v>7908</v>
      </c>
      <c r="B2489" s="1">
        <v>44413</v>
      </c>
      <c r="C2489">
        <v>832</v>
      </c>
      <c r="D2489" t="s">
        <v>2908</v>
      </c>
      <c r="E2489" t="s">
        <v>2932</v>
      </c>
      <c r="F2489">
        <v>1</v>
      </c>
      <c r="G2489">
        <v>260.82</v>
      </c>
      <c r="H2489">
        <v>112.61</v>
      </c>
      <c r="I2489" t="b">
        <v>0</v>
      </c>
      <c r="J2489" t="s">
        <v>2929</v>
      </c>
      <c r="K2489" t="s">
        <v>2905</v>
      </c>
      <c r="L2489">
        <f>F2489*G2489</f>
        <v>260.82</v>
      </c>
      <c r="M2489">
        <f t="shared" si="38"/>
        <v>0</v>
      </c>
    </row>
    <row r="2490" spans="1:13" x14ac:dyDescent="0.35">
      <c r="A2490">
        <v>1360</v>
      </c>
      <c r="B2490" s="1">
        <v>44400</v>
      </c>
      <c r="C2490">
        <v>832</v>
      </c>
      <c r="D2490" t="s">
        <v>2902</v>
      </c>
      <c r="E2490" t="s">
        <v>2923</v>
      </c>
      <c r="F2490">
        <v>3</v>
      </c>
      <c r="G2490">
        <v>22.44</v>
      </c>
      <c r="H2490">
        <v>10.46</v>
      </c>
      <c r="I2490" t="b">
        <v>1</v>
      </c>
      <c r="J2490" t="s">
        <v>2919</v>
      </c>
      <c r="K2490" t="s">
        <v>2917</v>
      </c>
      <c r="L2490">
        <f>F2490*G2490</f>
        <v>67.320000000000007</v>
      </c>
      <c r="M2490">
        <f t="shared" si="38"/>
        <v>1</v>
      </c>
    </row>
    <row r="2491" spans="1:13" x14ac:dyDescent="0.35">
      <c r="A2491">
        <v>6645</v>
      </c>
      <c r="B2491" s="1">
        <v>44339</v>
      </c>
      <c r="C2491">
        <v>832</v>
      </c>
      <c r="D2491" t="s">
        <v>2913</v>
      </c>
      <c r="E2491" t="s">
        <v>2940</v>
      </c>
      <c r="F2491">
        <v>4</v>
      </c>
      <c r="G2491">
        <v>348.14</v>
      </c>
      <c r="H2491">
        <v>17.11</v>
      </c>
      <c r="I2491" t="b">
        <v>0</v>
      </c>
      <c r="J2491" t="s">
        <v>2929</v>
      </c>
      <c r="K2491" t="s">
        <v>2905</v>
      </c>
      <c r="L2491">
        <f>F2491*G2491</f>
        <v>1392.56</v>
      </c>
      <c r="M2491">
        <f t="shared" si="38"/>
        <v>0</v>
      </c>
    </row>
    <row r="2492" spans="1:13" x14ac:dyDescent="0.35">
      <c r="A2492">
        <v>1523</v>
      </c>
      <c r="B2492" s="1">
        <v>45002</v>
      </c>
      <c r="C2492">
        <v>833</v>
      </c>
      <c r="D2492" t="s">
        <v>2902</v>
      </c>
      <c r="E2492" t="s">
        <v>2923</v>
      </c>
      <c r="F2492">
        <v>1</v>
      </c>
      <c r="G2492">
        <v>233.24</v>
      </c>
      <c r="H2492">
        <v>79.819999999999993</v>
      </c>
      <c r="I2492" t="b">
        <v>0</v>
      </c>
      <c r="J2492" t="s">
        <v>2929</v>
      </c>
      <c r="K2492" t="s">
        <v>2917</v>
      </c>
      <c r="L2492">
        <f>F2492*G2492</f>
        <v>233.24</v>
      </c>
      <c r="M2492">
        <f t="shared" si="38"/>
        <v>0</v>
      </c>
    </row>
    <row r="2493" spans="1:13" x14ac:dyDescent="0.35">
      <c r="A2493">
        <v>2026</v>
      </c>
      <c r="B2493" s="1">
        <v>44629</v>
      </c>
      <c r="C2493">
        <v>833</v>
      </c>
      <c r="D2493" t="s">
        <v>2913</v>
      </c>
      <c r="E2493" t="s">
        <v>2940</v>
      </c>
      <c r="F2493">
        <v>2</v>
      </c>
      <c r="G2493">
        <v>410.96</v>
      </c>
      <c r="H2493">
        <v>180.13</v>
      </c>
      <c r="I2493" t="b">
        <v>1</v>
      </c>
      <c r="J2493" t="s">
        <v>2919</v>
      </c>
      <c r="K2493" t="s">
        <v>2917</v>
      </c>
      <c r="L2493">
        <f>F2493*G2493</f>
        <v>821.92</v>
      </c>
      <c r="M2493">
        <f t="shared" si="38"/>
        <v>1</v>
      </c>
    </row>
    <row r="2494" spans="1:13" x14ac:dyDescent="0.35">
      <c r="A2494">
        <v>9962</v>
      </c>
      <c r="B2494" s="1">
        <v>44599</v>
      </c>
      <c r="C2494">
        <v>833</v>
      </c>
      <c r="D2494" t="s">
        <v>2920</v>
      </c>
      <c r="E2494" t="s">
        <v>2930</v>
      </c>
      <c r="F2494">
        <v>3</v>
      </c>
      <c r="G2494">
        <v>108.07</v>
      </c>
      <c r="H2494">
        <v>28.52</v>
      </c>
      <c r="I2494" t="b">
        <v>1</v>
      </c>
      <c r="J2494" t="s">
        <v>2904</v>
      </c>
      <c r="K2494" t="s">
        <v>2917</v>
      </c>
      <c r="L2494">
        <f>F2494*G2494</f>
        <v>324.20999999999998</v>
      </c>
      <c r="M2494">
        <f t="shared" si="38"/>
        <v>1</v>
      </c>
    </row>
    <row r="2495" spans="1:13" x14ac:dyDescent="0.35">
      <c r="A2495">
        <v>3419</v>
      </c>
      <c r="B2495" s="1">
        <v>44868</v>
      </c>
      <c r="C2495">
        <v>834</v>
      </c>
      <c r="D2495" t="s">
        <v>2908</v>
      </c>
      <c r="E2495" t="s">
        <v>2938</v>
      </c>
      <c r="F2495">
        <v>5</v>
      </c>
      <c r="G2495">
        <v>430.64</v>
      </c>
      <c r="H2495">
        <v>163.75</v>
      </c>
      <c r="I2495" t="b">
        <v>0</v>
      </c>
      <c r="J2495" t="s">
        <v>2929</v>
      </c>
      <c r="K2495" t="s">
        <v>2917</v>
      </c>
      <c r="L2495">
        <f>F2495*G2495</f>
        <v>2153.1999999999998</v>
      </c>
      <c r="M2495">
        <f t="shared" si="38"/>
        <v>0</v>
      </c>
    </row>
    <row r="2496" spans="1:13" x14ac:dyDescent="0.35">
      <c r="A2496">
        <v>7112</v>
      </c>
      <c r="B2496" s="1">
        <v>44842</v>
      </c>
      <c r="C2496">
        <v>834</v>
      </c>
      <c r="D2496" t="s">
        <v>2908</v>
      </c>
      <c r="E2496" t="s">
        <v>2928</v>
      </c>
      <c r="F2496">
        <v>1</v>
      </c>
      <c r="G2496">
        <v>295.23</v>
      </c>
      <c r="H2496">
        <v>92.87</v>
      </c>
      <c r="I2496" t="b">
        <v>1</v>
      </c>
      <c r="J2496" t="s">
        <v>2916</v>
      </c>
      <c r="K2496" t="s">
        <v>2917</v>
      </c>
      <c r="L2496">
        <f>F2496*G2496</f>
        <v>295.23</v>
      </c>
      <c r="M2496">
        <f t="shared" si="38"/>
        <v>1</v>
      </c>
    </row>
    <row r="2497" spans="1:13" x14ac:dyDescent="0.35">
      <c r="A2497">
        <v>5877</v>
      </c>
      <c r="B2497" s="1">
        <v>44424</v>
      </c>
      <c r="C2497">
        <v>834</v>
      </c>
      <c r="D2497" t="s">
        <v>2913</v>
      </c>
      <c r="E2497" t="s">
        <v>2926</v>
      </c>
      <c r="F2497">
        <v>5</v>
      </c>
      <c r="G2497">
        <v>435.34</v>
      </c>
      <c r="H2497">
        <v>160.97</v>
      </c>
      <c r="I2497" t="b">
        <v>1</v>
      </c>
      <c r="J2497" t="s">
        <v>2904</v>
      </c>
      <c r="K2497" t="s">
        <v>2905</v>
      </c>
      <c r="L2497">
        <f>F2497*G2497</f>
        <v>2176.6999999999998</v>
      </c>
      <c r="M2497">
        <f t="shared" si="38"/>
        <v>1</v>
      </c>
    </row>
    <row r="2498" spans="1:13" x14ac:dyDescent="0.35">
      <c r="A2498">
        <v>2419</v>
      </c>
      <c r="B2498" s="1">
        <v>44338</v>
      </c>
      <c r="C2498">
        <v>834</v>
      </c>
      <c r="D2498" t="s">
        <v>2902</v>
      </c>
      <c r="E2498" t="s">
        <v>2923</v>
      </c>
      <c r="F2498">
        <v>5</v>
      </c>
      <c r="G2498">
        <v>209.83</v>
      </c>
      <c r="H2498">
        <v>100.86</v>
      </c>
      <c r="I2498" t="b">
        <v>1</v>
      </c>
      <c r="J2498" t="s">
        <v>2904</v>
      </c>
      <c r="K2498" t="s">
        <v>2905</v>
      </c>
      <c r="L2498">
        <f>F2498*G2498</f>
        <v>1049.1500000000001</v>
      </c>
      <c r="M2498">
        <f t="shared" si="38"/>
        <v>1</v>
      </c>
    </row>
    <row r="2499" spans="1:13" x14ac:dyDescent="0.35">
      <c r="A2499">
        <v>5851</v>
      </c>
      <c r="B2499" s="1">
        <v>44872</v>
      </c>
      <c r="C2499">
        <v>835</v>
      </c>
      <c r="D2499" t="s">
        <v>2920</v>
      </c>
      <c r="E2499" t="s">
        <v>2936</v>
      </c>
      <c r="F2499">
        <v>5</v>
      </c>
      <c r="G2499">
        <v>40.81</v>
      </c>
      <c r="H2499">
        <v>18.93</v>
      </c>
      <c r="I2499" t="b">
        <v>0</v>
      </c>
      <c r="J2499" t="s">
        <v>2910</v>
      </c>
      <c r="K2499" t="s">
        <v>2917</v>
      </c>
      <c r="L2499">
        <f>F2499*G2499</f>
        <v>204.05</v>
      </c>
      <c r="M2499">
        <f t="shared" ref="M2499:M2562" si="39">IF(I2499, 1, 0)</f>
        <v>0</v>
      </c>
    </row>
    <row r="2500" spans="1:13" x14ac:dyDescent="0.35">
      <c r="A2500">
        <v>71</v>
      </c>
      <c r="B2500" s="1">
        <v>44775</v>
      </c>
      <c r="C2500">
        <v>835</v>
      </c>
      <c r="D2500" t="s">
        <v>2920</v>
      </c>
      <c r="E2500" t="s">
        <v>2930</v>
      </c>
      <c r="F2500">
        <v>2</v>
      </c>
      <c r="G2500">
        <v>396.46</v>
      </c>
      <c r="H2500">
        <v>67.59</v>
      </c>
      <c r="I2500" t="b">
        <v>1</v>
      </c>
      <c r="J2500" t="s">
        <v>2929</v>
      </c>
      <c r="K2500" t="s">
        <v>2917</v>
      </c>
      <c r="L2500">
        <f>F2500*G2500</f>
        <v>792.92</v>
      </c>
      <c r="M2500">
        <f t="shared" si="39"/>
        <v>1</v>
      </c>
    </row>
    <row r="2501" spans="1:13" x14ac:dyDescent="0.35">
      <c r="A2501">
        <v>4023</v>
      </c>
      <c r="B2501" s="1">
        <v>44670</v>
      </c>
      <c r="C2501">
        <v>835</v>
      </c>
      <c r="D2501" t="s">
        <v>2911</v>
      </c>
      <c r="E2501" t="s">
        <v>2944</v>
      </c>
      <c r="F2501">
        <v>3</v>
      </c>
      <c r="G2501">
        <v>413.99</v>
      </c>
      <c r="H2501">
        <v>16.100000000000001</v>
      </c>
      <c r="I2501" t="b">
        <v>0</v>
      </c>
      <c r="J2501" t="s">
        <v>2910</v>
      </c>
      <c r="K2501" t="s">
        <v>2917</v>
      </c>
      <c r="L2501">
        <f>F2501*G2501</f>
        <v>1241.97</v>
      </c>
      <c r="M2501">
        <f t="shared" si="39"/>
        <v>0</v>
      </c>
    </row>
    <row r="2502" spans="1:13" x14ac:dyDescent="0.35">
      <c r="A2502">
        <v>2796</v>
      </c>
      <c r="B2502" s="1">
        <v>44389</v>
      </c>
      <c r="C2502">
        <v>835</v>
      </c>
      <c r="D2502" t="s">
        <v>2902</v>
      </c>
      <c r="E2502" t="s">
        <v>2939</v>
      </c>
      <c r="F2502">
        <v>2</v>
      </c>
      <c r="G2502">
        <v>307.22000000000003</v>
      </c>
      <c r="H2502">
        <v>77.7</v>
      </c>
      <c r="I2502" t="b">
        <v>1</v>
      </c>
      <c r="J2502" t="s">
        <v>2916</v>
      </c>
      <c r="K2502" t="s">
        <v>2905</v>
      </c>
      <c r="L2502">
        <f>F2502*G2502</f>
        <v>614.44000000000005</v>
      </c>
      <c r="M2502">
        <f t="shared" si="39"/>
        <v>1</v>
      </c>
    </row>
    <row r="2503" spans="1:13" x14ac:dyDescent="0.35">
      <c r="A2503">
        <v>7300</v>
      </c>
      <c r="B2503" s="1">
        <v>44630</v>
      </c>
      <c r="C2503">
        <v>836</v>
      </c>
      <c r="D2503" t="s">
        <v>2913</v>
      </c>
      <c r="E2503" t="s">
        <v>2918</v>
      </c>
      <c r="F2503">
        <v>1</v>
      </c>
      <c r="G2503">
        <v>202.8</v>
      </c>
      <c r="H2503">
        <v>45.53</v>
      </c>
      <c r="I2503" t="b">
        <v>0</v>
      </c>
      <c r="J2503" t="s">
        <v>2910</v>
      </c>
      <c r="K2503" t="s">
        <v>2917</v>
      </c>
      <c r="L2503">
        <f>F2503*G2503</f>
        <v>202.8</v>
      </c>
      <c r="M2503">
        <f t="shared" si="39"/>
        <v>0</v>
      </c>
    </row>
    <row r="2504" spans="1:13" x14ac:dyDescent="0.35">
      <c r="A2504">
        <v>6878</v>
      </c>
      <c r="B2504" s="1">
        <v>44391</v>
      </c>
      <c r="C2504">
        <v>836</v>
      </c>
      <c r="D2504" t="s">
        <v>2920</v>
      </c>
      <c r="E2504" t="s">
        <v>2936</v>
      </c>
      <c r="F2504">
        <v>3</v>
      </c>
      <c r="G2504">
        <v>219.05</v>
      </c>
      <c r="H2504">
        <v>108.5</v>
      </c>
      <c r="I2504" t="b">
        <v>0</v>
      </c>
      <c r="J2504" t="s">
        <v>2910</v>
      </c>
      <c r="K2504" t="s">
        <v>2917</v>
      </c>
      <c r="L2504">
        <f>F2504*G2504</f>
        <v>657.15000000000009</v>
      </c>
      <c r="M2504">
        <f t="shared" si="39"/>
        <v>0</v>
      </c>
    </row>
    <row r="2505" spans="1:13" x14ac:dyDescent="0.35">
      <c r="A2505">
        <v>3837</v>
      </c>
      <c r="B2505" s="1">
        <v>44295</v>
      </c>
      <c r="C2505">
        <v>836</v>
      </c>
      <c r="D2505" t="s">
        <v>2902</v>
      </c>
      <c r="E2505" t="s">
        <v>2933</v>
      </c>
      <c r="F2505">
        <v>3</v>
      </c>
      <c r="G2505">
        <v>292.95999999999998</v>
      </c>
      <c r="H2505">
        <v>113.16</v>
      </c>
      <c r="I2505" t="b">
        <v>0</v>
      </c>
      <c r="J2505" t="s">
        <v>2916</v>
      </c>
      <c r="K2505" t="s">
        <v>2905</v>
      </c>
      <c r="L2505">
        <f>F2505*G2505</f>
        <v>878.87999999999988</v>
      </c>
      <c r="M2505">
        <f t="shared" si="39"/>
        <v>0</v>
      </c>
    </row>
    <row r="2506" spans="1:13" x14ac:dyDescent="0.35">
      <c r="A2506">
        <v>1834</v>
      </c>
      <c r="B2506" s="1">
        <v>44284</v>
      </c>
      <c r="C2506">
        <v>836</v>
      </c>
      <c r="D2506" t="s">
        <v>2906</v>
      </c>
      <c r="E2506" t="s">
        <v>2907</v>
      </c>
      <c r="F2506">
        <v>1</v>
      </c>
      <c r="G2506">
        <v>112.52</v>
      </c>
      <c r="H2506">
        <v>36.49</v>
      </c>
      <c r="I2506" t="b">
        <v>1</v>
      </c>
      <c r="J2506" t="s">
        <v>2929</v>
      </c>
      <c r="K2506" t="s">
        <v>2917</v>
      </c>
      <c r="L2506">
        <f>F2506*G2506</f>
        <v>112.52</v>
      </c>
      <c r="M2506">
        <f t="shared" si="39"/>
        <v>1</v>
      </c>
    </row>
    <row r="2507" spans="1:13" x14ac:dyDescent="0.35">
      <c r="A2507">
        <v>7549</v>
      </c>
      <c r="B2507" s="1">
        <v>44942</v>
      </c>
      <c r="C2507">
        <v>837</v>
      </c>
      <c r="D2507" t="s">
        <v>2911</v>
      </c>
      <c r="E2507" t="s">
        <v>2924</v>
      </c>
      <c r="F2507">
        <v>5</v>
      </c>
      <c r="G2507">
        <v>222.72</v>
      </c>
      <c r="H2507">
        <v>75.239999999999995</v>
      </c>
      <c r="I2507" t="b">
        <v>1</v>
      </c>
      <c r="J2507" t="s">
        <v>2910</v>
      </c>
      <c r="K2507" t="s">
        <v>2917</v>
      </c>
      <c r="L2507">
        <f>F2507*G2507</f>
        <v>1113.5999999999999</v>
      </c>
      <c r="M2507">
        <f t="shared" si="39"/>
        <v>1</v>
      </c>
    </row>
    <row r="2508" spans="1:13" x14ac:dyDescent="0.35">
      <c r="A2508">
        <v>6608</v>
      </c>
      <c r="B2508" s="1">
        <v>44860</v>
      </c>
      <c r="C2508">
        <v>837</v>
      </c>
      <c r="D2508" t="s">
        <v>2920</v>
      </c>
      <c r="E2508" t="s">
        <v>2930</v>
      </c>
      <c r="F2508">
        <v>4</v>
      </c>
      <c r="G2508">
        <v>227.65</v>
      </c>
      <c r="H2508">
        <v>65.23</v>
      </c>
      <c r="I2508" t="b">
        <v>1</v>
      </c>
      <c r="J2508" t="s">
        <v>2929</v>
      </c>
      <c r="K2508" t="s">
        <v>2905</v>
      </c>
      <c r="L2508">
        <f>F2508*G2508</f>
        <v>910.6</v>
      </c>
      <c r="M2508">
        <f t="shared" si="39"/>
        <v>1</v>
      </c>
    </row>
    <row r="2509" spans="1:13" x14ac:dyDescent="0.35">
      <c r="A2509">
        <v>1126</v>
      </c>
      <c r="B2509" s="1">
        <v>44339</v>
      </c>
      <c r="C2509">
        <v>837</v>
      </c>
      <c r="D2509" t="s">
        <v>2902</v>
      </c>
      <c r="E2509" t="s">
        <v>2923</v>
      </c>
      <c r="F2509">
        <v>1</v>
      </c>
      <c r="G2509">
        <v>27.13</v>
      </c>
      <c r="H2509">
        <v>1.42</v>
      </c>
      <c r="I2509" t="b">
        <v>0</v>
      </c>
      <c r="J2509" t="s">
        <v>2910</v>
      </c>
      <c r="K2509" t="s">
        <v>2917</v>
      </c>
      <c r="L2509">
        <f>F2509*G2509</f>
        <v>27.13</v>
      </c>
      <c r="M2509">
        <f t="shared" si="39"/>
        <v>0</v>
      </c>
    </row>
    <row r="2510" spans="1:13" x14ac:dyDescent="0.35">
      <c r="A2510">
        <v>5630</v>
      </c>
      <c r="B2510" s="1">
        <v>44304</v>
      </c>
      <c r="C2510">
        <v>837</v>
      </c>
      <c r="D2510" t="s">
        <v>2906</v>
      </c>
      <c r="E2510" t="s">
        <v>2941</v>
      </c>
      <c r="F2510">
        <v>2</v>
      </c>
      <c r="G2510">
        <v>244.07</v>
      </c>
      <c r="H2510">
        <v>27.94</v>
      </c>
      <c r="I2510" t="b">
        <v>1</v>
      </c>
      <c r="J2510" t="s">
        <v>2919</v>
      </c>
      <c r="K2510" t="s">
        <v>2917</v>
      </c>
      <c r="L2510">
        <f>F2510*G2510</f>
        <v>488.14</v>
      </c>
      <c r="M2510">
        <f t="shared" si="39"/>
        <v>1</v>
      </c>
    </row>
    <row r="2511" spans="1:13" x14ac:dyDescent="0.35">
      <c r="A2511">
        <v>853</v>
      </c>
      <c r="B2511" s="1">
        <v>44803</v>
      </c>
      <c r="C2511">
        <v>838</v>
      </c>
      <c r="D2511" t="s">
        <v>2913</v>
      </c>
      <c r="E2511" t="s">
        <v>2914</v>
      </c>
      <c r="F2511">
        <v>5</v>
      </c>
      <c r="G2511">
        <v>99.87</v>
      </c>
      <c r="H2511">
        <v>28.56</v>
      </c>
      <c r="I2511" t="b">
        <v>0</v>
      </c>
      <c r="J2511" t="s">
        <v>2929</v>
      </c>
      <c r="K2511" t="s">
        <v>2905</v>
      </c>
      <c r="L2511">
        <f>F2511*G2511</f>
        <v>499.35</v>
      </c>
      <c r="M2511">
        <f t="shared" si="39"/>
        <v>0</v>
      </c>
    </row>
    <row r="2512" spans="1:13" x14ac:dyDescent="0.35">
      <c r="A2512">
        <v>7800</v>
      </c>
      <c r="B2512" s="1">
        <v>44538</v>
      </c>
      <c r="C2512">
        <v>838</v>
      </c>
      <c r="D2512" t="s">
        <v>2920</v>
      </c>
      <c r="E2512" t="s">
        <v>2936</v>
      </c>
      <c r="F2512">
        <v>5</v>
      </c>
      <c r="G2512">
        <v>356.07</v>
      </c>
      <c r="H2512">
        <v>83.54</v>
      </c>
      <c r="I2512" t="b">
        <v>1</v>
      </c>
      <c r="J2512" t="s">
        <v>2929</v>
      </c>
      <c r="K2512" t="s">
        <v>2917</v>
      </c>
      <c r="L2512">
        <f>F2512*G2512</f>
        <v>1780.35</v>
      </c>
      <c r="M2512">
        <f t="shared" si="39"/>
        <v>1</v>
      </c>
    </row>
    <row r="2513" spans="1:13" x14ac:dyDescent="0.35">
      <c r="A2513">
        <v>7082</v>
      </c>
      <c r="B2513" s="1">
        <v>44511</v>
      </c>
      <c r="C2513">
        <v>838</v>
      </c>
      <c r="D2513" t="s">
        <v>2902</v>
      </c>
      <c r="E2513" t="s">
        <v>2923</v>
      </c>
      <c r="F2513">
        <v>2</v>
      </c>
      <c r="G2513">
        <v>305.82</v>
      </c>
      <c r="H2513">
        <v>143.61000000000001</v>
      </c>
      <c r="I2513" t="b">
        <v>1</v>
      </c>
      <c r="J2513" t="s">
        <v>2904</v>
      </c>
      <c r="K2513" t="s">
        <v>2905</v>
      </c>
      <c r="L2513">
        <f>F2513*G2513</f>
        <v>611.64</v>
      </c>
      <c r="M2513">
        <f t="shared" si="39"/>
        <v>1</v>
      </c>
    </row>
    <row r="2514" spans="1:13" x14ac:dyDescent="0.35">
      <c r="A2514">
        <v>3000</v>
      </c>
      <c r="B2514" s="1">
        <v>44838</v>
      </c>
      <c r="C2514">
        <v>839</v>
      </c>
      <c r="D2514" t="s">
        <v>2902</v>
      </c>
      <c r="E2514" t="s">
        <v>2923</v>
      </c>
      <c r="F2514">
        <v>1</v>
      </c>
      <c r="G2514">
        <v>69.94</v>
      </c>
      <c r="H2514">
        <v>12.19</v>
      </c>
      <c r="I2514" t="b">
        <v>1</v>
      </c>
      <c r="J2514" t="s">
        <v>2929</v>
      </c>
      <c r="K2514" t="s">
        <v>2905</v>
      </c>
      <c r="L2514">
        <f>F2514*G2514</f>
        <v>69.94</v>
      </c>
      <c r="M2514">
        <f t="shared" si="39"/>
        <v>1</v>
      </c>
    </row>
    <row r="2515" spans="1:13" x14ac:dyDescent="0.35">
      <c r="A2515">
        <v>5876</v>
      </c>
      <c r="B2515" s="1">
        <v>44487</v>
      </c>
      <c r="C2515">
        <v>839</v>
      </c>
      <c r="D2515" t="s">
        <v>2902</v>
      </c>
      <c r="E2515" t="s">
        <v>2903</v>
      </c>
      <c r="F2515">
        <v>3</v>
      </c>
      <c r="G2515">
        <v>487.05</v>
      </c>
      <c r="H2515">
        <v>60.56</v>
      </c>
      <c r="I2515" t="b">
        <v>0</v>
      </c>
      <c r="J2515" t="s">
        <v>2919</v>
      </c>
      <c r="K2515" t="s">
        <v>2905</v>
      </c>
      <c r="L2515">
        <f>F2515*G2515</f>
        <v>1461.15</v>
      </c>
      <c r="M2515">
        <f t="shared" si="39"/>
        <v>0</v>
      </c>
    </row>
    <row r="2516" spans="1:13" x14ac:dyDescent="0.35">
      <c r="A2516">
        <v>8309</v>
      </c>
      <c r="B2516" s="1">
        <v>44459</v>
      </c>
      <c r="C2516">
        <v>839</v>
      </c>
      <c r="D2516" t="s">
        <v>2908</v>
      </c>
      <c r="E2516" t="s">
        <v>2932</v>
      </c>
      <c r="F2516">
        <v>4</v>
      </c>
      <c r="G2516">
        <v>178.47</v>
      </c>
      <c r="H2516">
        <v>87.14</v>
      </c>
      <c r="I2516" t="b">
        <v>1</v>
      </c>
      <c r="J2516" t="s">
        <v>2919</v>
      </c>
      <c r="K2516" t="s">
        <v>2905</v>
      </c>
      <c r="L2516">
        <f>F2516*G2516</f>
        <v>713.88</v>
      </c>
      <c r="M2516">
        <f t="shared" si="39"/>
        <v>1</v>
      </c>
    </row>
    <row r="2517" spans="1:13" x14ac:dyDescent="0.35">
      <c r="A2517">
        <v>6203</v>
      </c>
      <c r="B2517" s="1">
        <v>44344</v>
      </c>
      <c r="C2517">
        <v>839</v>
      </c>
      <c r="D2517" t="s">
        <v>2902</v>
      </c>
      <c r="E2517" t="s">
        <v>2933</v>
      </c>
      <c r="F2517">
        <v>3</v>
      </c>
      <c r="G2517">
        <v>327.08999999999997</v>
      </c>
      <c r="H2517">
        <v>60.12</v>
      </c>
      <c r="I2517" t="b">
        <v>1</v>
      </c>
      <c r="J2517" t="s">
        <v>2929</v>
      </c>
      <c r="K2517" t="s">
        <v>2917</v>
      </c>
      <c r="L2517">
        <f>F2517*G2517</f>
        <v>981.27</v>
      </c>
      <c r="M2517">
        <f t="shared" si="39"/>
        <v>1</v>
      </c>
    </row>
    <row r="2518" spans="1:13" x14ac:dyDescent="0.35">
      <c r="A2518">
        <v>2068</v>
      </c>
      <c r="B2518" s="1">
        <v>44621</v>
      </c>
      <c r="C2518">
        <v>840</v>
      </c>
      <c r="D2518" t="s">
        <v>2911</v>
      </c>
      <c r="E2518" t="s">
        <v>2912</v>
      </c>
      <c r="F2518">
        <v>2</v>
      </c>
      <c r="G2518">
        <v>69.34</v>
      </c>
      <c r="H2518">
        <v>8</v>
      </c>
      <c r="I2518" t="b">
        <v>1</v>
      </c>
      <c r="J2518" t="s">
        <v>2904</v>
      </c>
      <c r="K2518" t="s">
        <v>2917</v>
      </c>
      <c r="L2518">
        <f>F2518*G2518</f>
        <v>138.68</v>
      </c>
      <c r="M2518">
        <f t="shared" si="39"/>
        <v>1</v>
      </c>
    </row>
    <row r="2519" spans="1:13" x14ac:dyDescent="0.35">
      <c r="A2519">
        <v>9135</v>
      </c>
      <c r="B2519" s="1">
        <v>44554</v>
      </c>
      <c r="C2519">
        <v>840</v>
      </c>
      <c r="D2519" t="s">
        <v>2920</v>
      </c>
      <c r="E2519" t="s">
        <v>2930</v>
      </c>
      <c r="F2519">
        <v>2</v>
      </c>
      <c r="G2519">
        <v>82.65</v>
      </c>
      <c r="H2519">
        <v>27</v>
      </c>
      <c r="I2519" t="b">
        <v>1</v>
      </c>
      <c r="J2519" t="s">
        <v>2916</v>
      </c>
      <c r="K2519" t="s">
        <v>2917</v>
      </c>
      <c r="L2519">
        <f>F2519*G2519</f>
        <v>165.3</v>
      </c>
      <c r="M2519">
        <f t="shared" si="39"/>
        <v>1</v>
      </c>
    </row>
    <row r="2520" spans="1:13" x14ac:dyDescent="0.35">
      <c r="A2520">
        <v>3420</v>
      </c>
      <c r="B2520" s="1">
        <v>44543</v>
      </c>
      <c r="C2520">
        <v>841</v>
      </c>
      <c r="D2520" t="s">
        <v>2906</v>
      </c>
      <c r="E2520" t="s">
        <v>2925</v>
      </c>
      <c r="F2520">
        <v>5</v>
      </c>
      <c r="G2520">
        <v>62.31</v>
      </c>
      <c r="H2520">
        <v>24.26</v>
      </c>
      <c r="I2520" t="b">
        <v>1</v>
      </c>
      <c r="J2520" t="s">
        <v>2904</v>
      </c>
      <c r="K2520" t="s">
        <v>2917</v>
      </c>
      <c r="L2520">
        <f>F2520*G2520</f>
        <v>311.55</v>
      </c>
      <c r="M2520">
        <f t="shared" si="39"/>
        <v>1</v>
      </c>
    </row>
    <row r="2521" spans="1:13" x14ac:dyDescent="0.35">
      <c r="A2521">
        <v>8060</v>
      </c>
      <c r="B2521" s="1">
        <v>44430</v>
      </c>
      <c r="C2521">
        <v>841</v>
      </c>
      <c r="D2521" t="s">
        <v>2913</v>
      </c>
      <c r="E2521" t="s">
        <v>2926</v>
      </c>
      <c r="F2521">
        <v>1</v>
      </c>
      <c r="G2521">
        <v>149.68</v>
      </c>
      <c r="H2521">
        <v>43.99</v>
      </c>
      <c r="I2521" t="b">
        <v>1</v>
      </c>
      <c r="J2521" t="s">
        <v>2910</v>
      </c>
      <c r="K2521" t="s">
        <v>2905</v>
      </c>
      <c r="L2521">
        <f>F2521*G2521</f>
        <v>149.68</v>
      </c>
      <c r="M2521">
        <f t="shared" si="39"/>
        <v>1</v>
      </c>
    </row>
    <row r="2522" spans="1:13" x14ac:dyDescent="0.35">
      <c r="A2522">
        <v>5215</v>
      </c>
      <c r="B2522" s="1">
        <v>44386</v>
      </c>
      <c r="C2522">
        <v>841</v>
      </c>
      <c r="D2522" t="s">
        <v>2913</v>
      </c>
      <c r="E2522" t="s">
        <v>2926</v>
      </c>
      <c r="F2522">
        <v>1</v>
      </c>
      <c r="G2522">
        <v>231.79</v>
      </c>
      <c r="H2522">
        <v>111.07</v>
      </c>
      <c r="I2522" t="b">
        <v>0</v>
      </c>
      <c r="J2522" t="s">
        <v>2916</v>
      </c>
      <c r="K2522" t="s">
        <v>2917</v>
      </c>
      <c r="L2522">
        <f>F2522*G2522</f>
        <v>231.79</v>
      </c>
      <c r="M2522">
        <f t="shared" si="39"/>
        <v>0</v>
      </c>
    </row>
    <row r="2523" spans="1:13" x14ac:dyDescent="0.35">
      <c r="A2523">
        <v>8800</v>
      </c>
      <c r="B2523" s="1">
        <v>44951</v>
      </c>
      <c r="C2523">
        <v>842</v>
      </c>
      <c r="D2523" t="s">
        <v>2913</v>
      </c>
      <c r="E2523" t="s">
        <v>2918</v>
      </c>
      <c r="F2523">
        <v>1</v>
      </c>
      <c r="G2523">
        <v>430.74</v>
      </c>
      <c r="H2523">
        <v>11.83</v>
      </c>
      <c r="I2523" t="b">
        <v>0</v>
      </c>
      <c r="J2523" t="s">
        <v>2916</v>
      </c>
      <c r="K2523" t="s">
        <v>2905</v>
      </c>
      <c r="L2523">
        <f>F2523*G2523</f>
        <v>430.74</v>
      </c>
      <c r="M2523">
        <f t="shared" si="39"/>
        <v>0</v>
      </c>
    </row>
    <row r="2524" spans="1:13" x14ac:dyDescent="0.35">
      <c r="A2524">
        <v>3753</v>
      </c>
      <c r="B2524" s="1">
        <v>44852</v>
      </c>
      <c r="C2524">
        <v>842</v>
      </c>
      <c r="D2524" t="s">
        <v>2906</v>
      </c>
      <c r="E2524" t="s">
        <v>2922</v>
      </c>
      <c r="F2524">
        <v>4</v>
      </c>
      <c r="G2524">
        <v>141.19</v>
      </c>
      <c r="H2524">
        <v>14.89</v>
      </c>
      <c r="I2524" t="b">
        <v>0</v>
      </c>
      <c r="J2524" t="s">
        <v>2916</v>
      </c>
      <c r="K2524" t="s">
        <v>2905</v>
      </c>
      <c r="L2524">
        <f>F2524*G2524</f>
        <v>564.76</v>
      </c>
      <c r="M2524">
        <f t="shared" si="39"/>
        <v>0</v>
      </c>
    </row>
    <row r="2525" spans="1:13" x14ac:dyDescent="0.35">
      <c r="A2525">
        <v>2422</v>
      </c>
      <c r="B2525" s="1">
        <v>44840</v>
      </c>
      <c r="C2525">
        <v>842</v>
      </c>
      <c r="D2525" t="s">
        <v>2902</v>
      </c>
      <c r="E2525" t="s">
        <v>2939</v>
      </c>
      <c r="F2525">
        <v>1</v>
      </c>
      <c r="G2525">
        <v>290.56</v>
      </c>
      <c r="H2525">
        <v>101.77</v>
      </c>
      <c r="I2525" t="b">
        <v>1</v>
      </c>
      <c r="J2525" t="s">
        <v>2919</v>
      </c>
      <c r="K2525" t="s">
        <v>2905</v>
      </c>
      <c r="L2525">
        <f>F2525*G2525</f>
        <v>290.56</v>
      </c>
      <c r="M2525">
        <f t="shared" si="39"/>
        <v>1</v>
      </c>
    </row>
    <row r="2526" spans="1:13" x14ac:dyDescent="0.35">
      <c r="A2526">
        <v>6026</v>
      </c>
      <c r="B2526" s="1">
        <v>44791</v>
      </c>
      <c r="C2526">
        <v>842</v>
      </c>
      <c r="D2526" t="s">
        <v>2911</v>
      </c>
      <c r="E2526" t="s">
        <v>2912</v>
      </c>
      <c r="F2526">
        <v>5</v>
      </c>
      <c r="G2526">
        <v>27.06</v>
      </c>
      <c r="H2526">
        <v>10</v>
      </c>
      <c r="I2526" t="b">
        <v>1</v>
      </c>
      <c r="J2526" t="s">
        <v>2916</v>
      </c>
      <c r="K2526" t="s">
        <v>2905</v>
      </c>
      <c r="L2526">
        <f>F2526*G2526</f>
        <v>135.29999999999998</v>
      </c>
      <c r="M2526">
        <f t="shared" si="39"/>
        <v>1</v>
      </c>
    </row>
    <row r="2527" spans="1:13" x14ac:dyDescent="0.35">
      <c r="A2527">
        <v>444</v>
      </c>
      <c r="B2527" s="1">
        <v>44610</v>
      </c>
      <c r="C2527">
        <v>842</v>
      </c>
      <c r="D2527" t="s">
        <v>2906</v>
      </c>
      <c r="E2527" t="s">
        <v>2934</v>
      </c>
      <c r="F2527">
        <v>3</v>
      </c>
      <c r="G2527">
        <v>256.66000000000003</v>
      </c>
      <c r="H2527">
        <v>34.450000000000003</v>
      </c>
      <c r="I2527" t="b">
        <v>0</v>
      </c>
      <c r="J2527" t="s">
        <v>2910</v>
      </c>
      <c r="K2527" t="s">
        <v>2917</v>
      </c>
      <c r="L2527">
        <f>F2527*G2527</f>
        <v>769.98</v>
      </c>
      <c r="M2527">
        <f t="shared" si="39"/>
        <v>0</v>
      </c>
    </row>
    <row r="2528" spans="1:13" x14ac:dyDescent="0.35">
      <c r="A2528">
        <v>9797</v>
      </c>
      <c r="B2528" s="1">
        <v>44535</v>
      </c>
      <c r="C2528">
        <v>842</v>
      </c>
      <c r="D2528" t="s">
        <v>2913</v>
      </c>
      <c r="E2528" t="s">
        <v>2940</v>
      </c>
      <c r="F2528">
        <v>5</v>
      </c>
      <c r="G2528">
        <v>269.3</v>
      </c>
      <c r="H2528">
        <v>66.36</v>
      </c>
      <c r="I2528" t="b">
        <v>1</v>
      </c>
      <c r="J2528" t="s">
        <v>2919</v>
      </c>
      <c r="K2528" t="s">
        <v>2917</v>
      </c>
      <c r="L2528">
        <f>F2528*G2528</f>
        <v>1346.5</v>
      </c>
      <c r="M2528">
        <f t="shared" si="39"/>
        <v>1</v>
      </c>
    </row>
    <row r="2529" spans="1:13" x14ac:dyDescent="0.35">
      <c r="A2529">
        <v>892</v>
      </c>
      <c r="B2529" s="1">
        <v>44462</v>
      </c>
      <c r="C2529">
        <v>842</v>
      </c>
      <c r="D2529" t="s">
        <v>2911</v>
      </c>
      <c r="E2529" t="s">
        <v>2944</v>
      </c>
      <c r="F2529">
        <v>2</v>
      </c>
      <c r="G2529">
        <v>472.34</v>
      </c>
      <c r="H2529">
        <v>183.21</v>
      </c>
      <c r="I2529" t="b">
        <v>0</v>
      </c>
      <c r="J2529" t="s">
        <v>2919</v>
      </c>
      <c r="K2529" t="s">
        <v>2905</v>
      </c>
      <c r="L2529">
        <f>F2529*G2529</f>
        <v>944.68</v>
      </c>
      <c r="M2529">
        <f t="shared" si="39"/>
        <v>0</v>
      </c>
    </row>
    <row r="2530" spans="1:13" x14ac:dyDescent="0.35">
      <c r="A2530">
        <v>9421</v>
      </c>
      <c r="B2530" s="1">
        <v>44310</v>
      </c>
      <c r="C2530">
        <v>842</v>
      </c>
      <c r="D2530" t="s">
        <v>2920</v>
      </c>
      <c r="E2530" t="s">
        <v>2935</v>
      </c>
      <c r="F2530">
        <v>4</v>
      </c>
      <c r="G2530">
        <v>200.14</v>
      </c>
      <c r="H2530">
        <v>63.07</v>
      </c>
      <c r="I2530" t="b">
        <v>0</v>
      </c>
      <c r="J2530" t="s">
        <v>2910</v>
      </c>
      <c r="K2530" t="s">
        <v>2917</v>
      </c>
      <c r="L2530">
        <f>F2530*G2530</f>
        <v>800.56</v>
      </c>
      <c r="M2530">
        <f t="shared" si="39"/>
        <v>0</v>
      </c>
    </row>
    <row r="2531" spans="1:13" x14ac:dyDescent="0.35">
      <c r="A2531">
        <v>8336</v>
      </c>
      <c r="B2531" s="1">
        <v>44876</v>
      </c>
      <c r="C2531">
        <v>843</v>
      </c>
      <c r="D2531" t="s">
        <v>2911</v>
      </c>
      <c r="E2531" t="s">
        <v>2944</v>
      </c>
      <c r="F2531">
        <v>5</v>
      </c>
      <c r="G2531">
        <v>114.07</v>
      </c>
      <c r="H2531">
        <v>56.92</v>
      </c>
      <c r="I2531" t="b">
        <v>1</v>
      </c>
      <c r="J2531" t="s">
        <v>2904</v>
      </c>
      <c r="K2531" t="s">
        <v>2917</v>
      </c>
      <c r="L2531">
        <f>F2531*G2531</f>
        <v>570.34999999999991</v>
      </c>
      <c r="M2531">
        <f t="shared" si="39"/>
        <v>1</v>
      </c>
    </row>
    <row r="2532" spans="1:13" x14ac:dyDescent="0.35">
      <c r="A2532">
        <v>4618</v>
      </c>
      <c r="B2532" s="1">
        <v>44733</v>
      </c>
      <c r="C2532">
        <v>843</v>
      </c>
      <c r="D2532" t="s">
        <v>2911</v>
      </c>
      <c r="E2532" t="s">
        <v>2942</v>
      </c>
      <c r="F2532">
        <v>4</v>
      </c>
      <c r="G2532">
        <v>412.71</v>
      </c>
      <c r="H2532">
        <v>156.38</v>
      </c>
      <c r="I2532" t="b">
        <v>1</v>
      </c>
      <c r="J2532" t="s">
        <v>2929</v>
      </c>
      <c r="K2532" t="s">
        <v>2917</v>
      </c>
      <c r="L2532">
        <f>F2532*G2532</f>
        <v>1650.84</v>
      </c>
      <c r="M2532">
        <f t="shared" si="39"/>
        <v>1</v>
      </c>
    </row>
    <row r="2533" spans="1:13" x14ac:dyDescent="0.35">
      <c r="A2533">
        <v>8981</v>
      </c>
      <c r="B2533" s="1">
        <v>44664</v>
      </c>
      <c r="C2533">
        <v>843</v>
      </c>
      <c r="D2533" t="s">
        <v>2906</v>
      </c>
      <c r="E2533" t="s">
        <v>2907</v>
      </c>
      <c r="F2533">
        <v>4</v>
      </c>
      <c r="G2533">
        <v>87.94</v>
      </c>
      <c r="H2533">
        <v>33.54</v>
      </c>
      <c r="I2533" t="b">
        <v>0</v>
      </c>
      <c r="J2533" t="s">
        <v>2916</v>
      </c>
      <c r="K2533" t="s">
        <v>2917</v>
      </c>
      <c r="L2533">
        <f>F2533*G2533</f>
        <v>351.76</v>
      </c>
      <c r="M2533">
        <f t="shared" si="39"/>
        <v>0</v>
      </c>
    </row>
    <row r="2534" spans="1:13" x14ac:dyDescent="0.35">
      <c r="A2534">
        <v>3622</v>
      </c>
      <c r="B2534" s="1">
        <v>44591</v>
      </c>
      <c r="C2534">
        <v>843</v>
      </c>
      <c r="D2534" t="s">
        <v>2911</v>
      </c>
      <c r="E2534" t="s">
        <v>2912</v>
      </c>
      <c r="F2534">
        <v>3</v>
      </c>
      <c r="G2534">
        <v>374.81</v>
      </c>
      <c r="H2534">
        <v>100.91</v>
      </c>
      <c r="I2534" t="b">
        <v>1</v>
      </c>
      <c r="J2534" t="s">
        <v>2929</v>
      </c>
      <c r="K2534" t="s">
        <v>2917</v>
      </c>
      <c r="L2534">
        <f>F2534*G2534</f>
        <v>1124.43</v>
      </c>
      <c r="M2534">
        <f t="shared" si="39"/>
        <v>1</v>
      </c>
    </row>
    <row r="2535" spans="1:13" x14ac:dyDescent="0.35">
      <c r="A2535">
        <v>6814</v>
      </c>
      <c r="B2535" s="1">
        <v>44654</v>
      </c>
      <c r="C2535">
        <v>844</v>
      </c>
      <c r="D2535" t="s">
        <v>2913</v>
      </c>
      <c r="E2535" t="s">
        <v>2940</v>
      </c>
      <c r="F2535">
        <v>3</v>
      </c>
      <c r="G2535">
        <v>422.89</v>
      </c>
      <c r="H2535">
        <v>40.07</v>
      </c>
      <c r="I2535" t="b">
        <v>0</v>
      </c>
      <c r="J2535" t="s">
        <v>2910</v>
      </c>
      <c r="K2535" t="s">
        <v>2917</v>
      </c>
      <c r="L2535">
        <f>F2535*G2535</f>
        <v>1268.67</v>
      </c>
      <c r="M2535">
        <f t="shared" si="39"/>
        <v>0</v>
      </c>
    </row>
    <row r="2536" spans="1:13" x14ac:dyDescent="0.35">
      <c r="A2536">
        <v>8209</v>
      </c>
      <c r="B2536" s="1">
        <v>44352</v>
      </c>
      <c r="C2536">
        <v>844</v>
      </c>
      <c r="D2536" t="s">
        <v>2913</v>
      </c>
      <c r="E2536" t="s">
        <v>2914</v>
      </c>
      <c r="F2536">
        <v>3</v>
      </c>
      <c r="G2536">
        <v>229.83</v>
      </c>
      <c r="H2536">
        <v>87.43</v>
      </c>
      <c r="I2536" t="b">
        <v>1</v>
      </c>
      <c r="J2536" t="s">
        <v>2916</v>
      </c>
      <c r="K2536" t="s">
        <v>2905</v>
      </c>
      <c r="L2536">
        <f>F2536*G2536</f>
        <v>689.49</v>
      </c>
      <c r="M2536">
        <f t="shared" si="39"/>
        <v>1</v>
      </c>
    </row>
    <row r="2537" spans="1:13" x14ac:dyDescent="0.35">
      <c r="A2537">
        <v>7489</v>
      </c>
      <c r="B2537" s="1">
        <v>44670</v>
      </c>
      <c r="C2537">
        <v>845</v>
      </c>
      <c r="D2537" t="s">
        <v>2920</v>
      </c>
      <c r="E2537" t="s">
        <v>2935</v>
      </c>
      <c r="F2537">
        <v>1</v>
      </c>
      <c r="G2537">
        <v>381</v>
      </c>
      <c r="H2537">
        <v>8.86</v>
      </c>
      <c r="I2537" t="b">
        <v>1</v>
      </c>
      <c r="J2537" t="s">
        <v>2929</v>
      </c>
      <c r="K2537" t="s">
        <v>2905</v>
      </c>
      <c r="L2537">
        <f>F2537*G2537</f>
        <v>381</v>
      </c>
      <c r="M2537">
        <f t="shared" si="39"/>
        <v>1</v>
      </c>
    </row>
    <row r="2538" spans="1:13" x14ac:dyDescent="0.35">
      <c r="A2538">
        <v>3373</v>
      </c>
      <c r="B2538" s="1">
        <v>44485</v>
      </c>
      <c r="C2538">
        <v>845</v>
      </c>
      <c r="D2538" t="s">
        <v>2902</v>
      </c>
      <c r="E2538" t="s">
        <v>2923</v>
      </c>
      <c r="F2538">
        <v>1</v>
      </c>
      <c r="G2538">
        <v>413.49</v>
      </c>
      <c r="H2538">
        <v>182.09</v>
      </c>
      <c r="I2538" t="b">
        <v>1</v>
      </c>
      <c r="J2538" t="s">
        <v>2904</v>
      </c>
      <c r="K2538" t="s">
        <v>2917</v>
      </c>
      <c r="L2538">
        <f>F2538*G2538</f>
        <v>413.49</v>
      </c>
      <c r="M2538">
        <f t="shared" si="39"/>
        <v>1</v>
      </c>
    </row>
    <row r="2539" spans="1:13" x14ac:dyDescent="0.35">
      <c r="A2539">
        <v>8400</v>
      </c>
      <c r="B2539" s="1">
        <v>44916</v>
      </c>
      <c r="C2539">
        <v>846</v>
      </c>
      <c r="D2539" t="s">
        <v>2902</v>
      </c>
      <c r="E2539" t="s">
        <v>2923</v>
      </c>
      <c r="F2539">
        <v>1</v>
      </c>
      <c r="G2539">
        <v>101.28</v>
      </c>
      <c r="H2539">
        <v>6.47</v>
      </c>
      <c r="I2539" t="b">
        <v>1</v>
      </c>
      <c r="J2539" t="s">
        <v>2910</v>
      </c>
      <c r="K2539" t="s">
        <v>2905</v>
      </c>
      <c r="L2539">
        <f>F2539*G2539</f>
        <v>101.28</v>
      </c>
      <c r="M2539">
        <f t="shared" si="39"/>
        <v>1</v>
      </c>
    </row>
    <row r="2540" spans="1:13" x14ac:dyDescent="0.35">
      <c r="A2540">
        <v>7055</v>
      </c>
      <c r="B2540" s="1">
        <v>44282</v>
      </c>
      <c r="C2540">
        <v>846</v>
      </c>
      <c r="D2540" t="s">
        <v>2902</v>
      </c>
      <c r="E2540" t="s">
        <v>2903</v>
      </c>
      <c r="F2540">
        <v>5</v>
      </c>
      <c r="G2540">
        <v>127.95</v>
      </c>
      <c r="H2540">
        <v>34.909999999999997</v>
      </c>
      <c r="I2540" t="b">
        <v>0</v>
      </c>
      <c r="J2540" t="s">
        <v>2904</v>
      </c>
      <c r="K2540" t="s">
        <v>2905</v>
      </c>
      <c r="L2540">
        <f>F2540*G2540</f>
        <v>639.75</v>
      </c>
      <c r="M2540">
        <f t="shared" si="39"/>
        <v>0</v>
      </c>
    </row>
    <row r="2541" spans="1:13" x14ac:dyDescent="0.35">
      <c r="A2541">
        <v>6389</v>
      </c>
      <c r="B2541" s="1">
        <v>44602</v>
      </c>
      <c r="C2541">
        <v>847</v>
      </c>
      <c r="D2541" t="s">
        <v>2920</v>
      </c>
      <c r="E2541" t="s">
        <v>2935</v>
      </c>
      <c r="F2541">
        <v>4</v>
      </c>
      <c r="G2541">
        <v>31.93</v>
      </c>
      <c r="H2541">
        <v>2.2599999999999998</v>
      </c>
      <c r="I2541" t="b">
        <v>1</v>
      </c>
      <c r="J2541" t="s">
        <v>2904</v>
      </c>
      <c r="K2541" t="s">
        <v>2905</v>
      </c>
      <c r="L2541">
        <f>F2541*G2541</f>
        <v>127.72</v>
      </c>
      <c r="M2541">
        <f t="shared" si="39"/>
        <v>1</v>
      </c>
    </row>
    <row r="2542" spans="1:13" x14ac:dyDescent="0.35">
      <c r="A2542">
        <v>4985</v>
      </c>
      <c r="B2542" s="1">
        <v>44555</v>
      </c>
      <c r="C2542">
        <v>847</v>
      </c>
      <c r="D2542" t="s">
        <v>2902</v>
      </c>
      <c r="E2542" t="s">
        <v>2933</v>
      </c>
      <c r="F2542">
        <v>1</v>
      </c>
      <c r="G2542">
        <v>115.36</v>
      </c>
      <c r="H2542">
        <v>49.41</v>
      </c>
      <c r="I2542" t="b">
        <v>1</v>
      </c>
      <c r="J2542" t="s">
        <v>2919</v>
      </c>
      <c r="K2542" t="s">
        <v>2917</v>
      </c>
      <c r="L2542">
        <f>F2542*G2542</f>
        <v>115.36</v>
      </c>
      <c r="M2542">
        <f t="shared" si="39"/>
        <v>1</v>
      </c>
    </row>
    <row r="2543" spans="1:13" x14ac:dyDescent="0.35">
      <c r="A2543">
        <v>9329</v>
      </c>
      <c r="B2543" s="1">
        <v>45010</v>
      </c>
      <c r="C2543">
        <v>848</v>
      </c>
      <c r="D2543" t="s">
        <v>2920</v>
      </c>
      <c r="E2543" t="s">
        <v>2927</v>
      </c>
      <c r="F2543">
        <v>2</v>
      </c>
      <c r="G2543">
        <v>390.46</v>
      </c>
      <c r="H2543">
        <v>79.58</v>
      </c>
      <c r="I2543" t="b">
        <v>1</v>
      </c>
      <c r="J2543" t="s">
        <v>2904</v>
      </c>
      <c r="K2543" t="s">
        <v>2905</v>
      </c>
      <c r="L2543">
        <f>F2543*G2543</f>
        <v>780.92</v>
      </c>
      <c r="M2543">
        <f t="shared" si="39"/>
        <v>1</v>
      </c>
    </row>
    <row r="2544" spans="1:13" x14ac:dyDescent="0.35">
      <c r="A2544">
        <v>5652</v>
      </c>
      <c r="B2544" s="1">
        <v>44865</v>
      </c>
      <c r="C2544">
        <v>848</v>
      </c>
      <c r="D2544" t="s">
        <v>2902</v>
      </c>
      <c r="E2544" t="s">
        <v>2903</v>
      </c>
      <c r="F2544">
        <v>5</v>
      </c>
      <c r="G2544">
        <v>274.62</v>
      </c>
      <c r="H2544">
        <v>15.37</v>
      </c>
      <c r="I2544" t="b">
        <v>1</v>
      </c>
      <c r="J2544" t="s">
        <v>2916</v>
      </c>
      <c r="K2544" t="s">
        <v>2917</v>
      </c>
      <c r="L2544">
        <f>F2544*G2544</f>
        <v>1373.1</v>
      </c>
      <c r="M2544">
        <f t="shared" si="39"/>
        <v>1</v>
      </c>
    </row>
    <row r="2545" spans="1:13" x14ac:dyDescent="0.35">
      <c r="A2545">
        <v>7434</v>
      </c>
      <c r="B2545" s="1">
        <v>44462</v>
      </c>
      <c r="C2545">
        <v>848</v>
      </c>
      <c r="D2545" t="s">
        <v>2902</v>
      </c>
      <c r="E2545" t="s">
        <v>2923</v>
      </c>
      <c r="F2545">
        <v>1</v>
      </c>
      <c r="G2545">
        <v>120</v>
      </c>
      <c r="H2545">
        <v>12.19</v>
      </c>
      <c r="I2545" t="b">
        <v>0</v>
      </c>
      <c r="J2545" t="s">
        <v>2910</v>
      </c>
      <c r="K2545" t="s">
        <v>2905</v>
      </c>
      <c r="L2545">
        <f>F2545*G2545</f>
        <v>120</v>
      </c>
      <c r="M2545">
        <f t="shared" si="39"/>
        <v>0</v>
      </c>
    </row>
    <row r="2546" spans="1:13" x14ac:dyDescent="0.35">
      <c r="A2546">
        <v>3122</v>
      </c>
      <c r="B2546" s="1">
        <v>44522</v>
      </c>
      <c r="C2546">
        <v>849</v>
      </c>
      <c r="D2546" t="s">
        <v>2913</v>
      </c>
      <c r="E2546" t="s">
        <v>2931</v>
      </c>
      <c r="F2546">
        <v>2</v>
      </c>
      <c r="G2546">
        <v>26.41</v>
      </c>
      <c r="H2546">
        <v>3.28</v>
      </c>
      <c r="I2546" t="b">
        <v>0</v>
      </c>
      <c r="J2546" t="s">
        <v>2929</v>
      </c>
      <c r="K2546" t="s">
        <v>2905</v>
      </c>
      <c r="L2546">
        <f>F2546*G2546</f>
        <v>52.82</v>
      </c>
      <c r="M2546">
        <f t="shared" si="39"/>
        <v>0</v>
      </c>
    </row>
    <row r="2547" spans="1:13" x14ac:dyDescent="0.35">
      <c r="A2547">
        <v>9256</v>
      </c>
      <c r="B2547" s="1">
        <v>44929</v>
      </c>
      <c r="C2547">
        <v>850</v>
      </c>
      <c r="D2547" t="s">
        <v>2906</v>
      </c>
      <c r="E2547" t="s">
        <v>2922</v>
      </c>
      <c r="F2547">
        <v>5</v>
      </c>
      <c r="G2547">
        <v>190.46</v>
      </c>
      <c r="H2547">
        <v>67.16</v>
      </c>
      <c r="I2547" t="b">
        <v>0</v>
      </c>
      <c r="J2547" t="s">
        <v>2916</v>
      </c>
      <c r="K2547" t="s">
        <v>2917</v>
      </c>
      <c r="L2547">
        <f>F2547*G2547</f>
        <v>952.30000000000007</v>
      </c>
      <c r="M2547">
        <f t="shared" si="39"/>
        <v>0</v>
      </c>
    </row>
    <row r="2548" spans="1:13" x14ac:dyDescent="0.35">
      <c r="A2548">
        <v>7495</v>
      </c>
      <c r="B2548" s="1">
        <v>44679</v>
      </c>
      <c r="C2548">
        <v>850</v>
      </c>
      <c r="D2548" t="s">
        <v>2906</v>
      </c>
      <c r="E2548" t="s">
        <v>2925</v>
      </c>
      <c r="F2548">
        <v>5</v>
      </c>
      <c r="G2548">
        <v>359.22</v>
      </c>
      <c r="H2548">
        <v>22.68</v>
      </c>
      <c r="I2548" t="b">
        <v>0</v>
      </c>
      <c r="J2548" t="s">
        <v>2910</v>
      </c>
      <c r="K2548" t="s">
        <v>2905</v>
      </c>
      <c r="L2548">
        <f>F2548*G2548</f>
        <v>1796.1000000000001</v>
      </c>
      <c r="M2548">
        <f t="shared" si="39"/>
        <v>0</v>
      </c>
    </row>
    <row r="2549" spans="1:13" x14ac:dyDescent="0.35">
      <c r="A2549">
        <v>703</v>
      </c>
      <c r="B2549" s="1">
        <v>44455</v>
      </c>
      <c r="C2549">
        <v>850</v>
      </c>
      <c r="D2549" t="s">
        <v>2911</v>
      </c>
      <c r="E2549" t="s">
        <v>2912</v>
      </c>
      <c r="F2549">
        <v>3</v>
      </c>
      <c r="G2549">
        <v>126.45</v>
      </c>
      <c r="H2549">
        <v>59.15</v>
      </c>
      <c r="I2549" t="b">
        <v>0</v>
      </c>
      <c r="J2549" t="s">
        <v>2929</v>
      </c>
      <c r="K2549" t="s">
        <v>2917</v>
      </c>
      <c r="L2549">
        <f>F2549*G2549</f>
        <v>379.35</v>
      </c>
      <c r="M2549">
        <f t="shared" si="39"/>
        <v>0</v>
      </c>
    </row>
    <row r="2550" spans="1:13" x14ac:dyDescent="0.35">
      <c r="A2550">
        <v>9417</v>
      </c>
      <c r="B2550" s="1">
        <v>44416</v>
      </c>
      <c r="C2550">
        <v>850</v>
      </c>
      <c r="D2550" t="s">
        <v>2906</v>
      </c>
      <c r="E2550" t="s">
        <v>2907</v>
      </c>
      <c r="F2550">
        <v>3</v>
      </c>
      <c r="G2550">
        <v>229.63</v>
      </c>
      <c r="H2550">
        <v>35.369999999999997</v>
      </c>
      <c r="I2550" t="b">
        <v>1</v>
      </c>
      <c r="J2550" t="s">
        <v>2910</v>
      </c>
      <c r="K2550" t="s">
        <v>2905</v>
      </c>
      <c r="L2550">
        <f>F2550*G2550</f>
        <v>688.89</v>
      </c>
      <c r="M2550">
        <f t="shared" si="39"/>
        <v>1</v>
      </c>
    </row>
    <row r="2551" spans="1:13" x14ac:dyDescent="0.35">
      <c r="A2551">
        <v>2869</v>
      </c>
      <c r="B2551" s="1">
        <v>44948</v>
      </c>
      <c r="C2551">
        <v>851</v>
      </c>
      <c r="D2551" t="s">
        <v>2902</v>
      </c>
      <c r="E2551" t="s">
        <v>2923</v>
      </c>
      <c r="F2551">
        <v>4</v>
      </c>
      <c r="G2551">
        <v>319.55</v>
      </c>
      <c r="H2551">
        <v>129.66</v>
      </c>
      <c r="I2551" t="b">
        <v>1</v>
      </c>
      <c r="J2551" t="s">
        <v>2929</v>
      </c>
      <c r="K2551" t="s">
        <v>2917</v>
      </c>
      <c r="L2551">
        <f>F2551*G2551</f>
        <v>1278.2</v>
      </c>
      <c r="M2551">
        <f t="shared" si="39"/>
        <v>1</v>
      </c>
    </row>
    <row r="2552" spans="1:13" x14ac:dyDescent="0.35">
      <c r="A2552">
        <v>4857</v>
      </c>
      <c r="B2552" s="1">
        <v>44894</v>
      </c>
      <c r="C2552">
        <v>851</v>
      </c>
      <c r="D2552" t="s">
        <v>2908</v>
      </c>
      <c r="E2552" t="s">
        <v>2938</v>
      </c>
      <c r="F2552">
        <v>5</v>
      </c>
      <c r="G2552">
        <v>375.55</v>
      </c>
      <c r="H2552">
        <v>126.92</v>
      </c>
      <c r="I2552" t="b">
        <v>0</v>
      </c>
      <c r="J2552" t="s">
        <v>2919</v>
      </c>
      <c r="K2552" t="s">
        <v>2905</v>
      </c>
      <c r="L2552">
        <f>F2552*G2552</f>
        <v>1877.75</v>
      </c>
      <c r="M2552">
        <f t="shared" si="39"/>
        <v>0</v>
      </c>
    </row>
    <row r="2553" spans="1:13" x14ac:dyDescent="0.35">
      <c r="A2553">
        <v>3991</v>
      </c>
      <c r="B2553" s="1">
        <v>44823</v>
      </c>
      <c r="C2553">
        <v>851</v>
      </c>
      <c r="D2553" t="s">
        <v>2908</v>
      </c>
      <c r="E2553" t="s">
        <v>2928</v>
      </c>
      <c r="F2553">
        <v>4</v>
      </c>
      <c r="G2553">
        <v>94.54</v>
      </c>
      <c r="H2553">
        <v>2.29</v>
      </c>
      <c r="I2553" t="b">
        <v>0</v>
      </c>
      <c r="J2553" t="s">
        <v>2919</v>
      </c>
      <c r="K2553" t="s">
        <v>2917</v>
      </c>
      <c r="L2553">
        <f>F2553*G2553</f>
        <v>378.16</v>
      </c>
      <c r="M2553">
        <f t="shared" si="39"/>
        <v>0</v>
      </c>
    </row>
    <row r="2554" spans="1:13" x14ac:dyDescent="0.35">
      <c r="A2554">
        <v>1011</v>
      </c>
      <c r="B2554" s="1">
        <v>44642</v>
      </c>
      <c r="C2554">
        <v>851</v>
      </c>
      <c r="D2554" t="s">
        <v>2920</v>
      </c>
      <c r="E2554" t="s">
        <v>2921</v>
      </c>
      <c r="F2554">
        <v>2</v>
      </c>
      <c r="G2554">
        <v>413.6</v>
      </c>
      <c r="H2554">
        <v>76.98</v>
      </c>
      <c r="I2554" t="b">
        <v>1</v>
      </c>
      <c r="J2554" t="s">
        <v>2904</v>
      </c>
      <c r="K2554" t="s">
        <v>2905</v>
      </c>
      <c r="L2554">
        <f>F2554*G2554</f>
        <v>827.2</v>
      </c>
      <c r="M2554">
        <f t="shared" si="39"/>
        <v>1</v>
      </c>
    </row>
    <row r="2555" spans="1:13" x14ac:dyDescent="0.35">
      <c r="A2555">
        <v>7616</v>
      </c>
      <c r="B2555" s="1">
        <v>44580</v>
      </c>
      <c r="C2555">
        <v>851</v>
      </c>
      <c r="D2555" t="s">
        <v>2911</v>
      </c>
      <c r="E2555" t="s">
        <v>2942</v>
      </c>
      <c r="F2555">
        <v>4</v>
      </c>
      <c r="G2555">
        <v>307.31</v>
      </c>
      <c r="H2555">
        <v>148.85</v>
      </c>
      <c r="I2555" t="b">
        <v>1</v>
      </c>
      <c r="J2555" t="s">
        <v>2929</v>
      </c>
      <c r="K2555" t="s">
        <v>2917</v>
      </c>
      <c r="L2555">
        <f>F2555*G2555</f>
        <v>1229.24</v>
      </c>
      <c r="M2555">
        <f t="shared" si="39"/>
        <v>1</v>
      </c>
    </row>
    <row r="2556" spans="1:13" x14ac:dyDescent="0.35">
      <c r="A2556">
        <v>7086</v>
      </c>
      <c r="B2556" s="1">
        <v>44391</v>
      </c>
      <c r="C2556">
        <v>851</v>
      </c>
      <c r="D2556" t="s">
        <v>2913</v>
      </c>
      <c r="E2556" t="s">
        <v>2940</v>
      </c>
      <c r="F2556">
        <v>2</v>
      </c>
      <c r="G2556">
        <v>486.72</v>
      </c>
      <c r="H2556">
        <v>140.36000000000001</v>
      </c>
      <c r="I2556" t="b">
        <v>1</v>
      </c>
      <c r="J2556" t="s">
        <v>2919</v>
      </c>
      <c r="K2556" t="s">
        <v>2905</v>
      </c>
      <c r="L2556">
        <f>F2556*G2556</f>
        <v>973.44</v>
      </c>
      <c r="M2556">
        <f t="shared" si="39"/>
        <v>1</v>
      </c>
    </row>
    <row r="2557" spans="1:13" x14ac:dyDescent="0.35">
      <c r="A2557">
        <v>6413</v>
      </c>
      <c r="B2557" s="1">
        <v>44355</v>
      </c>
      <c r="C2557">
        <v>851</v>
      </c>
      <c r="D2557" t="s">
        <v>2920</v>
      </c>
      <c r="E2557" t="s">
        <v>2921</v>
      </c>
      <c r="F2557">
        <v>5</v>
      </c>
      <c r="G2557">
        <v>480.63</v>
      </c>
      <c r="H2557">
        <v>222</v>
      </c>
      <c r="I2557" t="b">
        <v>1</v>
      </c>
      <c r="J2557" t="s">
        <v>2910</v>
      </c>
      <c r="K2557" t="s">
        <v>2905</v>
      </c>
      <c r="L2557">
        <f>F2557*G2557</f>
        <v>2403.15</v>
      </c>
      <c r="M2557">
        <f t="shared" si="39"/>
        <v>1</v>
      </c>
    </row>
    <row r="2558" spans="1:13" x14ac:dyDescent="0.35">
      <c r="A2558">
        <v>3886</v>
      </c>
      <c r="B2558" s="1">
        <v>44983</v>
      </c>
      <c r="C2558">
        <v>852</v>
      </c>
      <c r="D2558" t="s">
        <v>2911</v>
      </c>
      <c r="E2558" t="s">
        <v>2944</v>
      </c>
      <c r="F2558">
        <v>4</v>
      </c>
      <c r="G2558">
        <v>76.53</v>
      </c>
      <c r="H2558">
        <v>18.79</v>
      </c>
      <c r="I2558" t="b">
        <v>0</v>
      </c>
      <c r="J2558" t="s">
        <v>2910</v>
      </c>
      <c r="K2558" t="s">
        <v>2917</v>
      </c>
      <c r="L2558">
        <f>F2558*G2558</f>
        <v>306.12</v>
      </c>
      <c r="M2558">
        <f t="shared" si="39"/>
        <v>0</v>
      </c>
    </row>
    <row r="2559" spans="1:13" x14ac:dyDescent="0.35">
      <c r="A2559">
        <v>3184</v>
      </c>
      <c r="B2559" s="1">
        <v>44623</v>
      </c>
      <c r="C2559">
        <v>852</v>
      </c>
      <c r="D2559" t="s">
        <v>2908</v>
      </c>
      <c r="E2559" t="s">
        <v>2909</v>
      </c>
      <c r="F2559">
        <v>3</v>
      </c>
      <c r="G2559">
        <v>218.32</v>
      </c>
      <c r="H2559">
        <v>81.16</v>
      </c>
      <c r="I2559" t="b">
        <v>0</v>
      </c>
      <c r="J2559" t="s">
        <v>2910</v>
      </c>
      <c r="K2559" t="s">
        <v>2905</v>
      </c>
      <c r="L2559">
        <f>F2559*G2559</f>
        <v>654.96</v>
      </c>
      <c r="M2559">
        <f t="shared" si="39"/>
        <v>0</v>
      </c>
    </row>
    <row r="2560" spans="1:13" x14ac:dyDescent="0.35">
      <c r="A2560">
        <v>3413</v>
      </c>
      <c r="B2560" s="1">
        <v>44425</v>
      </c>
      <c r="C2560">
        <v>852</v>
      </c>
      <c r="D2560" t="s">
        <v>2911</v>
      </c>
      <c r="E2560" t="s">
        <v>2943</v>
      </c>
      <c r="F2560">
        <v>3</v>
      </c>
      <c r="G2560">
        <v>438.75</v>
      </c>
      <c r="H2560">
        <v>87.6</v>
      </c>
      <c r="I2560" t="b">
        <v>1</v>
      </c>
      <c r="J2560" t="s">
        <v>2916</v>
      </c>
      <c r="K2560" t="s">
        <v>2917</v>
      </c>
      <c r="L2560">
        <f>F2560*G2560</f>
        <v>1316.25</v>
      </c>
      <c r="M2560">
        <f t="shared" si="39"/>
        <v>1</v>
      </c>
    </row>
    <row r="2561" spans="1:13" x14ac:dyDescent="0.35">
      <c r="A2561">
        <v>4007</v>
      </c>
      <c r="B2561" s="1">
        <v>44315</v>
      </c>
      <c r="C2561">
        <v>852</v>
      </c>
      <c r="D2561" t="s">
        <v>2911</v>
      </c>
      <c r="E2561" t="s">
        <v>2944</v>
      </c>
      <c r="F2561">
        <v>3</v>
      </c>
      <c r="G2561">
        <v>390.21</v>
      </c>
      <c r="H2561">
        <v>187.25</v>
      </c>
      <c r="I2561" t="b">
        <v>0</v>
      </c>
      <c r="J2561" t="s">
        <v>2910</v>
      </c>
      <c r="K2561" t="s">
        <v>2905</v>
      </c>
      <c r="L2561">
        <f>F2561*G2561</f>
        <v>1170.6299999999999</v>
      </c>
      <c r="M2561">
        <f t="shared" si="39"/>
        <v>0</v>
      </c>
    </row>
    <row r="2562" spans="1:13" x14ac:dyDescent="0.35">
      <c r="A2562">
        <v>3116</v>
      </c>
      <c r="B2562" s="1">
        <v>44870</v>
      </c>
      <c r="C2562">
        <v>853</v>
      </c>
      <c r="D2562" t="s">
        <v>2920</v>
      </c>
      <c r="E2562" t="s">
        <v>2927</v>
      </c>
      <c r="F2562">
        <v>4</v>
      </c>
      <c r="G2562">
        <v>255.42</v>
      </c>
      <c r="H2562">
        <v>45.53</v>
      </c>
      <c r="I2562" t="b">
        <v>1</v>
      </c>
      <c r="J2562" t="s">
        <v>2919</v>
      </c>
      <c r="K2562" t="s">
        <v>2905</v>
      </c>
      <c r="L2562">
        <f>F2562*G2562</f>
        <v>1021.68</v>
      </c>
      <c r="M2562">
        <f t="shared" si="39"/>
        <v>1</v>
      </c>
    </row>
    <row r="2563" spans="1:13" x14ac:dyDescent="0.35">
      <c r="A2563">
        <v>3389</v>
      </c>
      <c r="B2563" s="1">
        <v>44547</v>
      </c>
      <c r="C2563">
        <v>853</v>
      </c>
      <c r="D2563" t="s">
        <v>2913</v>
      </c>
      <c r="E2563" t="s">
        <v>2940</v>
      </c>
      <c r="F2563">
        <v>5</v>
      </c>
      <c r="G2563">
        <v>473.57</v>
      </c>
      <c r="H2563">
        <v>4.62</v>
      </c>
      <c r="I2563" t="b">
        <v>0</v>
      </c>
      <c r="J2563" t="s">
        <v>2929</v>
      </c>
      <c r="K2563" t="s">
        <v>2917</v>
      </c>
      <c r="L2563">
        <f>F2563*G2563</f>
        <v>2367.85</v>
      </c>
      <c r="M2563">
        <f t="shared" ref="M2563:M2626" si="40">IF(I2563, 1, 0)</f>
        <v>0</v>
      </c>
    </row>
    <row r="2564" spans="1:13" x14ac:dyDescent="0.35">
      <c r="A2564">
        <v>1143</v>
      </c>
      <c r="B2564" s="1">
        <v>44919</v>
      </c>
      <c r="C2564">
        <v>854</v>
      </c>
      <c r="D2564" t="s">
        <v>2908</v>
      </c>
      <c r="E2564" t="s">
        <v>2928</v>
      </c>
      <c r="F2564">
        <v>3</v>
      </c>
      <c r="G2564">
        <v>283.25</v>
      </c>
      <c r="H2564">
        <v>124.37</v>
      </c>
      <c r="I2564" t="b">
        <v>0</v>
      </c>
      <c r="J2564" t="s">
        <v>2929</v>
      </c>
      <c r="K2564" t="s">
        <v>2905</v>
      </c>
      <c r="L2564">
        <f>F2564*G2564</f>
        <v>849.75</v>
      </c>
      <c r="M2564">
        <f t="shared" si="40"/>
        <v>0</v>
      </c>
    </row>
    <row r="2565" spans="1:13" x14ac:dyDescent="0.35">
      <c r="A2565">
        <v>3969</v>
      </c>
      <c r="B2565" s="1">
        <v>44753</v>
      </c>
      <c r="C2565">
        <v>854</v>
      </c>
      <c r="D2565" t="s">
        <v>2902</v>
      </c>
      <c r="E2565" t="s">
        <v>2923</v>
      </c>
      <c r="F2565">
        <v>2</v>
      </c>
      <c r="G2565">
        <v>42.67</v>
      </c>
      <c r="H2565">
        <v>13.82</v>
      </c>
      <c r="I2565" t="b">
        <v>1</v>
      </c>
      <c r="J2565" t="s">
        <v>2910</v>
      </c>
      <c r="K2565" t="s">
        <v>2905</v>
      </c>
      <c r="L2565">
        <f>F2565*G2565</f>
        <v>85.34</v>
      </c>
      <c r="M2565">
        <f t="shared" si="40"/>
        <v>1</v>
      </c>
    </row>
    <row r="2566" spans="1:13" x14ac:dyDescent="0.35">
      <c r="A2566">
        <v>5465</v>
      </c>
      <c r="B2566" s="1">
        <v>44694</v>
      </c>
      <c r="C2566">
        <v>854</v>
      </c>
      <c r="D2566" t="s">
        <v>2908</v>
      </c>
      <c r="E2566" t="s">
        <v>2938</v>
      </c>
      <c r="F2566">
        <v>5</v>
      </c>
      <c r="G2566">
        <v>363.89</v>
      </c>
      <c r="H2566">
        <v>107.49</v>
      </c>
      <c r="I2566" t="b">
        <v>0</v>
      </c>
      <c r="J2566" t="s">
        <v>2916</v>
      </c>
      <c r="K2566" t="s">
        <v>2917</v>
      </c>
      <c r="L2566">
        <f>F2566*G2566</f>
        <v>1819.4499999999998</v>
      </c>
      <c r="M2566">
        <f t="shared" si="40"/>
        <v>0</v>
      </c>
    </row>
    <row r="2567" spans="1:13" x14ac:dyDescent="0.35">
      <c r="A2567">
        <v>1838</v>
      </c>
      <c r="B2567" s="1">
        <v>44604</v>
      </c>
      <c r="C2567">
        <v>854</v>
      </c>
      <c r="D2567" t="s">
        <v>2913</v>
      </c>
      <c r="E2567" t="s">
        <v>2926</v>
      </c>
      <c r="F2567">
        <v>3</v>
      </c>
      <c r="G2567">
        <v>294.48</v>
      </c>
      <c r="H2567">
        <v>103.41</v>
      </c>
      <c r="I2567" t="b">
        <v>0</v>
      </c>
      <c r="J2567" t="s">
        <v>2916</v>
      </c>
      <c r="K2567" t="s">
        <v>2905</v>
      </c>
      <c r="L2567">
        <f>F2567*G2567</f>
        <v>883.44</v>
      </c>
      <c r="M2567">
        <f t="shared" si="40"/>
        <v>0</v>
      </c>
    </row>
    <row r="2568" spans="1:13" x14ac:dyDescent="0.35">
      <c r="A2568">
        <v>3678</v>
      </c>
      <c r="B2568" s="1">
        <v>44374</v>
      </c>
      <c r="C2568">
        <v>854</v>
      </c>
      <c r="D2568" t="s">
        <v>2902</v>
      </c>
      <c r="E2568" t="s">
        <v>2939</v>
      </c>
      <c r="F2568">
        <v>2</v>
      </c>
      <c r="G2568">
        <v>438.82</v>
      </c>
      <c r="H2568">
        <v>96.62</v>
      </c>
      <c r="I2568" t="b">
        <v>1</v>
      </c>
      <c r="J2568" t="s">
        <v>2916</v>
      </c>
      <c r="K2568" t="s">
        <v>2917</v>
      </c>
      <c r="L2568">
        <f>F2568*G2568</f>
        <v>877.64</v>
      </c>
      <c r="M2568">
        <f t="shared" si="40"/>
        <v>1</v>
      </c>
    </row>
    <row r="2569" spans="1:13" x14ac:dyDescent="0.35">
      <c r="A2569">
        <v>559</v>
      </c>
      <c r="B2569" s="1">
        <v>44368</v>
      </c>
      <c r="C2569">
        <v>854</v>
      </c>
      <c r="D2569" t="s">
        <v>2913</v>
      </c>
      <c r="E2569" t="s">
        <v>2926</v>
      </c>
      <c r="F2569">
        <v>2</v>
      </c>
      <c r="G2569">
        <v>495.07</v>
      </c>
      <c r="H2569">
        <v>32.770000000000003</v>
      </c>
      <c r="I2569" t="b">
        <v>0</v>
      </c>
      <c r="J2569" t="s">
        <v>2929</v>
      </c>
      <c r="K2569" t="s">
        <v>2905</v>
      </c>
      <c r="L2569">
        <f>F2569*G2569</f>
        <v>990.14</v>
      </c>
      <c r="M2569">
        <f t="shared" si="40"/>
        <v>0</v>
      </c>
    </row>
    <row r="2570" spans="1:13" x14ac:dyDescent="0.35">
      <c r="A2570">
        <v>5164</v>
      </c>
      <c r="B2570" s="1">
        <v>44655</v>
      </c>
      <c r="C2570">
        <v>855</v>
      </c>
      <c r="D2570" t="s">
        <v>2908</v>
      </c>
      <c r="E2570" t="s">
        <v>2928</v>
      </c>
      <c r="F2570">
        <v>4</v>
      </c>
      <c r="G2570">
        <v>139.69999999999999</v>
      </c>
      <c r="H2570">
        <v>62.27</v>
      </c>
      <c r="I2570" t="b">
        <v>1</v>
      </c>
      <c r="J2570" t="s">
        <v>2916</v>
      </c>
      <c r="K2570" t="s">
        <v>2905</v>
      </c>
      <c r="L2570">
        <f>F2570*G2570</f>
        <v>558.79999999999995</v>
      </c>
      <c r="M2570">
        <f t="shared" si="40"/>
        <v>1</v>
      </c>
    </row>
    <row r="2571" spans="1:13" x14ac:dyDescent="0.35">
      <c r="A2571">
        <v>1154</v>
      </c>
      <c r="B2571" s="1">
        <v>44609</v>
      </c>
      <c r="C2571">
        <v>855</v>
      </c>
      <c r="D2571" t="s">
        <v>2911</v>
      </c>
      <c r="E2571" t="s">
        <v>2912</v>
      </c>
      <c r="F2571">
        <v>2</v>
      </c>
      <c r="G2571">
        <v>480.69</v>
      </c>
      <c r="H2571">
        <v>23.34</v>
      </c>
      <c r="I2571" t="b">
        <v>1</v>
      </c>
      <c r="J2571" t="s">
        <v>2904</v>
      </c>
      <c r="K2571" t="s">
        <v>2905</v>
      </c>
      <c r="L2571">
        <f>F2571*G2571</f>
        <v>961.38</v>
      </c>
      <c r="M2571">
        <f t="shared" si="40"/>
        <v>1</v>
      </c>
    </row>
    <row r="2572" spans="1:13" x14ac:dyDescent="0.35">
      <c r="A2572">
        <v>4073</v>
      </c>
      <c r="B2572" s="1">
        <v>44322</v>
      </c>
      <c r="C2572">
        <v>855</v>
      </c>
      <c r="D2572" t="s">
        <v>2911</v>
      </c>
      <c r="E2572" t="s">
        <v>2912</v>
      </c>
      <c r="F2572">
        <v>2</v>
      </c>
      <c r="G2572">
        <v>482.05</v>
      </c>
      <c r="H2572">
        <v>66.58</v>
      </c>
      <c r="I2572" t="b">
        <v>0</v>
      </c>
      <c r="J2572" t="s">
        <v>2919</v>
      </c>
      <c r="K2572" t="s">
        <v>2917</v>
      </c>
      <c r="L2572">
        <f>F2572*G2572</f>
        <v>964.1</v>
      </c>
      <c r="M2572">
        <f t="shared" si="40"/>
        <v>0</v>
      </c>
    </row>
    <row r="2573" spans="1:13" x14ac:dyDescent="0.35">
      <c r="A2573">
        <v>918</v>
      </c>
      <c r="B2573" s="1">
        <v>44951</v>
      </c>
      <c r="C2573">
        <v>856</v>
      </c>
      <c r="D2573" t="s">
        <v>2908</v>
      </c>
      <c r="E2573" t="s">
        <v>2909</v>
      </c>
      <c r="F2573">
        <v>5</v>
      </c>
      <c r="G2573">
        <v>365.23</v>
      </c>
      <c r="H2573">
        <v>57.62</v>
      </c>
      <c r="I2573" t="b">
        <v>1</v>
      </c>
      <c r="J2573" t="s">
        <v>2916</v>
      </c>
      <c r="K2573" t="s">
        <v>2905</v>
      </c>
      <c r="L2573">
        <f>F2573*G2573</f>
        <v>1826.15</v>
      </c>
      <c r="M2573">
        <f t="shared" si="40"/>
        <v>1</v>
      </c>
    </row>
    <row r="2574" spans="1:13" x14ac:dyDescent="0.35">
      <c r="A2574">
        <v>7819</v>
      </c>
      <c r="B2574" s="1">
        <v>44572</v>
      </c>
      <c r="C2574">
        <v>857</v>
      </c>
      <c r="D2574" t="s">
        <v>2911</v>
      </c>
      <c r="E2574" t="s">
        <v>2912</v>
      </c>
      <c r="F2574">
        <v>1</v>
      </c>
      <c r="G2574">
        <v>361.42</v>
      </c>
      <c r="H2574">
        <v>111.05</v>
      </c>
      <c r="I2574" t="b">
        <v>1</v>
      </c>
      <c r="J2574" t="s">
        <v>2919</v>
      </c>
      <c r="K2574" t="s">
        <v>2917</v>
      </c>
      <c r="L2574">
        <f>F2574*G2574</f>
        <v>361.42</v>
      </c>
      <c r="M2574">
        <f t="shared" si="40"/>
        <v>1</v>
      </c>
    </row>
    <row r="2575" spans="1:13" x14ac:dyDescent="0.35">
      <c r="A2575">
        <v>9897</v>
      </c>
      <c r="B2575" s="1">
        <v>44744</v>
      </c>
      <c r="C2575">
        <v>858</v>
      </c>
      <c r="D2575" t="s">
        <v>2911</v>
      </c>
      <c r="E2575" t="s">
        <v>2924</v>
      </c>
      <c r="F2575">
        <v>2</v>
      </c>
      <c r="G2575">
        <v>236.48</v>
      </c>
      <c r="H2575">
        <v>113.8</v>
      </c>
      <c r="I2575" t="b">
        <v>1</v>
      </c>
      <c r="J2575" t="s">
        <v>2919</v>
      </c>
      <c r="K2575" t="s">
        <v>2905</v>
      </c>
      <c r="L2575">
        <f>F2575*G2575</f>
        <v>472.96</v>
      </c>
      <c r="M2575">
        <f t="shared" si="40"/>
        <v>1</v>
      </c>
    </row>
    <row r="2576" spans="1:13" x14ac:dyDescent="0.35">
      <c r="A2576">
        <v>7958</v>
      </c>
      <c r="B2576" s="1">
        <v>44651</v>
      </c>
      <c r="C2576">
        <v>858</v>
      </c>
      <c r="D2576" t="s">
        <v>2908</v>
      </c>
      <c r="E2576" t="s">
        <v>2932</v>
      </c>
      <c r="F2576">
        <v>2</v>
      </c>
      <c r="G2576">
        <v>461.18</v>
      </c>
      <c r="H2576">
        <v>88.12</v>
      </c>
      <c r="I2576" t="b">
        <v>1</v>
      </c>
      <c r="J2576" t="s">
        <v>2910</v>
      </c>
      <c r="K2576" t="s">
        <v>2905</v>
      </c>
      <c r="L2576">
        <f>F2576*G2576</f>
        <v>922.36</v>
      </c>
      <c r="M2576">
        <f t="shared" si="40"/>
        <v>1</v>
      </c>
    </row>
    <row r="2577" spans="1:13" x14ac:dyDescent="0.35">
      <c r="A2577">
        <v>2101</v>
      </c>
      <c r="B2577" s="1">
        <v>44502</v>
      </c>
      <c r="C2577">
        <v>858</v>
      </c>
      <c r="D2577" t="s">
        <v>2911</v>
      </c>
      <c r="E2577" t="s">
        <v>2943</v>
      </c>
      <c r="F2577">
        <v>5</v>
      </c>
      <c r="G2577">
        <v>23.18</v>
      </c>
      <c r="H2577">
        <v>10.33</v>
      </c>
      <c r="I2577" t="b">
        <v>0</v>
      </c>
      <c r="J2577" t="s">
        <v>2929</v>
      </c>
      <c r="K2577" t="s">
        <v>2917</v>
      </c>
      <c r="L2577">
        <f>F2577*G2577</f>
        <v>115.9</v>
      </c>
      <c r="M2577">
        <f t="shared" si="40"/>
        <v>0</v>
      </c>
    </row>
    <row r="2578" spans="1:13" x14ac:dyDescent="0.35">
      <c r="A2578">
        <v>2522</v>
      </c>
      <c r="B2578" s="1">
        <v>44315</v>
      </c>
      <c r="C2578">
        <v>858</v>
      </c>
      <c r="D2578" t="s">
        <v>2920</v>
      </c>
      <c r="E2578" t="s">
        <v>2935</v>
      </c>
      <c r="F2578">
        <v>5</v>
      </c>
      <c r="G2578">
        <v>292.63</v>
      </c>
      <c r="H2578">
        <v>72.27</v>
      </c>
      <c r="I2578" t="b">
        <v>1</v>
      </c>
      <c r="J2578" t="s">
        <v>2904</v>
      </c>
      <c r="K2578" t="s">
        <v>2905</v>
      </c>
      <c r="L2578">
        <f>F2578*G2578</f>
        <v>1463.15</v>
      </c>
      <c r="M2578">
        <f t="shared" si="40"/>
        <v>1</v>
      </c>
    </row>
    <row r="2579" spans="1:13" x14ac:dyDescent="0.35">
      <c r="A2579">
        <v>6882</v>
      </c>
      <c r="B2579" s="1">
        <v>44983</v>
      </c>
      <c r="C2579">
        <v>859</v>
      </c>
      <c r="D2579" t="s">
        <v>2913</v>
      </c>
      <c r="E2579" t="s">
        <v>2918</v>
      </c>
      <c r="F2579">
        <v>5</v>
      </c>
      <c r="G2579">
        <v>112.8</v>
      </c>
      <c r="H2579">
        <v>47.9</v>
      </c>
      <c r="I2579" t="b">
        <v>0</v>
      </c>
      <c r="J2579" t="s">
        <v>2916</v>
      </c>
      <c r="K2579" t="s">
        <v>2917</v>
      </c>
      <c r="L2579">
        <f>F2579*G2579</f>
        <v>564</v>
      </c>
      <c r="M2579">
        <f t="shared" si="40"/>
        <v>0</v>
      </c>
    </row>
    <row r="2580" spans="1:13" x14ac:dyDescent="0.35">
      <c r="A2580">
        <v>9472</v>
      </c>
      <c r="B2580" s="1">
        <v>44885</v>
      </c>
      <c r="C2580">
        <v>859</v>
      </c>
      <c r="D2580" t="s">
        <v>2908</v>
      </c>
      <c r="E2580" t="s">
        <v>2909</v>
      </c>
      <c r="F2580">
        <v>3</v>
      </c>
      <c r="G2580">
        <v>460.99</v>
      </c>
      <c r="H2580">
        <v>11.3</v>
      </c>
      <c r="I2580" t="b">
        <v>0</v>
      </c>
      <c r="J2580" t="s">
        <v>2916</v>
      </c>
      <c r="K2580" t="s">
        <v>2917</v>
      </c>
      <c r="L2580">
        <f>F2580*G2580</f>
        <v>1382.97</v>
      </c>
      <c r="M2580">
        <f t="shared" si="40"/>
        <v>0</v>
      </c>
    </row>
    <row r="2581" spans="1:13" x14ac:dyDescent="0.35">
      <c r="A2581">
        <v>2196</v>
      </c>
      <c r="B2581" s="1">
        <v>44885</v>
      </c>
      <c r="C2581">
        <v>859</v>
      </c>
      <c r="D2581" t="s">
        <v>2908</v>
      </c>
      <c r="E2581" t="s">
        <v>2928</v>
      </c>
      <c r="F2581">
        <v>4</v>
      </c>
      <c r="G2581">
        <v>248.22</v>
      </c>
      <c r="H2581">
        <v>56.71</v>
      </c>
      <c r="I2581" t="b">
        <v>1</v>
      </c>
      <c r="J2581" t="s">
        <v>2904</v>
      </c>
      <c r="K2581" t="s">
        <v>2905</v>
      </c>
      <c r="L2581">
        <f>F2581*G2581</f>
        <v>992.88</v>
      </c>
      <c r="M2581">
        <f t="shared" si="40"/>
        <v>1</v>
      </c>
    </row>
    <row r="2582" spans="1:13" x14ac:dyDescent="0.35">
      <c r="A2582">
        <v>2573</v>
      </c>
      <c r="B2582" s="1">
        <v>44882</v>
      </c>
      <c r="C2582">
        <v>859</v>
      </c>
      <c r="D2582" t="s">
        <v>2908</v>
      </c>
      <c r="E2582" t="s">
        <v>2937</v>
      </c>
      <c r="F2582">
        <v>2</v>
      </c>
      <c r="G2582">
        <v>152.19</v>
      </c>
      <c r="H2582">
        <v>12.28</v>
      </c>
      <c r="I2582" t="b">
        <v>0</v>
      </c>
      <c r="J2582" t="s">
        <v>2910</v>
      </c>
      <c r="K2582" t="s">
        <v>2905</v>
      </c>
      <c r="L2582">
        <f>F2582*G2582</f>
        <v>304.38</v>
      </c>
      <c r="M2582">
        <f t="shared" si="40"/>
        <v>0</v>
      </c>
    </row>
    <row r="2583" spans="1:13" x14ac:dyDescent="0.35">
      <c r="A2583">
        <v>8996</v>
      </c>
      <c r="B2583" s="1">
        <v>44784</v>
      </c>
      <c r="C2583">
        <v>859</v>
      </c>
      <c r="D2583" t="s">
        <v>2920</v>
      </c>
      <c r="E2583" t="s">
        <v>2927</v>
      </c>
      <c r="F2583">
        <v>3</v>
      </c>
      <c r="G2583">
        <v>480.2</v>
      </c>
      <c r="H2583">
        <v>127.78</v>
      </c>
      <c r="I2583" t="b">
        <v>0</v>
      </c>
      <c r="J2583" t="s">
        <v>2919</v>
      </c>
      <c r="K2583" t="s">
        <v>2917</v>
      </c>
      <c r="L2583">
        <f>F2583*G2583</f>
        <v>1440.6</v>
      </c>
      <c r="M2583">
        <f t="shared" si="40"/>
        <v>0</v>
      </c>
    </row>
    <row r="2584" spans="1:13" x14ac:dyDescent="0.35">
      <c r="A2584">
        <v>5108</v>
      </c>
      <c r="B2584" s="1">
        <v>44708</v>
      </c>
      <c r="C2584">
        <v>859</v>
      </c>
      <c r="D2584" t="s">
        <v>2908</v>
      </c>
      <c r="E2584" t="s">
        <v>2909</v>
      </c>
      <c r="F2584">
        <v>5</v>
      </c>
      <c r="G2584">
        <v>48.32</v>
      </c>
      <c r="H2584">
        <v>14.63</v>
      </c>
      <c r="I2584" t="b">
        <v>1</v>
      </c>
      <c r="J2584" t="s">
        <v>2916</v>
      </c>
      <c r="K2584" t="s">
        <v>2905</v>
      </c>
      <c r="L2584">
        <f>F2584*G2584</f>
        <v>241.6</v>
      </c>
      <c r="M2584">
        <f t="shared" si="40"/>
        <v>1</v>
      </c>
    </row>
    <row r="2585" spans="1:13" x14ac:dyDescent="0.35">
      <c r="A2585">
        <v>1410</v>
      </c>
      <c r="B2585" s="1">
        <v>44568</v>
      </c>
      <c r="C2585">
        <v>859</v>
      </c>
      <c r="D2585" t="s">
        <v>2911</v>
      </c>
      <c r="E2585" t="s">
        <v>2924</v>
      </c>
      <c r="F2585">
        <v>4</v>
      </c>
      <c r="G2585">
        <v>160.71</v>
      </c>
      <c r="H2585">
        <v>26.14</v>
      </c>
      <c r="I2585" t="b">
        <v>0</v>
      </c>
      <c r="J2585" t="s">
        <v>2919</v>
      </c>
      <c r="K2585" t="s">
        <v>2905</v>
      </c>
      <c r="L2585">
        <f>F2585*G2585</f>
        <v>642.84</v>
      </c>
      <c r="M2585">
        <f t="shared" si="40"/>
        <v>0</v>
      </c>
    </row>
    <row r="2586" spans="1:13" x14ac:dyDescent="0.35">
      <c r="A2586">
        <v>9693</v>
      </c>
      <c r="B2586" s="1">
        <v>44394</v>
      </c>
      <c r="C2586">
        <v>859</v>
      </c>
      <c r="D2586" t="s">
        <v>2902</v>
      </c>
      <c r="E2586" t="s">
        <v>2903</v>
      </c>
      <c r="F2586">
        <v>1</v>
      </c>
      <c r="G2586">
        <v>286.86</v>
      </c>
      <c r="H2586">
        <v>22.89</v>
      </c>
      <c r="I2586" t="b">
        <v>0</v>
      </c>
      <c r="J2586" t="s">
        <v>2916</v>
      </c>
      <c r="K2586" t="s">
        <v>2917</v>
      </c>
      <c r="L2586">
        <f>F2586*G2586</f>
        <v>286.86</v>
      </c>
      <c r="M2586">
        <f t="shared" si="40"/>
        <v>0</v>
      </c>
    </row>
    <row r="2587" spans="1:13" x14ac:dyDescent="0.35">
      <c r="A2587">
        <v>6235</v>
      </c>
      <c r="B2587" s="1">
        <v>44794</v>
      </c>
      <c r="C2587">
        <v>860</v>
      </c>
      <c r="D2587" t="s">
        <v>2906</v>
      </c>
      <c r="E2587" t="s">
        <v>2925</v>
      </c>
      <c r="F2587">
        <v>2</v>
      </c>
      <c r="G2587">
        <v>360.68</v>
      </c>
      <c r="H2587">
        <v>102.59</v>
      </c>
      <c r="I2587" t="b">
        <v>0</v>
      </c>
      <c r="J2587" t="s">
        <v>2916</v>
      </c>
      <c r="K2587" t="s">
        <v>2905</v>
      </c>
      <c r="L2587">
        <f>F2587*G2587</f>
        <v>721.36</v>
      </c>
      <c r="M2587">
        <f t="shared" si="40"/>
        <v>0</v>
      </c>
    </row>
    <row r="2588" spans="1:13" x14ac:dyDescent="0.35">
      <c r="A2588">
        <v>2436</v>
      </c>
      <c r="B2588" s="1">
        <v>44701</v>
      </c>
      <c r="C2588">
        <v>860</v>
      </c>
      <c r="D2588" t="s">
        <v>2908</v>
      </c>
      <c r="E2588" t="s">
        <v>2938</v>
      </c>
      <c r="F2588">
        <v>1</v>
      </c>
      <c r="G2588">
        <v>15.71</v>
      </c>
      <c r="H2588">
        <v>7.34</v>
      </c>
      <c r="I2588" t="b">
        <v>0</v>
      </c>
      <c r="J2588" t="s">
        <v>2929</v>
      </c>
      <c r="K2588" t="s">
        <v>2917</v>
      </c>
      <c r="L2588">
        <f>F2588*G2588</f>
        <v>15.71</v>
      </c>
      <c r="M2588">
        <f t="shared" si="40"/>
        <v>0</v>
      </c>
    </row>
    <row r="2589" spans="1:13" x14ac:dyDescent="0.35">
      <c r="A2589">
        <v>3711</v>
      </c>
      <c r="B2589" s="1">
        <v>44320</v>
      </c>
      <c r="C2589">
        <v>860</v>
      </c>
      <c r="D2589" t="s">
        <v>2911</v>
      </c>
      <c r="E2589" t="s">
        <v>2944</v>
      </c>
      <c r="F2589">
        <v>2</v>
      </c>
      <c r="G2589">
        <v>460.37</v>
      </c>
      <c r="H2589">
        <v>144.22999999999999</v>
      </c>
      <c r="I2589" t="b">
        <v>0</v>
      </c>
      <c r="J2589" t="s">
        <v>2904</v>
      </c>
      <c r="K2589" t="s">
        <v>2905</v>
      </c>
      <c r="L2589">
        <f>F2589*G2589</f>
        <v>920.74</v>
      </c>
      <c r="M2589">
        <f t="shared" si="40"/>
        <v>0</v>
      </c>
    </row>
    <row r="2590" spans="1:13" x14ac:dyDescent="0.35">
      <c r="A2590">
        <v>2342</v>
      </c>
      <c r="B2590" s="1">
        <v>44338</v>
      </c>
      <c r="C2590">
        <v>861</v>
      </c>
      <c r="D2590" t="s">
        <v>2913</v>
      </c>
      <c r="E2590" t="s">
        <v>2914</v>
      </c>
      <c r="F2590">
        <v>4</v>
      </c>
      <c r="G2590">
        <v>250.15</v>
      </c>
      <c r="H2590">
        <v>98.68</v>
      </c>
      <c r="I2590" t="b">
        <v>1</v>
      </c>
      <c r="J2590" t="s">
        <v>2904</v>
      </c>
      <c r="K2590" t="s">
        <v>2905</v>
      </c>
      <c r="L2590">
        <f>F2590*G2590</f>
        <v>1000.6</v>
      </c>
      <c r="M2590">
        <f t="shared" si="40"/>
        <v>1</v>
      </c>
    </row>
    <row r="2591" spans="1:13" x14ac:dyDescent="0.35">
      <c r="A2591">
        <v>226</v>
      </c>
      <c r="B2591" s="1">
        <v>45002</v>
      </c>
      <c r="C2591">
        <v>863</v>
      </c>
      <c r="D2591" t="s">
        <v>2906</v>
      </c>
      <c r="E2591" t="s">
        <v>2907</v>
      </c>
      <c r="F2591">
        <v>4</v>
      </c>
      <c r="G2591">
        <v>103.55</v>
      </c>
      <c r="H2591">
        <v>26.32</v>
      </c>
      <c r="I2591" t="b">
        <v>0</v>
      </c>
      <c r="J2591" t="s">
        <v>2929</v>
      </c>
      <c r="K2591" t="s">
        <v>2905</v>
      </c>
      <c r="L2591">
        <f>F2591*G2591</f>
        <v>414.2</v>
      </c>
      <c r="M2591">
        <f t="shared" si="40"/>
        <v>0</v>
      </c>
    </row>
    <row r="2592" spans="1:13" x14ac:dyDescent="0.35">
      <c r="A2592">
        <v>6367</v>
      </c>
      <c r="B2592" s="1">
        <v>44538</v>
      </c>
      <c r="C2592">
        <v>863</v>
      </c>
      <c r="D2592" t="s">
        <v>2902</v>
      </c>
      <c r="E2592" t="s">
        <v>2903</v>
      </c>
      <c r="F2592">
        <v>3</v>
      </c>
      <c r="G2592">
        <v>377.82</v>
      </c>
      <c r="H2592">
        <v>38.75</v>
      </c>
      <c r="I2592" t="b">
        <v>1</v>
      </c>
      <c r="J2592" t="s">
        <v>2904</v>
      </c>
      <c r="K2592" t="s">
        <v>2917</v>
      </c>
      <c r="L2592">
        <f>F2592*G2592</f>
        <v>1133.46</v>
      </c>
      <c r="M2592">
        <f t="shared" si="40"/>
        <v>1</v>
      </c>
    </row>
    <row r="2593" spans="1:13" x14ac:dyDescent="0.35">
      <c r="A2593">
        <v>6966</v>
      </c>
      <c r="B2593" s="1">
        <v>44469</v>
      </c>
      <c r="C2593">
        <v>864</v>
      </c>
      <c r="D2593" t="s">
        <v>2920</v>
      </c>
      <c r="E2593" t="s">
        <v>2921</v>
      </c>
      <c r="F2593">
        <v>3</v>
      </c>
      <c r="G2593">
        <v>244.99</v>
      </c>
      <c r="H2593">
        <v>13.04</v>
      </c>
      <c r="I2593" t="b">
        <v>0</v>
      </c>
      <c r="J2593" t="s">
        <v>2929</v>
      </c>
      <c r="K2593" t="s">
        <v>2905</v>
      </c>
      <c r="L2593">
        <f>F2593*G2593</f>
        <v>734.97</v>
      </c>
      <c r="M2593">
        <f t="shared" si="40"/>
        <v>0</v>
      </c>
    </row>
    <row r="2594" spans="1:13" x14ac:dyDescent="0.35">
      <c r="A2594">
        <v>2197</v>
      </c>
      <c r="B2594" s="1">
        <v>44286</v>
      </c>
      <c r="C2594">
        <v>864</v>
      </c>
      <c r="D2594" t="s">
        <v>2906</v>
      </c>
      <c r="E2594" t="s">
        <v>2934</v>
      </c>
      <c r="F2594">
        <v>5</v>
      </c>
      <c r="G2594">
        <v>285.08999999999997</v>
      </c>
      <c r="H2594">
        <v>16.61</v>
      </c>
      <c r="I2594" t="b">
        <v>1</v>
      </c>
      <c r="J2594" t="s">
        <v>2929</v>
      </c>
      <c r="K2594" t="s">
        <v>2905</v>
      </c>
      <c r="L2594">
        <f>F2594*G2594</f>
        <v>1425.4499999999998</v>
      </c>
      <c r="M2594">
        <f t="shared" si="40"/>
        <v>1</v>
      </c>
    </row>
    <row r="2595" spans="1:13" x14ac:dyDescent="0.35">
      <c r="A2595">
        <v>3134</v>
      </c>
      <c r="B2595" s="1">
        <v>44846</v>
      </c>
      <c r="C2595">
        <v>865</v>
      </c>
      <c r="D2595" t="s">
        <v>2920</v>
      </c>
      <c r="E2595" t="s">
        <v>2936</v>
      </c>
      <c r="F2595">
        <v>5</v>
      </c>
      <c r="G2595">
        <v>279.86</v>
      </c>
      <c r="H2595">
        <v>130.24</v>
      </c>
      <c r="I2595" t="b">
        <v>0</v>
      </c>
      <c r="J2595" t="s">
        <v>2919</v>
      </c>
      <c r="K2595" t="s">
        <v>2917</v>
      </c>
      <c r="L2595">
        <f>F2595*G2595</f>
        <v>1399.3000000000002</v>
      </c>
      <c r="M2595">
        <f t="shared" si="40"/>
        <v>0</v>
      </c>
    </row>
    <row r="2596" spans="1:13" x14ac:dyDescent="0.35">
      <c r="A2596">
        <v>546</v>
      </c>
      <c r="B2596" s="1">
        <v>44455</v>
      </c>
      <c r="C2596">
        <v>865</v>
      </c>
      <c r="D2596" t="s">
        <v>2920</v>
      </c>
      <c r="E2596" t="s">
        <v>2935</v>
      </c>
      <c r="F2596">
        <v>1</v>
      </c>
      <c r="G2596">
        <v>490.37</v>
      </c>
      <c r="H2596">
        <v>167.34</v>
      </c>
      <c r="I2596" t="b">
        <v>1</v>
      </c>
      <c r="J2596" t="s">
        <v>2904</v>
      </c>
      <c r="K2596" t="s">
        <v>2905</v>
      </c>
      <c r="L2596">
        <f>F2596*G2596</f>
        <v>490.37</v>
      </c>
      <c r="M2596">
        <f t="shared" si="40"/>
        <v>1</v>
      </c>
    </row>
    <row r="2597" spans="1:13" x14ac:dyDescent="0.35">
      <c r="A2597">
        <v>2819</v>
      </c>
      <c r="B2597" s="1">
        <v>44381</v>
      </c>
      <c r="C2597">
        <v>865</v>
      </c>
      <c r="D2597" t="s">
        <v>2913</v>
      </c>
      <c r="E2597" t="s">
        <v>2926</v>
      </c>
      <c r="F2597">
        <v>3</v>
      </c>
      <c r="G2597">
        <v>182.38</v>
      </c>
      <c r="H2597">
        <v>49.08</v>
      </c>
      <c r="I2597" t="b">
        <v>1</v>
      </c>
      <c r="J2597" t="s">
        <v>2910</v>
      </c>
      <c r="K2597" t="s">
        <v>2905</v>
      </c>
      <c r="L2597">
        <f>F2597*G2597</f>
        <v>547.14</v>
      </c>
      <c r="M2597">
        <f t="shared" si="40"/>
        <v>1</v>
      </c>
    </row>
    <row r="2598" spans="1:13" x14ac:dyDescent="0.35">
      <c r="A2598">
        <v>2412</v>
      </c>
      <c r="B2598" s="1">
        <v>44992</v>
      </c>
      <c r="C2598">
        <v>866</v>
      </c>
      <c r="D2598" t="s">
        <v>2920</v>
      </c>
      <c r="E2598" t="s">
        <v>2936</v>
      </c>
      <c r="F2598">
        <v>2</v>
      </c>
      <c r="G2598">
        <v>431.55</v>
      </c>
      <c r="H2598">
        <v>161.74</v>
      </c>
      <c r="I2598" t="b">
        <v>1</v>
      </c>
      <c r="J2598" t="s">
        <v>2929</v>
      </c>
      <c r="K2598" t="s">
        <v>2917</v>
      </c>
      <c r="L2598">
        <f>F2598*G2598</f>
        <v>863.1</v>
      </c>
      <c r="M2598">
        <f t="shared" si="40"/>
        <v>1</v>
      </c>
    </row>
    <row r="2599" spans="1:13" x14ac:dyDescent="0.35">
      <c r="A2599">
        <v>8190</v>
      </c>
      <c r="B2599" s="1">
        <v>44870</v>
      </c>
      <c r="C2599">
        <v>866</v>
      </c>
      <c r="D2599" t="s">
        <v>2913</v>
      </c>
      <c r="E2599" t="s">
        <v>2918</v>
      </c>
      <c r="F2599">
        <v>5</v>
      </c>
      <c r="G2599">
        <v>488.89</v>
      </c>
      <c r="H2599">
        <v>238.05</v>
      </c>
      <c r="I2599" t="b">
        <v>1</v>
      </c>
      <c r="J2599" t="s">
        <v>2916</v>
      </c>
      <c r="K2599" t="s">
        <v>2917</v>
      </c>
      <c r="L2599">
        <f>F2599*G2599</f>
        <v>2444.4499999999998</v>
      </c>
      <c r="M2599">
        <f t="shared" si="40"/>
        <v>1</v>
      </c>
    </row>
    <row r="2600" spans="1:13" x14ac:dyDescent="0.35">
      <c r="A2600">
        <v>6895</v>
      </c>
      <c r="B2600" s="1">
        <v>44720</v>
      </c>
      <c r="C2600">
        <v>866</v>
      </c>
      <c r="D2600" t="s">
        <v>2902</v>
      </c>
      <c r="E2600" t="s">
        <v>2939</v>
      </c>
      <c r="F2600">
        <v>4</v>
      </c>
      <c r="G2600">
        <v>303.14999999999998</v>
      </c>
      <c r="H2600">
        <v>115.6</v>
      </c>
      <c r="I2600" t="b">
        <v>1</v>
      </c>
      <c r="J2600" t="s">
        <v>2919</v>
      </c>
      <c r="K2600" t="s">
        <v>2917</v>
      </c>
      <c r="L2600">
        <f>F2600*G2600</f>
        <v>1212.5999999999999</v>
      </c>
      <c r="M2600">
        <f t="shared" si="40"/>
        <v>1</v>
      </c>
    </row>
    <row r="2601" spans="1:13" x14ac:dyDescent="0.35">
      <c r="A2601">
        <v>9569</v>
      </c>
      <c r="B2601" s="1">
        <v>44949</v>
      </c>
      <c r="C2601">
        <v>867</v>
      </c>
      <c r="D2601" t="s">
        <v>2911</v>
      </c>
      <c r="E2601" t="s">
        <v>2912</v>
      </c>
      <c r="F2601">
        <v>3</v>
      </c>
      <c r="G2601">
        <v>238.5</v>
      </c>
      <c r="H2601">
        <v>111.8</v>
      </c>
      <c r="I2601" t="b">
        <v>1</v>
      </c>
      <c r="J2601" t="s">
        <v>2916</v>
      </c>
      <c r="K2601" t="s">
        <v>2905</v>
      </c>
      <c r="L2601">
        <f>F2601*G2601</f>
        <v>715.5</v>
      </c>
      <c r="M2601">
        <f t="shared" si="40"/>
        <v>1</v>
      </c>
    </row>
    <row r="2602" spans="1:13" x14ac:dyDescent="0.35">
      <c r="A2602">
        <v>1844</v>
      </c>
      <c r="B2602" s="1">
        <v>44940</v>
      </c>
      <c r="C2602">
        <v>867</v>
      </c>
      <c r="D2602" t="s">
        <v>2902</v>
      </c>
      <c r="E2602" t="s">
        <v>2939</v>
      </c>
      <c r="F2602">
        <v>1</v>
      </c>
      <c r="G2602">
        <v>181.31</v>
      </c>
      <c r="H2602">
        <v>18.47</v>
      </c>
      <c r="I2602" t="b">
        <v>0</v>
      </c>
      <c r="J2602" t="s">
        <v>2916</v>
      </c>
      <c r="K2602" t="s">
        <v>2917</v>
      </c>
      <c r="L2602">
        <f>F2602*G2602</f>
        <v>181.31</v>
      </c>
      <c r="M2602">
        <f t="shared" si="40"/>
        <v>0</v>
      </c>
    </row>
    <row r="2603" spans="1:13" x14ac:dyDescent="0.35">
      <c r="A2603">
        <v>8414</v>
      </c>
      <c r="B2603" s="1">
        <v>44550</v>
      </c>
      <c r="C2603">
        <v>867</v>
      </c>
      <c r="D2603" t="s">
        <v>2906</v>
      </c>
      <c r="E2603" t="s">
        <v>2934</v>
      </c>
      <c r="F2603">
        <v>4</v>
      </c>
      <c r="G2603">
        <v>308.92</v>
      </c>
      <c r="H2603">
        <v>153.37</v>
      </c>
      <c r="I2603" t="b">
        <v>1</v>
      </c>
      <c r="J2603" t="s">
        <v>2929</v>
      </c>
      <c r="K2603" t="s">
        <v>2905</v>
      </c>
      <c r="L2603">
        <f>F2603*G2603</f>
        <v>1235.68</v>
      </c>
      <c r="M2603">
        <f t="shared" si="40"/>
        <v>1</v>
      </c>
    </row>
    <row r="2604" spans="1:13" x14ac:dyDescent="0.35">
      <c r="A2604">
        <v>1393</v>
      </c>
      <c r="B2604" s="1">
        <v>44398</v>
      </c>
      <c r="C2604">
        <v>867</v>
      </c>
      <c r="D2604" t="s">
        <v>2911</v>
      </c>
      <c r="E2604" t="s">
        <v>2944</v>
      </c>
      <c r="F2604">
        <v>4</v>
      </c>
      <c r="G2604">
        <v>455.01</v>
      </c>
      <c r="H2604">
        <v>18.38</v>
      </c>
      <c r="I2604" t="b">
        <v>1</v>
      </c>
      <c r="J2604" t="s">
        <v>2904</v>
      </c>
      <c r="K2604" t="s">
        <v>2905</v>
      </c>
      <c r="L2604">
        <f>F2604*G2604</f>
        <v>1820.04</v>
      </c>
      <c r="M2604">
        <f t="shared" si="40"/>
        <v>1</v>
      </c>
    </row>
    <row r="2605" spans="1:13" x14ac:dyDescent="0.35">
      <c r="A2605">
        <v>8285</v>
      </c>
      <c r="B2605" s="1">
        <v>44314</v>
      </c>
      <c r="C2605">
        <v>867</v>
      </c>
      <c r="D2605" t="s">
        <v>2902</v>
      </c>
      <c r="E2605" t="s">
        <v>2915</v>
      </c>
      <c r="F2605">
        <v>1</v>
      </c>
      <c r="G2605">
        <v>98.95</v>
      </c>
      <c r="H2605">
        <v>20.46</v>
      </c>
      <c r="I2605" t="b">
        <v>0</v>
      </c>
      <c r="J2605" t="s">
        <v>2910</v>
      </c>
      <c r="K2605" t="s">
        <v>2905</v>
      </c>
      <c r="L2605">
        <f>F2605*G2605</f>
        <v>98.95</v>
      </c>
      <c r="M2605">
        <f t="shared" si="40"/>
        <v>0</v>
      </c>
    </row>
    <row r="2606" spans="1:13" x14ac:dyDescent="0.35">
      <c r="A2606">
        <v>7370</v>
      </c>
      <c r="B2606" s="1">
        <v>44925</v>
      </c>
      <c r="C2606">
        <v>868</v>
      </c>
      <c r="D2606" t="s">
        <v>2911</v>
      </c>
      <c r="E2606" t="s">
        <v>2912</v>
      </c>
      <c r="F2606">
        <v>5</v>
      </c>
      <c r="G2606">
        <v>365.05</v>
      </c>
      <c r="H2606">
        <v>34.770000000000003</v>
      </c>
      <c r="I2606" t="b">
        <v>0</v>
      </c>
      <c r="J2606" t="s">
        <v>2929</v>
      </c>
      <c r="K2606" t="s">
        <v>2917</v>
      </c>
      <c r="L2606">
        <f>F2606*G2606</f>
        <v>1825.25</v>
      </c>
      <c r="M2606">
        <f t="shared" si="40"/>
        <v>0</v>
      </c>
    </row>
    <row r="2607" spans="1:13" x14ac:dyDescent="0.35">
      <c r="A2607">
        <v>3675</v>
      </c>
      <c r="B2607" s="1">
        <v>44525</v>
      </c>
      <c r="C2607">
        <v>868</v>
      </c>
      <c r="D2607" t="s">
        <v>2906</v>
      </c>
      <c r="E2607" t="s">
        <v>2922</v>
      </c>
      <c r="F2607">
        <v>5</v>
      </c>
      <c r="G2607">
        <v>190.1</v>
      </c>
      <c r="H2607">
        <v>72.489999999999995</v>
      </c>
      <c r="I2607" t="b">
        <v>1</v>
      </c>
      <c r="J2607" t="s">
        <v>2929</v>
      </c>
      <c r="K2607" t="s">
        <v>2917</v>
      </c>
      <c r="L2607">
        <f>F2607*G2607</f>
        <v>950.5</v>
      </c>
      <c r="M2607">
        <f t="shared" si="40"/>
        <v>1</v>
      </c>
    </row>
    <row r="2608" spans="1:13" x14ac:dyDescent="0.35">
      <c r="A2608">
        <v>4742</v>
      </c>
      <c r="B2608" s="1">
        <v>44504</v>
      </c>
      <c r="C2608">
        <v>868</v>
      </c>
      <c r="D2608" t="s">
        <v>2908</v>
      </c>
      <c r="E2608" t="s">
        <v>2928</v>
      </c>
      <c r="F2608">
        <v>1</v>
      </c>
      <c r="G2608">
        <v>173.35</v>
      </c>
      <c r="H2608">
        <v>42.33</v>
      </c>
      <c r="I2608" t="b">
        <v>1</v>
      </c>
      <c r="J2608" t="s">
        <v>2916</v>
      </c>
      <c r="K2608" t="s">
        <v>2917</v>
      </c>
      <c r="L2608">
        <f>F2608*G2608</f>
        <v>173.35</v>
      </c>
      <c r="M2608">
        <f t="shared" si="40"/>
        <v>1</v>
      </c>
    </row>
    <row r="2609" spans="1:13" x14ac:dyDescent="0.35">
      <c r="A2609">
        <v>876</v>
      </c>
      <c r="B2609" s="1">
        <v>44755</v>
      </c>
      <c r="C2609">
        <v>869</v>
      </c>
      <c r="D2609" t="s">
        <v>2913</v>
      </c>
      <c r="E2609" t="s">
        <v>2918</v>
      </c>
      <c r="F2609">
        <v>4</v>
      </c>
      <c r="G2609">
        <v>267.64999999999998</v>
      </c>
      <c r="H2609">
        <v>97.57</v>
      </c>
      <c r="I2609" t="b">
        <v>0</v>
      </c>
      <c r="J2609" t="s">
        <v>2904</v>
      </c>
      <c r="K2609" t="s">
        <v>2905</v>
      </c>
      <c r="L2609">
        <f>F2609*G2609</f>
        <v>1070.5999999999999</v>
      </c>
      <c r="M2609">
        <f t="shared" si="40"/>
        <v>0</v>
      </c>
    </row>
    <row r="2610" spans="1:13" x14ac:dyDescent="0.35">
      <c r="A2610">
        <v>3914</v>
      </c>
      <c r="B2610" s="1">
        <v>44465</v>
      </c>
      <c r="C2610">
        <v>869</v>
      </c>
      <c r="D2610" t="s">
        <v>2908</v>
      </c>
      <c r="E2610" t="s">
        <v>2928</v>
      </c>
      <c r="F2610">
        <v>5</v>
      </c>
      <c r="G2610">
        <v>78.78</v>
      </c>
      <c r="H2610">
        <v>6.27</v>
      </c>
      <c r="I2610" t="b">
        <v>1</v>
      </c>
      <c r="J2610" t="s">
        <v>2929</v>
      </c>
      <c r="K2610" t="s">
        <v>2905</v>
      </c>
      <c r="L2610">
        <f>F2610*G2610</f>
        <v>393.9</v>
      </c>
      <c r="M2610">
        <f t="shared" si="40"/>
        <v>1</v>
      </c>
    </row>
    <row r="2611" spans="1:13" x14ac:dyDescent="0.35">
      <c r="A2611">
        <v>9344</v>
      </c>
      <c r="B2611" s="1">
        <v>44398</v>
      </c>
      <c r="C2611">
        <v>869</v>
      </c>
      <c r="D2611" t="s">
        <v>2911</v>
      </c>
      <c r="E2611" t="s">
        <v>2943</v>
      </c>
      <c r="F2611">
        <v>5</v>
      </c>
      <c r="G2611">
        <v>352.46</v>
      </c>
      <c r="H2611">
        <v>173.86</v>
      </c>
      <c r="I2611" t="b">
        <v>1</v>
      </c>
      <c r="J2611" t="s">
        <v>2919</v>
      </c>
      <c r="K2611" t="s">
        <v>2917</v>
      </c>
      <c r="L2611">
        <f>F2611*G2611</f>
        <v>1762.3</v>
      </c>
      <c r="M2611">
        <f t="shared" si="40"/>
        <v>1</v>
      </c>
    </row>
    <row r="2612" spans="1:13" x14ac:dyDescent="0.35">
      <c r="A2612">
        <v>5424</v>
      </c>
      <c r="B2612" s="1">
        <v>44304</v>
      </c>
      <c r="C2612">
        <v>869</v>
      </c>
      <c r="D2612" t="s">
        <v>2920</v>
      </c>
      <c r="E2612" t="s">
        <v>2935</v>
      </c>
      <c r="F2612">
        <v>1</v>
      </c>
      <c r="G2612">
        <v>27.52</v>
      </c>
      <c r="H2612">
        <v>12.67</v>
      </c>
      <c r="I2612" t="b">
        <v>1</v>
      </c>
      <c r="J2612" t="s">
        <v>2904</v>
      </c>
      <c r="K2612" t="s">
        <v>2917</v>
      </c>
      <c r="L2612">
        <f>F2612*G2612</f>
        <v>27.52</v>
      </c>
      <c r="M2612">
        <f t="shared" si="40"/>
        <v>1</v>
      </c>
    </row>
    <row r="2613" spans="1:13" x14ac:dyDescent="0.35">
      <c r="A2613">
        <v>7448</v>
      </c>
      <c r="B2613" s="1">
        <v>44833</v>
      </c>
      <c r="C2613">
        <v>870</v>
      </c>
      <c r="D2613" t="s">
        <v>2902</v>
      </c>
      <c r="E2613" t="s">
        <v>2933</v>
      </c>
      <c r="F2613">
        <v>5</v>
      </c>
      <c r="G2613">
        <v>283.94</v>
      </c>
      <c r="H2613">
        <v>123.89</v>
      </c>
      <c r="I2613" t="b">
        <v>0</v>
      </c>
      <c r="J2613" t="s">
        <v>2919</v>
      </c>
      <c r="K2613" t="s">
        <v>2905</v>
      </c>
      <c r="L2613">
        <f>F2613*G2613</f>
        <v>1419.7</v>
      </c>
      <c r="M2613">
        <f t="shared" si="40"/>
        <v>0</v>
      </c>
    </row>
    <row r="2614" spans="1:13" x14ac:dyDescent="0.35">
      <c r="A2614">
        <v>6165</v>
      </c>
      <c r="B2614" s="1">
        <v>44596</v>
      </c>
      <c r="C2614">
        <v>870</v>
      </c>
      <c r="D2614" t="s">
        <v>2902</v>
      </c>
      <c r="E2614" t="s">
        <v>2903</v>
      </c>
      <c r="F2614">
        <v>1</v>
      </c>
      <c r="G2614">
        <v>110.55</v>
      </c>
      <c r="H2614">
        <v>54.34</v>
      </c>
      <c r="I2614" t="b">
        <v>0</v>
      </c>
      <c r="J2614" t="s">
        <v>2929</v>
      </c>
      <c r="K2614" t="s">
        <v>2917</v>
      </c>
      <c r="L2614">
        <f>F2614*G2614</f>
        <v>110.55</v>
      </c>
      <c r="M2614">
        <f t="shared" si="40"/>
        <v>0</v>
      </c>
    </row>
    <row r="2615" spans="1:13" x14ac:dyDescent="0.35">
      <c r="A2615">
        <v>5913</v>
      </c>
      <c r="B2615" s="1">
        <v>44545</v>
      </c>
      <c r="C2615">
        <v>870</v>
      </c>
      <c r="D2615" t="s">
        <v>2920</v>
      </c>
      <c r="E2615" t="s">
        <v>2935</v>
      </c>
      <c r="F2615">
        <v>4</v>
      </c>
      <c r="G2615">
        <v>80.63</v>
      </c>
      <c r="H2615">
        <v>34.4</v>
      </c>
      <c r="I2615" t="b">
        <v>0</v>
      </c>
      <c r="J2615" t="s">
        <v>2916</v>
      </c>
      <c r="K2615" t="s">
        <v>2917</v>
      </c>
      <c r="L2615">
        <f>F2615*G2615</f>
        <v>322.52</v>
      </c>
      <c r="M2615">
        <f t="shared" si="40"/>
        <v>0</v>
      </c>
    </row>
    <row r="2616" spans="1:13" x14ac:dyDescent="0.35">
      <c r="A2616">
        <v>620</v>
      </c>
      <c r="B2616" s="1">
        <v>44824</v>
      </c>
      <c r="C2616">
        <v>872</v>
      </c>
      <c r="D2616" t="s">
        <v>2911</v>
      </c>
      <c r="E2616" t="s">
        <v>2912</v>
      </c>
      <c r="F2616">
        <v>5</v>
      </c>
      <c r="G2616">
        <v>348.98</v>
      </c>
      <c r="H2616">
        <v>40.1</v>
      </c>
      <c r="I2616" t="b">
        <v>0</v>
      </c>
      <c r="J2616" t="s">
        <v>2904</v>
      </c>
      <c r="K2616" t="s">
        <v>2905</v>
      </c>
      <c r="L2616">
        <f>F2616*G2616</f>
        <v>1744.9</v>
      </c>
      <c r="M2616">
        <f t="shared" si="40"/>
        <v>0</v>
      </c>
    </row>
    <row r="2617" spans="1:13" x14ac:dyDescent="0.35">
      <c r="A2617">
        <v>7599</v>
      </c>
      <c r="B2617" s="1">
        <v>44574</v>
      </c>
      <c r="C2617">
        <v>872</v>
      </c>
      <c r="D2617" t="s">
        <v>2906</v>
      </c>
      <c r="E2617" t="s">
        <v>2941</v>
      </c>
      <c r="F2617">
        <v>1</v>
      </c>
      <c r="G2617">
        <v>434.53</v>
      </c>
      <c r="H2617">
        <v>126.79</v>
      </c>
      <c r="I2617" t="b">
        <v>1</v>
      </c>
      <c r="J2617" t="s">
        <v>2929</v>
      </c>
      <c r="K2617" t="s">
        <v>2917</v>
      </c>
      <c r="L2617">
        <f>F2617*G2617</f>
        <v>434.53</v>
      </c>
      <c r="M2617">
        <f t="shared" si="40"/>
        <v>1</v>
      </c>
    </row>
    <row r="2618" spans="1:13" x14ac:dyDescent="0.35">
      <c r="A2618">
        <v>4972</v>
      </c>
      <c r="B2618" s="1">
        <v>44925</v>
      </c>
      <c r="C2618">
        <v>873</v>
      </c>
      <c r="D2618" t="s">
        <v>2920</v>
      </c>
      <c r="E2618" t="s">
        <v>2935</v>
      </c>
      <c r="F2618">
        <v>3</v>
      </c>
      <c r="G2618">
        <v>280.55</v>
      </c>
      <c r="H2618">
        <v>24</v>
      </c>
      <c r="I2618" t="b">
        <v>1</v>
      </c>
      <c r="J2618" t="s">
        <v>2904</v>
      </c>
      <c r="K2618" t="s">
        <v>2917</v>
      </c>
      <c r="L2618">
        <f>F2618*G2618</f>
        <v>841.65000000000009</v>
      </c>
      <c r="M2618">
        <f t="shared" si="40"/>
        <v>1</v>
      </c>
    </row>
    <row r="2619" spans="1:13" x14ac:dyDescent="0.35">
      <c r="A2619">
        <v>8820</v>
      </c>
      <c r="B2619" s="1">
        <v>44864</v>
      </c>
      <c r="C2619">
        <v>873</v>
      </c>
      <c r="D2619" t="s">
        <v>2913</v>
      </c>
      <c r="E2619" t="s">
        <v>2918</v>
      </c>
      <c r="F2619">
        <v>2</v>
      </c>
      <c r="G2619">
        <v>409.91</v>
      </c>
      <c r="H2619">
        <v>60.84</v>
      </c>
      <c r="I2619" t="b">
        <v>1</v>
      </c>
      <c r="J2619" t="s">
        <v>2929</v>
      </c>
      <c r="K2619" t="s">
        <v>2905</v>
      </c>
      <c r="L2619">
        <f>F2619*G2619</f>
        <v>819.82</v>
      </c>
      <c r="M2619">
        <f t="shared" si="40"/>
        <v>1</v>
      </c>
    </row>
    <row r="2620" spans="1:13" x14ac:dyDescent="0.35">
      <c r="A2620">
        <v>8669</v>
      </c>
      <c r="B2620" s="1">
        <v>44831</v>
      </c>
      <c r="C2620">
        <v>873</v>
      </c>
      <c r="D2620" t="s">
        <v>2902</v>
      </c>
      <c r="E2620" t="s">
        <v>2915</v>
      </c>
      <c r="F2620">
        <v>3</v>
      </c>
      <c r="G2620">
        <v>161.16999999999999</v>
      </c>
      <c r="H2620">
        <v>7.47</v>
      </c>
      <c r="I2620" t="b">
        <v>0</v>
      </c>
      <c r="J2620" t="s">
        <v>2929</v>
      </c>
      <c r="K2620" t="s">
        <v>2905</v>
      </c>
      <c r="L2620">
        <f>F2620*G2620</f>
        <v>483.51</v>
      </c>
      <c r="M2620">
        <f t="shared" si="40"/>
        <v>0</v>
      </c>
    </row>
    <row r="2621" spans="1:13" x14ac:dyDescent="0.35">
      <c r="A2621">
        <v>3589</v>
      </c>
      <c r="B2621" s="1">
        <v>44536</v>
      </c>
      <c r="C2621">
        <v>873</v>
      </c>
      <c r="D2621" t="s">
        <v>2920</v>
      </c>
      <c r="E2621" t="s">
        <v>2921</v>
      </c>
      <c r="F2621">
        <v>4</v>
      </c>
      <c r="G2621">
        <v>254.03</v>
      </c>
      <c r="H2621">
        <v>108.02</v>
      </c>
      <c r="I2621" t="b">
        <v>1</v>
      </c>
      <c r="J2621" t="s">
        <v>2919</v>
      </c>
      <c r="K2621" t="s">
        <v>2917</v>
      </c>
      <c r="L2621">
        <f>F2621*G2621</f>
        <v>1016.12</v>
      </c>
      <c r="M2621">
        <f t="shared" si="40"/>
        <v>1</v>
      </c>
    </row>
    <row r="2622" spans="1:13" x14ac:dyDescent="0.35">
      <c r="A2622">
        <v>484</v>
      </c>
      <c r="B2622" s="1">
        <v>44448</v>
      </c>
      <c r="C2622">
        <v>873</v>
      </c>
      <c r="D2622" t="s">
        <v>2902</v>
      </c>
      <c r="E2622" t="s">
        <v>2939</v>
      </c>
      <c r="F2622">
        <v>2</v>
      </c>
      <c r="G2622">
        <v>57.3</v>
      </c>
      <c r="H2622">
        <v>3.04</v>
      </c>
      <c r="I2622" t="b">
        <v>0</v>
      </c>
      <c r="J2622" t="s">
        <v>2910</v>
      </c>
      <c r="K2622" t="s">
        <v>2917</v>
      </c>
      <c r="L2622">
        <f>F2622*G2622</f>
        <v>114.6</v>
      </c>
      <c r="M2622">
        <f t="shared" si="40"/>
        <v>0</v>
      </c>
    </row>
    <row r="2623" spans="1:13" x14ac:dyDescent="0.35">
      <c r="A2623">
        <v>159</v>
      </c>
      <c r="B2623" s="1">
        <v>44427</v>
      </c>
      <c r="C2623">
        <v>873</v>
      </c>
      <c r="D2623" t="s">
        <v>2920</v>
      </c>
      <c r="E2623" t="s">
        <v>2921</v>
      </c>
      <c r="F2623">
        <v>3</v>
      </c>
      <c r="G2623">
        <v>185.19</v>
      </c>
      <c r="H2623">
        <v>40.53</v>
      </c>
      <c r="I2623" t="b">
        <v>0</v>
      </c>
      <c r="J2623" t="s">
        <v>2919</v>
      </c>
      <c r="K2623" t="s">
        <v>2905</v>
      </c>
      <c r="L2623">
        <f>F2623*G2623</f>
        <v>555.56999999999994</v>
      </c>
      <c r="M2623">
        <f t="shared" si="40"/>
        <v>0</v>
      </c>
    </row>
    <row r="2624" spans="1:13" x14ac:dyDescent="0.35">
      <c r="A2624">
        <v>2533</v>
      </c>
      <c r="B2624" s="1">
        <v>44994</v>
      </c>
      <c r="C2624">
        <v>874</v>
      </c>
      <c r="D2624" t="s">
        <v>2906</v>
      </c>
      <c r="E2624" t="s">
        <v>2922</v>
      </c>
      <c r="F2624">
        <v>4</v>
      </c>
      <c r="G2624">
        <v>87.52</v>
      </c>
      <c r="H2624">
        <v>17.47</v>
      </c>
      <c r="I2624" t="b">
        <v>1</v>
      </c>
      <c r="J2624" t="s">
        <v>2916</v>
      </c>
      <c r="K2624" t="s">
        <v>2905</v>
      </c>
      <c r="L2624">
        <f>F2624*G2624</f>
        <v>350.08</v>
      </c>
      <c r="M2624">
        <f t="shared" si="40"/>
        <v>1</v>
      </c>
    </row>
    <row r="2625" spans="1:13" x14ac:dyDescent="0.35">
      <c r="A2625">
        <v>9132</v>
      </c>
      <c r="B2625" s="1">
        <v>44889</v>
      </c>
      <c r="C2625">
        <v>874</v>
      </c>
      <c r="D2625" t="s">
        <v>2911</v>
      </c>
      <c r="E2625" t="s">
        <v>2912</v>
      </c>
      <c r="F2625">
        <v>4</v>
      </c>
      <c r="G2625">
        <v>350.59</v>
      </c>
      <c r="H2625">
        <v>168.46</v>
      </c>
      <c r="I2625" t="b">
        <v>1</v>
      </c>
      <c r="J2625" t="s">
        <v>2904</v>
      </c>
      <c r="K2625" t="s">
        <v>2905</v>
      </c>
      <c r="L2625">
        <f>F2625*G2625</f>
        <v>1402.36</v>
      </c>
      <c r="M2625">
        <f t="shared" si="40"/>
        <v>1</v>
      </c>
    </row>
    <row r="2626" spans="1:13" x14ac:dyDescent="0.35">
      <c r="A2626">
        <v>9496</v>
      </c>
      <c r="B2626" s="1">
        <v>44860</v>
      </c>
      <c r="C2626">
        <v>874</v>
      </c>
      <c r="D2626" t="s">
        <v>2908</v>
      </c>
      <c r="E2626" t="s">
        <v>2928</v>
      </c>
      <c r="F2626">
        <v>5</v>
      </c>
      <c r="G2626">
        <v>349.46</v>
      </c>
      <c r="H2626">
        <v>61.15</v>
      </c>
      <c r="I2626" t="b">
        <v>0</v>
      </c>
      <c r="J2626" t="s">
        <v>2916</v>
      </c>
      <c r="K2626" t="s">
        <v>2917</v>
      </c>
      <c r="L2626">
        <f>F2626*G2626</f>
        <v>1747.3</v>
      </c>
      <c r="M2626">
        <f t="shared" si="40"/>
        <v>0</v>
      </c>
    </row>
    <row r="2627" spans="1:13" x14ac:dyDescent="0.35">
      <c r="A2627">
        <v>9620</v>
      </c>
      <c r="B2627" s="1">
        <v>44803</v>
      </c>
      <c r="C2627">
        <v>874</v>
      </c>
      <c r="D2627" t="s">
        <v>2908</v>
      </c>
      <c r="E2627" t="s">
        <v>2909</v>
      </c>
      <c r="F2627">
        <v>5</v>
      </c>
      <c r="G2627">
        <v>193.44</v>
      </c>
      <c r="H2627">
        <v>83.7</v>
      </c>
      <c r="I2627" t="b">
        <v>0</v>
      </c>
      <c r="J2627" t="s">
        <v>2916</v>
      </c>
      <c r="K2627" t="s">
        <v>2905</v>
      </c>
      <c r="L2627">
        <f>F2627*G2627</f>
        <v>967.2</v>
      </c>
      <c r="M2627">
        <f t="shared" ref="M2627:M2690" si="41">IF(I2627, 1, 0)</f>
        <v>0</v>
      </c>
    </row>
    <row r="2628" spans="1:13" x14ac:dyDescent="0.35">
      <c r="A2628">
        <v>5958</v>
      </c>
      <c r="B2628" s="1">
        <v>44715</v>
      </c>
      <c r="C2628">
        <v>874</v>
      </c>
      <c r="D2628" t="s">
        <v>2913</v>
      </c>
      <c r="E2628" t="s">
        <v>2931</v>
      </c>
      <c r="F2628">
        <v>3</v>
      </c>
      <c r="G2628">
        <v>120.5</v>
      </c>
      <c r="H2628">
        <v>13.65</v>
      </c>
      <c r="I2628" t="b">
        <v>0</v>
      </c>
      <c r="J2628" t="s">
        <v>2919</v>
      </c>
      <c r="K2628" t="s">
        <v>2905</v>
      </c>
      <c r="L2628">
        <f>F2628*G2628</f>
        <v>361.5</v>
      </c>
      <c r="M2628">
        <f t="shared" si="41"/>
        <v>0</v>
      </c>
    </row>
    <row r="2629" spans="1:13" x14ac:dyDescent="0.35">
      <c r="A2629">
        <v>2088</v>
      </c>
      <c r="B2629" s="1">
        <v>44574</v>
      </c>
      <c r="C2629">
        <v>874</v>
      </c>
      <c r="D2629" t="s">
        <v>2911</v>
      </c>
      <c r="E2629" t="s">
        <v>2942</v>
      </c>
      <c r="F2629">
        <v>5</v>
      </c>
      <c r="G2629">
        <v>371.09</v>
      </c>
      <c r="H2629">
        <v>57.67</v>
      </c>
      <c r="I2629" t="b">
        <v>1</v>
      </c>
      <c r="J2629" t="s">
        <v>2929</v>
      </c>
      <c r="K2629" t="s">
        <v>2905</v>
      </c>
      <c r="L2629">
        <f>F2629*G2629</f>
        <v>1855.4499999999998</v>
      </c>
      <c r="M2629">
        <f t="shared" si="41"/>
        <v>1</v>
      </c>
    </row>
    <row r="2630" spans="1:13" x14ac:dyDescent="0.35">
      <c r="A2630">
        <v>5715</v>
      </c>
      <c r="B2630" s="1">
        <v>44568</v>
      </c>
      <c r="C2630">
        <v>874</v>
      </c>
      <c r="D2630" t="s">
        <v>2908</v>
      </c>
      <c r="E2630" t="s">
        <v>2909</v>
      </c>
      <c r="F2630">
        <v>4</v>
      </c>
      <c r="G2630">
        <v>448.12</v>
      </c>
      <c r="H2630">
        <v>219.89</v>
      </c>
      <c r="I2630" t="b">
        <v>0</v>
      </c>
      <c r="J2630" t="s">
        <v>2919</v>
      </c>
      <c r="K2630" t="s">
        <v>2905</v>
      </c>
      <c r="L2630">
        <f>F2630*G2630</f>
        <v>1792.48</v>
      </c>
      <c r="M2630">
        <f t="shared" si="41"/>
        <v>0</v>
      </c>
    </row>
    <row r="2631" spans="1:13" x14ac:dyDescent="0.35">
      <c r="A2631">
        <v>1621</v>
      </c>
      <c r="B2631" s="1">
        <v>44770</v>
      </c>
      <c r="C2631">
        <v>876</v>
      </c>
      <c r="D2631" t="s">
        <v>2902</v>
      </c>
      <c r="E2631" t="s">
        <v>2915</v>
      </c>
      <c r="F2631">
        <v>4</v>
      </c>
      <c r="G2631">
        <v>66.84</v>
      </c>
      <c r="H2631">
        <v>29.31</v>
      </c>
      <c r="I2631" t="b">
        <v>1</v>
      </c>
      <c r="J2631" t="s">
        <v>2904</v>
      </c>
      <c r="K2631" t="s">
        <v>2905</v>
      </c>
      <c r="L2631">
        <f>F2631*G2631</f>
        <v>267.36</v>
      </c>
      <c r="M2631">
        <f t="shared" si="41"/>
        <v>1</v>
      </c>
    </row>
    <row r="2632" spans="1:13" x14ac:dyDescent="0.35">
      <c r="A2632">
        <v>3092</v>
      </c>
      <c r="B2632" s="1">
        <v>44729</v>
      </c>
      <c r="C2632">
        <v>876</v>
      </c>
      <c r="D2632" t="s">
        <v>2908</v>
      </c>
      <c r="E2632" t="s">
        <v>2928</v>
      </c>
      <c r="F2632">
        <v>2</v>
      </c>
      <c r="G2632">
        <v>69.03</v>
      </c>
      <c r="H2632">
        <v>13.85</v>
      </c>
      <c r="I2632" t="b">
        <v>0</v>
      </c>
      <c r="J2632" t="s">
        <v>2916</v>
      </c>
      <c r="K2632" t="s">
        <v>2917</v>
      </c>
      <c r="L2632">
        <f>F2632*G2632</f>
        <v>138.06</v>
      </c>
      <c r="M2632">
        <f t="shared" si="41"/>
        <v>0</v>
      </c>
    </row>
    <row r="2633" spans="1:13" x14ac:dyDescent="0.35">
      <c r="A2633">
        <v>665</v>
      </c>
      <c r="B2633" s="1">
        <v>44483</v>
      </c>
      <c r="C2633">
        <v>876</v>
      </c>
      <c r="D2633" t="s">
        <v>2906</v>
      </c>
      <c r="E2633" t="s">
        <v>2907</v>
      </c>
      <c r="F2633">
        <v>4</v>
      </c>
      <c r="G2633">
        <v>378.64</v>
      </c>
      <c r="H2633">
        <v>0.19</v>
      </c>
      <c r="I2633" t="b">
        <v>0</v>
      </c>
      <c r="J2633" t="s">
        <v>2904</v>
      </c>
      <c r="K2633" t="s">
        <v>2905</v>
      </c>
      <c r="L2633">
        <f>F2633*G2633</f>
        <v>1514.56</v>
      </c>
      <c r="M2633">
        <f t="shared" si="41"/>
        <v>0</v>
      </c>
    </row>
    <row r="2634" spans="1:13" x14ac:dyDescent="0.35">
      <c r="A2634">
        <v>2622</v>
      </c>
      <c r="B2634" s="1">
        <v>44482</v>
      </c>
      <c r="C2634">
        <v>876</v>
      </c>
      <c r="D2634" t="s">
        <v>2913</v>
      </c>
      <c r="E2634" t="s">
        <v>2940</v>
      </c>
      <c r="F2634">
        <v>2</v>
      </c>
      <c r="G2634">
        <v>222.75</v>
      </c>
      <c r="H2634">
        <v>43.62</v>
      </c>
      <c r="I2634" t="b">
        <v>0</v>
      </c>
      <c r="J2634" t="s">
        <v>2904</v>
      </c>
      <c r="K2634" t="s">
        <v>2905</v>
      </c>
      <c r="L2634">
        <f>F2634*G2634</f>
        <v>445.5</v>
      </c>
      <c r="M2634">
        <f t="shared" si="41"/>
        <v>0</v>
      </c>
    </row>
    <row r="2635" spans="1:13" x14ac:dyDescent="0.35">
      <c r="A2635">
        <v>61</v>
      </c>
      <c r="B2635" s="1">
        <v>45002</v>
      </c>
      <c r="C2635">
        <v>877</v>
      </c>
      <c r="D2635" t="s">
        <v>2908</v>
      </c>
      <c r="E2635" t="s">
        <v>2937</v>
      </c>
      <c r="F2635">
        <v>2</v>
      </c>
      <c r="G2635">
        <v>108.65</v>
      </c>
      <c r="H2635">
        <v>43.68</v>
      </c>
      <c r="I2635" t="b">
        <v>1</v>
      </c>
      <c r="J2635" t="s">
        <v>2904</v>
      </c>
      <c r="K2635" t="s">
        <v>2917</v>
      </c>
      <c r="L2635">
        <f>F2635*G2635</f>
        <v>217.3</v>
      </c>
      <c r="M2635">
        <f t="shared" si="41"/>
        <v>1</v>
      </c>
    </row>
    <row r="2636" spans="1:13" x14ac:dyDescent="0.35">
      <c r="A2636">
        <v>8203</v>
      </c>
      <c r="B2636" s="1">
        <v>44872</v>
      </c>
      <c r="C2636">
        <v>877</v>
      </c>
      <c r="D2636" t="s">
        <v>2908</v>
      </c>
      <c r="E2636" t="s">
        <v>2928</v>
      </c>
      <c r="F2636">
        <v>3</v>
      </c>
      <c r="G2636">
        <v>452.25</v>
      </c>
      <c r="H2636">
        <v>118.73</v>
      </c>
      <c r="I2636" t="b">
        <v>1</v>
      </c>
      <c r="J2636" t="s">
        <v>2916</v>
      </c>
      <c r="K2636" t="s">
        <v>2917</v>
      </c>
      <c r="L2636">
        <f>F2636*G2636</f>
        <v>1356.75</v>
      </c>
      <c r="M2636">
        <f t="shared" si="41"/>
        <v>1</v>
      </c>
    </row>
    <row r="2637" spans="1:13" x14ac:dyDescent="0.35">
      <c r="A2637">
        <v>4665</v>
      </c>
      <c r="B2637" s="1">
        <v>44634</v>
      </c>
      <c r="C2637">
        <v>877</v>
      </c>
      <c r="D2637" t="s">
        <v>2908</v>
      </c>
      <c r="E2637" t="s">
        <v>2909</v>
      </c>
      <c r="F2637">
        <v>1</v>
      </c>
      <c r="G2637">
        <v>382.88</v>
      </c>
      <c r="H2637">
        <v>75.599999999999994</v>
      </c>
      <c r="I2637" t="b">
        <v>1</v>
      </c>
      <c r="J2637" t="s">
        <v>2919</v>
      </c>
      <c r="K2637" t="s">
        <v>2905</v>
      </c>
      <c r="L2637">
        <f>F2637*G2637</f>
        <v>382.88</v>
      </c>
      <c r="M2637">
        <f t="shared" si="41"/>
        <v>1</v>
      </c>
    </row>
    <row r="2638" spans="1:13" x14ac:dyDescent="0.35">
      <c r="A2638">
        <v>4337</v>
      </c>
      <c r="B2638" s="1">
        <v>44503</v>
      </c>
      <c r="C2638">
        <v>877</v>
      </c>
      <c r="D2638" t="s">
        <v>2902</v>
      </c>
      <c r="E2638" t="s">
        <v>2923</v>
      </c>
      <c r="F2638">
        <v>3</v>
      </c>
      <c r="G2638">
        <v>175.13</v>
      </c>
      <c r="H2638">
        <v>38.33</v>
      </c>
      <c r="I2638" t="b">
        <v>0</v>
      </c>
      <c r="J2638" t="s">
        <v>2916</v>
      </c>
      <c r="K2638" t="s">
        <v>2917</v>
      </c>
      <c r="L2638">
        <f>F2638*G2638</f>
        <v>525.39</v>
      </c>
      <c r="M2638">
        <f t="shared" si="41"/>
        <v>0</v>
      </c>
    </row>
    <row r="2639" spans="1:13" x14ac:dyDescent="0.35">
      <c r="A2639">
        <v>4911</v>
      </c>
      <c r="B2639" s="1">
        <v>44304</v>
      </c>
      <c r="C2639">
        <v>877</v>
      </c>
      <c r="D2639" t="s">
        <v>2920</v>
      </c>
      <c r="E2639" t="s">
        <v>2921</v>
      </c>
      <c r="F2639">
        <v>5</v>
      </c>
      <c r="G2639">
        <v>280.51</v>
      </c>
      <c r="H2639">
        <v>83</v>
      </c>
      <c r="I2639" t="b">
        <v>0</v>
      </c>
      <c r="J2639" t="s">
        <v>2916</v>
      </c>
      <c r="K2639" t="s">
        <v>2905</v>
      </c>
      <c r="L2639">
        <f>F2639*G2639</f>
        <v>1402.55</v>
      </c>
      <c r="M2639">
        <f t="shared" si="41"/>
        <v>0</v>
      </c>
    </row>
    <row r="2640" spans="1:13" x14ac:dyDescent="0.35">
      <c r="A2640">
        <v>6702</v>
      </c>
      <c r="B2640" s="1">
        <v>44758</v>
      </c>
      <c r="C2640">
        <v>878</v>
      </c>
      <c r="D2640" t="s">
        <v>2908</v>
      </c>
      <c r="E2640" t="s">
        <v>2928</v>
      </c>
      <c r="F2640">
        <v>4</v>
      </c>
      <c r="G2640">
        <v>189.7</v>
      </c>
      <c r="H2640">
        <v>80.13</v>
      </c>
      <c r="I2640" t="b">
        <v>0</v>
      </c>
      <c r="J2640" t="s">
        <v>2910</v>
      </c>
      <c r="K2640" t="s">
        <v>2917</v>
      </c>
      <c r="L2640">
        <f>F2640*G2640</f>
        <v>758.8</v>
      </c>
      <c r="M2640">
        <f t="shared" si="41"/>
        <v>0</v>
      </c>
    </row>
    <row r="2641" spans="1:13" x14ac:dyDescent="0.35">
      <c r="A2641">
        <v>2934</v>
      </c>
      <c r="B2641" s="1">
        <v>44475</v>
      </c>
      <c r="C2641">
        <v>878</v>
      </c>
      <c r="D2641" t="s">
        <v>2913</v>
      </c>
      <c r="E2641" t="s">
        <v>2940</v>
      </c>
      <c r="F2641">
        <v>3</v>
      </c>
      <c r="G2641">
        <v>492.35</v>
      </c>
      <c r="H2641">
        <v>162.29</v>
      </c>
      <c r="I2641" t="b">
        <v>1</v>
      </c>
      <c r="J2641" t="s">
        <v>2919</v>
      </c>
      <c r="K2641" t="s">
        <v>2905</v>
      </c>
      <c r="L2641">
        <f>F2641*G2641</f>
        <v>1477.0500000000002</v>
      </c>
      <c r="M2641">
        <f t="shared" si="41"/>
        <v>1</v>
      </c>
    </row>
    <row r="2642" spans="1:13" x14ac:dyDescent="0.35">
      <c r="A2642">
        <v>4510</v>
      </c>
      <c r="B2642" s="1">
        <v>44517</v>
      </c>
      <c r="C2642">
        <v>879</v>
      </c>
      <c r="D2642" t="s">
        <v>2911</v>
      </c>
      <c r="E2642" t="s">
        <v>2912</v>
      </c>
      <c r="F2642">
        <v>1</v>
      </c>
      <c r="G2642">
        <v>305.87</v>
      </c>
      <c r="H2642">
        <v>139.19</v>
      </c>
      <c r="I2642" t="b">
        <v>1</v>
      </c>
      <c r="J2642" t="s">
        <v>2929</v>
      </c>
      <c r="K2642" t="s">
        <v>2905</v>
      </c>
      <c r="L2642">
        <f>F2642*G2642</f>
        <v>305.87</v>
      </c>
      <c r="M2642">
        <f t="shared" si="41"/>
        <v>1</v>
      </c>
    </row>
    <row r="2643" spans="1:13" x14ac:dyDescent="0.35">
      <c r="A2643">
        <v>3689</v>
      </c>
      <c r="B2643" s="1">
        <v>44592</v>
      </c>
      <c r="C2643">
        <v>880</v>
      </c>
      <c r="D2643" t="s">
        <v>2913</v>
      </c>
      <c r="E2643" t="s">
        <v>2940</v>
      </c>
      <c r="F2643">
        <v>4</v>
      </c>
      <c r="G2643">
        <v>150.28</v>
      </c>
      <c r="H2643">
        <v>69.47</v>
      </c>
      <c r="I2643" t="b">
        <v>1</v>
      </c>
      <c r="J2643" t="s">
        <v>2916</v>
      </c>
      <c r="K2643" t="s">
        <v>2905</v>
      </c>
      <c r="L2643">
        <f>F2643*G2643</f>
        <v>601.12</v>
      </c>
      <c r="M2643">
        <f t="shared" si="41"/>
        <v>1</v>
      </c>
    </row>
    <row r="2644" spans="1:13" x14ac:dyDescent="0.35">
      <c r="A2644">
        <v>2678</v>
      </c>
      <c r="B2644" s="1">
        <v>44477</v>
      </c>
      <c r="C2644">
        <v>880</v>
      </c>
      <c r="D2644" t="s">
        <v>2906</v>
      </c>
      <c r="E2644" t="s">
        <v>2922</v>
      </c>
      <c r="F2644">
        <v>4</v>
      </c>
      <c r="G2644">
        <v>395.64</v>
      </c>
      <c r="H2644">
        <v>43.34</v>
      </c>
      <c r="I2644" t="b">
        <v>1</v>
      </c>
      <c r="J2644" t="s">
        <v>2929</v>
      </c>
      <c r="K2644" t="s">
        <v>2917</v>
      </c>
      <c r="L2644">
        <f>F2644*G2644</f>
        <v>1582.56</v>
      </c>
      <c r="M2644">
        <f t="shared" si="41"/>
        <v>1</v>
      </c>
    </row>
    <row r="2645" spans="1:13" x14ac:dyDescent="0.35">
      <c r="A2645">
        <v>7195</v>
      </c>
      <c r="B2645" s="1">
        <v>44429</v>
      </c>
      <c r="C2645">
        <v>880</v>
      </c>
      <c r="D2645" t="s">
        <v>2902</v>
      </c>
      <c r="E2645" t="s">
        <v>2933</v>
      </c>
      <c r="F2645">
        <v>1</v>
      </c>
      <c r="G2645">
        <v>221.85</v>
      </c>
      <c r="H2645">
        <v>70.569999999999993</v>
      </c>
      <c r="I2645" t="b">
        <v>1</v>
      </c>
      <c r="J2645" t="s">
        <v>2916</v>
      </c>
      <c r="K2645" t="s">
        <v>2917</v>
      </c>
      <c r="L2645">
        <f>F2645*G2645</f>
        <v>221.85</v>
      </c>
      <c r="M2645">
        <f t="shared" si="41"/>
        <v>1</v>
      </c>
    </row>
    <row r="2646" spans="1:13" x14ac:dyDescent="0.35">
      <c r="A2646">
        <v>4710</v>
      </c>
      <c r="B2646" s="1">
        <v>44378</v>
      </c>
      <c r="C2646">
        <v>880</v>
      </c>
      <c r="D2646" t="s">
        <v>2908</v>
      </c>
      <c r="E2646" t="s">
        <v>2937</v>
      </c>
      <c r="F2646">
        <v>4</v>
      </c>
      <c r="G2646">
        <v>290.58</v>
      </c>
      <c r="H2646">
        <v>82.57</v>
      </c>
      <c r="I2646" t="b">
        <v>0</v>
      </c>
      <c r="J2646" t="s">
        <v>2916</v>
      </c>
      <c r="K2646" t="s">
        <v>2905</v>
      </c>
      <c r="L2646">
        <f>F2646*G2646</f>
        <v>1162.32</v>
      </c>
      <c r="M2646">
        <f t="shared" si="41"/>
        <v>0</v>
      </c>
    </row>
    <row r="2647" spans="1:13" x14ac:dyDescent="0.35">
      <c r="A2647">
        <v>6317</v>
      </c>
      <c r="B2647" s="1">
        <v>44886</v>
      </c>
      <c r="C2647">
        <v>881</v>
      </c>
      <c r="D2647" t="s">
        <v>2906</v>
      </c>
      <c r="E2647" t="s">
        <v>2925</v>
      </c>
      <c r="F2647">
        <v>1</v>
      </c>
      <c r="G2647">
        <v>325.07</v>
      </c>
      <c r="H2647">
        <v>51.74</v>
      </c>
      <c r="I2647" t="b">
        <v>0</v>
      </c>
      <c r="J2647" t="s">
        <v>2904</v>
      </c>
      <c r="K2647" t="s">
        <v>2905</v>
      </c>
      <c r="L2647">
        <f>F2647*G2647</f>
        <v>325.07</v>
      </c>
      <c r="M2647">
        <f t="shared" si="41"/>
        <v>0</v>
      </c>
    </row>
    <row r="2648" spans="1:13" x14ac:dyDescent="0.35">
      <c r="A2648">
        <v>1108</v>
      </c>
      <c r="B2648" s="1">
        <v>44621</v>
      </c>
      <c r="C2648">
        <v>881</v>
      </c>
      <c r="D2648" t="s">
        <v>2902</v>
      </c>
      <c r="E2648" t="s">
        <v>2939</v>
      </c>
      <c r="F2648">
        <v>3</v>
      </c>
      <c r="G2648">
        <v>112.04</v>
      </c>
      <c r="H2648">
        <v>30.73</v>
      </c>
      <c r="I2648" t="b">
        <v>0</v>
      </c>
      <c r="J2648" t="s">
        <v>2929</v>
      </c>
      <c r="K2648" t="s">
        <v>2905</v>
      </c>
      <c r="L2648">
        <f>F2648*G2648</f>
        <v>336.12</v>
      </c>
      <c r="M2648">
        <f t="shared" si="41"/>
        <v>0</v>
      </c>
    </row>
    <row r="2649" spans="1:13" x14ac:dyDescent="0.35">
      <c r="A2649">
        <v>8253</v>
      </c>
      <c r="B2649" s="1">
        <v>44500</v>
      </c>
      <c r="C2649">
        <v>881</v>
      </c>
      <c r="D2649" t="s">
        <v>2911</v>
      </c>
      <c r="E2649" t="s">
        <v>2924</v>
      </c>
      <c r="F2649">
        <v>4</v>
      </c>
      <c r="G2649">
        <v>235.24</v>
      </c>
      <c r="H2649">
        <v>61.65</v>
      </c>
      <c r="I2649" t="b">
        <v>0</v>
      </c>
      <c r="J2649" t="s">
        <v>2919</v>
      </c>
      <c r="K2649" t="s">
        <v>2917</v>
      </c>
      <c r="L2649">
        <f>F2649*G2649</f>
        <v>940.96</v>
      </c>
      <c r="M2649">
        <f t="shared" si="41"/>
        <v>0</v>
      </c>
    </row>
    <row r="2650" spans="1:13" x14ac:dyDescent="0.35">
      <c r="A2650">
        <v>9065</v>
      </c>
      <c r="B2650" s="1">
        <v>44972</v>
      </c>
      <c r="C2650">
        <v>882</v>
      </c>
      <c r="D2650" t="s">
        <v>2906</v>
      </c>
      <c r="E2650" t="s">
        <v>2925</v>
      </c>
      <c r="F2650">
        <v>5</v>
      </c>
      <c r="G2650">
        <v>377.93</v>
      </c>
      <c r="H2650">
        <v>145.24</v>
      </c>
      <c r="I2650" t="b">
        <v>0</v>
      </c>
      <c r="J2650" t="s">
        <v>2919</v>
      </c>
      <c r="K2650" t="s">
        <v>2905</v>
      </c>
      <c r="L2650">
        <f>F2650*G2650</f>
        <v>1889.65</v>
      </c>
      <c r="M2650">
        <f t="shared" si="41"/>
        <v>0</v>
      </c>
    </row>
    <row r="2651" spans="1:13" x14ac:dyDescent="0.35">
      <c r="A2651">
        <v>5847</v>
      </c>
      <c r="B2651" s="1">
        <v>44384</v>
      </c>
      <c r="C2651">
        <v>882</v>
      </c>
      <c r="D2651" t="s">
        <v>2911</v>
      </c>
      <c r="E2651" t="s">
        <v>2942</v>
      </c>
      <c r="F2651">
        <v>4</v>
      </c>
      <c r="G2651">
        <v>487.74</v>
      </c>
      <c r="H2651">
        <v>131.83000000000001</v>
      </c>
      <c r="I2651" t="b">
        <v>0</v>
      </c>
      <c r="J2651" t="s">
        <v>2904</v>
      </c>
      <c r="K2651" t="s">
        <v>2905</v>
      </c>
      <c r="L2651">
        <f>F2651*G2651</f>
        <v>1950.96</v>
      </c>
      <c r="M2651">
        <f t="shared" si="41"/>
        <v>0</v>
      </c>
    </row>
    <row r="2652" spans="1:13" x14ac:dyDescent="0.35">
      <c r="A2652">
        <v>5808</v>
      </c>
      <c r="B2652" s="1">
        <v>44360</v>
      </c>
      <c r="C2652">
        <v>882</v>
      </c>
      <c r="D2652" t="s">
        <v>2920</v>
      </c>
      <c r="E2652" t="s">
        <v>2927</v>
      </c>
      <c r="F2652">
        <v>1</v>
      </c>
      <c r="G2652">
        <v>59.74</v>
      </c>
      <c r="H2652">
        <v>26.79</v>
      </c>
      <c r="I2652" t="b">
        <v>1</v>
      </c>
      <c r="J2652" t="s">
        <v>2929</v>
      </c>
      <c r="K2652" t="s">
        <v>2917</v>
      </c>
      <c r="L2652">
        <f>F2652*G2652</f>
        <v>59.74</v>
      </c>
      <c r="M2652">
        <f t="shared" si="41"/>
        <v>1</v>
      </c>
    </row>
    <row r="2653" spans="1:13" x14ac:dyDescent="0.35">
      <c r="A2653">
        <v>5122</v>
      </c>
      <c r="B2653" s="1">
        <v>44967</v>
      </c>
      <c r="C2653">
        <v>883</v>
      </c>
      <c r="D2653" t="s">
        <v>2902</v>
      </c>
      <c r="E2653" t="s">
        <v>2903</v>
      </c>
      <c r="F2653">
        <v>3</v>
      </c>
      <c r="G2653">
        <v>487.93</v>
      </c>
      <c r="H2653">
        <v>31.9</v>
      </c>
      <c r="I2653" t="b">
        <v>0</v>
      </c>
      <c r="J2653" t="s">
        <v>2904</v>
      </c>
      <c r="K2653" t="s">
        <v>2917</v>
      </c>
      <c r="L2653">
        <f>F2653*G2653</f>
        <v>1463.79</v>
      </c>
      <c r="M2653">
        <f t="shared" si="41"/>
        <v>0</v>
      </c>
    </row>
    <row r="2654" spans="1:13" x14ac:dyDescent="0.35">
      <c r="A2654">
        <v>1276</v>
      </c>
      <c r="B2654" s="1">
        <v>44524</v>
      </c>
      <c r="C2654">
        <v>883</v>
      </c>
      <c r="D2654" t="s">
        <v>2911</v>
      </c>
      <c r="E2654" t="s">
        <v>2944</v>
      </c>
      <c r="F2654">
        <v>4</v>
      </c>
      <c r="G2654">
        <v>290.97000000000003</v>
      </c>
      <c r="H2654">
        <v>103.22</v>
      </c>
      <c r="I2654" t="b">
        <v>0</v>
      </c>
      <c r="J2654" t="s">
        <v>2910</v>
      </c>
      <c r="K2654" t="s">
        <v>2917</v>
      </c>
      <c r="L2654">
        <f>F2654*G2654</f>
        <v>1163.8800000000001</v>
      </c>
      <c r="M2654">
        <f t="shared" si="41"/>
        <v>0</v>
      </c>
    </row>
    <row r="2655" spans="1:13" x14ac:dyDescent="0.35">
      <c r="A2655">
        <v>5221</v>
      </c>
      <c r="B2655" s="1">
        <v>44395</v>
      </c>
      <c r="C2655">
        <v>883</v>
      </c>
      <c r="D2655" t="s">
        <v>2908</v>
      </c>
      <c r="E2655" t="s">
        <v>2932</v>
      </c>
      <c r="F2655">
        <v>1</v>
      </c>
      <c r="G2655">
        <v>407.27</v>
      </c>
      <c r="H2655">
        <v>164.18</v>
      </c>
      <c r="I2655" t="b">
        <v>1</v>
      </c>
      <c r="J2655" t="s">
        <v>2916</v>
      </c>
      <c r="K2655" t="s">
        <v>2917</v>
      </c>
      <c r="L2655">
        <f>F2655*G2655</f>
        <v>407.27</v>
      </c>
      <c r="M2655">
        <f t="shared" si="41"/>
        <v>1</v>
      </c>
    </row>
    <row r="2656" spans="1:13" x14ac:dyDescent="0.35">
      <c r="A2656">
        <v>3464</v>
      </c>
      <c r="B2656" s="1">
        <v>44968</v>
      </c>
      <c r="C2656">
        <v>884</v>
      </c>
      <c r="D2656" t="s">
        <v>2906</v>
      </c>
      <c r="E2656" t="s">
        <v>2922</v>
      </c>
      <c r="F2656">
        <v>3</v>
      </c>
      <c r="G2656">
        <v>401.09</v>
      </c>
      <c r="H2656">
        <v>149.16999999999999</v>
      </c>
      <c r="I2656" t="b">
        <v>0</v>
      </c>
      <c r="J2656" t="s">
        <v>2919</v>
      </c>
      <c r="K2656" t="s">
        <v>2905</v>
      </c>
      <c r="L2656">
        <f>F2656*G2656</f>
        <v>1203.27</v>
      </c>
      <c r="M2656">
        <f t="shared" si="41"/>
        <v>0</v>
      </c>
    </row>
    <row r="2657" spans="1:13" x14ac:dyDescent="0.35">
      <c r="A2657">
        <v>7814</v>
      </c>
      <c r="B2657" s="1">
        <v>44904</v>
      </c>
      <c r="C2657">
        <v>884</v>
      </c>
      <c r="D2657" t="s">
        <v>2902</v>
      </c>
      <c r="E2657" t="s">
        <v>2933</v>
      </c>
      <c r="F2657">
        <v>5</v>
      </c>
      <c r="G2657">
        <v>76.88</v>
      </c>
      <c r="H2657">
        <v>1.77</v>
      </c>
      <c r="I2657" t="b">
        <v>1</v>
      </c>
      <c r="J2657" t="s">
        <v>2910</v>
      </c>
      <c r="K2657" t="s">
        <v>2917</v>
      </c>
      <c r="L2657">
        <f>F2657*G2657</f>
        <v>384.4</v>
      </c>
      <c r="M2657">
        <f t="shared" si="41"/>
        <v>1</v>
      </c>
    </row>
    <row r="2658" spans="1:13" x14ac:dyDescent="0.35">
      <c r="A2658">
        <v>6114</v>
      </c>
      <c r="B2658" s="1">
        <v>44941</v>
      </c>
      <c r="C2658">
        <v>885</v>
      </c>
      <c r="D2658" t="s">
        <v>2920</v>
      </c>
      <c r="E2658" t="s">
        <v>2930</v>
      </c>
      <c r="F2658">
        <v>3</v>
      </c>
      <c r="G2658">
        <v>144.34</v>
      </c>
      <c r="H2658">
        <v>3.69</v>
      </c>
      <c r="I2658" t="b">
        <v>1</v>
      </c>
      <c r="J2658" t="s">
        <v>2919</v>
      </c>
      <c r="K2658" t="s">
        <v>2917</v>
      </c>
      <c r="L2658">
        <f>F2658*G2658</f>
        <v>433.02</v>
      </c>
      <c r="M2658">
        <f t="shared" si="41"/>
        <v>1</v>
      </c>
    </row>
    <row r="2659" spans="1:13" x14ac:dyDescent="0.35">
      <c r="A2659">
        <v>5132</v>
      </c>
      <c r="B2659" s="1">
        <v>44780</v>
      </c>
      <c r="C2659">
        <v>885</v>
      </c>
      <c r="D2659" t="s">
        <v>2911</v>
      </c>
      <c r="E2659" t="s">
        <v>2924</v>
      </c>
      <c r="F2659">
        <v>3</v>
      </c>
      <c r="G2659">
        <v>36.29</v>
      </c>
      <c r="H2659">
        <v>13.17</v>
      </c>
      <c r="I2659" t="b">
        <v>0</v>
      </c>
      <c r="J2659" t="s">
        <v>2904</v>
      </c>
      <c r="K2659" t="s">
        <v>2917</v>
      </c>
      <c r="L2659">
        <f>F2659*G2659</f>
        <v>108.87</v>
      </c>
      <c r="M2659">
        <f t="shared" si="41"/>
        <v>0</v>
      </c>
    </row>
    <row r="2660" spans="1:13" x14ac:dyDescent="0.35">
      <c r="A2660">
        <v>5316</v>
      </c>
      <c r="B2660" s="1">
        <v>44736</v>
      </c>
      <c r="C2660">
        <v>885</v>
      </c>
      <c r="D2660" t="s">
        <v>2908</v>
      </c>
      <c r="E2660" t="s">
        <v>2938</v>
      </c>
      <c r="F2660">
        <v>4</v>
      </c>
      <c r="G2660">
        <v>398.22</v>
      </c>
      <c r="H2660">
        <v>89.56</v>
      </c>
      <c r="I2660" t="b">
        <v>0</v>
      </c>
      <c r="J2660" t="s">
        <v>2910</v>
      </c>
      <c r="K2660" t="s">
        <v>2905</v>
      </c>
      <c r="L2660">
        <f>F2660*G2660</f>
        <v>1592.88</v>
      </c>
      <c r="M2660">
        <f t="shared" si="41"/>
        <v>0</v>
      </c>
    </row>
    <row r="2661" spans="1:13" x14ac:dyDescent="0.35">
      <c r="A2661">
        <v>1885</v>
      </c>
      <c r="B2661" s="1">
        <v>44363</v>
      </c>
      <c r="C2661">
        <v>885</v>
      </c>
      <c r="D2661" t="s">
        <v>2911</v>
      </c>
      <c r="E2661" t="s">
        <v>2924</v>
      </c>
      <c r="F2661">
        <v>4</v>
      </c>
      <c r="G2661">
        <v>107.22</v>
      </c>
      <c r="H2661">
        <v>37.869999999999997</v>
      </c>
      <c r="I2661" t="b">
        <v>1</v>
      </c>
      <c r="J2661" t="s">
        <v>2904</v>
      </c>
      <c r="K2661" t="s">
        <v>2917</v>
      </c>
      <c r="L2661">
        <f>F2661*G2661</f>
        <v>428.88</v>
      </c>
      <c r="M2661">
        <f t="shared" si="41"/>
        <v>1</v>
      </c>
    </row>
    <row r="2662" spans="1:13" x14ac:dyDescent="0.35">
      <c r="A2662">
        <v>6941</v>
      </c>
      <c r="B2662" s="1">
        <v>44628</v>
      </c>
      <c r="C2662">
        <v>886</v>
      </c>
      <c r="D2662" t="s">
        <v>2911</v>
      </c>
      <c r="E2662" t="s">
        <v>2942</v>
      </c>
      <c r="F2662">
        <v>4</v>
      </c>
      <c r="G2662">
        <v>176.56</v>
      </c>
      <c r="H2662">
        <v>78.790000000000006</v>
      </c>
      <c r="I2662" t="b">
        <v>0</v>
      </c>
      <c r="J2662" t="s">
        <v>2910</v>
      </c>
      <c r="K2662" t="s">
        <v>2905</v>
      </c>
      <c r="L2662">
        <f>F2662*G2662</f>
        <v>706.24</v>
      </c>
      <c r="M2662">
        <f t="shared" si="41"/>
        <v>0</v>
      </c>
    </row>
    <row r="2663" spans="1:13" x14ac:dyDescent="0.35">
      <c r="A2663">
        <v>3403</v>
      </c>
      <c r="B2663" s="1">
        <v>44517</v>
      </c>
      <c r="C2663">
        <v>886</v>
      </c>
      <c r="D2663" t="s">
        <v>2913</v>
      </c>
      <c r="E2663" t="s">
        <v>2914</v>
      </c>
      <c r="F2663">
        <v>2</v>
      </c>
      <c r="G2663">
        <v>51.11</v>
      </c>
      <c r="H2663">
        <v>10.3</v>
      </c>
      <c r="I2663" t="b">
        <v>0</v>
      </c>
      <c r="J2663" t="s">
        <v>2904</v>
      </c>
      <c r="K2663" t="s">
        <v>2917</v>
      </c>
      <c r="L2663">
        <f>F2663*G2663</f>
        <v>102.22</v>
      </c>
      <c r="M2663">
        <f t="shared" si="41"/>
        <v>0</v>
      </c>
    </row>
    <row r="2664" spans="1:13" x14ac:dyDescent="0.35">
      <c r="A2664">
        <v>1166</v>
      </c>
      <c r="B2664" s="1">
        <v>44415</v>
      </c>
      <c r="C2664">
        <v>886</v>
      </c>
      <c r="D2664" t="s">
        <v>2913</v>
      </c>
      <c r="E2664" t="s">
        <v>2940</v>
      </c>
      <c r="F2664">
        <v>5</v>
      </c>
      <c r="G2664">
        <v>116.09</v>
      </c>
      <c r="H2664">
        <v>4.29</v>
      </c>
      <c r="I2664" t="b">
        <v>0</v>
      </c>
      <c r="J2664" t="s">
        <v>2904</v>
      </c>
      <c r="K2664" t="s">
        <v>2917</v>
      </c>
      <c r="L2664">
        <f>F2664*G2664</f>
        <v>580.45000000000005</v>
      </c>
      <c r="M2664">
        <f t="shared" si="41"/>
        <v>0</v>
      </c>
    </row>
    <row r="2665" spans="1:13" x14ac:dyDescent="0.35">
      <c r="A2665">
        <v>7194</v>
      </c>
      <c r="B2665" s="1">
        <v>44710</v>
      </c>
      <c r="C2665">
        <v>887</v>
      </c>
      <c r="D2665" t="s">
        <v>2906</v>
      </c>
      <c r="E2665" t="s">
        <v>2907</v>
      </c>
      <c r="F2665">
        <v>2</v>
      </c>
      <c r="G2665">
        <v>407.24</v>
      </c>
      <c r="H2665">
        <v>119.71</v>
      </c>
      <c r="I2665" t="b">
        <v>0</v>
      </c>
      <c r="J2665" t="s">
        <v>2904</v>
      </c>
      <c r="K2665" t="s">
        <v>2905</v>
      </c>
      <c r="L2665">
        <f>F2665*G2665</f>
        <v>814.48</v>
      </c>
      <c r="M2665">
        <f t="shared" si="41"/>
        <v>0</v>
      </c>
    </row>
    <row r="2666" spans="1:13" x14ac:dyDescent="0.35">
      <c r="A2666">
        <v>9375</v>
      </c>
      <c r="B2666" s="1">
        <v>44465</v>
      </c>
      <c r="C2666">
        <v>887</v>
      </c>
      <c r="D2666" t="s">
        <v>2911</v>
      </c>
      <c r="E2666" t="s">
        <v>2944</v>
      </c>
      <c r="F2666">
        <v>3</v>
      </c>
      <c r="G2666">
        <v>307.66000000000003</v>
      </c>
      <c r="H2666">
        <v>137.91999999999999</v>
      </c>
      <c r="I2666" t="b">
        <v>1</v>
      </c>
      <c r="J2666" t="s">
        <v>2910</v>
      </c>
      <c r="K2666" t="s">
        <v>2905</v>
      </c>
      <c r="L2666">
        <f>F2666*G2666</f>
        <v>922.98</v>
      </c>
      <c r="M2666">
        <f t="shared" si="41"/>
        <v>1</v>
      </c>
    </row>
    <row r="2667" spans="1:13" x14ac:dyDescent="0.35">
      <c r="A2667">
        <v>879</v>
      </c>
      <c r="B2667" s="1">
        <v>44454</v>
      </c>
      <c r="C2667">
        <v>887</v>
      </c>
      <c r="D2667" t="s">
        <v>2911</v>
      </c>
      <c r="E2667" t="s">
        <v>2912</v>
      </c>
      <c r="F2667">
        <v>4</v>
      </c>
      <c r="G2667">
        <v>76.900000000000006</v>
      </c>
      <c r="H2667">
        <v>31.35</v>
      </c>
      <c r="I2667" t="b">
        <v>0</v>
      </c>
      <c r="J2667" t="s">
        <v>2929</v>
      </c>
      <c r="K2667" t="s">
        <v>2905</v>
      </c>
      <c r="L2667">
        <f>F2667*G2667</f>
        <v>307.60000000000002</v>
      </c>
      <c r="M2667">
        <f t="shared" si="41"/>
        <v>0</v>
      </c>
    </row>
    <row r="2668" spans="1:13" x14ac:dyDescent="0.35">
      <c r="A2668">
        <v>1864</v>
      </c>
      <c r="B2668" s="1">
        <v>44553</v>
      </c>
      <c r="C2668">
        <v>888</v>
      </c>
      <c r="D2668" t="s">
        <v>2920</v>
      </c>
      <c r="E2668" t="s">
        <v>2921</v>
      </c>
      <c r="F2668">
        <v>3</v>
      </c>
      <c r="G2668">
        <v>314.60000000000002</v>
      </c>
      <c r="H2668">
        <v>120.11</v>
      </c>
      <c r="I2668" t="b">
        <v>1</v>
      </c>
      <c r="J2668" t="s">
        <v>2904</v>
      </c>
      <c r="K2668" t="s">
        <v>2917</v>
      </c>
      <c r="L2668">
        <f>F2668*G2668</f>
        <v>943.80000000000007</v>
      </c>
      <c r="M2668">
        <f t="shared" si="41"/>
        <v>1</v>
      </c>
    </row>
    <row r="2669" spans="1:13" x14ac:dyDescent="0.35">
      <c r="A2669">
        <v>859</v>
      </c>
      <c r="B2669" s="1">
        <v>44795</v>
      </c>
      <c r="C2669">
        <v>889</v>
      </c>
      <c r="D2669" t="s">
        <v>2911</v>
      </c>
      <c r="E2669" t="s">
        <v>2944</v>
      </c>
      <c r="F2669">
        <v>4</v>
      </c>
      <c r="G2669">
        <v>190.72</v>
      </c>
      <c r="H2669">
        <v>30.06</v>
      </c>
      <c r="I2669" t="b">
        <v>0</v>
      </c>
      <c r="J2669" t="s">
        <v>2904</v>
      </c>
      <c r="K2669" t="s">
        <v>2917</v>
      </c>
      <c r="L2669">
        <f>F2669*G2669</f>
        <v>762.88</v>
      </c>
      <c r="M2669">
        <f t="shared" si="41"/>
        <v>0</v>
      </c>
    </row>
    <row r="2670" spans="1:13" x14ac:dyDescent="0.35">
      <c r="A2670">
        <v>1074</v>
      </c>
      <c r="B2670" s="1">
        <v>44613</v>
      </c>
      <c r="C2670">
        <v>890</v>
      </c>
      <c r="D2670" t="s">
        <v>2911</v>
      </c>
      <c r="E2670" t="s">
        <v>2912</v>
      </c>
      <c r="F2670">
        <v>3</v>
      </c>
      <c r="G2670">
        <v>93.19</v>
      </c>
      <c r="H2670">
        <v>25.09</v>
      </c>
      <c r="I2670" t="b">
        <v>1</v>
      </c>
      <c r="J2670" t="s">
        <v>2929</v>
      </c>
      <c r="K2670" t="s">
        <v>2905</v>
      </c>
      <c r="L2670">
        <f>F2670*G2670</f>
        <v>279.57</v>
      </c>
      <c r="M2670">
        <f t="shared" si="41"/>
        <v>1</v>
      </c>
    </row>
    <row r="2671" spans="1:13" x14ac:dyDescent="0.35">
      <c r="A2671">
        <v>2296</v>
      </c>
      <c r="B2671" s="1">
        <v>44554</v>
      </c>
      <c r="C2671">
        <v>890</v>
      </c>
      <c r="D2671" t="s">
        <v>2913</v>
      </c>
      <c r="E2671" t="s">
        <v>2926</v>
      </c>
      <c r="F2671">
        <v>1</v>
      </c>
      <c r="G2671">
        <v>279.3</v>
      </c>
      <c r="H2671">
        <v>34.4</v>
      </c>
      <c r="I2671" t="b">
        <v>1</v>
      </c>
      <c r="J2671" t="s">
        <v>2929</v>
      </c>
      <c r="K2671" t="s">
        <v>2917</v>
      </c>
      <c r="L2671">
        <f>F2671*G2671</f>
        <v>279.3</v>
      </c>
      <c r="M2671">
        <f t="shared" si="41"/>
        <v>1</v>
      </c>
    </row>
    <row r="2672" spans="1:13" x14ac:dyDescent="0.35">
      <c r="A2672">
        <v>7349</v>
      </c>
      <c r="B2672" s="1">
        <v>44691</v>
      </c>
      <c r="C2672">
        <v>891</v>
      </c>
      <c r="D2672" t="s">
        <v>2913</v>
      </c>
      <c r="E2672" t="s">
        <v>2940</v>
      </c>
      <c r="F2672">
        <v>1</v>
      </c>
      <c r="G2672">
        <v>344.54</v>
      </c>
      <c r="H2672">
        <v>114.01</v>
      </c>
      <c r="I2672" t="b">
        <v>1</v>
      </c>
      <c r="J2672" t="s">
        <v>2910</v>
      </c>
      <c r="K2672" t="s">
        <v>2917</v>
      </c>
      <c r="L2672">
        <f>F2672*G2672</f>
        <v>344.54</v>
      </c>
      <c r="M2672">
        <f t="shared" si="41"/>
        <v>1</v>
      </c>
    </row>
    <row r="2673" spans="1:13" x14ac:dyDescent="0.35">
      <c r="A2673">
        <v>122</v>
      </c>
      <c r="B2673" s="1">
        <v>44634</v>
      </c>
      <c r="C2673">
        <v>891</v>
      </c>
      <c r="D2673" t="s">
        <v>2920</v>
      </c>
      <c r="E2673" t="s">
        <v>2935</v>
      </c>
      <c r="F2673">
        <v>4</v>
      </c>
      <c r="G2673">
        <v>55.68</v>
      </c>
      <c r="H2673">
        <v>24.37</v>
      </c>
      <c r="I2673" t="b">
        <v>0</v>
      </c>
      <c r="J2673" t="s">
        <v>2916</v>
      </c>
      <c r="K2673" t="s">
        <v>2917</v>
      </c>
      <c r="L2673">
        <f>F2673*G2673</f>
        <v>222.72</v>
      </c>
      <c r="M2673">
        <f t="shared" si="41"/>
        <v>0</v>
      </c>
    </row>
    <row r="2674" spans="1:13" x14ac:dyDescent="0.35">
      <c r="A2674">
        <v>7143</v>
      </c>
      <c r="B2674" s="1">
        <v>44911</v>
      </c>
      <c r="C2674">
        <v>892</v>
      </c>
      <c r="D2674" t="s">
        <v>2920</v>
      </c>
      <c r="E2674" t="s">
        <v>2936</v>
      </c>
      <c r="F2674">
        <v>3</v>
      </c>
      <c r="G2674">
        <v>117.01</v>
      </c>
      <c r="H2674">
        <v>30.76</v>
      </c>
      <c r="I2674" t="b">
        <v>0</v>
      </c>
      <c r="J2674" t="s">
        <v>2919</v>
      </c>
      <c r="K2674" t="s">
        <v>2917</v>
      </c>
      <c r="L2674">
        <f>F2674*G2674</f>
        <v>351.03000000000003</v>
      </c>
      <c r="M2674">
        <f t="shared" si="41"/>
        <v>0</v>
      </c>
    </row>
    <row r="2675" spans="1:13" x14ac:dyDescent="0.35">
      <c r="A2675">
        <v>5590</v>
      </c>
      <c r="B2675" s="1">
        <v>44698</v>
      </c>
      <c r="C2675">
        <v>892</v>
      </c>
      <c r="D2675" t="s">
        <v>2908</v>
      </c>
      <c r="E2675" t="s">
        <v>2932</v>
      </c>
      <c r="F2675">
        <v>2</v>
      </c>
      <c r="G2675">
        <v>295.55</v>
      </c>
      <c r="H2675">
        <v>142.69999999999999</v>
      </c>
      <c r="I2675" t="b">
        <v>0</v>
      </c>
      <c r="J2675" t="s">
        <v>2910</v>
      </c>
      <c r="K2675" t="s">
        <v>2917</v>
      </c>
      <c r="L2675">
        <f>F2675*G2675</f>
        <v>591.1</v>
      </c>
      <c r="M2675">
        <f t="shared" si="41"/>
        <v>0</v>
      </c>
    </row>
    <row r="2676" spans="1:13" x14ac:dyDescent="0.35">
      <c r="A2676">
        <v>8691</v>
      </c>
      <c r="B2676" s="1">
        <v>44453</v>
      </c>
      <c r="C2676">
        <v>892</v>
      </c>
      <c r="D2676" t="s">
        <v>2913</v>
      </c>
      <c r="E2676" t="s">
        <v>2926</v>
      </c>
      <c r="F2676">
        <v>3</v>
      </c>
      <c r="G2676">
        <v>464.34</v>
      </c>
      <c r="H2676">
        <v>104.2</v>
      </c>
      <c r="I2676" t="b">
        <v>0</v>
      </c>
      <c r="J2676" t="s">
        <v>2904</v>
      </c>
      <c r="K2676" t="s">
        <v>2917</v>
      </c>
      <c r="L2676">
        <f>F2676*G2676</f>
        <v>1393.02</v>
      </c>
      <c r="M2676">
        <f t="shared" si="41"/>
        <v>0</v>
      </c>
    </row>
    <row r="2677" spans="1:13" x14ac:dyDescent="0.35">
      <c r="A2677">
        <v>4727</v>
      </c>
      <c r="B2677" s="1">
        <v>44957</v>
      </c>
      <c r="C2677">
        <v>894</v>
      </c>
      <c r="D2677" t="s">
        <v>2902</v>
      </c>
      <c r="E2677" t="s">
        <v>2939</v>
      </c>
      <c r="F2677">
        <v>2</v>
      </c>
      <c r="G2677">
        <v>15.69</v>
      </c>
      <c r="H2677">
        <v>5.09</v>
      </c>
      <c r="I2677" t="b">
        <v>1</v>
      </c>
      <c r="J2677" t="s">
        <v>2929</v>
      </c>
      <c r="K2677" t="s">
        <v>2905</v>
      </c>
      <c r="L2677">
        <f>F2677*G2677</f>
        <v>31.38</v>
      </c>
      <c r="M2677">
        <f t="shared" si="41"/>
        <v>1</v>
      </c>
    </row>
    <row r="2678" spans="1:13" x14ac:dyDescent="0.35">
      <c r="A2678">
        <v>9462</v>
      </c>
      <c r="B2678" s="1">
        <v>44945</v>
      </c>
      <c r="C2678">
        <v>895</v>
      </c>
      <c r="D2678" t="s">
        <v>2920</v>
      </c>
      <c r="E2678" t="s">
        <v>2935</v>
      </c>
      <c r="F2678">
        <v>1</v>
      </c>
      <c r="G2678">
        <v>254.9</v>
      </c>
      <c r="H2678">
        <v>83.97</v>
      </c>
      <c r="I2678" t="b">
        <v>0</v>
      </c>
      <c r="J2678" t="s">
        <v>2910</v>
      </c>
      <c r="K2678" t="s">
        <v>2917</v>
      </c>
      <c r="L2678">
        <f>F2678*G2678</f>
        <v>254.9</v>
      </c>
      <c r="M2678">
        <f t="shared" si="41"/>
        <v>0</v>
      </c>
    </row>
    <row r="2679" spans="1:13" x14ac:dyDescent="0.35">
      <c r="A2679">
        <v>6398</v>
      </c>
      <c r="B2679" s="1">
        <v>44867</v>
      </c>
      <c r="C2679">
        <v>895</v>
      </c>
      <c r="D2679" t="s">
        <v>2913</v>
      </c>
      <c r="E2679" t="s">
        <v>2926</v>
      </c>
      <c r="F2679">
        <v>4</v>
      </c>
      <c r="G2679">
        <v>490.71</v>
      </c>
      <c r="H2679">
        <v>62.23</v>
      </c>
      <c r="I2679" t="b">
        <v>1</v>
      </c>
      <c r="J2679" t="s">
        <v>2910</v>
      </c>
      <c r="K2679" t="s">
        <v>2917</v>
      </c>
      <c r="L2679">
        <f>F2679*G2679</f>
        <v>1962.84</v>
      </c>
      <c r="M2679">
        <f t="shared" si="41"/>
        <v>1</v>
      </c>
    </row>
    <row r="2680" spans="1:13" x14ac:dyDescent="0.35">
      <c r="A2680">
        <v>8520</v>
      </c>
      <c r="B2680" s="1">
        <v>44757</v>
      </c>
      <c r="C2680">
        <v>895</v>
      </c>
      <c r="D2680" t="s">
        <v>2913</v>
      </c>
      <c r="E2680" t="s">
        <v>2914</v>
      </c>
      <c r="F2680">
        <v>3</v>
      </c>
      <c r="G2680">
        <v>61.95</v>
      </c>
      <c r="H2680">
        <v>13.02</v>
      </c>
      <c r="I2680" t="b">
        <v>1</v>
      </c>
      <c r="J2680" t="s">
        <v>2916</v>
      </c>
      <c r="K2680" t="s">
        <v>2917</v>
      </c>
      <c r="L2680">
        <f>F2680*G2680</f>
        <v>185.85000000000002</v>
      </c>
      <c r="M2680">
        <f t="shared" si="41"/>
        <v>1</v>
      </c>
    </row>
    <row r="2681" spans="1:13" x14ac:dyDescent="0.35">
      <c r="A2681">
        <v>8001</v>
      </c>
      <c r="B2681" s="1">
        <v>44594</v>
      </c>
      <c r="C2681">
        <v>895</v>
      </c>
      <c r="D2681" t="s">
        <v>2920</v>
      </c>
      <c r="E2681" t="s">
        <v>2936</v>
      </c>
      <c r="F2681">
        <v>1</v>
      </c>
      <c r="G2681">
        <v>32.14</v>
      </c>
      <c r="H2681">
        <v>0.28000000000000003</v>
      </c>
      <c r="I2681" t="b">
        <v>0</v>
      </c>
      <c r="J2681" t="s">
        <v>2916</v>
      </c>
      <c r="K2681" t="s">
        <v>2917</v>
      </c>
      <c r="L2681">
        <f>F2681*G2681</f>
        <v>32.14</v>
      </c>
      <c r="M2681">
        <f t="shared" si="41"/>
        <v>0</v>
      </c>
    </row>
    <row r="2682" spans="1:13" x14ac:dyDescent="0.35">
      <c r="A2682">
        <v>9071</v>
      </c>
      <c r="B2682" s="1">
        <v>44374</v>
      </c>
      <c r="C2682">
        <v>895</v>
      </c>
      <c r="D2682" t="s">
        <v>2911</v>
      </c>
      <c r="E2682" t="s">
        <v>2943</v>
      </c>
      <c r="F2682">
        <v>3</v>
      </c>
      <c r="G2682">
        <v>13.87</v>
      </c>
      <c r="H2682">
        <v>1.94</v>
      </c>
      <c r="I2682" t="b">
        <v>1</v>
      </c>
      <c r="J2682" t="s">
        <v>2929</v>
      </c>
      <c r="K2682" t="s">
        <v>2905</v>
      </c>
      <c r="L2682">
        <f>F2682*G2682</f>
        <v>41.61</v>
      </c>
      <c r="M2682">
        <f t="shared" si="41"/>
        <v>1</v>
      </c>
    </row>
    <row r="2683" spans="1:13" x14ac:dyDescent="0.35">
      <c r="A2683">
        <v>7874</v>
      </c>
      <c r="B2683" s="1">
        <v>44733</v>
      </c>
      <c r="C2683">
        <v>896</v>
      </c>
      <c r="D2683" t="s">
        <v>2911</v>
      </c>
      <c r="E2683" t="s">
        <v>2944</v>
      </c>
      <c r="F2683">
        <v>1</v>
      </c>
      <c r="G2683">
        <v>358.59</v>
      </c>
      <c r="H2683">
        <v>92.5</v>
      </c>
      <c r="I2683" t="b">
        <v>1</v>
      </c>
      <c r="J2683" t="s">
        <v>2910</v>
      </c>
      <c r="K2683" t="s">
        <v>2917</v>
      </c>
      <c r="L2683">
        <f>F2683*G2683</f>
        <v>358.59</v>
      </c>
      <c r="M2683">
        <f t="shared" si="41"/>
        <v>1</v>
      </c>
    </row>
    <row r="2684" spans="1:13" x14ac:dyDescent="0.35">
      <c r="A2684">
        <v>2196</v>
      </c>
      <c r="B2684" s="1">
        <v>44686</v>
      </c>
      <c r="C2684">
        <v>896</v>
      </c>
      <c r="D2684" t="s">
        <v>2902</v>
      </c>
      <c r="E2684" t="s">
        <v>2915</v>
      </c>
      <c r="F2684">
        <v>3</v>
      </c>
      <c r="G2684">
        <v>16.84</v>
      </c>
      <c r="H2684">
        <v>2.71</v>
      </c>
      <c r="I2684" t="b">
        <v>1</v>
      </c>
      <c r="J2684" t="s">
        <v>2929</v>
      </c>
      <c r="K2684" t="s">
        <v>2905</v>
      </c>
      <c r="L2684">
        <f>F2684*G2684</f>
        <v>50.519999999999996</v>
      </c>
      <c r="M2684">
        <f t="shared" si="41"/>
        <v>1</v>
      </c>
    </row>
    <row r="2685" spans="1:13" x14ac:dyDescent="0.35">
      <c r="A2685">
        <v>6069</v>
      </c>
      <c r="B2685" s="1">
        <v>44635</v>
      </c>
      <c r="C2685">
        <v>896</v>
      </c>
      <c r="D2685" t="s">
        <v>2906</v>
      </c>
      <c r="E2685" t="s">
        <v>2934</v>
      </c>
      <c r="F2685">
        <v>4</v>
      </c>
      <c r="G2685">
        <v>122.45</v>
      </c>
      <c r="H2685">
        <v>49.12</v>
      </c>
      <c r="I2685" t="b">
        <v>0</v>
      </c>
      <c r="J2685" t="s">
        <v>2910</v>
      </c>
      <c r="K2685" t="s">
        <v>2917</v>
      </c>
      <c r="L2685">
        <f>F2685*G2685</f>
        <v>489.8</v>
      </c>
      <c r="M2685">
        <f t="shared" si="41"/>
        <v>0</v>
      </c>
    </row>
    <row r="2686" spans="1:13" x14ac:dyDescent="0.35">
      <c r="A2686">
        <v>7791</v>
      </c>
      <c r="B2686" s="1">
        <v>44466</v>
      </c>
      <c r="C2686">
        <v>896</v>
      </c>
      <c r="D2686" t="s">
        <v>2906</v>
      </c>
      <c r="E2686" t="s">
        <v>2922</v>
      </c>
      <c r="F2686">
        <v>1</v>
      </c>
      <c r="G2686">
        <v>449.02</v>
      </c>
      <c r="H2686">
        <v>11.72</v>
      </c>
      <c r="I2686" t="b">
        <v>0</v>
      </c>
      <c r="J2686" t="s">
        <v>2929</v>
      </c>
      <c r="K2686" t="s">
        <v>2905</v>
      </c>
      <c r="L2686">
        <f>F2686*G2686</f>
        <v>449.02</v>
      </c>
      <c r="M2686">
        <f t="shared" si="41"/>
        <v>0</v>
      </c>
    </row>
    <row r="2687" spans="1:13" x14ac:dyDescent="0.35">
      <c r="A2687">
        <v>3210</v>
      </c>
      <c r="B2687" s="1">
        <v>44452</v>
      </c>
      <c r="C2687">
        <v>896</v>
      </c>
      <c r="D2687" t="s">
        <v>2906</v>
      </c>
      <c r="E2687" t="s">
        <v>2907</v>
      </c>
      <c r="F2687">
        <v>5</v>
      </c>
      <c r="G2687">
        <v>301.81</v>
      </c>
      <c r="H2687">
        <v>142.12</v>
      </c>
      <c r="I2687" t="b">
        <v>0</v>
      </c>
      <c r="J2687" t="s">
        <v>2919</v>
      </c>
      <c r="K2687" t="s">
        <v>2905</v>
      </c>
      <c r="L2687">
        <f>F2687*G2687</f>
        <v>1509.05</v>
      </c>
      <c r="M2687">
        <f t="shared" si="41"/>
        <v>0</v>
      </c>
    </row>
    <row r="2688" spans="1:13" x14ac:dyDescent="0.35">
      <c r="A2688">
        <v>2863</v>
      </c>
      <c r="B2688" s="1">
        <v>44400</v>
      </c>
      <c r="C2688">
        <v>896</v>
      </c>
      <c r="D2688" t="s">
        <v>2906</v>
      </c>
      <c r="E2688" t="s">
        <v>2922</v>
      </c>
      <c r="F2688">
        <v>3</v>
      </c>
      <c r="G2688">
        <v>402.78</v>
      </c>
      <c r="H2688">
        <v>62.98</v>
      </c>
      <c r="I2688" t="b">
        <v>1</v>
      </c>
      <c r="J2688" t="s">
        <v>2919</v>
      </c>
      <c r="K2688" t="s">
        <v>2917</v>
      </c>
      <c r="L2688">
        <f>F2688*G2688</f>
        <v>1208.3399999999999</v>
      </c>
      <c r="M2688">
        <f t="shared" si="41"/>
        <v>1</v>
      </c>
    </row>
    <row r="2689" spans="1:13" x14ac:dyDescent="0.35">
      <c r="A2689">
        <v>5595</v>
      </c>
      <c r="B2689" s="1">
        <v>44565</v>
      </c>
      <c r="C2689">
        <v>897</v>
      </c>
      <c r="D2689" t="s">
        <v>2902</v>
      </c>
      <c r="E2689" t="s">
        <v>2939</v>
      </c>
      <c r="F2689">
        <v>2</v>
      </c>
      <c r="G2689">
        <v>453.42</v>
      </c>
      <c r="H2689">
        <v>104.92</v>
      </c>
      <c r="I2689" t="b">
        <v>1</v>
      </c>
      <c r="J2689" t="s">
        <v>2904</v>
      </c>
      <c r="K2689" t="s">
        <v>2905</v>
      </c>
      <c r="L2689">
        <f>F2689*G2689</f>
        <v>906.84</v>
      </c>
      <c r="M2689">
        <f t="shared" si="41"/>
        <v>1</v>
      </c>
    </row>
    <row r="2690" spans="1:13" x14ac:dyDescent="0.35">
      <c r="A2690">
        <v>5594</v>
      </c>
      <c r="B2690" s="1">
        <v>44561</v>
      </c>
      <c r="C2690">
        <v>897</v>
      </c>
      <c r="D2690" t="s">
        <v>2911</v>
      </c>
      <c r="E2690" t="s">
        <v>2912</v>
      </c>
      <c r="F2690">
        <v>4</v>
      </c>
      <c r="G2690">
        <v>420.61</v>
      </c>
      <c r="H2690">
        <v>53.72</v>
      </c>
      <c r="I2690" t="b">
        <v>0</v>
      </c>
      <c r="J2690" t="s">
        <v>2929</v>
      </c>
      <c r="K2690" t="s">
        <v>2917</v>
      </c>
      <c r="L2690">
        <f>F2690*G2690</f>
        <v>1682.44</v>
      </c>
      <c r="M2690">
        <f t="shared" si="41"/>
        <v>0</v>
      </c>
    </row>
    <row r="2691" spans="1:13" x14ac:dyDescent="0.35">
      <c r="A2691">
        <v>6902</v>
      </c>
      <c r="B2691" s="1">
        <v>44914</v>
      </c>
      <c r="C2691">
        <v>898</v>
      </c>
      <c r="D2691" t="s">
        <v>2913</v>
      </c>
      <c r="E2691" t="s">
        <v>2940</v>
      </c>
      <c r="F2691">
        <v>4</v>
      </c>
      <c r="G2691">
        <v>74.81</v>
      </c>
      <c r="H2691">
        <v>15.24</v>
      </c>
      <c r="I2691" t="b">
        <v>1</v>
      </c>
      <c r="J2691" t="s">
        <v>2910</v>
      </c>
      <c r="K2691" t="s">
        <v>2905</v>
      </c>
      <c r="L2691">
        <f>F2691*G2691</f>
        <v>299.24</v>
      </c>
      <c r="M2691">
        <f t="shared" ref="M2691:M2754" si="42">IF(I2691, 1, 0)</f>
        <v>1</v>
      </c>
    </row>
    <row r="2692" spans="1:13" x14ac:dyDescent="0.35">
      <c r="A2692">
        <v>376</v>
      </c>
      <c r="B2692" s="1">
        <v>44884</v>
      </c>
      <c r="C2692">
        <v>898</v>
      </c>
      <c r="D2692" t="s">
        <v>2920</v>
      </c>
      <c r="E2692" t="s">
        <v>2930</v>
      </c>
      <c r="F2692">
        <v>4</v>
      </c>
      <c r="G2692">
        <v>349.41</v>
      </c>
      <c r="H2692">
        <v>142.78</v>
      </c>
      <c r="I2692" t="b">
        <v>0</v>
      </c>
      <c r="J2692" t="s">
        <v>2929</v>
      </c>
      <c r="K2692" t="s">
        <v>2905</v>
      </c>
      <c r="L2692">
        <f>F2692*G2692</f>
        <v>1397.64</v>
      </c>
      <c r="M2692">
        <f t="shared" si="42"/>
        <v>0</v>
      </c>
    </row>
    <row r="2693" spans="1:13" x14ac:dyDescent="0.35">
      <c r="A2693">
        <v>7125</v>
      </c>
      <c r="B2693" s="1">
        <v>44624</v>
      </c>
      <c r="C2693">
        <v>898</v>
      </c>
      <c r="D2693" t="s">
        <v>2908</v>
      </c>
      <c r="E2693" t="s">
        <v>2928</v>
      </c>
      <c r="F2693">
        <v>1</v>
      </c>
      <c r="G2693">
        <v>285.52</v>
      </c>
      <c r="H2693">
        <v>52.89</v>
      </c>
      <c r="I2693" t="b">
        <v>0</v>
      </c>
      <c r="J2693" t="s">
        <v>2910</v>
      </c>
      <c r="K2693" t="s">
        <v>2917</v>
      </c>
      <c r="L2693">
        <f>F2693*G2693</f>
        <v>285.52</v>
      </c>
      <c r="M2693">
        <f t="shared" si="42"/>
        <v>0</v>
      </c>
    </row>
    <row r="2694" spans="1:13" x14ac:dyDescent="0.35">
      <c r="A2694">
        <v>9435</v>
      </c>
      <c r="B2694" s="1">
        <v>44924</v>
      </c>
      <c r="C2694">
        <v>899</v>
      </c>
      <c r="D2694" t="s">
        <v>2913</v>
      </c>
      <c r="E2694" t="s">
        <v>2931</v>
      </c>
      <c r="F2694">
        <v>3</v>
      </c>
      <c r="G2694">
        <v>174.95</v>
      </c>
      <c r="H2694">
        <v>13.37</v>
      </c>
      <c r="I2694" t="b">
        <v>0</v>
      </c>
      <c r="J2694" t="s">
        <v>2919</v>
      </c>
      <c r="K2694" t="s">
        <v>2917</v>
      </c>
      <c r="L2694">
        <f>F2694*G2694</f>
        <v>524.84999999999991</v>
      </c>
      <c r="M2694">
        <f t="shared" si="42"/>
        <v>0</v>
      </c>
    </row>
    <row r="2695" spans="1:13" x14ac:dyDescent="0.35">
      <c r="A2695">
        <v>4488</v>
      </c>
      <c r="B2695" s="1">
        <v>44731</v>
      </c>
      <c r="C2695">
        <v>899</v>
      </c>
      <c r="D2695" t="s">
        <v>2902</v>
      </c>
      <c r="E2695" t="s">
        <v>2933</v>
      </c>
      <c r="F2695">
        <v>4</v>
      </c>
      <c r="G2695">
        <v>493.79</v>
      </c>
      <c r="H2695">
        <v>216.3</v>
      </c>
      <c r="I2695" t="b">
        <v>1</v>
      </c>
      <c r="J2695" t="s">
        <v>2910</v>
      </c>
      <c r="K2695" t="s">
        <v>2905</v>
      </c>
      <c r="L2695">
        <f>F2695*G2695</f>
        <v>1975.16</v>
      </c>
      <c r="M2695">
        <f t="shared" si="42"/>
        <v>1</v>
      </c>
    </row>
    <row r="2696" spans="1:13" x14ac:dyDescent="0.35">
      <c r="A2696">
        <v>5948</v>
      </c>
      <c r="B2696" s="1">
        <v>44738</v>
      </c>
      <c r="C2696">
        <v>900</v>
      </c>
      <c r="D2696" t="s">
        <v>2911</v>
      </c>
      <c r="E2696" t="s">
        <v>2924</v>
      </c>
      <c r="F2696">
        <v>1</v>
      </c>
      <c r="G2696">
        <v>128.03</v>
      </c>
      <c r="H2696">
        <v>36.32</v>
      </c>
      <c r="I2696" t="b">
        <v>1</v>
      </c>
      <c r="J2696" t="s">
        <v>2919</v>
      </c>
      <c r="K2696" t="s">
        <v>2905</v>
      </c>
      <c r="L2696">
        <f>F2696*G2696</f>
        <v>128.03</v>
      </c>
      <c r="M2696">
        <f t="shared" si="42"/>
        <v>1</v>
      </c>
    </row>
    <row r="2697" spans="1:13" x14ac:dyDescent="0.35">
      <c r="A2697">
        <v>9761</v>
      </c>
      <c r="B2697" s="1">
        <v>44909</v>
      </c>
      <c r="C2697">
        <v>901</v>
      </c>
      <c r="D2697" t="s">
        <v>2908</v>
      </c>
      <c r="E2697" t="s">
        <v>2937</v>
      </c>
      <c r="F2697">
        <v>3</v>
      </c>
      <c r="G2697">
        <v>245.75</v>
      </c>
      <c r="H2697">
        <v>95.22</v>
      </c>
      <c r="I2697" t="b">
        <v>1</v>
      </c>
      <c r="J2697" t="s">
        <v>2929</v>
      </c>
      <c r="K2697" t="s">
        <v>2905</v>
      </c>
      <c r="L2697">
        <f>F2697*G2697</f>
        <v>737.25</v>
      </c>
      <c r="M2697">
        <f t="shared" si="42"/>
        <v>1</v>
      </c>
    </row>
    <row r="2698" spans="1:13" x14ac:dyDescent="0.35">
      <c r="A2698">
        <v>9424</v>
      </c>
      <c r="B2698" s="1">
        <v>44768</v>
      </c>
      <c r="C2698">
        <v>901</v>
      </c>
      <c r="D2698" t="s">
        <v>2908</v>
      </c>
      <c r="E2698" t="s">
        <v>2909</v>
      </c>
      <c r="F2698">
        <v>1</v>
      </c>
      <c r="G2698">
        <v>180.2</v>
      </c>
      <c r="H2698">
        <v>14.92</v>
      </c>
      <c r="I2698" t="b">
        <v>0</v>
      </c>
      <c r="J2698" t="s">
        <v>2910</v>
      </c>
      <c r="K2698" t="s">
        <v>2905</v>
      </c>
      <c r="L2698">
        <f>F2698*G2698</f>
        <v>180.2</v>
      </c>
      <c r="M2698">
        <f t="shared" si="42"/>
        <v>0</v>
      </c>
    </row>
    <row r="2699" spans="1:13" x14ac:dyDescent="0.35">
      <c r="A2699">
        <v>9327</v>
      </c>
      <c r="B2699" s="1">
        <v>44582</v>
      </c>
      <c r="C2699">
        <v>901</v>
      </c>
      <c r="D2699" t="s">
        <v>2913</v>
      </c>
      <c r="E2699" t="s">
        <v>2940</v>
      </c>
      <c r="F2699">
        <v>4</v>
      </c>
      <c r="G2699">
        <v>292.31</v>
      </c>
      <c r="H2699">
        <v>107.76</v>
      </c>
      <c r="I2699" t="b">
        <v>0</v>
      </c>
      <c r="J2699" t="s">
        <v>2929</v>
      </c>
      <c r="K2699" t="s">
        <v>2905</v>
      </c>
      <c r="L2699">
        <f>F2699*G2699</f>
        <v>1169.24</v>
      </c>
      <c r="M2699">
        <f t="shared" si="42"/>
        <v>0</v>
      </c>
    </row>
    <row r="2700" spans="1:13" x14ac:dyDescent="0.35">
      <c r="A2700">
        <v>8172</v>
      </c>
      <c r="B2700" s="1">
        <v>44487</v>
      </c>
      <c r="C2700">
        <v>901</v>
      </c>
      <c r="D2700" t="s">
        <v>2911</v>
      </c>
      <c r="E2700" t="s">
        <v>2942</v>
      </c>
      <c r="F2700">
        <v>1</v>
      </c>
      <c r="G2700">
        <v>54.12</v>
      </c>
      <c r="H2700">
        <v>10.64</v>
      </c>
      <c r="I2700" t="b">
        <v>0</v>
      </c>
      <c r="J2700" t="s">
        <v>2916</v>
      </c>
      <c r="K2700" t="s">
        <v>2917</v>
      </c>
      <c r="L2700">
        <f>F2700*G2700</f>
        <v>54.12</v>
      </c>
      <c r="M2700">
        <f t="shared" si="42"/>
        <v>0</v>
      </c>
    </row>
    <row r="2701" spans="1:13" x14ac:dyDescent="0.35">
      <c r="A2701">
        <v>6497</v>
      </c>
      <c r="B2701" s="1">
        <v>44386</v>
      </c>
      <c r="C2701">
        <v>901</v>
      </c>
      <c r="D2701" t="s">
        <v>2902</v>
      </c>
      <c r="E2701" t="s">
        <v>2939</v>
      </c>
      <c r="F2701">
        <v>4</v>
      </c>
      <c r="G2701">
        <v>462.92</v>
      </c>
      <c r="H2701">
        <v>39.79</v>
      </c>
      <c r="I2701" t="b">
        <v>1</v>
      </c>
      <c r="J2701" t="s">
        <v>2916</v>
      </c>
      <c r="K2701" t="s">
        <v>2905</v>
      </c>
      <c r="L2701">
        <f>F2701*G2701</f>
        <v>1851.68</v>
      </c>
      <c r="M2701">
        <f t="shared" si="42"/>
        <v>1</v>
      </c>
    </row>
    <row r="2702" spans="1:13" x14ac:dyDescent="0.35">
      <c r="A2702">
        <v>8856</v>
      </c>
      <c r="B2702" s="1">
        <v>44870</v>
      </c>
      <c r="C2702">
        <v>902</v>
      </c>
      <c r="D2702" t="s">
        <v>2913</v>
      </c>
      <c r="E2702" t="s">
        <v>2918</v>
      </c>
      <c r="F2702">
        <v>5</v>
      </c>
      <c r="G2702">
        <v>403.14</v>
      </c>
      <c r="H2702">
        <v>178.37</v>
      </c>
      <c r="I2702" t="b">
        <v>0</v>
      </c>
      <c r="J2702" t="s">
        <v>2929</v>
      </c>
      <c r="K2702" t="s">
        <v>2905</v>
      </c>
      <c r="L2702">
        <f>F2702*G2702</f>
        <v>2015.6999999999998</v>
      </c>
      <c r="M2702">
        <f t="shared" si="42"/>
        <v>0</v>
      </c>
    </row>
    <row r="2703" spans="1:13" x14ac:dyDescent="0.35">
      <c r="A2703">
        <v>3424</v>
      </c>
      <c r="B2703" s="1">
        <v>44822</v>
      </c>
      <c r="C2703">
        <v>902</v>
      </c>
      <c r="D2703" t="s">
        <v>2920</v>
      </c>
      <c r="E2703" t="s">
        <v>2921</v>
      </c>
      <c r="F2703">
        <v>5</v>
      </c>
      <c r="G2703">
        <v>298.89</v>
      </c>
      <c r="H2703">
        <v>83.42</v>
      </c>
      <c r="I2703" t="b">
        <v>0</v>
      </c>
      <c r="J2703" t="s">
        <v>2919</v>
      </c>
      <c r="K2703" t="s">
        <v>2905</v>
      </c>
      <c r="L2703">
        <f>F2703*G2703</f>
        <v>1494.4499999999998</v>
      </c>
      <c r="M2703">
        <f t="shared" si="42"/>
        <v>0</v>
      </c>
    </row>
    <row r="2704" spans="1:13" x14ac:dyDescent="0.35">
      <c r="A2704">
        <v>8167</v>
      </c>
      <c r="B2704" s="1">
        <v>44669</v>
      </c>
      <c r="C2704">
        <v>902</v>
      </c>
      <c r="D2704" t="s">
        <v>2920</v>
      </c>
      <c r="E2704" t="s">
        <v>2927</v>
      </c>
      <c r="F2704">
        <v>2</v>
      </c>
      <c r="G2704">
        <v>195.26</v>
      </c>
      <c r="H2704">
        <v>74.569999999999993</v>
      </c>
      <c r="I2704" t="b">
        <v>1</v>
      </c>
      <c r="J2704" t="s">
        <v>2929</v>
      </c>
      <c r="K2704" t="s">
        <v>2905</v>
      </c>
      <c r="L2704">
        <f>F2704*G2704</f>
        <v>390.52</v>
      </c>
      <c r="M2704">
        <f t="shared" si="42"/>
        <v>1</v>
      </c>
    </row>
    <row r="2705" spans="1:13" x14ac:dyDescent="0.35">
      <c r="A2705">
        <v>9404</v>
      </c>
      <c r="B2705" s="1">
        <v>44356</v>
      </c>
      <c r="C2705">
        <v>902</v>
      </c>
      <c r="D2705" t="s">
        <v>2920</v>
      </c>
      <c r="E2705" t="s">
        <v>2936</v>
      </c>
      <c r="F2705">
        <v>1</v>
      </c>
      <c r="G2705">
        <v>198.25</v>
      </c>
      <c r="H2705">
        <v>13.12</v>
      </c>
      <c r="I2705" t="b">
        <v>1</v>
      </c>
      <c r="J2705" t="s">
        <v>2929</v>
      </c>
      <c r="K2705" t="s">
        <v>2905</v>
      </c>
      <c r="L2705">
        <f>F2705*G2705</f>
        <v>198.25</v>
      </c>
      <c r="M2705">
        <f t="shared" si="42"/>
        <v>1</v>
      </c>
    </row>
    <row r="2706" spans="1:13" x14ac:dyDescent="0.35">
      <c r="A2706">
        <v>8798</v>
      </c>
      <c r="B2706" s="1">
        <v>44802</v>
      </c>
      <c r="C2706">
        <v>903</v>
      </c>
      <c r="D2706" t="s">
        <v>2906</v>
      </c>
      <c r="E2706" t="s">
        <v>2922</v>
      </c>
      <c r="F2706">
        <v>1</v>
      </c>
      <c r="G2706">
        <v>106.25</v>
      </c>
      <c r="H2706">
        <v>6.18</v>
      </c>
      <c r="I2706" t="b">
        <v>1</v>
      </c>
      <c r="J2706" t="s">
        <v>2929</v>
      </c>
      <c r="K2706" t="s">
        <v>2917</v>
      </c>
      <c r="L2706">
        <f>F2706*G2706</f>
        <v>106.25</v>
      </c>
      <c r="M2706">
        <f t="shared" si="42"/>
        <v>1</v>
      </c>
    </row>
    <row r="2707" spans="1:13" x14ac:dyDescent="0.35">
      <c r="A2707">
        <v>2561</v>
      </c>
      <c r="B2707" s="1">
        <v>44782</v>
      </c>
      <c r="C2707">
        <v>903</v>
      </c>
      <c r="D2707" t="s">
        <v>2911</v>
      </c>
      <c r="E2707" t="s">
        <v>2944</v>
      </c>
      <c r="F2707">
        <v>5</v>
      </c>
      <c r="G2707">
        <v>410.64</v>
      </c>
      <c r="H2707">
        <v>112.93</v>
      </c>
      <c r="I2707" t="b">
        <v>1</v>
      </c>
      <c r="J2707" t="s">
        <v>2904</v>
      </c>
      <c r="K2707" t="s">
        <v>2917</v>
      </c>
      <c r="L2707">
        <f>F2707*G2707</f>
        <v>2053.1999999999998</v>
      </c>
      <c r="M2707">
        <f t="shared" si="42"/>
        <v>1</v>
      </c>
    </row>
    <row r="2708" spans="1:13" x14ac:dyDescent="0.35">
      <c r="A2708">
        <v>8260</v>
      </c>
      <c r="B2708" s="1">
        <v>44692</v>
      </c>
      <c r="C2708">
        <v>903</v>
      </c>
      <c r="D2708" t="s">
        <v>2913</v>
      </c>
      <c r="E2708" t="s">
        <v>2940</v>
      </c>
      <c r="F2708">
        <v>5</v>
      </c>
      <c r="G2708">
        <v>458.8</v>
      </c>
      <c r="H2708">
        <v>174.89</v>
      </c>
      <c r="I2708" t="b">
        <v>0</v>
      </c>
      <c r="J2708" t="s">
        <v>2929</v>
      </c>
      <c r="K2708" t="s">
        <v>2905</v>
      </c>
      <c r="L2708">
        <f>F2708*G2708</f>
        <v>2294</v>
      </c>
      <c r="M2708">
        <f t="shared" si="42"/>
        <v>0</v>
      </c>
    </row>
    <row r="2709" spans="1:13" x14ac:dyDescent="0.35">
      <c r="A2709">
        <v>2901</v>
      </c>
      <c r="B2709" s="1">
        <v>44285</v>
      </c>
      <c r="C2709">
        <v>903</v>
      </c>
      <c r="D2709" t="s">
        <v>2913</v>
      </c>
      <c r="E2709" t="s">
        <v>2926</v>
      </c>
      <c r="F2709">
        <v>2</v>
      </c>
      <c r="G2709">
        <v>370.92</v>
      </c>
      <c r="H2709">
        <v>61.61</v>
      </c>
      <c r="I2709" t="b">
        <v>0</v>
      </c>
      <c r="J2709" t="s">
        <v>2916</v>
      </c>
      <c r="K2709" t="s">
        <v>2905</v>
      </c>
      <c r="L2709">
        <f>F2709*G2709</f>
        <v>741.84</v>
      </c>
      <c r="M2709">
        <f t="shared" si="42"/>
        <v>0</v>
      </c>
    </row>
    <row r="2710" spans="1:13" x14ac:dyDescent="0.35">
      <c r="A2710">
        <v>4139</v>
      </c>
      <c r="B2710" s="1">
        <v>44688</v>
      </c>
      <c r="C2710">
        <v>904</v>
      </c>
      <c r="D2710" t="s">
        <v>2908</v>
      </c>
      <c r="E2710" t="s">
        <v>2928</v>
      </c>
      <c r="F2710">
        <v>5</v>
      </c>
      <c r="G2710">
        <v>55.65</v>
      </c>
      <c r="H2710">
        <v>0.04</v>
      </c>
      <c r="I2710" t="b">
        <v>0</v>
      </c>
      <c r="J2710" t="s">
        <v>2919</v>
      </c>
      <c r="K2710" t="s">
        <v>2917</v>
      </c>
      <c r="L2710">
        <f>F2710*G2710</f>
        <v>278.25</v>
      </c>
      <c r="M2710">
        <f t="shared" si="42"/>
        <v>0</v>
      </c>
    </row>
    <row r="2711" spans="1:13" x14ac:dyDescent="0.35">
      <c r="A2711">
        <v>2367</v>
      </c>
      <c r="B2711" s="1">
        <v>44537</v>
      </c>
      <c r="C2711">
        <v>904</v>
      </c>
      <c r="D2711" t="s">
        <v>2920</v>
      </c>
      <c r="E2711" t="s">
        <v>2921</v>
      </c>
      <c r="F2711">
        <v>2</v>
      </c>
      <c r="G2711">
        <v>270.95</v>
      </c>
      <c r="H2711">
        <v>94.07</v>
      </c>
      <c r="I2711" t="b">
        <v>0</v>
      </c>
      <c r="J2711" t="s">
        <v>2904</v>
      </c>
      <c r="K2711" t="s">
        <v>2905</v>
      </c>
      <c r="L2711">
        <f>F2711*G2711</f>
        <v>541.9</v>
      </c>
      <c r="M2711">
        <f t="shared" si="42"/>
        <v>0</v>
      </c>
    </row>
    <row r="2712" spans="1:13" x14ac:dyDescent="0.35">
      <c r="A2712">
        <v>3040</v>
      </c>
      <c r="B2712" s="1">
        <v>44983</v>
      </c>
      <c r="C2712">
        <v>905</v>
      </c>
      <c r="D2712" t="s">
        <v>2906</v>
      </c>
      <c r="E2712" t="s">
        <v>2934</v>
      </c>
      <c r="F2712">
        <v>3</v>
      </c>
      <c r="G2712">
        <v>390.25</v>
      </c>
      <c r="H2712">
        <v>46.59</v>
      </c>
      <c r="I2712" t="b">
        <v>1</v>
      </c>
      <c r="J2712" t="s">
        <v>2904</v>
      </c>
      <c r="K2712" t="s">
        <v>2905</v>
      </c>
      <c r="L2712">
        <f>F2712*G2712</f>
        <v>1170.75</v>
      </c>
      <c r="M2712">
        <f t="shared" si="42"/>
        <v>1</v>
      </c>
    </row>
    <row r="2713" spans="1:13" x14ac:dyDescent="0.35">
      <c r="A2713">
        <v>6900</v>
      </c>
      <c r="B2713" s="1">
        <v>44880</v>
      </c>
      <c r="C2713">
        <v>905</v>
      </c>
      <c r="D2713" t="s">
        <v>2913</v>
      </c>
      <c r="E2713" t="s">
        <v>2940</v>
      </c>
      <c r="F2713">
        <v>4</v>
      </c>
      <c r="G2713">
        <v>227.51</v>
      </c>
      <c r="H2713">
        <v>44.19</v>
      </c>
      <c r="I2713" t="b">
        <v>0</v>
      </c>
      <c r="J2713" t="s">
        <v>2910</v>
      </c>
      <c r="K2713" t="s">
        <v>2905</v>
      </c>
      <c r="L2713">
        <f>F2713*G2713</f>
        <v>910.04</v>
      </c>
      <c r="M2713">
        <f t="shared" si="42"/>
        <v>0</v>
      </c>
    </row>
    <row r="2714" spans="1:13" x14ac:dyDescent="0.35">
      <c r="A2714">
        <v>9909</v>
      </c>
      <c r="B2714" s="1">
        <v>44827</v>
      </c>
      <c r="C2714">
        <v>905</v>
      </c>
      <c r="D2714" t="s">
        <v>2908</v>
      </c>
      <c r="E2714" t="s">
        <v>2928</v>
      </c>
      <c r="F2714">
        <v>2</v>
      </c>
      <c r="G2714">
        <v>479.29</v>
      </c>
      <c r="H2714">
        <v>143.21</v>
      </c>
      <c r="I2714" t="b">
        <v>1</v>
      </c>
      <c r="J2714" t="s">
        <v>2910</v>
      </c>
      <c r="K2714" t="s">
        <v>2917</v>
      </c>
      <c r="L2714">
        <f>F2714*G2714</f>
        <v>958.58</v>
      </c>
      <c r="M2714">
        <f t="shared" si="42"/>
        <v>1</v>
      </c>
    </row>
    <row r="2715" spans="1:13" x14ac:dyDescent="0.35">
      <c r="A2715">
        <v>4470</v>
      </c>
      <c r="B2715" s="1">
        <v>44826</v>
      </c>
      <c r="C2715">
        <v>905</v>
      </c>
      <c r="D2715" t="s">
        <v>2920</v>
      </c>
      <c r="E2715" t="s">
        <v>2921</v>
      </c>
      <c r="F2715">
        <v>3</v>
      </c>
      <c r="G2715">
        <v>137.08000000000001</v>
      </c>
      <c r="H2715">
        <v>30.13</v>
      </c>
      <c r="I2715" t="b">
        <v>1</v>
      </c>
      <c r="J2715" t="s">
        <v>2929</v>
      </c>
      <c r="K2715" t="s">
        <v>2905</v>
      </c>
      <c r="L2715">
        <f>F2715*G2715</f>
        <v>411.24</v>
      </c>
      <c r="M2715">
        <f t="shared" si="42"/>
        <v>1</v>
      </c>
    </row>
    <row r="2716" spans="1:13" x14ac:dyDescent="0.35">
      <c r="A2716">
        <v>7612</v>
      </c>
      <c r="B2716" s="1">
        <v>44744</v>
      </c>
      <c r="C2716">
        <v>905</v>
      </c>
      <c r="D2716" t="s">
        <v>2906</v>
      </c>
      <c r="E2716" t="s">
        <v>2907</v>
      </c>
      <c r="F2716">
        <v>1</v>
      </c>
      <c r="G2716">
        <v>206.03</v>
      </c>
      <c r="H2716">
        <v>19.989999999999998</v>
      </c>
      <c r="I2716" t="b">
        <v>1</v>
      </c>
      <c r="J2716" t="s">
        <v>2910</v>
      </c>
      <c r="K2716" t="s">
        <v>2917</v>
      </c>
      <c r="L2716">
        <f>F2716*G2716</f>
        <v>206.03</v>
      </c>
      <c r="M2716">
        <f t="shared" si="42"/>
        <v>1</v>
      </c>
    </row>
    <row r="2717" spans="1:13" x14ac:dyDescent="0.35">
      <c r="A2717">
        <v>9853</v>
      </c>
      <c r="B2717" s="1">
        <v>44663</v>
      </c>
      <c r="C2717">
        <v>905</v>
      </c>
      <c r="D2717" t="s">
        <v>2902</v>
      </c>
      <c r="E2717" t="s">
        <v>2923</v>
      </c>
      <c r="F2717">
        <v>5</v>
      </c>
      <c r="G2717">
        <v>260.55</v>
      </c>
      <c r="H2717">
        <v>25.15</v>
      </c>
      <c r="I2717" t="b">
        <v>1</v>
      </c>
      <c r="J2717" t="s">
        <v>2929</v>
      </c>
      <c r="K2717" t="s">
        <v>2905</v>
      </c>
      <c r="L2717">
        <f>F2717*G2717</f>
        <v>1302.75</v>
      </c>
      <c r="M2717">
        <f t="shared" si="42"/>
        <v>1</v>
      </c>
    </row>
    <row r="2718" spans="1:13" x14ac:dyDescent="0.35">
      <c r="A2718">
        <v>3625</v>
      </c>
      <c r="B2718" s="1">
        <v>44373</v>
      </c>
      <c r="C2718">
        <v>905</v>
      </c>
      <c r="D2718" t="s">
        <v>2920</v>
      </c>
      <c r="E2718" t="s">
        <v>2935</v>
      </c>
      <c r="F2718">
        <v>3</v>
      </c>
      <c r="G2718">
        <v>186.79</v>
      </c>
      <c r="H2718">
        <v>20.399999999999999</v>
      </c>
      <c r="I2718" t="b">
        <v>0</v>
      </c>
      <c r="J2718" t="s">
        <v>2904</v>
      </c>
      <c r="K2718" t="s">
        <v>2917</v>
      </c>
      <c r="L2718">
        <f>F2718*G2718</f>
        <v>560.37</v>
      </c>
      <c r="M2718">
        <f t="shared" si="42"/>
        <v>0</v>
      </c>
    </row>
    <row r="2719" spans="1:13" x14ac:dyDescent="0.35">
      <c r="A2719">
        <v>7142</v>
      </c>
      <c r="B2719" s="1">
        <v>44330</v>
      </c>
      <c r="C2719">
        <v>905</v>
      </c>
      <c r="D2719" t="s">
        <v>2908</v>
      </c>
      <c r="E2719" t="s">
        <v>2909</v>
      </c>
      <c r="F2719">
        <v>2</v>
      </c>
      <c r="G2719">
        <v>458.52</v>
      </c>
      <c r="H2719">
        <v>19.39</v>
      </c>
      <c r="I2719" t="b">
        <v>1</v>
      </c>
      <c r="J2719" t="s">
        <v>2916</v>
      </c>
      <c r="K2719" t="s">
        <v>2905</v>
      </c>
      <c r="L2719">
        <f>F2719*G2719</f>
        <v>917.04</v>
      </c>
      <c r="M2719">
        <f t="shared" si="42"/>
        <v>1</v>
      </c>
    </row>
    <row r="2720" spans="1:13" x14ac:dyDescent="0.35">
      <c r="A2720">
        <v>8108</v>
      </c>
      <c r="B2720" s="1">
        <v>44716</v>
      </c>
      <c r="C2720">
        <v>906</v>
      </c>
      <c r="D2720" t="s">
        <v>2902</v>
      </c>
      <c r="E2720" t="s">
        <v>2915</v>
      </c>
      <c r="F2720">
        <v>3</v>
      </c>
      <c r="G2720">
        <v>159.49</v>
      </c>
      <c r="H2720">
        <v>75.44</v>
      </c>
      <c r="I2720" t="b">
        <v>0</v>
      </c>
      <c r="J2720" t="s">
        <v>2929</v>
      </c>
      <c r="K2720" t="s">
        <v>2905</v>
      </c>
      <c r="L2720">
        <f>F2720*G2720</f>
        <v>478.47</v>
      </c>
      <c r="M2720">
        <f t="shared" si="42"/>
        <v>0</v>
      </c>
    </row>
    <row r="2721" spans="1:13" x14ac:dyDescent="0.35">
      <c r="A2721">
        <v>139</v>
      </c>
      <c r="B2721" s="1">
        <v>44615</v>
      </c>
      <c r="C2721">
        <v>906</v>
      </c>
      <c r="D2721" t="s">
        <v>2902</v>
      </c>
      <c r="E2721" t="s">
        <v>2939</v>
      </c>
      <c r="F2721">
        <v>4</v>
      </c>
      <c r="G2721">
        <v>191.32</v>
      </c>
      <c r="H2721">
        <v>49.81</v>
      </c>
      <c r="I2721" t="b">
        <v>1</v>
      </c>
      <c r="J2721" t="s">
        <v>2910</v>
      </c>
      <c r="K2721" t="s">
        <v>2905</v>
      </c>
      <c r="L2721">
        <f>F2721*G2721</f>
        <v>765.28</v>
      </c>
      <c r="M2721">
        <f t="shared" si="42"/>
        <v>1</v>
      </c>
    </row>
    <row r="2722" spans="1:13" x14ac:dyDescent="0.35">
      <c r="A2722">
        <v>6483</v>
      </c>
      <c r="B2722" s="1">
        <v>44359</v>
      </c>
      <c r="C2722">
        <v>906</v>
      </c>
      <c r="D2722" t="s">
        <v>2902</v>
      </c>
      <c r="E2722" t="s">
        <v>2923</v>
      </c>
      <c r="F2722">
        <v>2</v>
      </c>
      <c r="G2722">
        <v>139.79</v>
      </c>
      <c r="H2722">
        <v>17.239999999999998</v>
      </c>
      <c r="I2722" t="b">
        <v>0</v>
      </c>
      <c r="J2722" t="s">
        <v>2904</v>
      </c>
      <c r="K2722" t="s">
        <v>2905</v>
      </c>
      <c r="L2722">
        <f>F2722*G2722</f>
        <v>279.58</v>
      </c>
      <c r="M2722">
        <f t="shared" si="42"/>
        <v>0</v>
      </c>
    </row>
    <row r="2723" spans="1:13" x14ac:dyDescent="0.35">
      <c r="A2723">
        <v>640</v>
      </c>
      <c r="B2723" s="1">
        <v>44854</v>
      </c>
      <c r="C2723">
        <v>907</v>
      </c>
      <c r="D2723" t="s">
        <v>2913</v>
      </c>
      <c r="E2723" t="s">
        <v>2940</v>
      </c>
      <c r="F2723">
        <v>2</v>
      </c>
      <c r="G2723">
        <v>316.82</v>
      </c>
      <c r="H2723">
        <v>83.1</v>
      </c>
      <c r="I2723" t="b">
        <v>1</v>
      </c>
      <c r="J2723" t="s">
        <v>2904</v>
      </c>
      <c r="K2723" t="s">
        <v>2905</v>
      </c>
      <c r="L2723">
        <f>F2723*G2723</f>
        <v>633.64</v>
      </c>
      <c r="M2723">
        <f t="shared" si="42"/>
        <v>1</v>
      </c>
    </row>
    <row r="2724" spans="1:13" x14ac:dyDescent="0.35">
      <c r="A2724">
        <v>8524</v>
      </c>
      <c r="B2724" s="1">
        <v>44805</v>
      </c>
      <c r="C2724">
        <v>907</v>
      </c>
      <c r="D2724" t="s">
        <v>2920</v>
      </c>
      <c r="E2724" t="s">
        <v>2935</v>
      </c>
      <c r="F2724">
        <v>4</v>
      </c>
      <c r="G2724">
        <v>204.94</v>
      </c>
      <c r="H2724">
        <v>62.24</v>
      </c>
      <c r="I2724" t="b">
        <v>1</v>
      </c>
      <c r="J2724" t="s">
        <v>2929</v>
      </c>
      <c r="K2724" t="s">
        <v>2917</v>
      </c>
      <c r="L2724">
        <f>F2724*G2724</f>
        <v>819.76</v>
      </c>
      <c r="M2724">
        <f t="shared" si="42"/>
        <v>1</v>
      </c>
    </row>
    <row r="2725" spans="1:13" x14ac:dyDescent="0.35">
      <c r="A2725">
        <v>1291</v>
      </c>
      <c r="B2725" s="1">
        <v>44618</v>
      </c>
      <c r="C2725">
        <v>907</v>
      </c>
      <c r="D2725" t="s">
        <v>2902</v>
      </c>
      <c r="E2725" t="s">
        <v>2915</v>
      </c>
      <c r="F2725">
        <v>2</v>
      </c>
      <c r="G2725">
        <v>443.36</v>
      </c>
      <c r="H2725">
        <v>179</v>
      </c>
      <c r="I2725" t="b">
        <v>1</v>
      </c>
      <c r="J2725" t="s">
        <v>2916</v>
      </c>
      <c r="K2725" t="s">
        <v>2905</v>
      </c>
      <c r="L2725">
        <f>F2725*G2725</f>
        <v>886.72</v>
      </c>
      <c r="M2725">
        <f t="shared" si="42"/>
        <v>1</v>
      </c>
    </row>
    <row r="2726" spans="1:13" x14ac:dyDescent="0.35">
      <c r="A2726">
        <v>3588</v>
      </c>
      <c r="B2726" s="1">
        <v>44329</v>
      </c>
      <c r="C2726">
        <v>907</v>
      </c>
      <c r="D2726" t="s">
        <v>2911</v>
      </c>
      <c r="E2726" t="s">
        <v>2924</v>
      </c>
      <c r="F2726">
        <v>3</v>
      </c>
      <c r="G2726">
        <v>425.29</v>
      </c>
      <c r="H2726">
        <v>52.3</v>
      </c>
      <c r="I2726" t="b">
        <v>1</v>
      </c>
      <c r="J2726" t="s">
        <v>2919</v>
      </c>
      <c r="K2726" t="s">
        <v>2917</v>
      </c>
      <c r="L2726">
        <f>F2726*G2726</f>
        <v>1275.8700000000001</v>
      </c>
      <c r="M2726">
        <f t="shared" si="42"/>
        <v>1</v>
      </c>
    </row>
    <row r="2727" spans="1:13" x14ac:dyDescent="0.35">
      <c r="A2727">
        <v>2050</v>
      </c>
      <c r="B2727" s="1">
        <v>44902</v>
      </c>
      <c r="C2727">
        <v>908</v>
      </c>
      <c r="D2727" t="s">
        <v>2902</v>
      </c>
      <c r="E2727" t="s">
        <v>2915</v>
      </c>
      <c r="F2727">
        <v>4</v>
      </c>
      <c r="G2727">
        <v>385.11</v>
      </c>
      <c r="H2727">
        <v>43.09</v>
      </c>
      <c r="I2727" t="b">
        <v>1</v>
      </c>
      <c r="J2727" t="s">
        <v>2929</v>
      </c>
      <c r="K2727" t="s">
        <v>2905</v>
      </c>
      <c r="L2727">
        <f>F2727*G2727</f>
        <v>1540.44</v>
      </c>
      <c r="M2727">
        <f t="shared" si="42"/>
        <v>1</v>
      </c>
    </row>
    <row r="2728" spans="1:13" x14ac:dyDescent="0.35">
      <c r="A2728">
        <v>2195</v>
      </c>
      <c r="B2728" s="1">
        <v>44643</v>
      </c>
      <c r="C2728">
        <v>908</v>
      </c>
      <c r="D2728" t="s">
        <v>2906</v>
      </c>
      <c r="E2728" t="s">
        <v>2925</v>
      </c>
      <c r="F2728">
        <v>3</v>
      </c>
      <c r="G2728">
        <v>305.81</v>
      </c>
      <c r="H2728">
        <v>123.63</v>
      </c>
      <c r="I2728" t="b">
        <v>0</v>
      </c>
      <c r="J2728" t="s">
        <v>2919</v>
      </c>
      <c r="K2728" t="s">
        <v>2905</v>
      </c>
      <c r="L2728">
        <f>F2728*G2728</f>
        <v>917.43000000000006</v>
      </c>
      <c r="M2728">
        <f t="shared" si="42"/>
        <v>0</v>
      </c>
    </row>
    <row r="2729" spans="1:13" x14ac:dyDescent="0.35">
      <c r="A2729">
        <v>4003</v>
      </c>
      <c r="B2729" s="1">
        <v>44444</v>
      </c>
      <c r="C2729">
        <v>908</v>
      </c>
      <c r="D2729" t="s">
        <v>2908</v>
      </c>
      <c r="E2729" t="s">
        <v>2928</v>
      </c>
      <c r="F2729">
        <v>5</v>
      </c>
      <c r="G2729">
        <v>357.79</v>
      </c>
      <c r="H2729">
        <v>167.32</v>
      </c>
      <c r="I2729" t="b">
        <v>1</v>
      </c>
      <c r="J2729" t="s">
        <v>2929</v>
      </c>
      <c r="K2729" t="s">
        <v>2917</v>
      </c>
      <c r="L2729">
        <f>F2729*G2729</f>
        <v>1788.95</v>
      </c>
      <c r="M2729">
        <f t="shared" si="42"/>
        <v>1</v>
      </c>
    </row>
    <row r="2730" spans="1:13" x14ac:dyDescent="0.35">
      <c r="A2730">
        <v>7600</v>
      </c>
      <c r="B2730" s="1">
        <v>44368</v>
      </c>
      <c r="C2730">
        <v>908</v>
      </c>
      <c r="D2730" t="s">
        <v>2906</v>
      </c>
      <c r="E2730" t="s">
        <v>2925</v>
      </c>
      <c r="F2730">
        <v>3</v>
      </c>
      <c r="G2730">
        <v>101.11</v>
      </c>
      <c r="H2730">
        <v>4.09</v>
      </c>
      <c r="I2730" t="b">
        <v>1</v>
      </c>
      <c r="J2730" t="s">
        <v>2910</v>
      </c>
      <c r="K2730" t="s">
        <v>2917</v>
      </c>
      <c r="L2730">
        <f>F2730*G2730</f>
        <v>303.33</v>
      </c>
      <c r="M2730">
        <f t="shared" si="42"/>
        <v>1</v>
      </c>
    </row>
    <row r="2731" spans="1:13" x14ac:dyDescent="0.35">
      <c r="A2731">
        <v>1851</v>
      </c>
      <c r="B2731" s="1">
        <v>44729</v>
      </c>
      <c r="C2731">
        <v>909</v>
      </c>
      <c r="D2731" t="s">
        <v>2913</v>
      </c>
      <c r="E2731" t="s">
        <v>2940</v>
      </c>
      <c r="F2731">
        <v>1</v>
      </c>
      <c r="G2731">
        <v>41.03</v>
      </c>
      <c r="H2731">
        <v>13.44</v>
      </c>
      <c r="I2731" t="b">
        <v>1</v>
      </c>
      <c r="J2731" t="s">
        <v>2904</v>
      </c>
      <c r="K2731" t="s">
        <v>2917</v>
      </c>
      <c r="L2731">
        <f>F2731*G2731</f>
        <v>41.03</v>
      </c>
      <c r="M2731">
        <f t="shared" si="42"/>
        <v>1</v>
      </c>
    </row>
    <row r="2732" spans="1:13" x14ac:dyDescent="0.35">
      <c r="A2732">
        <v>3361</v>
      </c>
      <c r="B2732" s="1">
        <v>44634</v>
      </c>
      <c r="C2732">
        <v>909</v>
      </c>
      <c r="D2732" t="s">
        <v>2908</v>
      </c>
      <c r="E2732" t="s">
        <v>2938</v>
      </c>
      <c r="F2732">
        <v>5</v>
      </c>
      <c r="G2732">
        <v>329.5</v>
      </c>
      <c r="H2732">
        <v>114.91</v>
      </c>
      <c r="I2732" t="b">
        <v>0</v>
      </c>
      <c r="J2732" t="s">
        <v>2916</v>
      </c>
      <c r="K2732" t="s">
        <v>2905</v>
      </c>
      <c r="L2732">
        <f>F2732*G2732</f>
        <v>1647.5</v>
      </c>
      <c r="M2732">
        <f t="shared" si="42"/>
        <v>0</v>
      </c>
    </row>
    <row r="2733" spans="1:13" x14ac:dyDescent="0.35">
      <c r="A2733">
        <v>1430</v>
      </c>
      <c r="B2733" s="1">
        <v>44571</v>
      </c>
      <c r="C2733">
        <v>909</v>
      </c>
      <c r="D2733" t="s">
        <v>2906</v>
      </c>
      <c r="E2733" t="s">
        <v>2907</v>
      </c>
      <c r="F2733">
        <v>5</v>
      </c>
      <c r="G2733">
        <v>68.97</v>
      </c>
      <c r="H2733">
        <v>20.23</v>
      </c>
      <c r="I2733" t="b">
        <v>1</v>
      </c>
      <c r="J2733" t="s">
        <v>2916</v>
      </c>
      <c r="K2733" t="s">
        <v>2905</v>
      </c>
      <c r="L2733">
        <f>F2733*G2733</f>
        <v>344.85</v>
      </c>
      <c r="M2733">
        <f t="shared" si="42"/>
        <v>1</v>
      </c>
    </row>
    <row r="2734" spans="1:13" x14ac:dyDescent="0.35">
      <c r="A2734">
        <v>8808</v>
      </c>
      <c r="B2734" s="1">
        <v>44371</v>
      </c>
      <c r="C2734">
        <v>910</v>
      </c>
      <c r="D2734" t="s">
        <v>2906</v>
      </c>
      <c r="E2734" t="s">
        <v>2922</v>
      </c>
      <c r="F2734">
        <v>3</v>
      </c>
      <c r="G2734">
        <v>62.81</v>
      </c>
      <c r="H2734">
        <v>21.45</v>
      </c>
      <c r="I2734" t="b">
        <v>1</v>
      </c>
      <c r="J2734" t="s">
        <v>2919</v>
      </c>
      <c r="K2734" t="s">
        <v>2905</v>
      </c>
      <c r="L2734">
        <f>F2734*G2734</f>
        <v>188.43</v>
      </c>
      <c r="M2734">
        <f t="shared" si="42"/>
        <v>1</v>
      </c>
    </row>
    <row r="2735" spans="1:13" x14ac:dyDescent="0.35">
      <c r="A2735">
        <v>3043</v>
      </c>
      <c r="B2735" s="1">
        <v>44310</v>
      </c>
      <c r="C2735">
        <v>910</v>
      </c>
      <c r="D2735" t="s">
        <v>2913</v>
      </c>
      <c r="E2735" t="s">
        <v>2918</v>
      </c>
      <c r="F2735">
        <v>1</v>
      </c>
      <c r="G2735">
        <v>421.86</v>
      </c>
      <c r="H2735">
        <v>106.15</v>
      </c>
      <c r="I2735" t="b">
        <v>0</v>
      </c>
      <c r="J2735" t="s">
        <v>2929</v>
      </c>
      <c r="K2735" t="s">
        <v>2917</v>
      </c>
      <c r="L2735">
        <f>F2735*G2735</f>
        <v>421.86</v>
      </c>
      <c r="M2735">
        <f t="shared" si="42"/>
        <v>0</v>
      </c>
    </row>
    <row r="2736" spans="1:13" x14ac:dyDescent="0.35">
      <c r="A2736">
        <v>8349</v>
      </c>
      <c r="B2736" s="1">
        <v>44995</v>
      </c>
      <c r="C2736">
        <v>911</v>
      </c>
      <c r="D2736" t="s">
        <v>2913</v>
      </c>
      <c r="E2736" t="s">
        <v>2931</v>
      </c>
      <c r="F2736">
        <v>2</v>
      </c>
      <c r="G2736">
        <v>303.5</v>
      </c>
      <c r="H2736">
        <v>43.65</v>
      </c>
      <c r="I2736" t="b">
        <v>1</v>
      </c>
      <c r="J2736" t="s">
        <v>2929</v>
      </c>
      <c r="K2736" t="s">
        <v>2917</v>
      </c>
      <c r="L2736">
        <f>F2736*G2736</f>
        <v>607</v>
      </c>
      <c r="M2736">
        <f t="shared" si="42"/>
        <v>1</v>
      </c>
    </row>
    <row r="2737" spans="1:13" x14ac:dyDescent="0.35">
      <c r="A2737">
        <v>6251</v>
      </c>
      <c r="B2737" s="1">
        <v>44688</v>
      </c>
      <c r="C2737">
        <v>911</v>
      </c>
      <c r="D2737" t="s">
        <v>2902</v>
      </c>
      <c r="E2737" t="s">
        <v>2915</v>
      </c>
      <c r="F2737">
        <v>3</v>
      </c>
      <c r="G2737">
        <v>65.56</v>
      </c>
      <c r="H2737">
        <v>15.55</v>
      </c>
      <c r="I2737" t="b">
        <v>0</v>
      </c>
      <c r="J2737" t="s">
        <v>2919</v>
      </c>
      <c r="K2737" t="s">
        <v>2917</v>
      </c>
      <c r="L2737">
        <f>F2737*G2737</f>
        <v>196.68</v>
      </c>
      <c r="M2737">
        <f t="shared" si="42"/>
        <v>0</v>
      </c>
    </row>
    <row r="2738" spans="1:13" x14ac:dyDescent="0.35">
      <c r="A2738">
        <v>8160</v>
      </c>
      <c r="B2738" s="1">
        <v>44368</v>
      </c>
      <c r="C2738">
        <v>911</v>
      </c>
      <c r="D2738" t="s">
        <v>2902</v>
      </c>
      <c r="E2738" t="s">
        <v>2933</v>
      </c>
      <c r="F2738">
        <v>3</v>
      </c>
      <c r="G2738">
        <v>324.52999999999997</v>
      </c>
      <c r="H2738">
        <v>49.02</v>
      </c>
      <c r="I2738" t="b">
        <v>1</v>
      </c>
      <c r="J2738" t="s">
        <v>2929</v>
      </c>
      <c r="K2738" t="s">
        <v>2905</v>
      </c>
      <c r="L2738">
        <f>F2738*G2738</f>
        <v>973.58999999999992</v>
      </c>
      <c r="M2738">
        <f t="shared" si="42"/>
        <v>1</v>
      </c>
    </row>
    <row r="2739" spans="1:13" x14ac:dyDescent="0.35">
      <c r="A2739">
        <v>6344</v>
      </c>
      <c r="B2739" s="1">
        <v>44566</v>
      </c>
      <c r="C2739">
        <v>912</v>
      </c>
      <c r="D2739" t="s">
        <v>2906</v>
      </c>
      <c r="E2739" t="s">
        <v>2934</v>
      </c>
      <c r="F2739">
        <v>3</v>
      </c>
      <c r="G2739">
        <v>120.54</v>
      </c>
      <c r="H2739">
        <v>20.6</v>
      </c>
      <c r="I2739" t="b">
        <v>0</v>
      </c>
      <c r="J2739" t="s">
        <v>2916</v>
      </c>
      <c r="K2739" t="s">
        <v>2917</v>
      </c>
      <c r="L2739">
        <f>F2739*G2739</f>
        <v>361.62</v>
      </c>
      <c r="M2739">
        <f t="shared" si="42"/>
        <v>0</v>
      </c>
    </row>
    <row r="2740" spans="1:13" x14ac:dyDescent="0.35">
      <c r="A2740">
        <v>7241</v>
      </c>
      <c r="B2740" s="1">
        <v>44533</v>
      </c>
      <c r="C2740">
        <v>912</v>
      </c>
      <c r="D2740" t="s">
        <v>2908</v>
      </c>
      <c r="E2740" t="s">
        <v>2938</v>
      </c>
      <c r="F2740">
        <v>3</v>
      </c>
      <c r="G2740">
        <v>94.38</v>
      </c>
      <c r="H2740">
        <v>14.38</v>
      </c>
      <c r="I2740" t="b">
        <v>1</v>
      </c>
      <c r="J2740" t="s">
        <v>2916</v>
      </c>
      <c r="K2740" t="s">
        <v>2917</v>
      </c>
      <c r="L2740">
        <f>F2740*G2740</f>
        <v>283.14</v>
      </c>
      <c r="M2740">
        <f t="shared" si="42"/>
        <v>1</v>
      </c>
    </row>
    <row r="2741" spans="1:13" x14ac:dyDescent="0.35">
      <c r="A2741">
        <v>7592</v>
      </c>
      <c r="B2741" s="1">
        <v>44355</v>
      </c>
      <c r="C2741">
        <v>912</v>
      </c>
      <c r="D2741" t="s">
        <v>2906</v>
      </c>
      <c r="E2741" t="s">
        <v>2934</v>
      </c>
      <c r="F2741">
        <v>2</v>
      </c>
      <c r="G2741">
        <v>10.54</v>
      </c>
      <c r="H2741">
        <v>2.34</v>
      </c>
      <c r="I2741" t="b">
        <v>1</v>
      </c>
      <c r="J2741" t="s">
        <v>2910</v>
      </c>
      <c r="K2741" t="s">
        <v>2917</v>
      </c>
      <c r="L2741">
        <f>F2741*G2741</f>
        <v>21.08</v>
      </c>
      <c r="M2741">
        <f t="shared" si="42"/>
        <v>1</v>
      </c>
    </row>
    <row r="2742" spans="1:13" x14ac:dyDescent="0.35">
      <c r="A2742">
        <v>4697</v>
      </c>
      <c r="B2742" s="1">
        <v>44770</v>
      </c>
      <c r="C2742">
        <v>913</v>
      </c>
      <c r="D2742" t="s">
        <v>2906</v>
      </c>
      <c r="E2742" t="s">
        <v>2907</v>
      </c>
      <c r="F2742">
        <v>3</v>
      </c>
      <c r="G2742">
        <v>420.51</v>
      </c>
      <c r="H2742">
        <v>140.38</v>
      </c>
      <c r="I2742" t="b">
        <v>0</v>
      </c>
      <c r="J2742" t="s">
        <v>2919</v>
      </c>
      <c r="K2742" t="s">
        <v>2905</v>
      </c>
      <c r="L2742">
        <f>F2742*G2742</f>
        <v>1261.53</v>
      </c>
      <c r="M2742">
        <f t="shared" si="42"/>
        <v>0</v>
      </c>
    </row>
    <row r="2743" spans="1:13" x14ac:dyDescent="0.35">
      <c r="A2743">
        <v>1218</v>
      </c>
      <c r="B2743" s="1">
        <v>44761</v>
      </c>
      <c r="C2743">
        <v>913</v>
      </c>
      <c r="D2743" t="s">
        <v>2902</v>
      </c>
      <c r="E2743" t="s">
        <v>2933</v>
      </c>
      <c r="F2743">
        <v>3</v>
      </c>
      <c r="G2743">
        <v>160.47999999999999</v>
      </c>
      <c r="H2743">
        <v>47.55</v>
      </c>
      <c r="I2743" t="b">
        <v>1</v>
      </c>
      <c r="J2743" t="s">
        <v>2904</v>
      </c>
      <c r="K2743" t="s">
        <v>2905</v>
      </c>
      <c r="L2743">
        <f>F2743*G2743</f>
        <v>481.43999999999994</v>
      </c>
      <c r="M2743">
        <f t="shared" si="42"/>
        <v>1</v>
      </c>
    </row>
    <row r="2744" spans="1:13" x14ac:dyDescent="0.35">
      <c r="A2744">
        <v>2870</v>
      </c>
      <c r="B2744" s="1">
        <v>44894</v>
      </c>
      <c r="C2744">
        <v>914</v>
      </c>
      <c r="D2744" t="s">
        <v>2911</v>
      </c>
      <c r="E2744" t="s">
        <v>2943</v>
      </c>
      <c r="F2744">
        <v>3</v>
      </c>
      <c r="G2744">
        <v>43.67</v>
      </c>
      <c r="H2744">
        <v>11.19</v>
      </c>
      <c r="I2744" t="b">
        <v>0</v>
      </c>
      <c r="J2744" t="s">
        <v>2910</v>
      </c>
      <c r="K2744" t="s">
        <v>2917</v>
      </c>
      <c r="L2744">
        <f>F2744*G2744</f>
        <v>131.01</v>
      </c>
      <c r="M2744">
        <f t="shared" si="42"/>
        <v>0</v>
      </c>
    </row>
    <row r="2745" spans="1:13" x14ac:dyDescent="0.35">
      <c r="A2745">
        <v>5526</v>
      </c>
      <c r="B2745" s="1">
        <v>44593</v>
      </c>
      <c r="C2745">
        <v>914</v>
      </c>
      <c r="D2745" t="s">
        <v>2920</v>
      </c>
      <c r="E2745" t="s">
        <v>2935</v>
      </c>
      <c r="F2745">
        <v>3</v>
      </c>
      <c r="G2745">
        <v>405.42</v>
      </c>
      <c r="H2745">
        <v>98.79</v>
      </c>
      <c r="I2745" t="b">
        <v>0</v>
      </c>
      <c r="J2745" t="s">
        <v>2919</v>
      </c>
      <c r="K2745" t="s">
        <v>2905</v>
      </c>
      <c r="L2745">
        <f>F2745*G2745</f>
        <v>1216.26</v>
      </c>
      <c r="M2745">
        <f t="shared" si="42"/>
        <v>0</v>
      </c>
    </row>
    <row r="2746" spans="1:13" x14ac:dyDescent="0.35">
      <c r="A2746">
        <v>7587</v>
      </c>
      <c r="B2746" s="1">
        <v>44410</v>
      </c>
      <c r="C2746">
        <v>914</v>
      </c>
      <c r="D2746" t="s">
        <v>2908</v>
      </c>
      <c r="E2746" t="s">
        <v>2937</v>
      </c>
      <c r="F2746">
        <v>1</v>
      </c>
      <c r="G2746">
        <v>184.31</v>
      </c>
      <c r="H2746">
        <v>56.72</v>
      </c>
      <c r="I2746" t="b">
        <v>0</v>
      </c>
      <c r="J2746" t="s">
        <v>2910</v>
      </c>
      <c r="K2746" t="s">
        <v>2905</v>
      </c>
      <c r="L2746">
        <f>F2746*G2746</f>
        <v>184.31</v>
      </c>
      <c r="M2746">
        <f t="shared" si="42"/>
        <v>0</v>
      </c>
    </row>
    <row r="2747" spans="1:13" x14ac:dyDescent="0.35">
      <c r="A2747">
        <v>5230</v>
      </c>
      <c r="B2747" s="1">
        <v>44872</v>
      </c>
      <c r="C2747">
        <v>915</v>
      </c>
      <c r="D2747" t="s">
        <v>2908</v>
      </c>
      <c r="E2747" t="s">
        <v>2937</v>
      </c>
      <c r="F2747">
        <v>4</v>
      </c>
      <c r="G2747">
        <v>89.93</v>
      </c>
      <c r="H2747">
        <v>2.95</v>
      </c>
      <c r="I2747" t="b">
        <v>0</v>
      </c>
      <c r="J2747" t="s">
        <v>2910</v>
      </c>
      <c r="K2747" t="s">
        <v>2917</v>
      </c>
      <c r="L2747">
        <f>F2747*G2747</f>
        <v>359.72</v>
      </c>
      <c r="M2747">
        <f t="shared" si="42"/>
        <v>0</v>
      </c>
    </row>
    <row r="2748" spans="1:13" x14ac:dyDescent="0.35">
      <c r="A2748">
        <v>2417</v>
      </c>
      <c r="B2748" s="1">
        <v>44829</v>
      </c>
      <c r="C2748">
        <v>915</v>
      </c>
      <c r="D2748" t="s">
        <v>2913</v>
      </c>
      <c r="E2748" t="s">
        <v>2931</v>
      </c>
      <c r="F2748">
        <v>5</v>
      </c>
      <c r="G2748">
        <v>262.94</v>
      </c>
      <c r="H2748">
        <v>39.47</v>
      </c>
      <c r="I2748" t="b">
        <v>1</v>
      </c>
      <c r="J2748" t="s">
        <v>2929</v>
      </c>
      <c r="K2748" t="s">
        <v>2905</v>
      </c>
      <c r="L2748">
        <f>F2748*G2748</f>
        <v>1314.7</v>
      </c>
      <c r="M2748">
        <f t="shared" si="42"/>
        <v>1</v>
      </c>
    </row>
    <row r="2749" spans="1:13" x14ac:dyDescent="0.35">
      <c r="A2749">
        <v>2303</v>
      </c>
      <c r="B2749" s="1">
        <v>44737</v>
      </c>
      <c r="C2749">
        <v>915</v>
      </c>
      <c r="D2749" t="s">
        <v>2906</v>
      </c>
      <c r="E2749" t="s">
        <v>2922</v>
      </c>
      <c r="F2749">
        <v>4</v>
      </c>
      <c r="G2749">
        <v>288.45999999999998</v>
      </c>
      <c r="H2749">
        <v>124.69</v>
      </c>
      <c r="I2749" t="b">
        <v>0</v>
      </c>
      <c r="J2749" t="s">
        <v>2916</v>
      </c>
      <c r="K2749" t="s">
        <v>2905</v>
      </c>
      <c r="L2749">
        <f>F2749*G2749</f>
        <v>1153.8399999999999</v>
      </c>
      <c r="M2749">
        <f t="shared" si="42"/>
        <v>0</v>
      </c>
    </row>
    <row r="2750" spans="1:13" x14ac:dyDescent="0.35">
      <c r="A2750">
        <v>2957</v>
      </c>
      <c r="B2750" s="1">
        <v>44561</v>
      </c>
      <c r="C2750">
        <v>915</v>
      </c>
      <c r="D2750" t="s">
        <v>2913</v>
      </c>
      <c r="E2750" t="s">
        <v>2914</v>
      </c>
      <c r="F2750">
        <v>5</v>
      </c>
      <c r="G2750">
        <v>225.01</v>
      </c>
      <c r="H2750">
        <v>21.02</v>
      </c>
      <c r="I2750" t="b">
        <v>1</v>
      </c>
      <c r="J2750" t="s">
        <v>2929</v>
      </c>
      <c r="K2750" t="s">
        <v>2917</v>
      </c>
      <c r="L2750">
        <f>F2750*G2750</f>
        <v>1125.05</v>
      </c>
      <c r="M2750">
        <f t="shared" si="42"/>
        <v>1</v>
      </c>
    </row>
    <row r="2751" spans="1:13" x14ac:dyDescent="0.35">
      <c r="A2751">
        <v>6306</v>
      </c>
      <c r="B2751" s="1">
        <v>44477</v>
      </c>
      <c r="C2751">
        <v>915</v>
      </c>
      <c r="D2751" t="s">
        <v>2902</v>
      </c>
      <c r="E2751" t="s">
        <v>2903</v>
      </c>
      <c r="F2751">
        <v>5</v>
      </c>
      <c r="G2751">
        <v>26.03</v>
      </c>
      <c r="H2751">
        <v>5.54</v>
      </c>
      <c r="I2751" t="b">
        <v>0</v>
      </c>
      <c r="J2751" t="s">
        <v>2904</v>
      </c>
      <c r="K2751" t="s">
        <v>2917</v>
      </c>
      <c r="L2751">
        <f>F2751*G2751</f>
        <v>130.15</v>
      </c>
      <c r="M2751">
        <f t="shared" si="42"/>
        <v>0</v>
      </c>
    </row>
    <row r="2752" spans="1:13" x14ac:dyDescent="0.35">
      <c r="A2752">
        <v>7276</v>
      </c>
      <c r="B2752" s="1">
        <v>44886</v>
      </c>
      <c r="C2752">
        <v>916</v>
      </c>
      <c r="D2752" t="s">
        <v>2906</v>
      </c>
      <c r="E2752" t="s">
        <v>2925</v>
      </c>
      <c r="F2752">
        <v>4</v>
      </c>
      <c r="G2752">
        <v>165.99</v>
      </c>
      <c r="H2752">
        <v>36.86</v>
      </c>
      <c r="I2752" t="b">
        <v>1</v>
      </c>
      <c r="J2752" t="s">
        <v>2916</v>
      </c>
      <c r="K2752" t="s">
        <v>2905</v>
      </c>
      <c r="L2752">
        <f>F2752*G2752</f>
        <v>663.96</v>
      </c>
      <c r="M2752">
        <f t="shared" si="42"/>
        <v>1</v>
      </c>
    </row>
    <row r="2753" spans="1:13" x14ac:dyDescent="0.35">
      <c r="A2753">
        <v>1686</v>
      </c>
      <c r="B2753" s="1">
        <v>44723</v>
      </c>
      <c r="C2753">
        <v>916</v>
      </c>
      <c r="D2753" t="s">
        <v>2908</v>
      </c>
      <c r="E2753" t="s">
        <v>2932</v>
      </c>
      <c r="F2753">
        <v>2</v>
      </c>
      <c r="G2753">
        <v>372.98</v>
      </c>
      <c r="H2753">
        <v>0.48</v>
      </c>
      <c r="I2753" t="b">
        <v>1</v>
      </c>
      <c r="J2753" t="s">
        <v>2916</v>
      </c>
      <c r="K2753" t="s">
        <v>2917</v>
      </c>
      <c r="L2753">
        <f>F2753*G2753</f>
        <v>745.96</v>
      </c>
      <c r="M2753">
        <f t="shared" si="42"/>
        <v>1</v>
      </c>
    </row>
    <row r="2754" spans="1:13" x14ac:dyDescent="0.35">
      <c r="A2754">
        <v>1515</v>
      </c>
      <c r="B2754" s="1">
        <v>44847</v>
      </c>
      <c r="C2754">
        <v>917</v>
      </c>
      <c r="D2754" t="s">
        <v>2913</v>
      </c>
      <c r="E2754" t="s">
        <v>2918</v>
      </c>
      <c r="F2754">
        <v>3</v>
      </c>
      <c r="G2754">
        <v>90.62</v>
      </c>
      <c r="H2754">
        <v>15.83</v>
      </c>
      <c r="I2754" t="b">
        <v>0</v>
      </c>
      <c r="J2754" t="s">
        <v>2929</v>
      </c>
      <c r="K2754" t="s">
        <v>2905</v>
      </c>
      <c r="L2754">
        <f>F2754*G2754</f>
        <v>271.86</v>
      </c>
      <c r="M2754">
        <f t="shared" si="42"/>
        <v>0</v>
      </c>
    </row>
    <row r="2755" spans="1:13" x14ac:dyDescent="0.35">
      <c r="A2755">
        <v>1161</v>
      </c>
      <c r="B2755" s="1">
        <v>44845</v>
      </c>
      <c r="C2755">
        <v>917</v>
      </c>
      <c r="D2755" t="s">
        <v>2920</v>
      </c>
      <c r="E2755" t="s">
        <v>2936</v>
      </c>
      <c r="F2755">
        <v>5</v>
      </c>
      <c r="G2755">
        <v>294.08</v>
      </c>
      <c r="H2755">
        <v>61.62</v>
      </c>
      <c r="I2755" t="b">
        <v>0</v>
      </c>
      <c r="J2755" t="s">
        <v>2916</v>
      </c>
      <c r="K2755" t="s">
        <v>2917</v>
      </c>
      <c r="L2755">
        <f>F2755*G2755</f>
        <v>1470.3999999999999</v>
      </c>
      <c r="M2755">
        <f t="shared" ref="M2755:M2818" si="43">IF(I2755, 1, 0)</f>
        <v>0</v>
      </c>
    </row>
    <row r="2756" spans="1:13" x14ac:dyDescent="0.35">
      <c r="A2756">
        <v>1901</v>
      </c>
      <c r="B2756" s="1">
        <v>44754</v>
      </c>
      <c r="C2756">
        <v>917</v>
      </c>
      <c r="D2756" t="s">
        <v>2913</v>
      </c>
      <c r="E2756" t="s">
        <v>2926</v>
      </c>
      <c r="F2756">
        <v>4</v>
      </c>
      <c r="G2756">
        <v>184.69</v>
      </c>
      <c r="H2756">
        <v>65.48</v>
      </c>
      <c r="I2756" t="b">
        <v>0</v>
      </c>
      <c r="J2756" t="s">
        <v>2929</v>
      </c>
      <c r="K2756" t="s">
        <v>2905</v>
      </c>
      <c r="L2756">
        <f>F2756*G2756</f>
        <v>738.76</v>
      </c>
      <c r="M2756">
        <f t="shared" si="43"/>
        <v>0</v>
      </c>
    </row>
    <row r="2757" spans="1:13" x14ac:dyDescent="0.35">
      <c r="A2757">
        <v>4293</v>
      </c>
      <c r="B2757" s="1">
        <v>44663</v>
      </c>
      <c r="C2757">
        <v>917</v>
      </c>
      <c r="D2757" t="s">
        <v>2920</v>
      </c>
      <c r="E2757" t="s">
        <v>2930</v>
      </c>
      <c r="F2757">
        <v>1</v>
      </c>
      <c r="G2757">
        <v>252.18</v>
      </c>
      <c r="H2757">
        <v>45.57</v>
      </c>
      <c r="I2757" t="b">
        <v>1</v>
      </c>
      <c r="J2757" t="s">
        <v>2929</v>
      </c>
      <c r="K2757" t="s">
        <v>2917</v>
      </c>
      <c r="L2757">
        <f>F2757*G2757</f>
        <v>252.18</v>
      </c>
      <c r="M2757">
        <f t="shared" si="43"/>
        <v>1</v>
      </c>
    </row>
    <row r="2758" spans="1:13" x14ac:dyDescent="0.35">
      <c r="A2758">
        <v>8502</v>
      </c>
      <c r="B2758" s="1">
        <v>44288</v>
      </c>
      <c r="C2758">
        <v>917</v>
      </c>
      <c r="D2758" t="s">
        <v>2911</v>
      </c>
      <c r="E2758" t="s">
        <v>2912</v>
      </c>
      <c r="F2758">
        <v>3</v>
      </c>
      <c r="G2758">
        <v>106.19</v>
      </c>
      <c r="H2758">
        <v>50.78</v>
      </c>
      <c r="I2758" t="b">
        <v>0</v>
      </c>
      <c r="J2758" t="s">
        <v>2916</v>
      </c>
      <c r="K2758" t="s">
        <v>2905</v>
      </c>
      <c r="L2758">
        <f>F2758*G2758</f>
        <v>318.57</v>
      </c>
      <c r="M2758">
        <f t="shared" si="43"/>
        <v>0</v>
      </c>
    </row>
    <row r="2759" spans="1:13" x14ac:dyDescent="0.35">
      <c r="A2759">
        <v>6660</v>
      </c>
      <c r="B2759" s="1">
        <v>44686</v>
      </c>
      <c r="C2759">
        <v>918</v>
      </c>
      <c r="D2759" t="s">
        <v>2902</v>
      </c>
      <c r="E2759" t="s">
        <v>2915</v>
      </c>
      <c r="F2759">
        <v>3</v>
      </c>
      <c r="G2759">
        <v>263.33999999999997</v>
      </c>
      <c r="H2759">
        <v>123.26</v>
      </c>
      <c r="I2759" t="b">
        <v>0</v>
      </c>
      <c r="J2759" t="s">
        <v>2904</v>
      </c>
      <c r="K2759" t="s">
        <v>2917</v>
      </c>
      <c r="L2759">
        <f>F2759*G2759</f>
        <v>790.02</v>
      </c>
      <c r="M2759">
        <f t="shared" si="43"/>
        <v>0</v>
      </c>
    </row>
    <row r="2760" spans="1:13" x14ac:dyDescent="0.35">
      <c r="A2760">
        <v>481</v>
      </c>
      <c r="B2760" s="1">
        <v>44356</v>
      </c>
      <c r="C2760">
        <v>918</v>
      </c>
      <c r="D2760" t="s">
        <v>2911</v>
      </c>
      <c r="E2760" t="s">
        <v>2912</v>
      </c>
      <c r="F2760">
        <v>4</v>
      </c>
      <c r="G2760">
        <v>269.42</v>
      </c>
      <c r="H2760">
        <v>103.3</v>
      </c>
      <c r="I2760" t="b">
        <v>1</v>
      </c>
      <c r="J2760" t="s">
        <v>2916</v>
      </c>
      <c r="K2760" t="s">
        <v>2917</v>
      </c>
      <c r="L2760">
        <f>F2760*G2760</f>
        <v>1077.68</v>
      </c>
      <c r="M2760">
        <f t="shared" si="43"/>
        <v>1</v>
      </c>
    </row>
    <row r="2761" spans="1:13" x14ac:dyDescent="0.35">
      <c r="A2761">
        <v>4401</v>
      </c>
      <c r="B2761" s="1">
        <v>44929</v>
      </c>
      <c r="C2761">
        <v>919</v>
      </c>
      <c r="D2761" t="s">
        <v>2911</v>
      </c>
      <c r="E2761" t="s">
        <v>2912</v>
      </c>
      <c r="F2761">
        <v>3</v>
      </c>
      <c r="G2761">
        <v>410.52</v>
      </c>
      <c r="H2761">
        <v>62.21</v>
      </c>
      <c r="I2761" t="b">
        <v>0</v>
      </c>
      <c r="J2761" t="s">
        <v>2929</v>
      </c>
      <c r="K2761" t="s">
        <v>2917</v>
      </c>
      <c r="L2761">
        <f>F2761*G2761</f>
        <v>1231.56</v>
      </c>
      <c r="M2761">
        <f t="shared" si="43"/>
        <v>0</v>
      </c>
    </row>
    <row r="2762" spans="1:13" x14ac:dyDescent="0.35">
      <c r="A2762">
        <v>1686</v>
      </c>
      <c r="B2762" s="1">
        <v>44732</v>
      </c>
      <c r="C2762">
        <v>919</v>
      </c>
      <c r="D2762" t="s">
        <v>2920</v>
      </c>
      <c r="E2762" t="s">
        <v>2930</v>
      </c>
      <c r="F2762">
        <v>5</v>
      </c>
      <c r="G2762">
        <v>218.6</v>
      </c>
      <c r="H2762">
        <v>49.03</v>
      </c>
      <c r="I2762" t="b">
        <v>1</v>
      </c>
      <c r="J2762" t="s">
        <v>2919</v>
      </c>
      <c r="K2762" t="s">
        <v>2917</v>
      </c>
      <c r="L2762">
        <f>F2762*G2762</f>
        <v>1093</v>
      </c>
      <c r="M2762">
        <f t="shared" si="43"/>
        <v>1</v>
      </c>
    </row>
    <row r="2763" spans="1:13" x14ac:dyDescent="0.35">
      <c r="A2763">
        <v>9400</v>
      </c>
      <c r="B2763" s="1">
        <v>44579</v>
      </c>
      <c r="C2763">
        <v>920</v>
      </c>
      <c r="D2763" t="s">
        <v>2906</v>
      </c>
      <c r="E2763" t="s">
        <v>2941</v>
      </c>
      <c r="F2763">
        <v>1</v>
      </c>
      <c r="G2763">
        <v>29.63</v>
      </c>
      <c r="H2763">
        <v>6.97</v>
      </c>
      <c r="I2763" t="b">
        <v>1</v>
      </c>
      <c r="J2763" t="s">
        <v>2929</v>
      </c>
      <c r="K2763" t="s">
        <v>2905</v>
      </c>
      <c r="L2763">
        <f>F2763*G2763</f>
        <v>29.63</v>
      </c>
      <c r="M2763">
        <f t="shared" si="43"/>
        <v>1</v>
      </c>
    </row>
    <row r="2764" spans="1:13" x14ac:dyDescent="0.35">
      <c r="A2764">
        <v>5724</v>
      </c>
      <c r="B2764" s="1">
        <v>44534</v>
      </c>
      <c r="C2764">
        <v>920</v>
      </c>
      <c r="D2764" t="s">
        <v>2920</v>
      </c>
      <c r="E2764" t="s">
        <v>2936</v>
      </c>
      <c r="F2764">
        <v>5</v>
      </c>
      <c r="G2764">
        <v>366.88</v>
      </c>
      <c r="H2764">
        <v>11.61</v>
      </c>
      <c r="I2764" t="b">
        <v>0</v>
      </c>
      <c r="J2764" t="s">
        <v>2910</v>
      </c>
      <c r="K2764" t="s">
        <v>2917</v>
      </c>
      <c r="L2764">
        <f>F2764*G2764</f>
        <v>1834.4</v>
      </c>
      <c r="M2764">
        <f t="shared" si="43"/>
        <v>0</v>
      </c>
    </row>
    <row r="2765" spans="1:13" x14ac:dyDescent="0.35">
      <c r="A2765">
        <v>5779</v>
      </c>
      <c r="B2765" s="1">
        <v>44281</v>
      </c>
      <c r="C2765">
        <v>920</v>
      </c>
      <c r="D2765" t="s">
        <v>2911</v>
      </c>
      <c r="E2765" t="s">
        <v>2944</v>
      </c>
      <c r="F2765">
        <v>4</v>
      </c>
      <c r="G2765">
        <v>145.80000000000001</v>
      </c>
      <c r="H2765">
        <v>4.62</v>
      </c>
      <c r="I2765" t="b">
        <v>0</v>
      </c>
      <c r="J2765" t="s">
        <v>2929</v>
      </c>
      <c r="K2765" t="s">
        <v>2905</v>
      </c>
      <c r="L2765">
        <f>F2765*G2765</f>
        <v>583.20000000000005</v>
      </c>
      <c r="M2765">
        <f t="shared" si="43"/>
        <v>0</v>
      </c>
    </row>
    <row r="2766" spans="1:13" x14ac:dyDescent="0.35">
      <c r="A2766">
        <v>1205</v>
      </c>
      <c r="B2766" s="1">
        <v>44882</v>
      </c>
      <c r="C2766">
        <v>921</v>
      </c>
      <c r="D2766" t="s">
        <v>2906</v>
      </c>
      <c r="E2766" t="s">
        <v>2922</v>
      </c>
      <c r="F2766">
        <v>5</v>
      </c>
      <c r="G2766">
        <v>82.68</v>
      </c>
      <c r="H2766">
        <v>5.22</v>
      </c>
      <c r="I2766" t="b">
        <v>0</v>
      </c>
      <c r="J2766" t="s">
        <v>2929</v>
      </c>
      <c r="K2766" t="s">
        <v>2905</v>
      </c>
      <c r="L2766">
        <f>F2766*G2766</f>
        <v>413.40000000000003</v>
      </c>
      <c r="M2766">
        <f t="shared" si="43"/>
        <v>0</v>
      </c>
    </row>
    <row r="2767" spans="1:13" x14ac:dyDescent="0.35">
      <c r="A2767">
        <v>69</v>
      </c>
      <c r="B2767" s="1">
        <v>44862</v>
      </c>
      <c r="C2767">
        <v>922</v>
      </c>
      <c r="D2767" t="s">
        <v>2913</v>
      </c>
      <c r="E2767" t="s">
        <v>2926</v>
      </c>
      <c r="F2767">
        <v>1</v>
      </c>
      <c r="G2767">
        <v>22.86</v>
      </c>
      <c r="H2767">
        <v>9.0399999999999991</v>
      </c>
      <c r="I2767" t="b">
        <v>0</v>
      </c>
      <c r="J2767" t="s">
        <v>2910</v>
      </c>
      <c r="K2767" t="s">
        <v>2917</v>
      </c>
      <c r="L2767">
        <f>F2767*G2767</f>
        <v>22.86</v>
      </c>
      <c r="M2767">
        <f t="shared" si="43"/>
        <v>0</v>
      </c>
    </row>
    <row r="2768" spans="1:13" x14ac:dyDescent="0.35">
      <c r="A2768">
        <v>6266</v>
      </c>
      <c r="B2768" s="1">
        <v>44816</v>
      </c>
      <c r="C2768">
        <v>922</v>
      </c>
      <c r="D2768" t="s">
        <v>2902</v>
      </c>
      <c r="E2768" t="s">
        <v>2933</v>
      </c>
      <c r="F2768">
        <v>2</v>
      </c>
      <c r="G2768">
        <v>367.48</v>
      </c>
      <c r="H2768">
        <v>72.12</v>
      </c>
      <c r="I2768" t="b">
        <v>1</v>
      </c>
      <c r="J2768" t="s">
        <v>2929</v>
      </c>
      <c r="K2768" t="s">
        <v>2917</v>
      </c>
      <c r="L2768">
        <f>F2768*G2768</f>
        <v>734.96</v>
      </c>
      <c r="M2768">
        <f t="shared" si="43"/>
        <v>1</v>
      </c>
    </row>
    <row r="2769" spans="1:13" x14ac:dyDescent="0.35">
      <c r="A2769">
        <v>3246</v>
      </c>
      <c r="B2769" s="1">
        <v>44651</v>
      </c>
      <c r="C2769">
        <v>922</v>
      </c>
      <c r="D2769" t="s">
        <v>2920</v>
      </c>
      <c r="E2769" t="s">
        <v>2936</v>
      </c>
      <c r="F2769">
        <v>1</v>
      </c>
      <c r="G2769">
        <v>91.72</v>
      </c>
      <c r="H2769">
        <v>19.2</v>
      </c>
      <c r="I2769" t="b">
        <v>0</v>
      </c>
      <c r="J2769" t="s">
        <v>2919</v>
      </c>
      <c r="K2769" t="s">
        <v>2917</v>
      </c>
      <c r="L2769">
        <f>F2769*G2769</f>
        <v>91.72</v>
      </c>
      <c r="M2769">
        <f t="shared" si="43"/>
        <v>0</v>
      </c>
    </row>
    <row r="2770" spans="1:13" x14ac:dyDescent="0.35">
      <c r="A2770">
        <v>9367</v>
      </c>
      <c r="B2770" s="1">
        <v>44543</v>
      </c>
      <c r="C2770">
        <v>922</v>
      </c>
      <c r="D2770" t="s">
        <v>2902</v>
      </c>
      <c r="E2770" t="s">
        <v>2903</v>
      </c>
      <c r="F2770">
        <v>2</v>
      </c>
      <c r="G2770">
        <v>66.489999999999995</v>
      </c>
      <c r="H2770">
        <v>3.05</v>
      </c>
      <c r="I2770" t="b">
        <v>0</v>
      </c>
      <c r="J2770" t="s">
        <v>2910</v>
      </c>
      <c r="K2770" t="s">
        <v>2905</v>
      </c>
      <c r="L2770">
        <f>F2770*G2770</f>
        <v>132.97999999999999</v>
      </c>
      <c r="M2770">
        <f t="shared" si="43"/>
        <v>0</v>
      </c>
    </row>
    <row r="2771" spans="1:13" x14ac:dyDescent="0.35">
      <c r="A2771">
        <v>2961</v>
      </c>
      <c r="B2771" s="1">
        <v>44497</v>
      </c>
      <c r="C2771">
        <v>922</v>
      </c>
      <c r="D2771" t="s">
        <v>2911</v>
      </c>
      <c r="E2771" t="s">
        <v>2942</v>
      </c>
      <c r="F2771">
        <v>4</v>
      </c>
      <c r="G2771">
        <v>167.22</v>
      </c>
      <c r="H2771">
        <v>62.44</v>
      </c>
      <c r="I2771" t="b">
        <v>0</v>
      </c>
      <c r="J2771" t="s">
        <v>2904</v>
      </c>
      <c r="K2771" t="s">
        <v>2905</v>
      </c>
      <c r="L2771">
        <f>F2771*G2771</f>
        <v>668.88</v>
      </c>
      <c r="M2771">
        <f t="shared" si="43"/>
        <v>0</v>
      </c>
    </row>
    <row r="2772" spans="1:13" x14ac:dyDescent="0.35">
      <c r="A2772">
        <v>5839</v>
      </c>
      <c r="B2772" s="1">
        <v>44931</v>
      </c>
      <c r="C2772">
        <v>923</v>
      </c>
      <c r="D2772" t="s">
        <v>2911</v>
      </c>
      <c r="E2772" t="s">
        <v>2942</v>
      </c>
      <c r="F2772">
        <v>5</v>
      </c>
      <c r="G2772">
        <v>209.11</v>
      </c>
      <c r="H2772">
        <v>29.04</v>
      </c>
      <c r="I2772" t="b">
        <v>0</v>
      </c>
      <c r="J2772" t="s">
        <v>2904</v>
      </c>
      <c r="K2772" t="s">
        <v>2905</v>
      </c>
      <c r="L2772">
        <f>F2772*G2772</f>
        <v>1045.5500000000002</v>
      </c>
      <c r="M2772">
        <f t="shared" si="43"/>
        <v>0</v>
      </c>
    </row>
    <row r="2773" spans="1:13" x14ac:dyDescent="0.35">
      <c r="A2773">
        <v>1042</v>
      </c>
      <c r="B2773" s="1">
        <v>44896</v>
      </c>
      <c r="C2773">
        <v>923</v>
      </c>
      <c r="D2773" t="s">
        <v>2913</v>
      </c>
      <c r="E2773" t="s">
        <v>2918</v>
      </c>
      <c r="F2773">
        <v>1</v>
      </c>
      <c r="G2773">
        <v>204.48</v>
      </c>
      <c r="H2773">
        <v>85.86</v>
      </c>
      <c r="I2773" t="b">
        <v>1</v>
      </c>
      <c r="J2773" t="s">
        <v>2916</v>
      </c>
      <c r="K2773" t="s">
        <v>2917</v>
      </c>
      <c r="L2773">
        <f>F2773*G2773</f>
        <v>204.48</v>
      </c>
      <c r="M2773">
        <f t="shared" si="43"/>
        <v>1</v>
      </c>
    </row>
    <row r="2774" spans="1:13" x14ac:dyDescent="0.35">
      <c r="A2774">
        <v>6083</v>
      </c>
      <c r="B2774" s="1">
        <v>44793</v>
      </c>
      <c r="C2774">
        <v>923</v>
      </c>
      <c r="D2774" t="s">
        <v>2906</v>
      </c>
      <c r="E2774" t="s">
        <v>2907</v>
      </c>
      <c r="F2774">
        <v>2</v>
      </c>
      <c r="G2774">
        <v>395.84</v>
      </c>
      <c r="H2774">
        <v>57.93</v>
      </c>
      <c r="I2774" t="b">
        <v>0</v>
      </c>
      <c r="J2774" t="s">
        <v>2929</v>
      </c>
      <c r="K2774" t="s">
        <v>2917</v>
      </c>
      <c r="L2774">
        <f>F2774*G2774</f>
        <v>791.68</v>
      </c>
      <c r="M2774">
        <f t="shared" si="43"/>
        <v>0</v>
      </c>
    </row>
    <row r="2775" spans="1:13" x14ac:dyDescent="0.35">
      <c r="A2775">
        <v>2078</v>
      </c>
      <c r="B2775" s="1">
        <v>44563</v>
      </c>
      <c r="C2775">
        <v>923</v>
      </c>
      <c r="D2775" t="s">
        <v>2906</v>
      </c>
      <c r="E2775" t="s">
        <v>2907</v>
      </c>
      <c r="F2775">
        <v>5</v>
      </c>
      <c r="G2775">
        <v>475.29</v>
      </c>
      <c r="H2775">
        <v>26.89</v>
      </c>
      <c r="I2775" t="b">
        <v>0</v>
      </c>
      <c r="J2775" t="s">
        <v>2929</v>
      </c>
      <c r="K2775" t="s">
        <v>2917</v>
      </c>
      <c r="L2775">
        <f>F2775*G2775</f>
        <v>2376.4500000000003</v>
      </c>
      <c r="M2775">
        <f t="shared" si="43"/>
        <v>0</v>
      </c>
    </row>
    <row r="2776" spans="1:13" x14ac:dyDescent="0.35">
      <c r="A2776">
        <v>2308</v>
      </c>
      <c r="B2776" s="1">
        <v>44537</v>
      </c>
      <c r="C2776">
        <v>923</v>
      </c>
      <c r="D2776" t="s">
        <v>2911</v>
      </c>
      <c r="E2776" t="s">
        <v>2924</v>
      </c>
      <c r="F2776">
        <v>2</v>
      </c>
      <c r="G2776">
        <v>157.72999999999999</v>
      </c>
      <c r="H2776">
        <v>0.38</v>
      </c>
      <c r="I2776" t="b">
        <v>1</v>
      </c>
      <c r="J2776" t="s">
        <v>2910</v>
      </c>
      <c r="K2776" t="s">
        <v>2917</v>
      </c>
      <c r="L2776">
        <f>F2776*G2776</f>
        <v>315.45999999999998</v>
      </c>
      <c r="M2776">
        <f t="shared" si="43"/>
        <v>1</v>
      </c>
    </row>
    <row r="2777" spans="1:13" x14ac:dyDescent="0.35">
      <c r="A2777">
        <v>9641</v>
      </c>
      <c r="B2777" s="1">
        <v>44461</v>
      </c>
      <c r="C2777">
        <v>923</v>
      </c>
      <c r="D2777" t="s">
        <v>2906</v>
      </c>
      <c r="E2777" t="s">
        <v>2922</v>
      </c>
      <c r="F2777">
        <v>1</v>
      </c>
      <c r="G2777">
        <v>318.44</v>
      </c>
      <c r="H2777">
        <v>138.41</v>
      </c>
      <c r="I2777" t="b">
        <v>1</v>
      </c>
      <c r="J2777" t="s">
        <v>2916</v>
      </c>
      <c r="K2777" t="s">
        <v>2905</v>
      </c>
      <c r="L2777">
        <f>F2777*G2777</f>
        <v>318.44</v>
      </c>
      <c r="M2777">
        <f t="shared" si="43"/>
        <v>1</v>
      </c>
    </row>
    <row r="2778" spans="1:13" x14ac:dyDescent="0.35">
      <c r="A2778">
        <v>2351</v>
      </c>
      <c r="B2778" s="1">
        <v>44859</v>
      </c>
      <c r="C2778">
        <v>924</v>
      </c>
      <c r="D2778" t="s">
        <v>2906</v>
      </c>
      <c r="E2778" t="s">
        <v>2907</v>
      </c>
      <c r="F2778">
        <v>1</v>
      </c>
      <c r="G2778">
        <v>196.79</v>
      </c>
      <c r="H2778">
        <v>55.37</v>
      </c>
      <c r="I2778" t="b">
        <v>0</v>
      </c>
      <c r="J2778" t="s">
        <v>2904</v>
      </c>
      <c r="K2778" t="s">
        <v>2917</v>
      </c>
      <c r="L2778">
        <f>F2778*G2778</f>
        <v>196.79</v>
      </c>
      <c r="M2778">
        <f t="shared" si="43"/>
        <v>0</v>
      </c>
    </row>
    <row r="2779" spans="1:13" x14ac:dyDescent="0.35">
      <c r="A2779">
        <v>2136</v>
      </c>
      <c r="B2779" s="1">
        <v>44287</v>
      </c>
      <c r="C2779">
        <v>924</v>
      </c>
      <c r="D2779" t="s">
        <v>2908</v>
      </c>
      <c r="E2779" t="s">
        <v>2938</v>
      </c>
      <c r="F2779">
        <v>1</v>
      </c>
      <c r="G2779">
        <v>449.51</v>
      </c>
      <c r="H2779">
        <v>174.16</v>
      </c>
      <c r="I2779" t="b">
        <v>0</v>
      </c>
      <c r="J2779" t="s">
        <v>2904</v>
      </c>
      <c r="K2779" t="s">
        <v>2905</v>
      </c>
      <c r="L2779">
        <f>F2779*G2779</f>
        <v>449.51</v>
      </c>
      <c r="M2779">
        <f t="shared" si="43"/>
        <v>0</v>
      </c>
    </row>
    <row r="2780" spans="1:13" x14ac:dyDescent="0.35">
      <c r="A2780">
        <v>6387</v>
      </c>
      <c r="B2780" s="1">
        <v>44701</v>
      </c>
      <c r="C2780">
        <v>925</v>
      </c>
      <c r="D2780" t="s">
        <v>2911</v>
      </c>
      <c r="E2780" t="s">
        <v>2912</v>
      </c>
      <c r="F2780">
        <v>4</v>
      </c>
      <c r="G2780">
        <v>114.68</v>
      </c>
      <c r="H2780">
        <v>9.27</v>
      </c>
      <c r="I2780" t="b">
        <v>1</v>
      </c>
      <c r="J2780" t="s">
        <v>2929</v>
      </c>
      <c r="K2780" t="s">
        <v>2917</v>
      </c>
      <c r="L2780">
        <f>F2780*G2780</f>
        <v>458.72</v>
      </c>
      <c r="M2780">
        <f t="shared" si="43"/>
        <v>1</v>
      </c>
    </row>
    <row r="2781" spans="1:13" x14ac:dyDescent="0.35">
      <c r="A2781">
        <v>9903</v>
      </c>
      <c r="B2781" s="1">
        <v>44956</v>
      </c>
      <c r="C2781">
        <v>926</v>
      </c>
      <c r="D2781" t="s">
        <v>2913</v>
      </c>
      <c r="E2781" t="s">
        <v>2940</v>
      </c>
      <c r="F2781">
        <v>4</v>
      </c>
      <c r="G2781">
        <v>156.76</v>
      </c>
      <c r="H2781">
        <v>1.87</v>
      </c>
      <c r="I2781" t="b">
        <v>0</v>
      </c>
      <c r="J2781" t="s">
        <v>2916</v>
      </c>
      <c r="K2781" t="s">
        <v>2917</v>
      </c>
      <c r="L2781">
        <f>F2781*G2781</f>
        <v>627.04</v>
      </c>
      <c r="M2781">
        <f t="shared" si="43"/>
        <v>0</v>
      </c>
    </row>
    <row r="2782" spans="1:13" x14ac:dyDescent="0.35">
      <c r="A2782">
        <v>865</v>
      </c>
      <c r="B2782" s="1">
        <v>44914</v>
      </c>
      <c r="C2782">
        <v>926</v>
      </c>
      <c r="D2782" t="s">
        <v>2911</v>
      </c>
      <c r="E2782" t="s">
        <v>2944</v>
      </c>
      <c r="F2782">
        <v>1</v>
      </c>
      <c r="G2782">
        <v>239.75</v>
      </c>
      <c r="H2782">
        <v>61.46</v>
      </c>
      <c r="I2782" t="b">
        <v>0</v>
      </c>
      <c r="J2782" t="s">
        <v>2904</v>
      </c>
      <c r="K2782" t="s">
        <v>2905</v>
      </c>
      <c r="L2782">
        <f>F2782*G2782</f>
        <v>239.75</v>
      </c>
      <c r="M2782">
        <f t="shared" si="43"/>
        <v>0</v>
      </c>
    </row>
    <row r="2783" spans="1:13" x14ac:dyDescent="0.35">
      <c r="A2783">
        <v>5321</v>
      </c>
      <c r="B2783" s="1">
        <v>44898</v>
      </c>
      <c r="C2783">
        <v>927</v>
      </c>
      <c r="D2783" t="s">
        <v>2920</v>
      </c>
      <c r="E2783" t="s">
        <v>2936</v>
      </c>
      <c r="F2783">
        <v>2</v>
      </c>
      <c r="G2783">
        <v>396.94</v>
      </c>
      <c r="H2783">
        <v>71.150000000000006</v>
      </c>
      <c r="I2783" t="b">
        <v>1</v>
      </c>
      <c r="J2783" t="s">
        <v>2929</v>
      </c>
      <c r="K2783" t="s">
        <v>2905</v>
      </c>
      <c r="L2783">
        <f>F2783*G2783</f>
        <v>793.88</v>
      </c>
      <c r="M2783">
        <f t="shared" si="43"/>
        <v>1</v>
      </c>
    </row>
    <row r="2784" spans="1:13" x14ac:dyDescent="0.35">
      <c r="A2784">
        <v>2941</v>
      </c>
      <c r="B2784" s="1">
        <v>44726</v>
      </c>
      <c r="C2784">
        <v>927</v>
      </c>
      <c r="D2784" t="s">
        <v>2906</v>
      </c>
      <c r="E2784" t="s">
        <v>2907</v>
      </c>
      <c r="F2784">
        <v>2</v>
      </c>
      <c r="G2784">
        <v>208.85</v>
      </c>
      <c r="H2784">
        <v>3.9</v>
      </c>
      <c r="I2784" t="b">
        <v>0</v>
      </c>
      <c r="J2784" t="s">
        <v>2916</v>
      </c>
      <c r="K2784" t="s">
        <v>2905</v>
      </c>
      <c r="L2784">
        <f>F2784*G2784</f>
        <v>417.7</v>
      </c>
      <c r="M2784">
        <f t="shared" si="43"/>
        <v>0</v>
      </c>
    </row>
    <row r="2785" spans="1:13" x14ac:dyDescent="0.35">
      <c r="A2785">
        <v>2166</v>
      </c>
      <c r="B2785" s="1">
        <v>44660</v>
      </c>
      <c r="C2785">
        <v>927</v>
      </c>
      <c r="D2785" t="s">
        <v>2920</v>
      </c>
      <c r="E2785" t="s">
        <v>2927</v>
      </c>
      <c r="F2785">
        <v>2</v>
      </c>
      <c r="G2785">
        <v>300.27</v>
      </c>
      <c r="H2785">
        <v>24.43</v>
      </c>
      <c r="I2785" t="b">
        <v>1</v>
      </c>
      <c r="J2785" t="s">
        <v>2916</v>
      </c>
      <c r="K2785" t="s">
        <v>2917</v>
      </c>
      <c r="L2785">
        <f>F2785*G2785</f>
        <v>600.54</v>
      </c>
      <c r="M2785">
        <f t="shared" si="43"/>
        <v>1</v>
      </c>
    </row>
    <row r="2786" spans="1:13" x14ac:dyDescent="0.35">
      <c r="A2786">
        <v>1660</v>
      </c>
      <c r="B2786" s="1">
        <v>44658</v>
      </c>
      <c r="C2786">
        <v>927</v>
      </c>
      <c r="D2786" t="s">
        <v>2911</v>
      </c>
      <c r="E2786" t="s">
        <v>2924</v>
      </c>
      <c r="F2786">
        <v>4</v>
      </c>
      <c r="G2786">
        <v>494.45</v>
      </c>
      <c r="H2786">
        <v>73.180000000000007</v>
      </c>
      <c r="I2786" t="b">
        <v>0</v>
      </c>
      <c r="J2786" t="s">
        <v>2919</v>
      </c>
      <c r="K2786" t="s">
        <v>2917</v>
      </c>
      <c r="L2786">
        <f>F2786*G2786</f>
        <v>1977.8</v>
      </c>
      <c r="M2786">
        <f t="shared" si="43"/>
        <v>0</v>
      </c>
    </row>
    <row r="2787" spans="1:13" x14ac:dyDescent="0.35">
      <c r="A2787">
        <v>8075</v>
      </c>
      <c r="B2787" s="1">
        <v>44656</v>
      </c>
      <c r="C2787">
        <v>927</v>
      </c>
      <c r="D2787" t="s">
        <v>2902</v>
      </c>
      <c r="E2787" t="s">
        <v>2933</v>
      </c>
      <c r="F2787">
        <v>2</v>
      </c>
      <c r="G2787">
        <v>13.5</v>
      </c>
      <c r="H2787">
        <v>6.64</v>
      </c>
      <c r="I2787" t="b">
        <v>0</v>
      </c>
      <c r="J2787" t="s">
        <v>2919</v>
      </c>
      <c r="K2787" t="s">
        <v>2905</v>
      </c>
      <c r="L2787">
        <f>F2787*G2787</f>
        <v>27</v>
      </c>
      <c r="M2787">
        <f t="shared" si="43"/>
        <v>0</v>
      </c>
    </row>
    <row r="2788" spans="1:13" x14ac:dyDescent="0.35">
      <c r="A2788">
        <v>4921</v>
      </c>
      <c r="B2788" s="1">
        <v>44602</v>
      </c>
      <c r="C2788">
        <v>927</v>
      </c>
      <c r="D2788" t="s">
        <v>2908</v>
      </c>
      <c r="E2788" t="s">
        <v>2937</v>
      </c>
      <c r="F2788">
        <v>1</v>
      </c>
      <c r="G2788">
        <v>107.71</v>
      </c>
      <c r="H2788">
        <v>18.190000000000001</v>
      </c>
      <c r="I2788" t="b">
        <v>1</v>
      </c>
      <c r="J2788" t="s">
        <v>2929</v>
      </c>
      <c r="K2788" t="s">
        <v>2905</v>
      </c>
      <c r="L2788">
        <f>F2788*G2788</f>
        <v>107.71</v>
      </c>
      <c r="M2788">
        <f t="shared" si="43"/>
        <v>1</v>
      </c>
    </row>
    <row r="2789" spans="1:13" x14ac:dyDescent="0.35">
      <c r="A2789">
        <v>9560</v>
      </c>
      <c r="B2789" s="1">
        <v>44487</v>
      </c>
      <c r="C2789">
        <v>927</v>
      </c>
      <c r="D2789" t="s">
        <v>2913</v>
      </c>
      <c r="E2789" t="s">
        <v>2940</v>
      </c>
      <c r="F2789">
        <v>3</v>
      </c>
      <c r="G2789">
        <v>354.77</v>
      </c>
      <c r="H2789">
        <v>51.4</v>
      </c>
      <c r="I2789" t="b">
        <v>1</v>
      </c>
      <c r="J2789" t="s">
        <v>2904</v>
      </c>
      <c r="K2789" t="s">
        <v>2917</v>
      </c>
      <c r="L2789">
        <f>F2789*G2789</f>
        <v>1064.31</v>
      </c>
      <c r="M2789">
        <f t="shared" si="43"/>
        <v>1</v>
      </c>
    </row>
    <row r="2790" spans="1:13" x14ac:dyDescent="0.35">
      <c r="A2790">
        <v>8029</v>
      </c>
      <c r="B2790" s="1">
        <v>44819</v>
      </c>
      <c r="C2790">
        <v>929</v>
      </c>
      <c r="D2790" t="s">
        <v>2920</v>
      </c>
      <c r="E2790" t="s">
        <v>2927</v>
      </c>
      <c r="F2790">
        <v>3</v>
      </c>
      <c r="G2790">
        <v>142.12</v>
      </c>
      <c r="H2790">
        <v>56.03</v>
      </c>
      <c r="I2790" t="b">
        <v>0</v>
      </c>
      <c r="J2790" t="s">
        <v>2919</v>
      </c>
      <c r="K2790" t="s">
        <v>2917</v>
      </c>
      <c r="L2790">
        <f>F2790*G2790</f>
        <v>426.36</v>
      </c>
      <c r="M2790">
        <f t="shared" si="43"/>
        <v>0</v>
      </c>
    </row>
    <row r="2791" spans="1:13" x14ac:dyDescent="0.35">
      <c r="A2791">
        <v>5130</v>
      </c>
      <c r="B2791" s="1">
        <v>44748</v>
      </c>
      <c r="C2791">
        <v>930</v>
      </c>
      <c r="D2791" t="s">
        <v>2908</v>
      </c>
      <c r="E2791" t="s">
        <v>2938</v>
      </c>
      <c r="F2791">
        <v>5</v>
      </c>
      <c r="G2791">
        <v>75.61</v>
      </c>
      <c r="H2791">
        <v>2.13</v>
      </c>
      <c r="I2791" t="b">
        <v>1</v>
      </c>
      <c r="J2791" t="s">
        <v>2916</v>
      </c>
      <c r="K2791" t="s">
        <v>2905</v>
      </c>
      <c r="L2791">
        <f>F2791*G2791</f>
        <v>378.05</v>
      </c>
      <c r="M2791">
        <f t="shared" si="43"/>
        <v>1</v>
      </c>
    </row>
    <row r="2792" spans="1:13" x14ac:dyDescent="0.35">
      <c r="A2792">
        <v>699</v>
      </c>
      <c r="B2792" s="1">
        <v>44696</v>
      </c>
      <c r="C2792">
        <v>930</v>
      </c>
      <c r="D2792" t="s">
        <v>2911</v>
      </c>
      <c r="E2792" t="s">
        <v>2924</v>
      </c>
      <c r="F2792">
        <v>4</v>
      </c>
      <c r="G2792">
        <v>442.39</v>
      </c>
      <c r="H2792">
        <v>101.38</v>
      </c>
      <c r="I2792" t="b">
        <v>1</v>
      </c>
      <c r="J2792" t="s">
        <v>2916</v>
      </c>
      <c r="K2792" t="s">
        <v>2905</v>
      </c>
      <c r="L2792">
        <f>F2792*G2792</f>
        <v>1769.56</v>
      </c>
      <c r="M2792">
        <f t="shared" si="43"/>
        <v>1</v>
      </c>
    </row>
    <row r="2793" spans="1:13" x14ac:dyDescent="0.35">
      <c r="A2793">
        <v>7358</v>
      </c>
      <c r="B2793" s="1">
        <v>44546</v>
      </c>
      <c r="C2793">
        <v>930</v>
      </c>
      <c r="D2793" t="s">
        <v>2913</v>
      </c>
      <c r="E2793" t="s">
        <v>2918</v>
      </c>
      <c r="F2793">
        <v>1</v>
      </c>
      <c r="G2793">
        <v>75.650000000000006</v>
      </c>
      <c r="H2793">
        <v>22.4</v>
      </c>
      <c r="I2793" t="b">
        <v>0</v>
      </c>
      <c r="J2793" t="s">
        <v>2904</v>
      </c>
      <c r="K2793" t="s">
        <v>2917</v>
      </c>
      <c r="L2793">
        <f>F2793*G2793</f>
        <v>75.650000000000006</v>
      </c>
      <c r="M2793">
        <f t="shared" si="43"/>
        <v>0</v>
      </c>
    </row>
    <row r="2794" spans="1:13" x14ac:dyDescent="0.35">
      <c r="A2794">
        <v>4380</v>
      </c>
      <c r="B2794" s="1">
        <v>44628</v>
      </c>
      <c r="C2794">
        <v>931</v>
      </c>
      <c r="D2794" t="s">
        <v>2902</v>
      </c>
      <c r="E2794" t="s">
        <v>2933</v>
      </c>
      <c r="F2794">
        <v>2</v>
      </c>
      <c r="G2794">
        <v>108.72</v>
      </c>
      <c r="H2794">
        <v>27.23</v>
      </c>
      <c r="I2794" t="b">
        <v>1</v>
      </c>
      <c r="J2794" t="s">
        <v>2904</v>
      </c>
      <c r="K2794" t="s">
        <v>2905</v>
      </c>
      <c r="L2794">
        <f>F2794*G2794</f>
        <v>217.44</v>
      </c>
      <c r="M2794">
        <f t="shared" si="43"/>
        <v>1</v>
      </c>
    </row>
    <row r="2795" spans="1:13" x14ac:dyDescent="0.35">
      <c r="A2795">
        <v>7716</v>
      </c>
      <c r="B2795" s="1">
        <v>44434</v>
      </c>
      <c r="C2795">
        <v>931</v>
      </c>
      <c r="D2795" t="s">
        <v>2911</v>
      </c>
      <c r="E2795" t="s">
        <v>2944</v>
      </c>
      <c r="F2795">
        <v>5</v>
      </c>
      <c r="G2795">
        <v>357.69</v>
      </c>
      <c r="H2795">
        <v>144.84</v>
      </c>
      <c r="I2795" t="b">
        <v>1</v>
      </c>
      <c r="J2795" t="s">
        <v>2910</v>
      </c>
      <c r="K2795" t="s">
        <v>2905</v>
      </c>
      <c r="L2795">
        <f>F2795*G2795</f>
        <v>1788.45</v>
      </c>
      <c r="M2795">
        <f t="shared" si="43"/>
        <v>1</v>
      </c>
    </row>
    <row r="2796" spans="1:13" x14ac:dyDescent="0.35">
      <c r="A2796">
        <v>7382</v>
      </c>
      <c r="B2796" s="1">
        <v>44315</v>
      </c>
      <c r="C2796">
        <v>931</v>
      </c>
      <c r="D2796" t="s">
        <v>2913</v>
      </c>
      <c r="E2796" t="s">
        <v>2918</v>
      </c>
      <c r="F2796">
        <v>5</v>
      </c>
      <c r="G2796">
        <v>495.12</v>
      </c>
      <c r="H2796">
        <v>75.599999999999994</v>
      </c>
      <c r="I2796" t="b">
        <v>1</v>
      </c>
      <c r="J2796" t="s">
        <v>2904</v>
      </c>
      <c r="K2796" t="s">
        <v>2917</v>
      </c>
      <c r="L2796">
        <f>F2796*G2796</f>
        <v>2475.6</v>
      </c>
      <c r="M2796">
        <f t="shared" si="43"/>
        <v>1</v>
      </c>
    </row>
    <row r="2797" spans="1:13" x14ac:dyDescent="0.35">
      <c r="A2797">
        <v>9033</v>
      </c>
      <c r="B2797" s="1">
        <v>44406</v>
      </c>
      <c r="C2797">
        <v>932</v>
      </c>
      <c r="D2797" t="s">
        <v>2911</v>
      </c>
      <c r="E2797" t="s">
        <v>2944</v>
      </c>
      <c r="F2797">
        <v>4</v>
      </c>
      <c r="G2797">
        <v>208.48</v>
      </c>
      <c r="H2797">
        <v>85.1</v>
      </c>
      <c r="I2797" t="b">
        <v>1</v>
      </c>
      <c r="J2797" t="s">
        <v>2916</v>
      </c>
      <c r="K2797" t="s">
        <v>2905</v>
      </c>
      <c r="L2797">
        <f>F2797*G2797</f>
        <v>833.92</v>
      </c>
      <c r="M2797">
        <f t="shared" si="43"/>
        <v>1</v>
      </c>
    </row>
    <row r="2798" spans="1:13" x14ac:dyDescent="0.35">
      <c r="A2798">
        <v>8583</v>
      </c>
      <c r="B2798" s="1">
        <v>44395</v>
      </c>
      <c r="C2798">
        <v>932</v>
      </c>
      <c r="D2798" t="s">
        <v>2920</v>
      </c>
      <c r="E2798" t="s">
        <v>2936</v>
      </c>
      <c r="F2798">
        <v>2</v>
      </c>
      <c r="G2798">
        <v>331.55</v>
      </c>
      <c r="H2798">
        <v>93.64</v>
      </c>
      <c r="I2798" t="b">
        <v>1</v>
      </c>
      <c r="J2798" t="s">
        <v>2910</v>
      </c>
      <c r="K2798" t="s">
        <v>2917</v>
      </c>
      <c r="L2798">
        <f>F2798*G2798</f>
        <v>663.1</v>
      </c>
      <c r="M2798">
        <f t="shared" si="43"/>
        <v>1</v>
      </c>
    </row>
    <row r="2799" spans="1:13" x14ac:dyDescent="0.35">
      <c r="A2799">
        <v>8239</v>
      </c>
      <c r="B2799" s="1">
        <v>44948</v>
      </c>
      <c r="C2799">
        <v>933</v>
      </c>
      <c r="D2799" t="s">
        <v>2906</v>
      </c>
      <c r="E2799" t="s">
        <v>2925</v>
      </c>
      <c r="F2799">
        <v>5</v>
      </c>
      <c r="G2799">
        <v>84.98</v>
      </c>
      <c r="H2799">
        <v>7</v>
      </c>
      <c r="I2799" t="b">
        <v>0</v>
      </c>
      <c r="J2799" t="s">
        <v>2916</v>
      </c>
      <c r="K2799" t="s">
        <v>2905</v>
      </c>
      <c r="L2799">
        <f>F2799*G2799</f>
        <v>424.90000000000003</v>
      </c>
      <c r="M2799">
        <f t="shared" si="43"/>
        <v>0</v>
      </c>
    </row>
    <row r="2800" spans="1:13" x14ac:dyDescent="0.35">
      <c r="A2800">
        <v>8833</v>
      </c>
      <c r="B2800" s="1">
        <v>44770</v>
      </c>
      <c r="C2800">
        <v>933</v>
      </c>
      <c r="D2800" t="s">
        <v>2906</v>
      </c>
      <c r="E2800" t="s">
        <v>2934</v>
      </c>
      <c r="F2800">
        <v>2</v>
      </c>
      <c r="G2800">
        <v>461.12</v>
      </c>
      <c r="H2800">
        <v>150.47</v>
      </c>
      <c r="I2800" t="b">
        <v>0</v>
      </c>
      <c r="J2800" t="s">
        <v>2904</v>
      </c>
      <c r="K2800" t="s">
        <v>2905</v>
      </c>
      <c r="L2800">
        <f>F2800*G2800</f>
        <v>922.24</v>
      </c>
      <c r="M2800">
        <f t="shared" si="43"/>
        <v>0</v>
      </c>
    </row>
    <row r="2801" spans="1:13" x14ac:dyDescent="0.35">
      <c r="A2801">
        <v>4290</v>
      </c>
      <c r="B2801" s="1">
        <v>44602</v>
      </c>
      <c r="C2801">
        <v>933</v>
      </c>
      <c r="D2801" t="s">
        <v>2906</v>
      </c>
      <c r="E2801" t="s">
        <v>2925</v>
      </c>
      <c r="F2801">
        <v>2</v>
      </c>
      <c r="G2801">
        <v>195.67</v>
      </c>
      <c r="H2801">
        <v>77.040000000000006</v>
      </c>
      <c r="I2801" t="b">
        <v>1</v>
      </c>
      <c r="J2801" t="s">
        <v>2910</v>
      </c>
      <c r="K2801" t="s">
        <v>2917</v>
      </c>
      <c r="L2801">
        <f>F2801*G2801</f>
        <v>391.34</v>
      </c>
      <c r="M2801">
        <f t="shared" si="43"/>
        <v>1</v>
      </c>
    </row>
    <row r="2802" spans="1:13" x14ac:dyDescent="0.35">
      <c r="A2802">
        <v>4701</v>
      </c>
      <c r="B2802" s="1">
        <v>44509</v>
      </c>
      <c r="C2802">
        <v>933</v>
      </c>
      <c r="D2802" t="s">
        <v>2911</v>
      </c>
      <c r="E2802" t="s">
        <v>2942</v>
      </c>
      <c r="F2802">
        <v>5</v>
      </c>
      <c r="G2802">
        <v>237.18</v>
      </c>
      <c r="H2802">
        <v>104.03</v>
      </c>
      <c r="I2802" t="b">
        <v>0</v>
      </c>
      <c r="J2802" t="s">
        <v>2919</v>
      </c>
      <c r="K2802" t="s">
        <v>2905</v>
      </c>
      <c r="L2802">
        <f>F2802*G2802</f>
        <v>1185.9000000000001</v>
      </c>
      <c r="M2802">
        <f t="shared" si="43"/>
        <v>0</v>
      </c>
    </row>
    <row r="2803" spans="1:13" x14ac:dyDescent="0.35">
      <c r="A2803">
        <v>8618</v>
      </c>
      <c r="B2803" s="1">
        <v>44442</v>
      </c>
      <c r="C2803">
        <v>933</v>
      </c>
      <c r="D2803" t="s">
        <v>2913</v>
      </c>
      <c r="E2803" t="s">
        <v>2926</v>
      </c>
      <c r="F2803">
        <v>2</v>
      </c>
      <c r="G2803">
        <v>210.89</v>
      </c>
      <c r="H2803">
        <v>69.040000000000006</v>
      </c>
      <c r="I2803" t="b">
        <v>1</v>
      </c>
      <c r="J2803" t="s">
        <v>2919</v>
      </c>
      <c r="K2803" t="s">
        <v>2905</v>
      </c>
      <c r="L2803">
        <f>F2803*G2803</f>
        <v>421.78</v>
      </c>
      <c r="M2803">
        <f t="shared" si="43"/>
        <v>1</v>
      </c>
    </row>
    <row r="2804" spans="1:13" x14ac:dyDescent="0.35">
      <c r="A2804">
        <v>1924</v>
      </c>
      <c r="B2804" s="1">
        <v>44434</v>
      </c>
      <c r="C2804">
        <v>933</v>
      </c>
      <c r="D2804" t="s">
        <v>2913</v>
      </c>
      <c r="E2804" t="s">
        <v>2926</v>
      </c>
      <c r="F2804">
        <v>4</v>
      </c>
      <c r="G2804">
        <v>215.31</v>
      </c>
      <c r="H2804">
        <v>100.26</v>
      </c>
      <c r="I2804" t="b">
        <v>1</v>
      </c>
      <c r="J2804" t="s">
        <v>2916</v>
      </c>
      <c r="K2804" t="s">
        <v>2905</v>
      </c>
      <c r="L2804">
        <f>F2804*G2804</f>
        <v>861.24</v>
      </c>
      <c r="M2804">
        <f t="shared" si="43"/>
        <v>1</v>
      </c>
    </row>
    <row r="2805" spans="1:13" x14ac:dyDescent="0.35">
      <c r="A2805">
        <v>7789</v>
      </c>
      <c r="B2805" s="1">
        <v>44429</v>
      </c>
      <c r="C2805">
        <v>934</v>
      </c>
      <c r="D2805" t="s">
        <v>2908</v>
      </c>
      <c r="E2805" t="s">
        <v>2909</v>
      </c>
      <c r="F2805">
        <v>1</v>
      </c>
      <c r="G2805">
        <v>311.01</v>
      </c>
      <c r="H2805">
        <v>119.91</v>
      </c>
      <c r="I2805" t="b">
        <v>0</v>
      </c>
      <c r="J2805" t="s">
        <v>2904</v>
      </c>
      <c r="K2805" t="s">
        <v>2905</v>
      </c>
      <c r="L2805">
        <f>F2805*G2805</f>
        <v>311.01</v>
      </c>
      <c r="M2805">
        <f t="shared" si="43"/>
        <v>0</v>
      </c>
    </row>
    <row r="2806" spans="1:13" x14ac:dyDescent="0.35">
      <c r="A2806">
        <v>5637</v>
      </c>
      <c r="B2806" s="1">
        <v>44781</v>
      </c>
      <c r="C2806">
        <v>935</v>
      </c>
      <c r="D2806" t="s">
        <v>2908</v>
      </c>
      <c r="E2806" t="s">
        <v>2938</v>
      </c>
      <c r="F2806">
        <v>3</v>
      </c>
      <c r="G2806">
        <v>200.31</v>
      </c>
      <c r="H2806">
        <v>18.010000000000002</v>
      </c>
      <c r="I2806" t="b">
        <v>0</v>
      </c>
      <c r="J2806" t="s">
        <v>2904</v>
      </c>
      <c r="K2806" t="s">
        <v>2917</v>
      </c>
      <c r="L2806">
        <f>F2806*G2806</f>
        <v>600.93000000000006</v>
      </c>
      <c r="M2806">
        <f t="shared" si="43"/>
        <v>0</v>
      </c>
    </row>
    <row r="2807" spans="1:13" x14ac:dyDescent="0.35">
      <c r="A2807">
        <v>5461</v>
      </c>
      <c r="B2807" s="1">
        <v>44455</v>
      </c>
      <c r="C2807">
        <v>935</v>
      </c>
      <c r="D2807" t="s">
        <v>2911</v>
      </c>
      <c r="E2807" t="s">
        <v>2944</v>
      </c>
      <c r="F2807">
        <v>1</v>
      </c>
      <c r="G2807">
        <v>330.92</v>
      </c>
      <c r="H2807">
        <v>85.82</v>
      </c>
      <c r="I2807" t="b">
        <v>0</v>
      </c>
      <c r="J2807" t="s">
        <v>2904</v>
      </c>
      <c r="K2807" t="s">
        <v>2917</v>
      </c>
      <c r="L2807">
        <f>F2807*G2807</f>
        <v>330.92</v>
      </c>
      <c r="M2807">
        <f t="shared" si="43"/>
        <v>0</v>
      </c>
    </row>
    <row r="2808" spans="1:13" x14ac:dyDescent="0.35">
      <c r="A2808">
        <v>8302</v>
      </c>
      <c r="B2808" s="1">
        <v>44536</v>
      </c>
      <c r="C2808">
        <v>936</v>
      </c>
      <c r="D2808" t="s">
        <v>2908</v>
      </c>
      <c r="E2808" t="s">
        <v>2938</v>
      </c>
      <c r="F2808">
        <v>1</v>
      </c>
      <c r="G2808">
        <v>89.81</v>
      </c>
      <c r="H2808">
        <v>9.41</v>
      </c>
      <c r="I2808" t="b">
        <v>0</v>
      </c>
      <c r="J2808" t="s">
        <v>2904</v>
      </c>
      <c r="K2808" t="s">
        <v>2905</v>
      </c>
      <c r="L2808">
        <f>F2808*G2808</f>
        <v>89.81</v>
      </c>
      <c r="M2808">
        <f t="shared" si="43"/>
        <v>0</v>
      </c>
    </row>
    <row r="2809" spans="1:13" x14ac:dyDescent="0.35">
      <c r="A2809">
        <v>3464</v>
      </c>
      <c r="B2809" s="1">
        <v>44352</v>
      </c>
      <c r="C2809">
        <v>936</v>
      </c>
      <c r="D2809" t="s">
        <v>2913</v>
      </c>
      <c r="E2809" t="s">
        <v>2940</v>
      </c>
      <c r="F2809">
        <v>5</v>
      </c>
      <c r="G2809">
        <v>434.92</v>
      </c>
      <c r="H2809">
        <v>178.54</v>
      </c>
      <c r="I2809" t="b">
        <v>1</v>
      </c>
      <c r="J2809" t="s">
        <v>2919</v>
      </c>
      <c r="K2809" t="s">
        <v>2905</v>
      </c>
      <c r="L2809">
        <f>F2809*G2809</f>
        <v>2174.6</v>
      </c>
      <c r="M2809">
        <f t="shared" si="43"/>
        <v>1</v>
      </c>
    </row>
    <row r="2810" spans="1:13" x14ac:dyDescent="0.35">
      <c r="A2810">
        <v>1660</v>
      </c>
      <c r="B2810" s="1">
        <v>45000</v>
      </c>
      <c r="C2810">
        <v>937</v>
      </c>
      <c r="D2810" t="s">
        <v>2902</v>
      </c>
      <c r="E2810" t="s">
        <v>2915</v>
      </c>
      <c r="F2810">
        <v>4</v>
      </c>
      <c r="G2810">
        <v>163.33000000000001</v>
      </c>
      <c r="H2810">
        <v>40.6</v>
      </c>
      <c r="I2810" t="b">
        <v>1</v>
      </c>
      <c r="J2810" t="s">
        <v>2929</v>
      </c>
      <c r="K2810" t="s">
        <v>2917</v>
      </c>
      <c r="L2810">
        <f>F2810*G2810</f>
        <v>653.32000000000005</v>
      </c>
      <c r="M2810">
        <f t="shared" si="43"/>
        <v>1</v>
      </c>
    </row>
    <row r="2811" spans="1:13" x14ac:dyDescent="0.35">
      <c r="A2811">
        <v>6623</v>
      </c>
      <c r="B2811" s="1">
        <v>44811</v>
      </c>
      <c r="C2811">
        <v>938</v>
      </c>
      <c r="D2811" t="s">
        <v>2908</v>
      </c>
      <c r="E2811" t="s">
        <v>2932</v>
      </c>
      <c r="F2811">
        <v>1</v>
      </c>
      <c r="G2811">
        <v>439.32</v>
      </c>
      <c r="H2811">
        <v>132.28</v>
      </c>
      <c r="I2811" t="b">
        <v>1</v>
      </c>
      <c r="J2811" t="s">
        <v>2910</v>
      </c>
      <c r="K2811" t="s">
        <v>2917</v>
      </c>
      <c r="L2811">
        <f>F2811*G2811</f>
        <v>439.32</v>
      </c>
      <c r="M2811">
        <f t="shared" si="43"/>
        <v>1</v>
      </c>
    </row>
    <row r="2812" spans="1:13" x14ac:dyDescent="0.35">
      <c r="A2812">
        <v>6249</v>
      </c>
      <c r="B2812" s="1">
        <v>44722</v>
      </c>
      <c r="C2812">
        <v>938</v>
      </c>
      <c r="D2812" t="s">
        <v>2906</v>
      </c>
      <c r="E2812" t="s">
        <v>2941</v>
      </c>
      <c r="F2812">
        <v>3</v>
      </c>
      <c r="G2812">
        <v>274.72000000000003</v>
      </c>
      <c r="H2812">
        <v>38.85</v>
      </c>
      <c r="I2812" t="b">
        <v>0</v>
      </c>
      <c r="J2812" t="s">
        <v>2904</v>
      </c>
      <c r="K2812" t="s">
        <v>2905</v>
      </c>
      <c r="L2812">
        <f>F2812*G2812</f>
        <v>824.16000000000008</v>
      </c>
      <c r="M2812">
        <f t="shared" si="43"/>
        <v>0</v>
      </c>
    </row>
    <row r="2813" spans="1:13" x14ac:dyDescent="0.35">
      <c r="A2813">
        <v>5349</v>
      </c>
      <c r="B2813" s="1">
        <v>44710</v>
      </c>
      <c r="C2813">
        <v>938</v>
      </c>
      <c r="D2813" t="s">
        <v>2920</v>
      </c>
      <c r="E2813" t="s">
        <v>2921</v>
      </c>
      <c r="F2813">
        <v>3</v>
      </c>
      <c r="G2813">
        <v>373.04</v>
      </c>
      <c r="H2813">
        <v>17.88</v>
      </c>
      <c r="I2813" t="b">
        <v>1</v>
      </c>
      <c r="J2813" t="s">
        <v>2919</v>
      </c>
      <c r="K2813" t="s">
        <v>2905</v>
      </c>
      <c r="L2813">
        <f>F2813*G2813</f>
        <v>1119.1200000000001</v>
      </c>
      <c r="M2813">
        <f t="shared" si="43"/>
        <v>1</v>
      </c>
    </row>
    <row r="2814" spans="1:13" x14ac:dyDescent="0.35">
      <c r="A2814">
        <v>9107</v>
      </c>
      <c r="B2814" s="1">
        <v>44692</v>
      </c>
      <c r="C2814">
        <v>938</v>
      </c>
      <c r="D2814" t="s">
        <v>2908</v>
      </c>
      <c r="E2814" t="s">
        <v>2932</v>
      </c>
      <c r="F2814">
        <v>3</v>
      </c>
      <c r="G2814">
        <v>316.52999999999997</v>
      </c>
      <c r="H2814">
        <v>40.94</v>
      </c>
      <c r="I2814" t="b">
        <v>1</v>
      </c>
      <c r="J2814" t="s">
        <v>2904</v>
      </c>
      <c r="K2814" t="s">
        <v>2905</v>
      </c>
      <c r="L2814">
        <f>F2814*G2814</f>
        <v>949.58999999999992</v>
      </c>
      <c r="M2814">
        <f t="shared" si="43"/>
        <v>1</v>
      </c>
    </row>
    <row r="2815" spans="1:13" x14ac:dyDescent="0.35">
      <c r="A2815">
        <v>3353</v>
      </c>
      <c r="B2815" s="1">
        <v>44654</v>
      </c>
      <c r="C2815">
        <v>939</v>
      </c>
      <c r="D2815" t="s">
        <v>2920</v>
      </c>
      <c r="E2815" t="s">
        <v>2921</v>
      </c>
      <c r="F2815">
        <v>3</v>
      </c>
      <c r="G2815">
        <v>105.22</v>
      </c>
      <c r="H2815">
        <v>27.68</v>
      </c>
      <c r="I2815" t="b">
        <v>0</v>
      </c>
      <c r="J2815" t="s">
        <v>2919</v>
      </c>
      <c r="K2815" t="s">
        <v>2905</v>
      </c>
      <c r="L2815">
        <f>F2815*G2815</f>
        <v>315.65999999999997</v>
      </c>
      <c r="M2815">
        <f t="shared" si="43"/>
        <v>0</v>
      </c>
    </row>
    <row r="2816" spans="1:13" x14ac:dyDescent="0.35">
      <c r="A2816">
        <v>8746</v>
      </c>
      <c r="B2816" s="1">
        <v>44629</v>
      </c>
      <c r="C2816">
        <v>939</v>
      </c>
      <c r="D2816" t="s">
        <v>2902</v>
      </c>
      <c r="E2816" t="s">
        <v>2915</v>
      </c>
      <c r="F2816">
        <v>5</v>
      </c>
      <c r="G2816">
        <v>396.55</v>
      </c>
      <c r="H2816">
        <v>16.329999999999998</v>
      </c>
      <c r="I2816" t="b">
        <v>1</v>
      </c>
      <c r="J2816" t="s">
        <v>2929</v>
      </c>
      <c r="K2816" t="s">
        <v>2917</v>
      </c>
      <c r="L2816">
        <f>F2816*G2816</f>
        <v>1982.75</v>
      </c>
      <c r="M2816">
        <f t="shared" si="43"/>
        <v>1</v>
      </c>
    </row>
    <row r="2817" spans="1:13" x14ac:dyDescent="0.35">
      <c r="A2817">
        <v>7850</v>
      </c>
      <c r="B2817" s="1">
        <v>44463</v>
      </c>
      <c r="C2817">
        <v>939</v>
      </c>
      <c r="D2817" t="s">
        <v>2913</v>
      </c>
      <c r="E2817" t="s">
        <v>2926</v>
      </c>
      <c r="F2817">
        <v>2</v>
      </c>
      <c r="G2817">
        <v>245.93</v>
      </c>
      <c r="H2817">
        <v>77.12</v>
      </c>
      <c r="I2817" t="b">
        <v>0</v>
      </c>
      <c r="J2817" t="s">
        <v>2929</v>
      </c>
      <c r="K2817" t="s">
        <v>2905</v>
      </c>
      <c r="L2817">
        <f>F2817*G2817</f>
        <v>491.86</v>
      </c>
      <c r="M2817">
        <f t="shared" si="43"/>
        <v>0</v>
      </c>
    </row>
    <row r="2818" spans="1:13" x14ac:dyDescent="0.35">
      <c r="A2818">
        <v>6397</v>
      </c>
      <c r="B2818" s="1">
        <v>44360</v>
      </c>
      <c r="C2818">
        <v>939</v>
      </c>
      <c r="D2818" t="s">
        <v>2902</v>
      </c>
      <c r="E2818" t="s">
        <v>2933</v>
      </c>
      <c r="F2818">
        <v>3</v>
      </c>
      <c r="G2818">
        <v>254.7</v>
      </c>
      <c r="H2818">
        <v>101.38</v>
      </c>
      <c r="I2818" t="b">
        <v>0</v>
      </c>
      <c r="J2818" t="s">
        <v>2904</v>
      </c>
      <c r="K2818" t="s">
        <v>2905</v>
      </c>
      <c r="L2818">
        <f>F2818*G2818</f>
        <v>764.09999999999991</v>
      </c>
      <c r="M2818">
        <f t="shared" si="43"/>
        <v>0</v>
      </c>
    </row>
    <row r="2819" spans="1:13" x14ac:dyDescent="0.35">
      <c r="A2819">
        <v>6098</v>
      </c>
      <c r="B2819" s="1">
        <v>44313</v>
      </c>
      <c r="C2819">
        <v>939</v>
      </c>
      <c r="D2819" t="s">
        <v>2913</v>
      </c>
      <c r="E2819" t="s">
        <v>2926</v>
      </c>
      <c r="F2819">
        <v>3</v>
      </c>
      <c r="G2819">
        <v>69.489999999999995</v>
      </c>
      <c r="H2819">
        <v>8.85</v>
      </c>
      <c r="I2819" t="b">
        <v>1</v>
      </c>
      <c r="J2819" t="s">
        <v>2919</v>
      </c>
      <c r="K2819" t="s">
        <v>2905</v>
      </c>
      <c r="L2819">
        <f>F2819*G2819</f>
        <v>208.46999999999997</v>
      </c>
      <c r="M2819">
        <f t="shared" ref="M2819:M2882" si="44">IF(I2819, 1, 0)</f>
        <v>1</v>
      </c>
    </row>
    <row r="2820" spans="1:13" x14ac:dyDescent="0.35">
      <c r="A2820">
        <v>1596</v>
      </c>
      <c r="B2820" s="1">
        <v>44298</v>
      </c>
      <c r="C2820">
        <v>940</v>
      </c>
      <c r="D2820" t="s">
        <v>2908</v>
      </c>
      <c r="E2820" t="s">
        <v>2909</v>
      </c>
      <c r="F2820">
        <v>4</v>
      </c>
      <c r="G2820">
        <v>309.14</v>
      </c>
      <c r="H2820">
        <v>100.79</v>
      </c>
      <c r="I2820" t="b">
        <v>0</v>
      </c>
      <c r="J2820" t="s">
        <v>2910</v>
      </c>
      <c r="K2820" t="s">
        <v>2905</v>
      </c>
      <c r="L2820">
        <f>F2820*G2820</f>
        <v>1236.56</v>
      </c>
      <c r="M2820">
        <f t="shared" si="44"/>
        <v>0</v>
      </c>
    </row>
    <row r="2821" spans="1:13" x14ac:dyDescent="0.35">
      <c r="A2821">
        <v>8297</v>
      </c>
      <c r="B2821" s="1">
        <v>44887</v>
      </c>
      <c r="C2821">
        <v>941</v>
      </c>
      <c r="D2821" t="s">
        <v>2902</v>
      </c>
      <c r="E2821" t="s">
        <v>2939</v>
      </c>
      <c r="F2821">
        <v>5</v>
      </c>
      <c r="G2821">
        <v>177.41</v>
      </c>
      <c r="H2821">
        <v>56.12</v>
      </c>
      <c r="I2821" t="b">
        <v>1</v>
      </c>
      <c r="J2821" t="s">
        <v>2904</v>
      </c>
      <c r="K2821" t="s">
        <v>2917</v>
      </c>
      <c r="L2821">
        <f>F2821*G2821</f>
        <v>887.05</v>
      </c>
      <c r="M2821">
        <f t="shared" si="44"/>
        <v>1</v>
      </c>
    </row>
    <row r="2822" spans="1:13" x14ac:dyDescent="0.35">
      <c r="A2822">
        <v>4874</v>
      </c>
      <c r="B2822" s="1">
        <v>44630</v>
      </c>
      <c r="C2822">
        <v>941</v>
      </c>
      <c r="D2822" t="s">
        <v>2908</v>
      </c>
      <c r="E2822" t="s">
        <v>2938</v>
      </c>
      <c r="F2822">
        <v>1</v>
      </c>
      <c r="G2822">
        <v>339.33</v>
      </c>
      <c r="H2822">
        <v>53.14</v>
      </c>
      <c r="I2822" t="b">
        <v>1</v>
      </c>
      <c r="J2822" t="s">
        <v>2910</v>
      </c>
      <c r="K2822" t="s">
        <v>2917</v>
      </c>
      <c r="L2822">
        <f>F2822*G2822</f>
        <v>339.33</v>
      </c>
      <c r="M2822">
        <f t="shared" si="44"/>
        <v>1</v>
      </c>
    </row>
    <row r="2823" spans="1:13" x14ac:dyDescent="0.35">
      <c r="A2823">
        <v>4000</v>
      </c>
      <c r="B2823" s="1">
        <v>44408</v>
      </c>
      <c r="C2823">
        <v>941</v>
      </c>
      <c r="D2823" t="s">
        <v>2902</v>
      </c>
      <c r="E2823" t="s">
        <v>2933</v>
      </c>
      <c r="F2823">
        <v>5</v>
      </c>
      <c r="G2823">
        <v>234.63</v>
      </c>
      <c r="H2823">
        <v>8.98</v>
      </c>
      <c r="I2823" t="b">
        <v>0</v>
      </c>
      <c r="J2823" t="s">
        <v>2919</v>
      </c>
      <c r="K2823" t="s">
        <v>2917</v>
      </c>
      <c r="L2823">
        <f>F2823*G2823</f>
        <v>1173.1500000000001</v>
      </c>
      <c r="M2823">
        <f t="shared" si="44"/>
        <v>0</v>
      </c>
    </row>
    <row r="2824" spans="1:13" x14ac:dyDescent="0.35">
      <c r="A2824">
        <v>4554</v>
      </c>
      <c r="B2824" s="1">
        <v>44340</v>
      </c>
      <c r="C2824">
        <v>941</v>
      </c>
      <c r="D2824" t="s">
        <v>2913</v>
      </c>
      <c r="E2824" t="s">
        <v>2914</v>
      </c>
      <c r="F2824">
        <v>4</v>
      </c>
      <c r="G2824">
        <v>164.96</v>
      </c>
      <c r="H2824">
        <v>32.32</v>
      </c>
      <c r="I2824" t="b">
        <v>0</v>
      </c>
      <c r="J2824" t="s">
        <v>2919</v>
      </c>
      <c r="K2824" t="s">
        <v>2917</v>
      </c>
      <c r="L2824">
        <f>F2824*G2824</f>
        <v>659.84</v>
      </c>
      <c r="M2824">
        <f t="shared" si="44"/>
        <v>0</v>
      </c>
    </row>
    <row r="2825" spans="1:13" x14ac:dyDescent="0.35">
      <c r="A2825">
        <v>6078</v>
      </c>
      <c r="B2825" s="1">
        <v>44922</v>
      </c>
      <c r="C2825">
        <v>942</v>
      </c>
      <c r="D2825" t="s">
        <v>2920</v>
      </c>
      <c r="E2825" t="s">
        <v>2935</v>
      </c>
      <c r="F2825">
        <v>3</v>
      </c>
      <c r="G2825">
        <v>352.33</v>
      </c>
      <c r="H2825">
        <v>14.65</v>
      </c>
      <c r="I2825" t="b">
        <v>1</v>
      </c>
      <c r="J2825" t="s">
        <v>2919</v>
      </c>
      <c r="K2825" t="s">
        <v>2917</v>
      </c>
      <c r="L2825">
        <f>F2825*G2825</f>
        <v>1056.99</v>
      </c>
      <c r="M2825">
        <f t="shared" si="44"/>
        <v>1</v>
      </c>
    </row>
    <row r="2826" spans="1:13" x14ac:dyDescent="0.35">
      <c r="A2826">
        <v>2645</v>
      </c>
      <c r="B2826" s="1">
        <v>44779</v>
      </c>
      <c r="C2826">
        <v>942</v>
      </c>
      <c r="D2826" t="s">
        <v>2902</v>
      </c>
      <c r="E2826" t="s">
        <v>2933</v>
      </c>
      <c r="F2826">
        <v>1</v>
      </c>
      <c r="G2826">
        <v>321.02</v>
      </c>
      <c r="H2826">
        <v>121.09</v>
      </c>
      <c r="I2826" t="b">
        <v>0</v>
      </c>
      <c r="J2826" t="s">
        <v>2910</v>
      </c>
      <c r="K2826" t="s">
        <v>2917</v>
      </c>
      <c r="L2826">
        <f>F2826*G2826</f>
        <v>321.02</v>
      </c>
      <c r="M2826">
        <f t="shared" si="44"/>
        <v>0</v>
      </c>
    </row>
    <row r="2827" spans="1:13" x14ac:dyDescent="0.35">
      <c r="A2827">
        <v>1818</v>
      </c>
      <c r="B2827" s="1">
        <v>44313</v>
      </c>
      <c r="C2827">
        <v>942</v>
      </c>
      <c r="D2827" t="s">
        <v>2920</v>
      </c>
      <c r="E2827" t="s">
        <v>2930</v>
      </c>
      <c r="F2827">
        <v>2</v>
      </c>
      <c r="G2827">
        <v>269.08999999999997</v>
      </c>
      <c r="H2827">
        <v>30.78</v>
      </c>
      <c r="I2827" t="b">
        <v>0</v>
      </c>
      <c r="J2827" t="s">
        <v>2910</v>
      </c>
      <c r="K2827" t="s">
        <v>2917</v>
      </c>
      <c r="L2827">
        <f>F2827*G2827</f>
        <v>538.17999999999995</v>
      </c>
      <c r="M2827">
        <f t="shared" si="44"/>
        <v>0</v>
      </c>
    </row>
    <row r="2828" spans="1:13" x14ac:dyDescent="0.35">
      <c r="A2828">
        <v>1965</v>
      </c>
      <c r="B2828" s="1">
        <v>44927</v>
      </c>
      <c r="C2828">
        <v>943</v>
      </c>
      <c r="D2828" t="s">
        <v>2906</v>
      </c>
      <c r="E2828" t="s">
        <v>2941</v>
      </c>
      <c r="F2828">
        <v>5</v>
      </c>
      <c r="G2828">
        <v>13.25</v>
      </c>
      <c r="H2828">
        <v>5.68</v>
      </c>
      <c r="I2828" t="b">
        <v>1</v>
      </c>
      <c r="J2828" t="s">
        <v>2929</v>
      </c>
      <c r="K2828" t="s">
        <v>2905</v>
      </c>
      <c r="L2828">
        <f>F2828*G2828</f>
        <v>66.25</v>
      </c>
      <c r="M2828">
        <f t="shared" si="44"/>
        <v>1</v>
      </c>
    </row>
    <row r="2829" spans="1:13" x14ac:dyDescent="0.35">
      <c r="A2829">
        <v>6816</v>
      </c>
      <c r="B2829" s="1">
        <v>44589</v>
      </c>
      <c r="C2829">
        <v>943</v>
      </c>
      <c r="D2829" t="s">
        <v>2906</v>
      </c>
      <c r="E2829" t="s">
        <v>2925</v>
      </c>
      <c r="F2829">
        <v>2</v>
      </c>
      <c r="G2829">
        <v>180.68</v>
      </c>
      <c r="H2829">
        <v>30.99</v>
      </c>
      <c r="I2829" t="b">
        <v>1</v>
      </c>
      <c r="J2829" t="s">
        <v>2904</v>
      </c>
      <c r="K2829" t="s">
        <v>2905</v>
      </c>
      <c r="L2829">
        <f>F2829*G2829</f>
        <v>361.36</v>
      </c>
      <c r="M2829">
        <f t="shared" si="44"/>
        <v>1</v>
      </c>
    </row>
    <row r="2830" spans="1:13" x14ac:dyDescent="0.35">
      <c r="A2830">
        <v>6823</v>
      </c>
      <c r="B2830" s="1">
        <v>44336</v>
      </c>
      <c r="C2830">
        <v>943</v>
      </c>
      <c r="D2830" t="s">
        <v>2906</v>
      </c>
      <c r="E2830" t="s">
        <v>2907</v>
      </c>
      <c r="F2830">
        <v>4</v>
      </c>
      <c r="G2830">
        <v>341.69</v>
      </c>
      <c r="H2830">
        <v>151.6</v>
      </c>
      <c r="I2830" t="b">
        <v>1</v>
      </c>
      <c r="J2830" t="s">
        <v>2910</v>
      </c>
      <c r="K2830" t="s">
        <v>2917</v>
      </c>
      <c r="L2830">
        <f>F2830*G2830</f>
        <v>1366.76</v>
      </c>
      <c r="M2830">
        <f t="shared" si="44"/>
        <v>1</v>
      </c>
    </row>
    <row r="2831" spans="1:13" x14ac:dyDescent="0.35">
      <c r="A2831">
        <v>5975</v>
      </c>
      <c r="B2831" s="1">
        <v>44975</v>
      </c>
      <c r="C2831">
        <v>944</v>
      </c>
      <c r="D2831" t="s">
        <v>2906</v>
      </c>
      <c r="E2831" t="s">
        <v>2925</v>
      </c>
      <c r="F2831">
        <v>1</v>
      </c>
      <c r="G2831">
        <v>110.96</v>
      </c>
      <c r="H2831">
        <v>24.28</v>
      </c>
      <c r="I2831" t="b">
        <v>1</v>
      </c>
      <c r="J2831" t="s">
        <v>2910</v>
      </c>
      <c r="K2831" t="s">
        <v>2917</v>
      </c>
      <c r="L2831">
        <f>F2831*G2831</f>
        <v>110.96</v>
      </c>
      <c r="M2831">
        <f t="shared" si="44"/>
        <v>1</v>
      </c>
    </row>
    <row r="2832" spans="1:13" x14ac:dyDescent="0.35">
      <c r="A2832">
        <v>5576</v>
      </c>
      <c r="B2832" s="1">
        <v>44797</v>
      </c>
      <c r="C2832">
        <v>944</v>
      </c>
      <c r="D2832" t="s">
        <v>2920</v>
      </c>
      <c r="E2832" t="s">
        <v>2930</v>
      </c>
      <c r="F2832">
        <v>2</v>
      </c>
      <c r="G2832">
        <v>85.73</v>
      </c>
      <c r="H2832">
        <v>9.48</v>
      </c>
      <c r="I2832" t="b">
        <v>1</v>
      </c>
      <c r="J2832" t="s">
        <v>2904</v>
      </c>
      <c r="K2832" t="s">
        <v>2917</v>
      </c>
      <c r="L2832">
        <f>F2832*G2832</f>
        <v>171.46</v>
      </c>
      <c r="M2832">
        <f t="shared" si="44"/>
        <v>1</v>
      </c>
    </row>
    <row r="2833" spans="1:13" x14ac:dyDescent="0.35">
      <c r="A2833">
        <v>4007</v>
      </c>
      <c r="B2833" s="1">
        <v>44701</v>
      </c>
      <c r="C2833">
        <v>944</v>
      </c>
      <c r="D2833" t="s">
        <v>2906</v>
      </c>
      <c r="E2833" t="s">
        <v>2934</v>
      </c>
      <c r="F2833">
        <v>5</v>
      </c>
      <c r="G2833">
        <v>102.66</v>
      </c>
      <c r="H2833">
        <v>27.49</v>
      </c>
      <c r="I2833" t="b">
        <v>1</v>
      </c>
      <c r="J2833" t="s">
        <v>2910</v>
      </c>
      <c r="K2833" t="s">
        <v>2917</v>
      </c>
      <c r="L2833">
        <f>F2833*G2833</f>
        <v>513.29999999999995</v>
      </c>
      <c r="M2833">
        <f t="shared" si="44"/>
        <v>1</v>
      </c>
    </row>
    <row r="2834" spans="1:13" x14ac:dyDescent="0.35">
      <c r="A2834">
        <v>5713</v>
      </c>
      <c r="B2834" s="1">
        <v>44855</v>
      </c>
      <c r="C2834">
        <v>945</v>
      </c>
      <c r="D2834" t="s">
        <v>2911</v>
      </c>
      <c r="E2834" t="s">
        <v>2942</v>
      </c>
      <c r="F2834">
        <v>4</v>
      </c>
      <c r="G2834">
        <v>131.53</v>
      </c>
      <c r="H2834">
        <v>63.95</v>
      </c>
      <c r="I2834" t="b">
        <v>0</v>
      </c>
      <c r="J2834" t="s">
        <v>2910</v>
      </c>
      <c r="K2834" t="s">
        <v>2917</v>
      </c>
      <c r="L2834">
        <f>F2834*G2834</f>
        <v>526.12</v>
      </c>
      <c r="M2834">
        <f t="shared" si="44"/>
        <v>0</v>
      </c>
    </row>
    <row r="2835" spans="1:13" x14ac:dyDescent="0.35">
      <c r="A2835">
        <v>516</v>
      </c>
      <c r="B2835" s="1">
        <v>44813</v>
      </c>
      <c r="C2835">
        <v>945</v>
      </c>
      <c r="D2835" t="s">
        <v>2906</v>
      </c>
      <c r="E2835" t="s">
        <v>2934</v>
      </c>
      <c r="F2835">
        <v>2</v>
      </c>
      <c r="G2835">
        <v>242.85</v>
      </c>
      <c r="H2835">
        <v>56.74</v>
      </c>
      <c r="I2835" t="b">
        <v>0</v>
      </c>
      <c r="J2835" t="s">
        <v>2910</v>
      </c>
      <c r="K2835" t="s">
        <v>2905</v>
      </c>
      <c r="L2835">
        <f>F2835*G2835</f>
        <v>485.7</v>
      </c>
      <c r="M2835">
        <f t="shared" si="44"/>
        <v>0</v>
      </c>
    </row>
    <row r="2836" spans="1:13" x14ac:dyDescent="0.35">
      <c r="A2836">
        <v>742</v>
      </c>
      <c r="B2836" s="1">
        <v>44492</v>
      </c>
      <c r="C2836">
        <v>945</v>
      </c>
      <c r="D2836" t="s">
        <v>2913</v>
      </c>
      <c r="E2836" t="s">
        <v>2931</v>
      </c>
      <c r="F2836">
        <v>1</v>
      </c>
      <c r="G2836">
        <v>462.91</v>
      </c>
      <c r="H2836">
        <v>1.1000000000000001</v>
      </c>
      <c r="I2836" t="b">
        <v>1</v>
      </c>
      <c r="J2836" t="s">
        <v>2910</v>
      </c>
      <c r="K2836" t="s">
        <v>2917</v>
      </c>
      <c r="L2836">
        <f>F2836*G2836</f>
        <v>462.91</v>
      </c>
      <c r="M2836">
        <f t="shared" si="44"/>
        <v>1</v>
      </c>
    </row>
    <row r="2837" spans="1:13" x14ac:dyDescent="0.35">
      <c r="A2837">
        <v>7123</v>
      </c>
      <c r="B2837" s="1">
        <v>44756</v>
      </c>
      <c r="C2837">
        <v>946</v>
      </c>
      <c r="D2837" t="s">
        <v>2902</v>
      </c>
      <c r="E2837" t="s">
        <v>2903</v>
      </c>
      <c r="F2837">
        <v>5</v>
      </c>
      <c r="G2837">
        <v>431.17</v>
      </c>
      <c r="H2837">
        <v>168.02</v>
      </c>
      <c r="I2837" t="b">
        <v>0</v>
      </c>
      <c r="J2837" t="s">
        <v>2916</v>
      </c>
      <c r="K2837" t="s">
        <v>2905</v>
      </c>
      <c r="L2837">
        <f>F2837*G2837</f>
        <v>2155.85</v>
      </c>
      <c r="M2837">
        <f t="shared" si="44"/>
        <v>0</v>
      </c>
    </row>
    <row r="2838" spans="1:13" x14ac:dyDescent="0.35">
      <c r="A2838">
        <v>7179</v>
      </c>
      <c r="B2838" s="1">
        <v>44734</v>
      </c>
      <c r="C2838">
        <v>946</v>
      </c>
      <c r="D2838" t="s">
        <v>2911</v>
      </c>
      <c r="E2838" t="s">
        <v>2912</v>
      </c>
      <c r="F2838">
        <v>4</v>
      </c>
      <c r="G2838">
        <v>75.8</v>
      </c>
      <c r="H2838">
        <v>28.42</v>
      </c>
      <c r="I2838" t="b">
        <v>0</v>
      </c>
      <c r="J2838" t="s">
        <v>2929</v>
      </c>
      <c r="K2838" t="s">
        <v>2917</v>
      </c>
      <c r="L2838">
        <f>F2838*G2838</f>
        <v>303.2</v>
      </c>
      <c r="M2838">
        <f t="shared" si="44"/>
        <v>0</v>
      </c>
    </row>
    <row r="2839" spans="1:13" x14ac:dyDescent="0.35">
      <c r="A2839">
        <v>5849</v>
      </c>
      <c r="B2839" s="1">
        <v>44597</v>
      </c>
      <c r="C2839">
        <v>946</v>
      </c>
      <c r="D2839" t="s">
        <v>2920</v>
      </c>
      <c r="E2839" t="s">
        <v>2921</v>
      </c>
      <c r="F2839">
        <v>5</v>
      </c>
      <c r="G2839">
        <v>206.81</v>
      </c>
      <c r="H2839">
        <v>40.380000000000003</v>
      </c>
      <c r="I2839" t="b">
        <v>1</v>
      </c>
      <c r="J2839" t="s">
        <v>2904</v>
      </c>
      <c r="K2839" t="s">
        <v>2917</v>
      </c>
      <c r="L2839">
        <f>F2839*G2839</f>
        <v>1034.05</v>
      </c>
      <c r="M2839">
        <f t="shared" si="44"/>
        <v>1</v>
      </c>
    </row>
    <row r="2840" spans="1:13" x14ac:dyDescent="0.35">
      <c r="A2840">
        <v>8678</v>
      </c>
      <c r="B2840" s="1">
        <v>44294</v>
      </c>
      <c r="C2840">
        <v>946</v>
      </c>
      <c r="D2840" t="s">
        <v>2906</v>
      </c>
      <c r="E2840" t="s">
        <v>2941</v>
      </c>
      <c r="F2840">
        <v>5</v>
      </c>
      <c r="G2840">
        <v>255.32</v>
      </c>
      <c r="H2840">
        <v>37.65</v>
      </c>
      <c r="I2840" t="b">
        <v>1</v>
      </c>
      <c r="J2840" t="s">
        <v>2929</v>
      </c>
      <c r="K2840" t="s">
        <v>2905</v>
      </c>
      <c r="L2840">
        <f>F2840*G2840</f>
        <v>1276.5999999999999</v>
      </c>
      <c r="M2840">
        <f t="shared" si="44"/>
        <v>1</v>
      </c>
    </row>
    <row r="2841" spans="1:13" x14ac:dyDescent="0.35">
      <c r="A2841">
        <v>3825</v>
      </c>
      <c r="B2841" s="1">
        <v>44880</v>
      </c>
      <c r="C2841">
        <v>947</v>
      </c>
      <c r="D2841" t="s">
        <v>2911</v>
      </c>
      <c r="E2841" t="s">
        <v>2944</v>
      </c>
      <c r="F2841">
        <v>2</v>
      </c>
      <c r="G2841">
        <v>218.32</v>
      </c>
      <c r="H2841">
        <v>59.44</v>
      </c>
      <c r="I2841" t="b">
        <v>1</v>
      </c>
      <c r="J2841" t="s">
        <v>2910</v>
      </c>
      <c r="K2841" t="s">
        <v>2917</v>
      </c>
      <c r="L2841">
        <f>F2841*G2841</f>
        <v>436.64</v>
      </c>
      <c r="M2841">
        <f t="shared" si="44"/>
        <v>1</v>
      </c>
    </row>
    <row r="2842" spans="1:13" x14ac:dyDescent="0.35">
      <c r="A2842">
        <v>2158</v>
      </c>
      <c r="B2842" s="1">
        <v>44716</v>
      </c>
      <c r="C2842">
        <v>947</v>
      </c>
      <c r="D2842" t="s">
        <v>2902</v>
      </c>
      <c r="E2842" t="s">
        <v>2933</v>
      </c>
      <c r="F2842">
        <v>1</v>
      </c>
      <c r="G2842">
        <v>42.36</v>
      </c>
      <c r="H2842">
        <v>20.63</v>
      </c>
      <c r="I2842" t="b">
        <v>0</v>
      </c>
      <c r="J2842" t="s">
        <v>2904</v>
      </c>
      <c r="K2842" t="s">
        <v>2917</v>
      </c>
      <c r="L2842">
        <f>F2842*G2842</f>
        <v>42.36</v>
      </c>
      <c r="M2842">
        <f t="shared" si="44"/>
        <v>0</v>
      </c>
    </row>
    <row r="2843" spans="1:13" x14ac:dyDescent="0.35">
      <c r="A2843">
        <v>9212</v>
      </c>
      <c r="B2843" s="1">
        <v>44991</v>
      </c>
      <c r="C2843">
        <v>948</v>
      </c>
      <c r="D2843" t="s">
        <v>2906</v>
      </c>
      <c r="E2843" t="s">
        <v>2925</v>
      </c>
      <c r="F2843">
        <v>4</v>
      </c>
      <c r="G2843">
        <v>77.48</v>
      </c>
      <c r="H2843">
        <v>21.66</v>
      </c>
      <c r="I2843" t="b">
        <v>0</v>
      </c>
      <c r="J2843" t="s">
        <v>2919</v>
      </c>
      <c r="K2843" t="s">
        <v>2905</v>
      </c>
      <c r="L2843">
        <f>F2843*G2843</f>
        <v>309.92</v>
      </c>
      <c r="M2843">
        <f t="shared" si="44"/>
        <v>0</v>
      </c>
    </row>
    <row r="2844" spans="1:13" x14ac:dyDescent="0.35">
      <c r="A2844">
        <v>236</v>
      </c>
      <c r="B2844" s="1">
        <v>44935</v>
      </c>
      <c r="C2844">
        <v>949</v>
      </c>
      <c r="D2844" t="s">
        <v>2911</v>
      </c>
      <c r="E2844" t="s">
        <v>2944</v>
      </c>
      <c r="F2844">
        <v>5</v>
      </c>
      <c r="G2844">
        <v>156.63</v>
      </c>
      <c r="H2844">
        <v>75.61</v>
      </c>
      <c r="I2844" t="b">
        <v>0</v>
      </c>
      <c r="J2844" t="s">
        <v>2919</v>
      </c>
      <c r="K2844" t="s">
        <v>2905</v>
      </c>
      <c r="L2844">
        <f>F2844*G2844</f>
        <v>783.15</v>
      </c>
      <c r="M2844">
        <f t="shared" si="44"/>
        <v>0</v>
      </c>
    </row>
    <row r="2845" spans="1:13" x14ac:dyDescent="0.35">
      <c r="A2845">
        <v>9187</v>
      </c>
      <c r="B2845" s="1">
        <v>44307</v>
      </c>
      <c r="C2845">
        <v>949</v>
      </c>
      <c r="D2845" t="s">
        <v>2902</v>
      </c>
      <c r="E2845" t="s">
        <v>2915</v>
      </c>
      <c r="F2845">
        <v>1</v>
      </c>
      <c r="G2845">
        <v>131.22</v>
      </c>
      <c r="H2845">
        <v>34.729999999999997</v>
      </c>
      <c r="I2845" t="b">
        <v>0</v>
      </c>
      <c r="J2845" t="s">
        <v>2929</v>
      </c>
      <c r="K2845" t="s">
        <v>2905</v>
      </c>
      <c r="L2845">
        <f>F2845*G2845</f>
        <v>131.22</v>
      </c>
      <c r="M2845">
        <f t="shared" si="44"/>
        <v>0</v>
      </c>
    </row>
    <row r="2846" spans="1:13" x14ac:dyDescent="0.35">
      <c r="A2846">
        <v>7259</v>
      </c>
      <c r="B2846" s="1">
        <v>44913</v>
      </c>
      <c r="C2846">
        <v>950</v>
      </c>
      <c r="D2846" t="s">
        <v>2920</v>
      </c>
      <c r="E2846" t="s">
        <v>2921</v>
      </c>
      <c r="F2846">
        <v>5</v>
      </c>
      <c r="G2846">
        <v>300.10000000000002</v>
      </c>
      <c r="H2846">
        <v>138.58000000000001</v>
      </c>
      <c r="I2846" t="b">
        <v>1</v>
      </c>
      <c r="J2846" t="s">
        <v>2929</v>
      </c>
      <c r="K2846" t="s">
        <v>2905</v>
      </c>
      <c r="L2846">
        <f>F2846*G2846</f>
        <v>1500.5</v>
      </c>
      <c r="M2846">
        <f t="shared" si="44"/>
        <v>1</v>
      </c>
    </row>
    <row r="2847" spans="1:13" x14ac:dyDescent="0.35">
      <c r="A2847">
        <v>6439</v>
      </c>
      <c r="B2847" s="1">
        <v>44500</v>
      </c>
      <c r="C2847">
        <v>950</v>
      </c>
      <c r="D2847" t="s">
        <v>2911</v>
      </c>
      <c r="E2847" t="s">
        <v>2943</v>
      </c>
      <c r="F2847">
        <v>1</v>
      </c>
      <c r="G2847">
        <v>468.8</v>
      </c>
      <c r="H2847">
        <v>177.36</v>
      </c>
      <c r="I2847" t="b">
        <v>0</v>
      </c>
      <c r="J2847" t="s">
        <v>2916</v>
      </c>
      <c r="K2847" t="s">
        <v>2917</v>
      </c>
      <c r="L2847">
        <f>F2847*G2847</f>
        <v>468.8</v>
      </c>
      <c r="M2847">
        <f t="shared" si="44"/>
        <v>0</v>
      </c>
    </row>
    <row r="2848" spans="1:13" x14ac:dyDescent="0.35">
      <c r="A2848">
        <v>8059</v>
      </c>
      <c r="B2848" s="1">
        <v>44979</v>
      </c>
      <c r="C2848">
        <v>951</v>
      </c>
      <c r="D2848" t="s">
        <v>2913</v>
      </c>
      <c r="E2848" t="s">
        <v>2914</v>
      </c>
      <c r="F2848">
        <v>2</v>
      </c>
      <c r="G2848">
        <v>208.61</v>
      </c>
      <c r="H2848">
        <v>88.6</v>
      </c>
      <c r="I2848" t="b">
        <v>0</v>
      </c>
      <c r="J2848" t="s">
        <v>2916</v>
      </c>
      <c r="K2848" t="s">
        <v>2917</v>
      </c>
      <c r="L2848">
        <f>F2848*G2848</f>
        <v>417.22</v>
      </c>
      <c r="M2848">
        <f t="shared" si="44"/>
        <v>0</v>
      </c>
    </row>
    <row r="2849" spans="1:13" x14ac:dyDescent="0.35">
      <c r="A2849">
        <v>7505</v>
      </c>
      <c r="B2849" s="1">
        <v>44433</v>
      </c>
      <c r="C2849">
        <v>951</v>
      </c>
      <c r="D2849" t="s">
        <v>2911</v>
      </c>
      <c r="E2849" t="s">
        <v>2924</v>
      </c>
      <c r="F2849">
        <v>1</v>
      </c>
      <c r="G2849">
        <v>485.37</v>
      </c>
      <c r="H2849">
        <v>132.54</v>
      </c>
      <c r="I2849" t="b">
        <v>0</v>
      </c>
      <c r="J2849" t="s">
        <v>2910</v>
      </c>
      <c r="K2849" t="s">
        <v>2905</v>
      </c>
      <c r="L2849">
        <f>F2849*G2849</f>
        <v>485.37</v>
      </c>
      <c r="M2849">
        <f t="shared" si="44"/>
        <v>0</v>
      </c>
    </row>
    <row r="2850" spans="1:13" x14ac:dyDescent="0.35">
      <c r="A2850">
        <v>4175</v>
      </c>
      <c r="B2850" s="1">
        <v>44358</v>
      </c>
      <c r="C2850">
        <v>951</v>
      </c>
      <c r="D2850" t="s">
        <v>2913</v>
      </c>
      <c r="E2850" t="s">
        <v>2940</v>
      </c>
      <c r="F2850">
        <v>5</v>
      </c>
      <c r="G2850">
        <v>295.95999999999998</v>
      </c>
      <c r="H2850">
        <v>41</v>
      </c>
      <c r="I2850" t="b">
        <v>0</v>
      </c>
      <c r="J2850" t="s">
        <v>2916</v>
      </c>
      <c r="K2850" t="s">
        <v>2905</v>
      </c>
      <c r="L2850">
        <f>F2850*G2850</f>
        <v>1479.8</v>
      </c>
      <c r="M2850">
        <f t="shared" si="44"/>
        <v>0</v>
      </c>
    </row>
    <row r="2851" spans="1:13" x14ac:dyDescent="0.35">
      <c r="A2851">
        <v>3306</v>
      </c>
      <c r="B2851" s="1">
        <v>44977</v>
      </c>
      <c r="C2851">
        <v>952</v>
      </c>
      <c r="D2851" t="s">
        <v>2920</v>
      </c>
      <c r="E2851" t="s">
        <v>2935</v>
      </c>
      <c r="F2851">
        <v>2</v>
      </c>
      <c r="G2851">
        <v>107.99</v>
      </c>
      <c r="H2851">
        <v>0.87</v>
      </c>
      <c r="I2851" t="b">
        <v>1</v>
      </c>
      <c r="J2851" t="s">
        <v>2919</v>
      </c>
      <c r="K2851" t="s">
        <v>2905</v>
      </c>
      <c r="L2851">
        <f>F2851*G2851</f>
        <v>215.98</v>
      </c>
      <c r="M2851">
        <f t="shared" si="44"/>
        <v>1</v>
      </c>
    </row>
    <row r="2852" spans="1:13" x14ac:dyDescent="0.35">
      <c r="A2852">
        <v>9978</v>
      </c>
      <c r="B2852" s="1">
        <v>44591</v>
      </c>
      <c r="C2852">
        <v>952</v>
      </c>
      <c r="D2852" t="s">
        <v>2902</v>
      </c>
      <c r="E2852" t="s">
        <v>2903</v>
      </c>
      <c r="F2852">
        <v>1</v>
      </c>
      <c r="G2852">
        <v>98.4</v>
      </c>
      <c r="H2852">
        <v>34.57</v>
      </c>
      <c r="I2852" t="b">
        <v>0</v>
      </c>
      <c r="J2852" t="s">
        <v>2910</v>
      </c>
      <c r="K2852" t="s">
        <v>2905</v>
      </c>
      <c r="L2852">
        <f>F2852*G2852</f>
        <v>98.4</v>
      </c>
      <c r="M2852">
        <f t="shared" si="44"/>
        <v>0</v>
      </c>
    </row>
    <row r="2853" spans="1:13" x14ac:dyDescent="0.35">
      <c r="A2853">
        <v>9080</v>
      </c>
      <c r="B2853" s="1">
        <v>44449</v>
      </c>
      <c r="C2853">
        <v>952</v>
      </c>
      <c r="D2853" t="s">
        <v>2913</v>
      </c>
      <c r="E2853" t="s">
        <v>2926</v>
      </c>
      <c r="F2853">
        <v>4</v>
      </c>
      <c r="G2853">
        <v>341.75</v>
      </c>
      <c r="H2853">
        <v>159.33000000000001</v>
      </c>
      <c r="I2853" t="b">
        <v>1</v>
      </c>
      <c r="J2853" t="s">
        <v>2929</v>
      </c>
      <c r="K2853" t="s">
        <v>2905</v>
      </c>
      <c r="L2853">
        <f>F2853*G2853</f>
        <v>1367</v>
      </c>
      <c r="M2853">
        <f t="shared" si="44"/>
        <v>1</v>
      </c>
    </row>
    <row r="2854" spans="1:13" x14ac:dyDescent="0.35">
      <c r="A2854">
        <v>3471</v>
      </c>
      <c r="B2854" s="1">
        <v>44304</v>
      </c>
      <c r="C2854">
        <v>952</v>
      </c>
      <c r="D2854" t="s">
        <v>2908</v>
      </c>
      <c r="E2854" t="s">
        <v>2928</v>
      </c>
      <c r="F2854">
        <v>3</v>
      </c>
      <c r="G2854">
        <v>205.51</v>
      </c>
      <c r="H2854">
        <v>69.02</v>
      </c>
      <c r="I2854" t="b">
        <v>0</v>
      </c>
      <c r="J2854" t="s">
        <v>2929</v>
      </c>
      <c r="K2854" t="s">
        <v>2905</v>
      </c>
      <c r="L2854">
        <f>F2854*G2854</f>
        <v>616.53</v>
      </c>
      <c r="M2854">
        <f t="shared" si="44"/>
        <v>0</v>
      </c>
    </row>
    <row r="2855" spans="1:13" x14ac:dyDescent="0.35">
      <c r="A2855">
        <v>6825</v>
      </c>
      <c r="B2855" s="1">
        <v>44855</v>
      </c>
      <c r="C2855">
        <v>953</v>
      </c>
      <c r="D2855" t="s">
        <v>2906</v>
      </c>
      <c r="E2855" t="s">
        <v>2907</v>
      </c>
      <c r="F2855">
        <v>5</v>
      </c>
      <c r="G2855">
        <v>465.04</v>
      </c>
      <c r="H2855">
        <v>147.38999999999999</v>
      </c>
      <c r="I2855" t="b">
        <v>0</v>
      </c>
      <c r="J2855" t="s">
        <v>2919</v>
      </c>
      <c r="K2855" t="s">
        <v>2905</v>
      </c>
      <c r="L2855">
        <f>F2855*G2855</f>
        <v>2325.2000000000003</v>
      </c>
      <c r="M2855">
        <f t="shared" si="44"/>
        <v>0</v>
      </c>
    </row>
    <row r="2856" spans="1:13" x14ac:dyDescent="0.35">
      <c r="A2856">
        <v>3433</v>
      </c>
      <c r="B2856" s="1">
        <v>44794</v>
      </c>
      <c r="C2856">
        <v>953</v>
      </c>
      <c r="D2856" t="s">
        <v>2902</v>
      </c>
      <c r="E2856" t="s">
        <v>2923</v>
      </c>
      <c r="F2856">
        <v>3</v>
      </c>
      <c r="G2856">
        <v>13.15</v>
      </c>
      <c r="H2856">
        <v>1.1100000000000001</v>
      </c>
      <c r="I2856" t="b">
        <v>0</v>
      </c>
      <c r="J2856" t="s">
        <v>2919</v>
      </c>
      <c r="K2856" t="s">
        <v>2917</v>
      </c>
      <c r="L2856">
        <f>F2856*G2856</f>
        <v>39.450000000000003</v>
      </c>
      <c r="M2856">
        <f t="shared" si="44"/>
        <v>0</v>
      </c>
    </row>
    <row r="2857" spans="1:13" x14ac:dyDescent="0.35">
      <c r="A2857">
        <v>1498</v>
      </c>
      <c r="B2857" s="1">
        <v>44727</v>
      </c>
      <c r="C2857">
        <v>953</v>
      </c>
      <c r="D2857" t="s">
        <v>2906</v>
      </c>
      <c r="E2857" t="s">
        <v>2941</v>
      </c>
      <c r="F2857">
        <v>2</v>
      </c>
      <c r="G2857">
        <v>462.34</v>
      </c>
      <c r="H2857">
        <v>147.97</v>
      </c>
      <c r="I2857" t="b">
        <v>0</v>
      </c>
      <c r="J2857" t="s">
        <v>2929</v>
      </c>
      <c r="K2857" t="s">
        <v>2917</v>
      </c>
      <c r="L2857">
        <f>F2857*G2857</f>
        <v>924.68</v>
      </c>
      <c r="M2857">
        <f t="shared" si="44"/>
        <v>0</v>
      </c>
    </row>
    <row r="2858" spans="1:13" x14ac:dyDescent="0.35">
      <c r="A2858">
        <v>8147</v>
      </c>
      <c r="B2858" s="1">
        <v>44624</v>
      </c>
      <c r="C2858">
        <v>953</v>
      </c>
      <c r="D2858" t="s">
        <v>2920</v>
      </c>
      <c r="E2858" t="s">
        <v>2927</v>
      </c>
      <c r="F2858">
        <v>4</v>
      </c>
      <c r="G2858">
        <v>313.18</v>
      </c>
      <c r="H2858">
        <v>45.44</v>
      </c>
      <c r="I2858" t="b">
        <v>1</v>
      </c>
      <c r="J2858" t="s">
        <v>2919</v>
      </c>
      <c r="K2858" t="s">
        <v>2917</v>
      </c>
      <c r="L2858">
        <f>F2858*G2858</f>
        <v>1252.72</v>
      </c>
      <c r="M2858">
        <f t="shared" si="44"/>
        <v>1</v>
      </c>
    </row>
    <row r="2859" spans="1:13" x14ac:dyDescent="0.35">
      <c r="A2859">
        <v>7793</v>
      </c>
      <c r="B2859" s="1">
        <v>44504</v>
      </c>
      <c r="C2859">
        <v>953</v>
      </c>
      <c r="D2859" t="s">
        <v>2908</v>
      </c>
      <c r="E2859" t="s">
        <v>2932</v>
      </c>
      <c r="F2859">
        <v>3</v>
      </c>
      <c r="G2859">
        <v>176.89</v>
      </c>
      <c r="H2859">
        <v>30.63</v>
      </c>
      <c r="I2859" t="b">
        <v>0</v>
      </c>
      <c r="J2859" t="s">
        <v>2916</v>
      </c>
      <c r="K2859" t="s">
        <v>2905</v>
      </c>
      <c r="L2859">
        <f>F2859*G2859</f>
        <v>530.66999999999996</v>
      </c>
      <c r="M2859">
        <f t="shared" si="44"/>
        <v>0</v>
      </c>
    </row>
    <row r="2860" spans="1:13" x14ac:dyDescent="0.35">
      <c r="A2860">
        <v>7451</v>
      </c>
      <c r="B2860" s="1">
        <v>44333</v>
      </c>
      <c r="C2860">
        <v>953</v>
      </c>
      <c r="D2860" t="s">
        <v>2913</v>
      </c>
      <c r="E2860" t="s">
        <v>2914</v>
      </c>
      <c r="F2860">
        <v>1</v>
      </c>
      <c r="G2860">
        <v>137.94</v>
      </c>
      <c r="H2860">
        <v>28.08</v>
      </c>
      <c r="I2860" t="b">
        <v>1</v>
      </c>
      <c r="J2860" t="s">
        <v>2904</v>
      </c>
      <c r="K2860" t="s">
        <v>2917</v>
      </c>
      <c r="L2860">
        <f>F2860*G2860</f>
        <v>137.94</v>
      </c>
      <c r="M2860">
        <f t="shared" si="44"/>
        <v>1</v>
      </c>
    </row>
    <row r="2861" spans="1:13" x14ac:dyDescent="0.35">
      <c r="A2861">
        <v>8460</v>
      </c>
      <c r="B2861" s="1">
        <v>44553</v>
      </c>
      <c r="C2861">
        <v>954</v>
      </c>
      <c r="D2861" t="s">
        <v>2911</v>
      </c>
      <c r="E2861" t="s">
        <v>2942</v>
      </c>
      <c r="F2861">
        <v>3</v>
      </c>
      <c r="G2861">
        <v>229.22</v>
      </c>
      <c r="H2861">
        <v>55.82</v>
      </c>
      <c r="I2861" t="b">
        <v>0</v>
      </c>
      <c r="J2861" t="s">
        <v>2904</v>
      </c>
      <c r="K2861" t="s">
        <v>2905</v>
      </c>
      <c r="L2861">
        <f>F2861*G2861</f>
        <v>687.66</v>
      </c>
      <c r="M2861">
        <f t="shared" si="44"/>
        <v>0</v>
      </c>
    </row>
    <row r="2862" spans="1:13" x14ac:dyDescent="0.35">
      <c r="A2862">
        <v>3531</v>
      </c>
      <c r="B2862" s="1">
        <v>44995</v>
      </c>
      <c r="C2862">
        <v>955</v>
      </c>
      <c r="D2862" t="s">
        <v>2902</v>
      </c>
      <c r="E2862" t="s">
        <v>2903</v>
      </c>
      <c r="F2862">
        <v>4</v>
      </c>
      <c r="G2862">
        <v>398.63</v>
      </c>
      <c r="H2862">
        <v>51.55</v>
      </c>
      <c r="I2862" t="b">
        <v>0</v>
      </c>
      <c r="J2862" t="s">
        <v>2929</v>
      </c>
      <c r="K2862" t="s">
        <v>2905</v>
      </c>
      <c r="L2862">
        <f>F2862*G2862</f>
        <v>1594.52</v>
      </c>
      <c r="M2862">
        <f t="shared" si="44"/>
        <v>0</v>
      </c>
    </row>
    <row r="2863" spans="1:13" x14ac:dyDescent="0.35">
      <c r="A2863">
        <v>8744</v>
      </c>
      <c r="B2863" s="1">
        <v>44895</v>
      </c>
      <c r="C2863">
        <v>955</v>
      </c>
      <c r="D2863" t="s">
        <v>2920</v>
      </c>
      <c r="E2863" t="s">
        <v>2921</v>
      </c>
      <c r="F2863">
        <v>1</v>
      </c>
      <c r="G2863">
        <v>169.48</v>
      </c>
      <c r="H2863">
        <v>14.56</v>
      </c>
      <c r="I2863" t="b">
        <v>0</v>
      </c>
      <c r="J2863" t="s">
        <v>2904</v>
      </c>
      <c r="K2863" t="s">
        <v>2917</v>
      </c>
      <c r="L2863">
        <f>F2863*G2863</f>
        <v>169.48</v>
      </c>
      <c r="M2863">
        <f t="shared" si="44"/>
        <v>0</v>
      </c>
    </row>
    <row r="2864" spans="1:13" x14ac:dyDescent="0.35">
      <c r="A2864">
        <v>9648</v>
      </c>
      <c r="B2864" s="1">
        <v>44760</v>
      </c>
      <c r="C2864">
        <v>955</v>
      </c>
      <c r="D2864" t="s">
        <v>2906</v>
      </c>
      <c r="E2864" t="s">
        <v>2922</v>
      </c>
      <c r="F2864">
        <v>2</v>
      </c>
      <c r="G2864">
        <v>112.85</v>
      </c>
      <c r="H2864">
        <v>22.35</v>
      </c>
      <c r="I2864" t="b">
        <v>0</v>
      </c>
      <c r="J2864" t="s">
        <v>2929</v>
      </c>
      <c r="K2864" t="s">
        <v>2905</v>
      </c>
      <c r="L2864">
        <f>F2864*G2864</f>
        <v>225.7</v>
      </c>
      <c r="M2864">
        <f t="shared" si="44"/>
        <v>0</v>
      </c>
    </row>
    <row r="2865" spans="1:13" x14ac:dyDescent="0.35">
      <c r="A2865">
        <v>1866</v>
      </c>
      <c r="B2865" s="1">
        <v>44698</v>
      </c>
      <c r="C2865">
        <v>955</v>
      </c>
      <c r="D2865" t="s">
        <v>2908</v>
      </c>
      <c r="E2865" t="s">
        <v>2928</v>
      </c>
      <c r="F2865">
        <v>5</v>
      </c>
      <c r="G2865">
        <v>498.66</v>
      </c>
      <c r="H2865">
        <v>44.86</v>
      </c>
      <c r="I2865" t="b">
        <v>1</v>
      </c>
      <c r="J2865" t="s">
        <v>2929</v>
      </c>
      <c r="K2865" t="s">
        <v>2917</v>
      </c>
      <c r="L2865">
        <f>F2865*G2865</f>
        <v>2493.3000000000002</v>
      </c>
      <c r="M2865">
        <f t="shared" si="44"/>
        <v>1</v>
      </c>
    </row>
    <row r="2866" spans="1:13" x14ac:dyDescent="0.35">
      <c r="A2866">
        <v>8871</v>
      </c>
      <c r="B2866" s="1">
        <v>44698</v>
      </c>
      <c r="C2866">
        <v>955</v>
      </c>
      <c r="D2866" t="s">
        <v>2920</v>
      </c>
      <c r="E2866" t="s">
        <v>2936</v>
      </c>
      <c r="F2866">
        <v>3</v>
      </c>
      <c r="G2866">
        <v>215.86</v>
      </c>
      <c r="H2866">
        <v>79.62</v>
      </c>
      <c r="I2866" t="b">
        <v>1</v>
      </c>
      <c r="J2866" t="s">
        <v>2910</v>
      </c>
      <c r="K2866" t="s">
        <v>2917</v>
      </c>
      <c r="L2866">
        <f>F2866*G2866</f>
        <v>647.58000000000004</v>
      </c>
      <c r="M2866">
        <f t="shared" si="44"/>
        <v>1</v>
      </c>
    </row>
    <row r="2867" spans="1:13" x14ac:dyDescent="0.35">
      <c r="A2867">
        <v>8606</v>
      </c>
      <c r="B2867" s="1">
        <v>44692</v>
      </c>
      <c r="C2867">
        <v>955</v>
      </c>
      <c r="D2867" t="s">
        <v>2911</v>
      </c>
      <c r="E2867" t="s">
        <v>2942</v>
      </c>
      <c r="F2867">
        <v>2</v>
      </c>
      <c r="G2867">
        <v>153.63999999999999</v>
      </c>
      <c r="H2867">
        <v>65.95</v>
      </c>
      <c r="I2867" t="b">
        <v>0</v>
      </c>
      <c r="J2867" t="s">
        <v>2916</v>
      </c>
      <c r="K2867" t="s">
        <v>2917</v>
      </c>
      <c r="L2867">
        <f>F2867*G2867</f>
        <v>307.27999999999997</v>
      </c>
      <c r="M2867">
        <f t="shared" si="44"/>
        <v>0</v>
      </c>
    </row>
    <row r="2868" spans="1:13" x14ac:dyDescent="0.35">
      <c r="A2868">
        <v>5168</v>
      </c>
      <c r="B2868" s="1">
        <v>44637</v>
      </c>
      <c r="C2868">
        <v>955</v>
      </c>
      <c r="D2868" t="s">
        <v>2913</v>
      </c>
      <c r="E2868" t="s">
        <v>2931</v>
      </c>
      <c r="F2868">
        <v>2</v>
      </c>
      <c r="G2868">
        <v>470.08</v>
      </c>
      <c r="H2868">
        <v>42.5</v>
      </c>
      <c r="I2868" t="b">
        <v>1</v>
      </c>
      <c r="J2868" t="s">
        <v>2910</v>
      </c>
      <c r="K2868" t="s">
        <v>2917</v>
      </c>
      <c r="L2868">
        <f>F2868*G2868</f>
        <v>940.16</v>
      </c>
      <c r="M2868">
        <f t="shared" si="44"/>
        <v>1</v>
      </c>
    </row>
    <row r="2869" spans="1:13" x14ac:dyDescent="0.35">
      <c r="A2869">
        <v>7753</v>
      </c>
      <c r="B2869" s="1">
        <v>44859</v>
      </c>
      <c r="C2869">
        <v>956</v>
      </c>
      <c r="D2869" t="s">
        <v>2911</v>
      </c>
      <c r="E2869" t="s">
        <v>2924</v>
      </c>
      <c r="F2869">
        <v>4</v>
      </c>
      <c r="G2869">
        <v>217.06</v>
      </c>
      <c r="H2869">
        <v>104.94</v>
      </c>
      <c r="I2869" t="b">
        <v>1</v>
      </c>
      <c r="J2869" t="s">
        <v>2910</v>
      </c>
      <c r="K2869" t="s">
        <v>2905</v>
      </c>
      <c r="L2869">
        <f>F2869*G2869</f>
        <v>868.24</v>
      </c>
      <c r="M2869">
        <f t="shared" si="44"/>
        <v>1</v>
      </c>
    </row>
    <row r="2870" spans="1:13" x14ac:dyDescent="0.35">
      <c r="A2870">
        <v>5624</v>
      </c>
      <c r="B2870" s="1">
        <v>44520</v>
      </c>
      <c r="C2870">
        <v>956</v>
      </c>
      <c r="D2870" t="s">
        <v>2902</v>
      </c>
      <c r="E2870" t="s">
        <v>2933</v>
      </c>
      <c r="F2870">
        <v>4</v>
      </c>
      <c r="G2870">
        <v>110.76</v>
      </c>
      <c r="H2870">
        <v>41.95</v>
      </c>
      <c r="I2870" t="b">
        <v>1</v>
      </c>
      <c r="J2870" t="s">
        <v>2929</v>
      </c>
      <c r="K2870" t="s">
        <v>2917</v>
      </c>
      <c r="L2870">
        <f>F2870*G2870</f>
        <v>443.04</v>
      </c>
      <c r="M2870">
        <f t="shared" si="44"/>
        <v>1</v>
      </c>
    </row>
    <row r="2871" spans="1:13" x14ac:dyDescent="0.35">
      <c r="A2871">
        <v>9215</v>
      </c>
      <c r="B2871" s="1">
        <v>44463</v>
      </c>
      <c r="C2871">
        <v>956</v>
      </c>
      <c r="D2871" t="s">
        <v>2911</v>
      </c>
      <c r="E2871" t="s">
        <v>2924</v>
      </c>
      <c r="F2871">
        <v>3</v>
      </c>
      <c r="G2871">
        <v>17.98</v>
      </c>
      <c r="H2871">
        <v>6.29</v>
      </c>
      <c r="I2871" t="b">
        <v>1</v>
      </c>
      <c r="J2871" t="s">
        <v>2929</v>
      </c>
      <c r="K2871" t="s">
        <v>2905</v>
      </c>
      <c r="L2871">
        <f>F2871*G2871</f>
        <v>53.94</v>
      </c>
      <c r="M2871">
        <f t="shared" si="44"/>
        <v>1</v>
      </c>
    </row>
    <row r="2872" spans="1:13" x14ac:dyDescent="0.35">
      <c r="A2872">
        <v>5984</v>
      </c>
      <c r="B2872" s="1">
        <v>44400</v>
      </c>
      <c r="C2872">
        <v>956</v>
      </c>
      <c r="D2872" t="s">
        <v>2906</v>
      </c>
      <c r="E2872" t="s">
        <v>2941</v>
      </c>
      <c r="F2872">
        <v>4</v>
      </c>
      <c r="G2872">
        <v>79.58</v>
      </c>
      <c r="H2872">
        <v>19.04</v>
      </c>
      <c r="I2872" t="b">
        <v>0</v>
      </c>
      <c r="J2872" t="s">
        <v>2910</v>
      </c>
      <c r="K2872" t="s">
        <v>2917</v>
      </c>
      <c r="L2872">
        <f>F2872*G2872</f>
        <v>318.32</v>
      </c>
      <c r="M2872">
        <f t="shared" si="44"/>
        <v>0</v>
      </c>
    </row>
    <row r="2873" spans="1:13" x14ac:dyDescent="0.35">
      <c r="A2873">
        <v>7146</v>
      </c>
      <c r="B2873" s="1">
        <v>44386</v>
      </c>
      <c r="C2873">
        <v>956</v>
      </c>
      <c r="D2873" t="s">
        <v>2920</v>
      </c>
      <c r="E2873" t="s">
        <v>2921</v>
      </c>
      <c r="F2873">
        <v>2</v>
      </c>
      <c r="G2873">
        <v>423.48</v>
      </c>
      <c r="H2873">
        <v>210.25</v>
      </c>
      <c r="I2873" t="b">
        <v>1</v>
      </c>
      <c r="J2873" t="s">
        <v>2904</v>
      </c>
      <c r="K2873" t="s">
        <v>2905</v>
      </c>
      <c r="L2873">
        <f>F2873*G2873</f>
        <v>846.96</v>
      </c>
      <c r="M2873">
        <f t="shared" si="44"/>
        <v>1</v>
      </c>
    </row>
    <row r="2874" spans="1:13" x14ac:dyDescent="0.35">
      <c r="A2874">
        <v>1131</v>
      </c>
      <c r="B2874" s="1">
        <v>44996</v>
      </c>
      <c r="C2874">
        <v>957</v>
      </c>
      <c r="D2874" t="s">
        <v>2913</v>
      </c>
      <c r="E2874" t="s">
        <v>2926</v>
      </c>
      <c r="F2874">
        <v>3</v>
      </c>
      <c r="G2874">
        <v>210.34</v>
      </c>
      <c r="H2874">
        <v>80.87</v>
      </c>
      <c r="I2874" t="b">
        <v>0</v>
      </c>
      <c r="J2874" t="s">
        <v>2910</v>
      </c>
      <c r="K2874" t="s">
        <v>2905</v>
      </c>
      <c r="L2874">
        <f>F2874*G2874</f>
        <v>631.02</v>
      </c>
      <c r="M2874">
        <f t="shared" si="44"/>
        <v>0</v>
      </c>
    </row>
    <row r="2875" spans="1:13" x14ac:dyDescent="0.35">
      <c r="A2875">
        <v>2881</v>
      </c>
      <c r="B2875" s="1">
        <v>44765</v>
      </c>
      <c r="C2875">
        <v>957</v>
      </c>
      <c r="D2875" t="s">
        <v>2906</v>
      </c>
      <c r="E2875" t="s">
        <v>2941</v>
      </c>
      <c r="F2875">
        <v>4</v>
      </c>
      <c r="G2875">
        <v>101.29</v>
      </c>
      <c r="H2875">
        <v>37.93</v>
      </c>
      <c r="I2875" t="b">
        <v>0</v>
      </c>
      <c r="J2875" t="s">
        <v>2919</v>
      </c>
      <c r="K2875" t="s">
        <v>2917</v>
      </c>
      <c r="L2875">
        <f>F2875*G2875</f>
        <v>405.16</v>
      </c>
      <c r="M2875">
        <f t="shared" si="44"/>
        <v>0</v>
      </c>
    </row>
    <row r="2876" spans="1:13" x14ac:dyDescent="0.35">
      <c r="A2876">
        <v>3148</v>
      </c>
      <c r="B2876" s="1">
        <v>44629</v>
      </c>
      <c r="C2876">
        <v>957</v>
      </c>
      <c r="D2876" t="s">
        <v>2913</v>
      </c>
      <c r="E2876" t="s">
        <v>2940</v>
      </c>
      <c r="F2876">
        <v>1</v>
      </c>
      <c r="G2876">
        <v>244.33</v>
      </c>
      <c r="H2876">
        <v>16.62</v>
      </c>
      <c r="I2876" t="b">
        <v>0</v>
      </c>
      <c r="J2876" t="s">
        <v>2916</v>
      </c>
      <c r="K2876" t="s">
        <v>2905</v>
      </c>
      <c r="L2876">
        <f>F2876*G2876</f>
        <v>244.33</v>
      </c>
      <c r="M2876">
        <f t="shared" si="44"/>
        <v>0</v>
      </c>
    </row>
    <row r="2877" spans="1:13" x14ac:dyDescent="0.35">
      <c r="A2877">
        <v>7515</v>
      </c>
      <c r="B2877" s="1">
        <v>44530</v>
      </c>
      <c r="C2877">
        <v>957</v>
      </c>
      <c r="D2877" t="s">
        <v>2920</v>
      </c>
      <c r="E2877" t="s">
        <v>2936</v>
      </c>
      <c r="F2877">
        <v>3</v>
      </c>
      <c r="G2877">
        <v>65.67</v>
      </c>
      <c r="H2877">
        <v>31.85</v>
      </c>
      <c r="I2877" t="b">
        <v>0</v>
      </c>
      <c r="J2877" t="s">
        <v>2910</v>
      </c>
      <c r="K2877" t="s">
        <v>2917</v>
      </c>
      <c r="L2877">
        <f>F2877*G2877</f>
        <v>197.01</v>
      </c>
      <c r="M2877">
        <f t="shared" si="44"/>
        <v>0</v>
      </c>
    </row>
    <row r="2878" spans="1:13" x14ac:dyDescent="0.35">
      <c r="A2878">
        <v>430</v>
      </c>
      <c r="B2878" s="1">
        <v>44370</v>
      </c>
      <c r="C2878">
        <v>957</v>
      </c>
      <c r="D2878" t="s">
        <v>2908</v>
      </c>
      <c r="E2878" t="s">
        <v>2937</v>
      </c>
      <c r="F2878">
        <v>3</v>
      </c>
      <c r="G2878">
        <v>196.42</v>
      </c>
      <c r="H2878">
        <v>7.66</v>
      </c>
      <c r="I2878" t="b">
        <v>1</v>
      </c>
      <c r="J2878" t="s">
        <v>2929</v>
      </c>
      <c r="K2878" t="s">
        <v>2905</v>
      </c>
      <c r="L2878">
        <f>F2878*G2878</f>
        <v>589.26</v>
      </c>
      <c r="M2878">
        <f t="shared" si="44"/>
        <v>1</v>
      </c>
    </row>
    <row r="2879" spans="1:13" x14ac:dyDescent="0.35">
      <c r="A2879">
        <v>5814</v>
      </c>
      <c r="B2879" s="1">
        <v>44592</v>
      </c>
      <c r="C2879">
        <v>958</v>
      </c>
      <c r="D2879" t="s">
        <v>2920</v>
      </c>
      <c r="E2879" t="s">
        <v>2921</v>
      </c>
      <c r="F2879">
        <v>2</v>
      </c>
      <c r="G2879">
        <v>300.33</v>
      </c>
      <c r="H2879">
        <v>121.06</v>
      </c>
      <c r="I2879" t="b">
        <v>0</v>
      </c>
      <c r="J2879" t="s">
        <v>2904</v>
      </c>
      <c r="K2879" t="s">
        <v>2917</v>
      </c>
      <c r="L2879">
        <f>F2879*G2879</f>
        <v>600.66</v>
      </c>
      <c r="M2879">
        <f t="shared" si="44"/>
        <v>0</v>
      </c>
    </row>
    <row r="2880" spans="1:13" x14ac:dyDescent="0.35">
      <c r="A2880">
        <v>6998</v>
      </c>
      <c r="B2880" s="1">
        <v>44594</v>
      </c>
      <c r="C2880">
        <v>959</v>
      </c>
      <c r="D2880" t="s">
        <v>2906</v>
      </c>
      <c r="E2880" t="s">
        <v>2934</v>
      </c>
      <c r="F2880">
        <v>4</v>
      </c>
      <c r="G2880">
        <v>257.95</v>
      </c>
      <c r="H2880">
        <v>114.74</v>
      </c>
      <c r="I2880" t="b">
        <v>1</v>
      </c>
      <c r="J2880" t="s">
        <v>2910</v>
      </c>
      <c r="K2880" t="s">
        <v>2917</v>
      </c>
      <c r="L2880">
        <f>F2880*G2880</f>
        <v>1031.8</v>
      </c>
      <c r="M2880">
        <f t="shared" si="44"/>
        <v>1</v>
      </c>
    </row>
    <row r="2881" spans="1:13" x14ac:dyDescent="0.35">
      <c r="A2881">
        <v>1892</v>
      </c>
      <c r="B2881" s="1">
        <v>44589</v>
      </c>
      <c r="C2881">
        <v>959</v>
      </c>
      <c r="D2881" t="s">
        <v>2920</v>
      </c>
      <c r="E2881" t="s">
        <v>2935</v>
      </c>
      <c r="F2881">
        <v>1</v>
      </c>
      <c r="G2881">
        <v>414.76</v>
      </c>
      <c r="H2881">
        <v>196.12</v>
      </c>
      <c r="I2881" t="b">
        <v>0</v>
      </c>
      <c r="J2881" t="s">
        <v>2916</v>
      </c>
      <c r="K2881" t="s">
        <v>2905</v>
      </c>
      <c r="L2881">
        <f>F2881*G2881</f>
        <v>414.76</v>
      </c>
      <c r="M2881">
        <f t="shared" si="44"/>
        <v>0</v>
      </c>
    </row>
    <row r="2882" spans="1:13" x14ac:dyDescent="0.35">
      <c r="A2882">
        <v>3471</v>
      </c>
      <c r="B2882" s="1">
        <v>44518</v>
      </c>
      <c r="C2882">
        <v>960</v>
      </c>
      <c r="D2882" t="s">
        <v>2920</v>
      </c>
      <c r="E2882" t="s">
        <v>2930</v>
      </c>
      <c r="F2882">
        <v>4</v>
      </c>
      <c r="G2882">
        <v>458.08</v>
      </c>
      <c r="H2882">
        <v>159.33000000000001</v>
      </c>
      <c r="I2882" t="b">
        <v>1</v>
      </c>
      <c r="J2882" t="s">
        <v>2929</v>
      </c>
      <c r="K2882" t="s">
        <v>2917</v>
      </c>
      <c r="L2882">
        <f>F2882*G2882</f>
        <v>1832.32</v>
      </c>
      <c r="M2882">
        <f t="shared" si="44"/>
        <v>1</v>
      </c>
    </row>
    <row r="2883" spans="1:13" x14ac:dyDescent="0.35">
      <c r="A2883">
        <v>8862</v>
      </c>
      <c r="B2883" s="1">
        <v>44457</v>
      </c>
      <c r="C2883">
        <v>960</v>
      </c>
      <c r="D2883" t="s">
        <v>2911</v>
      </c>
      <c r="E2883" t="s">
        <v>2943</v>
      </c>
      <c r="F2883">
        <v>1</v>
      </c>
      <c r="G2883">
        <v>30.83</v>
      </c>
      <c r="H2883">
        <v>9.6999999999999993</v>
      </c>
      <c r="I2883" t="b">
        <v>0</v>
      </c>
      <c r="J2883" t="s">
        <v>2919</v>
      </c>
      <c r="K2883" t="s">
        <v>2917</v>
      </c>
      <c r="L2883">
        <f>F2883*G2883</f>
        <v>30.83</v>
      </c>
      <c r="M2883">
        <f t="shared" ref="M2883:M2946" si="45">IF(I2883, 1, 0)</f>
        <v>0</v>
      </c>
    </row>
    <row r="2884" spans="1:13" x14ac:dyDescent="0.35">
      <c r="A2884">
        <v>5927</v>
      </c>
      <c r="B2884" s="1">
        <v>44770</v>
      </c>
      <c r="C2884">
        <v>961</v>
      </c>
      <c r="D2884" t="s">
        <v>2920</v>
      </c>
      <c r="E2884" t="s">
        <v>2935</v>
      </c>
      <c r="F2884">
        <v>4</v>
      </c>
      <c r="G2884">
        <v>39.24</v>
      </c>
      <c r="H2884">
        <v>8.4700000000000006</v>
      </c>
      <c r="I2884" t="b">
        <v>0</v>
      </c>
      <c r="J2884" t="s">
        <v>2929</v>
      </c>
      <c r="K2884" t="s">
        <v>2917</v>
      </c>
      <c r="L2884">
        <f>F2884*G2884</f>
        <v>156.96</v>
      </c>
      <c r="M2884">
        <f t="shared" si="45"/>
        <v>0</v>
      </c>
    </row>
    <row r="2885" spans="1:13" x14ac:dyDescent="0.35">
      <c r="A2885">
        <v>7794</v>
      </c>
      <c r="B2885" s="1">
        <v>44806</v>
      </c>
      <c r="C2885">
        <v>962</v>
      </c>
      <c r="D2885" t="s">
        <v>2902</v>
      </c>
      <c r="E2885" t="s">
        <v>2903</v>
      </c>
      <c r="F2885">
        <v>2</v>
      </c>
      <c r="G2885">
        <v>16.27</v>
      </c>
      <c r="H2885">
        <v>5.48</v>
      </c>
      <c r="I2885" t="b">
        <v>1</v>
      </c>
      <c r="J2885" t="s">
        <v>2929</v>
      </c>
      <c r="K2885" t="s">
        <v>2905</v>
      </c>
      <c r="L2885">
        <f>F2885*G2885</f>
        <v>32.54</v>
      </c>
      <c r="M2885">
        <f t="shared" si="45"/>
        <v>1</v>
      </c>
    </row>
    <row r="2886" spans="1:13" x14ac:dyDescent="0.35">
      <c r="A2886">
        <v>2112</v>
      </c>
      <c r="B2886" s="1">
        <v>44722</v>
      </c>
      <c r="C2886">
        <v>962</v>
      </c>
      <c r="D2886" t="s">
        <v>2902</v>
      </c>
      <c r="E2886" t="s">
        <v>2923</v>
      </c>
      <c r="F2886">
        <v>2</v>
      </c>
      <c r="G2886">
        <v>207.53</v>
      </c>
      <c r="H2886">
        <v>33.01</v>
      </c>
      <c r="I2886" t="b">
        <v>1</v>
      </c>
      <c r="J2886" t="s">
        <v>2929</v>
      </c>
      <c r="K2886" t="s">
        <v>2917</v>
      </c>
      <c r="L2886">
        <f>F2886*G2886</f>
        <v>415.06</v>
      </c>
      <c r="M2886">
        <f t="shared" si="45"/>
        <v>1</v>
      </c>
    </row>
    <row r="2887" spans="1:13" x14ac:dyDescent="0.35">
      <c r="A2887">
        <v>1698</v>
      </c>
      <c r="B2887" s="1">
        <v>44451</v>
      </c>
      <c r="C2887">
        <v>962</v>
      </c>
      <c r="D2887" t="s">
        <v>2920</v>
      </c>
      <c r="E2887" t="s">
        <v>2935</v>
      </c>
      <c r="F2887">
        <v>1</v>
      </c>
      <c r="G2887">
        <v>445.96</v>
      </c>
      <c r="H2887">
        <v>165.54</v>
      </c>
      <c r="I2887" t="b">
        <v>1</v>
      </c>
      <c r="J2887" t="s">
        <v>2910</v>
      </c>
      <c r="K2887" t="s">
        <v>2905</v>
      </c>
      <c r="L2887">
        <f>F2887*G2887</f>
        <v>445.96</v>
      </c>
      <c r="M2887">
        <f t="shared" si="45"/>
        <v>1</v>
      </c>
    </row>
    <row r="2888" spans="1:13" x14ac:dyDescent="0.35">
      <c r="A2888">
        <v>6813</v>
      </c>
      <c r="B2888" s="1">
        <v>44763</v>
      </c>
      <c r="C2888">
        <v>963</v>
      </c>
      <c r="D2888" t="s">
        <v>2913</v>
      </c>
      <c r="E2888" t="s">
        <v>2918</v>
      </c>
      <c r="F2888">
        <v>4</v>
      </c>
      <c r="G2888">
        <v>249.88</v>
      </c>
      <c r="H2888">
        <v>80.09</v>
      </c>
      <c r="I2888" t="b">
        <v>1</v>
      </c>
      <c r="J2888" t="s">
        <v>2929</v>
      </c>
      <c r="K2888" t="s">
        <v>2917</v>
      </c>
      <c r="L2888">
        <f>F2888*G2888</f>
        <v>999.52</v>
      </c>
      <c r="M2888">
        <f t="shared" si="45"/>
        <v>1</v>
      </c>
    </row>
    <row r="2889" spans="1:13" x14ac:dyDescent="0.35">
      <c r="A2889">
        <v>325</v>
      </c>
      <c r="B2889" s="1">
        <v>44580</v>
      </c>
      <c r="C2889">
        <v>963</v>
      </c>
      <c r="D2889" t="s">
        <v>2920</v>
      </c>
      <c r="E2889" t="s">
        <v>2935</v>
      </c>
      <c r="F2889">
        <v>2</v>
      </c>
      <c r="G2889">
        <v>453.3</v>
      </c>
      <c r="H2889">
        <v>147.6</v>
      </c>
      <c r="I2889" t="b">
        <v>0</v>
      </c>
      <c r="J2889" t="s">
        <v>2916</v>
      </c>
      <c r="K2889" t="s">
        <v>2905</v>
      </c>
      <c r="L2889">
        <f>F2889*G2889</f>
        <v>906.6</v>
      </c>
      <c r="M2889">
        <f t="shared" si="45"/>
        <v>0</v>
      </c>
    </row>
    <row r="2890" spans="1:13" x14ac:dyDescent="0.35">
      <c r="A2890">
        <v>6969</v>
      </c>
      <c r="B2890" s="1">
        <v>44434</v>
      </c>
      <c r="C2890">
        <v>963</v>
      </c>
      <c r="D2890" t="s">
        <v>2902</v>
      </c>
      <c r="E2890" t="s">
        <v>2939</v>
      </c>
      <c r="F2890">
        <v>5</v>
      </c>
      <c r="G2890">
        <v>109.84</v>
      </c>
      <c r="H2890">
        <v>34.58</v>
      </c>
      <c r="I2890" t="b">
        <v>0</v>
      </c>
      <c r="J2890" t="s">
        <v>2916</v>
      </c>
      <c r="K2890" t="s">
        <v>2905</v>
      </c>
      <c r="L2890">
        <f>F2890*G2890</f>
        <v>549.20000000000005</v>
      </c>
      <c r="M2890">
        <f t="shared" si="45"/>
        <v>0</v>
      </c>
    </row>
    <row r="2891" spans="1:13" x14ac:dyDescent="0.35">
      <c r="A2891">
        <v>2674</v>
      </c>
      <c r="B2891" s="1">
        <v>44324</v>
      </c>
      <c r="C2891">
        <v>963</v>
      </c>
      <c r="D2891" t="s">
        <v>2911</v>
      </c>
      <c r="E2891" t="s">
        <v>2912</v>
      </c>
      <c r="F2891">
        <v>2</v>
      </c>
      <c r="G2891">
        <v>414.76</v>
      </c>
      <c r="H2891">
        <v>138.57</v>
      </c>
      <c r="I2891" t="b">
        <v>1</v>
      </c>
      <c r="J2891" t="s">
        <v>2929</v>
      </c>
      <c r="K2891" t="s">
        <v>2905</v>
      </c>
      <c r="L2891">
        <f>F2891*G2891</f>
        <v>829.52</v>
      </c>
      <c r="M2891">
        <f t="shared" si="45"/>
        <v>1</v>
      </c>
    </row>
    <row r="2892" spans="1:13" x14ac:dyDescent="0.35">
      <c r="A2892">
        <v>4123</v>
      </c>
      <c r="B2892" s="1">
        <v>44360</v>
      </c>
      <c r="C2892">
        <v>964</v>
      </c>
      <c r="D2892" t="s">
        <v>2902</v>
      </c>
      <c r="E2892" t="s">
        <v>2915</v>
      </c>
      <c r="F2892">
        <v>2</v>
      </c>
      <c r="G2892">
        <v>91.79</v>
      </c>
      <c r="H2892">
        <v>4.7300000000000004</v>
      </c>
      <c r="I2892" t="b">
        <v>1</v>
      </c>
      <c r="J2892" t="s">
        <v>2929</v>
      </c>
      <c r="K2892" t="s">
        <v>2917</v>
      </c>
      <c r="L2892">
        <f>F2892*G2892</f>
        <v>183.58</v>
      </c>
      <c r="M2892">
        <f t="shared" si="45"/>
        <v>1</v>
      </c>
    </row>
    <row r="2893" spans="1:13" x14ac:dyDescent="0.35">
      <c r="A2893">
        <v>6153</v>
      </c>
      <c r="B2893" s="1">
        <v>44857</v>
      </c>
      <c r="C2893">
        <v>965</v>
      </c>
      <c r="D2893" t="s">
        <v>2906</v>
      </c>
      <c r="E2893" t="s">
        <v>2925</v>
      </c>
      <c r="F2893">
        <v>2</v>
      </c>
      <c r="G2893">
        <v>127.42</v>
      </c>
      <c r="H2893">
        <v>38.04</v>
      </c>
      <c r="I2893" t="b">
        <v>1</v>
      </c>
      <c r="J2893" t="s">
        <v>2929</v>
      </c>
      <c r="K2893" t="s">
        <v>2905</v>
      </c>
      <c r="L2893">
        <f>F2893*G2893</f>
        <v>254.84</v>
      </c>
      <c r="M2893">
        <f t="shared" si="45"/>
        <v>1</v>
      </c>
    </row>
    <row r="2894" spans="1:13" x14ac:dyDescent="0.35">
      <c r="A2894">
        <v>3685</v>
      </c>
      <c r="B2894" s="1">
        <v>44668</v>
      </c>
      <c r="C2894">
        <v>965</v>
      </c>
      <c r="D2894" t="s">
        <v>2911</v>
      </c>
      <c r="E2894" t="s">
        <v>2943</v>
      </c>
      <c r="F2894">
        <v>2</v>
      </c>
      <c r="G2894">
        <v>348.22</v>
      </c>
      <c r="H2894">
        <v>85.14</v>
      </c>
      <c r="I2894" t="b">
        <v>0</v>
      </c>
      <c r="J2894" t="s">
        <v>2910</v>
      </c>
      <c r="K2894" t="s">
        <v>2905</v>
      </c>
      <c r="L2894">
        <f>F2894*G2894</f>
        <v>696.44</v>
      </c>
      <c r="M2894">
        <f t="shared" si="45"/>
        <v>0</v>
      </c>
    </row>
    <row r="2895" spans="1:13" x14ac:dyDescent="0.35">
      <c r="A2895">
        <v>2169</v>
      </c>
      <c r="B2895" s="1">
        <v>44952</v>
      </c>
      <c r="C2895">
        <v>966</v>
      </c>
      <c r="D2895" t="s">
        <v>2911</v>
      </c>
      <c r="E2895" t="s">
        <v>2943</v>
      </c>
      <c r="F2895">
        <v>5</v>
      </c>
      <c r="G2895">
        <v>104.52</v>
      </c>
      <c r="H2895">
        <v>14.72</v>
      </c>
      <c r="I2895" t="b">
        <v>1</v>
      </c>
      <c r="J2895" t="s">
        <v>2929</v>
      </c>
      <c r="K2895" t="s">
        <v>2917</v>
      </c>
      <c r="L2895">
        <f>F2895*G2895</f>
        <v>522.6</v>
      </c>
      <c r="M2895">
        <f t="shared" si="45"/>
        <v>1</v>
      </c>
    </row>
    <row r="2896" spans="1:13" x14ac:dyDescent="0.35">
      <c r="A2896">
        <v>7382</v>
      </c>
      <c r="B2896" s="1">
        <v>44941</v>
      </c>
      <c r="C2896">
        <v>966</v>
      </c>
      <c r="D2896" t="s">
        <v>2920</v>
      </c>
      <c r="E2896" t="s">
        <v>2936</v>
      </c>
      <c r="F2896">
        <v>5</v>
      </c>
      <c r="G2896">
        <v>57.75</v>
      </c>
      <c r="H2896">
        <v>6.31</v>
      </c>
      <c r="I2896" t="b">
        <v>1</v>
      </c>
      <c r="J2896" t="s">
        <v>2929</v>
      </c>
      <c r="K2896" t="s">
        <v>2917</v>
      </c>
      <c r="L2896">
        <f>F2896*G2896</f>
        <v>288.75</v>
      </c>
      <c r="M2896">
        <f t="shared" si="45"/>
        <v>1</v>
      </c>
    </row>
    <row r="2897" spans="1:13" x14ac:dyDescent="0.35">
      <c r="A2897">
        <v>2955</v>
      </c>
      <c r="B2897" s="1">
        <v>44543</v>
      </c>
      <c r="C2897">
        <v>966</v>
      </c>
      <c r="D2897" t="s">
        <v>2913</v>
      </c>
      <c r="E2897" t="s">
        <v>2926</v>
      </c>
      <c r="F2897">
        <v>2</v>
      </c>
      <c r="G2897">
        <v>199.13</v>
      </c>
      <c r="H2897">
        <v>66.41</v>
      </c>
      <c r="I2897" t="b">
        <v>0</v>
      </c>
      <c r="J2897" t="s">
        <v>2904</v>
      </c>
      <c r="K2897" t="s">
        <v>2917</v>
      </c>
      <c r="L2897">
        <f>F2897*G2897</f>
        <v>398.26</v>
      </c>
      <c r="M2897">
        <f t="shared" si="45"/>
        <v>0</v>
      </c>
    </row>
    <row r="2898" spans="1:13" x14ac:dyDescent="0.35">
      <c r="A2898">
        <v>4597</v>
      </c>
      <c r="B2898" s="1">
        <v>44522</v>
      </c>
      <c r="C2898">
        <v>966</v>
      </c>
      <c r="D2898" t="s">
        <v>2911</v>
      </c>
      <c r="E2898" t="s">
        <v>2942</v>
      </c>
      <c r="F2898">
        <v>2</v>
      </c>
      <c r="G2898">
        <v>166.72</v>
      </c>
      <c r="H2898">
        <v>3.96</v>
      </c>
      <c r="I2898" t="b">
        <v>1</v>
      </c>
      <c r="J2898" t="s">
        <v>2919</v>
      </c>
      <c r="K2898" t="s">
        <v>2917</v>
      </c>
      <c r="L2898">
        <f>F2898*G2898</f>
        <v>333.44</v>
      </c>
      <c r="M2898">
        <f t="shared" si="45"/>
        <v>1</v>
      </c>
    </row>
    <row r="2899" spans="1:13" x14ac:dyDescent="0.35">
      <c r="A2899">
        <v>1956</v>
      </c>
      <c r="B2899" s="1">
        <v>44958</v>
      </c>
      <c r="C2899">
        <v>967</v>
      </c>
      <c r="D2899" t="s">
        <v>2906</v>
      </c>
      <c r="E2899" t="s">
        <v>2922</v>
      </c>
      <c r="F2899">
        <v>2</v>
      </c>
      <c r="G2899">
        <v>422.65</v>
      </c>
      <c r="H2899">
        <v>156.78</v>
      </c>
      <c r="I2899" t="b">
        <v>0</v>
      </c>
      <c r="J2899" t="s">
        <v>2919</v>
      </c>
      <c r="K2899" t="s">
        <v>2905</v>
      </c>
      <c r="L2899">
        <f>F2899*G2899</f>
        <v>845.3</v>
      </c>
      <c r="M2899">
        <f t="shared" si="45"/>
        <v>0</v>
      </c>
    </row>
    <row r="2900" spans="1:13" x14ac:dyDescent="0.35">
      <c r="A2900">
        <v>4571</v>
      </c>
      <c r="B2900" s="1">
        <v>44395</v>
      </c>
      <c r="C2900">
        <v>967</v>
      </c>
      <c r="D2900" t="s">
        <v>2911</v>
      </c>
      <c r="E2900" t="s">
        <v>2944</v>
      </c>
      <c r="F2900">
        <v>4</v>
      </c>
      <c r="G2900">
        <v>224.39</v>
      </c>
      <c r="H2900">
        <v>8.36</v>
      </c>
      <c r="I2900" t="b">
        <v>1</v>
      </c>
      <c r="J2900" t="s">
        <v>2919</v>
      </c>
      <c r="K2900" t="s">
        <v>2905</v>
      </c>
      <c r="L2900">
        <f>F2900*G2900</f>
        <v>897.56</v>
      </c>
      <c r="M2900">
        <f t="shared" si="45"/>
        <v>1</v>
      </c>
    </row>
    <row r="2901" spans="1:13" x14ac:dyDescent="0.35">
      <c r="A2901">
        <v>1543</v>
      </c>
      <c r="B2901" s="1">
        <v>44596</v>
      </c>
      <c r="C2901">
        <v>969</v>
      </c>
      <c r="D2901" t="s">
        <v>2913</v>
      </c>
      <c r="E2901" t="s">
        <v>2914</v>
      </c>
      <c r="F2901">
        <v>4</v>
      </c>
      <c r="G2901">
        <v>404.41</v>
      </c>
      <c r="H2901">
        <v>77.099999999999994</v>
      </c>
      <c r="I2901" t="b">
        <v>0</v>
      </c>
      <c r="J2901" t="s">
        <v>2916</v>
      </c>
      <c r="K2901" t="s">
        <v>2905</v>
      </c>
      <c r="L2901">
        <f>F2901*G2901</f>
        <v>1617.64</v>
      </c>
      <c r="M2901">
        <f t="shared" si="45"/>
        <v>0</v>
      </c>
    </row>
    <row r="2902" spans="1:13" x14ac:dyDescent="0.35">
      <c r="A2902">
        <v>4645</v>
      </c>
      <c r="B2902" s="1">
        <v>45001</v>
      </c>
      <c r="C2902">
        <v>970</v>
      </c>
      <c r="D2902" t="s">
        <v>2906</v>
      </c>
      <c r="E2902" t="s">
        <v>2907</v>
      </c>
      <c r="F2902">
        <v>4</v>
      </c>
      <c r="G2902">
        <v>307.2</v>
      </c>
      <c r="H2902">
        <v>72.41</v>
      </c>
      <c r="I2902" t="b">
        <v>0</v>
      </c>
      <c r="J2902" t="s">
        <v>2916</v>
      </c>
      <c r="K2902" t="s">
        <v>2917</v>
      </c>
      <c r="L2902">
        <f>F2902*G2902</f>
        <v>1228.8</v>
      </c>
      <c r="M2902">
        <f t="shared" si="45"/>
        <v>0</v>
      </c>
    </row>
    <row r="2903" spans="1:13" x14ac:dyDescent="0.35">
      <c r="A2903">
        <v>8058</v>
      </c>
      <c r="B2903" s="1">
        <v>44843</v>
      </c>
      <c r="C2903">
        <v>970</v>
      </c>
      <c r="D2903" t="s">
        <v>2902</v>
      </c>
      <c r="E2903" t="s">
        <v>2933</v>
      </c>
      <c r="F2903">
        <v>3</v>
      </c>
      <c r="G2903">
        <v>443.95</v>
      </c>
      <c r="H2903">
        <v>219.27</v>
      </c>
      <c r="I2903" t="b">
        <v>0</v>
      </c>
      <c r="J2903" t="s">
        <v>2919</v>
      </c>
      <c r="K2903" t="s">
        <v>2917</v>
      </c>
      <c r="L2903">
        <f>F2903*G2903</f>
        <v>1331.85</v>
      </c>
      <c r="M2903">
        <f t="shared" si="45"/>
        <v>0</v>
      </c>
    </row>
    <row r="2904" spans="1:13" x14ac:dyDescent="0.35">
      <c r="A2904">
        <v>5497</v>
      </c>
      <c r="B2904" s="1">
        <v>44728</v>
      </c>
      <c r="C2904">
        <v>970</v>
      </c>
      <c r="D2904" t="s">
        <v>2920</v>
      </c>
      <c r="E2904" t="s">
        <v>2935</v>
      </c>
      <c r="F2904">
        <v>2</v>
      </c>
      <c r="G2904">
        <v>223.93</v>
      </c>
      <c r="H2904">
        <v>63.18</v>
      </c>
      <c r="I2904" t="b">
        <v>0</v>
      </c>
      <c r="J2904" t="s">
        <v>2929</v>
      </c>
      <c r="K2904" t="s">
        <v>2905</v>
      </c>
      <c r="L2904">
        <f>F2904*G2904</f>
        <v>447.86</v>
      </c>
      <c r="M2904">
        <f t="shared" si="45"/>
        <v>0</v>
      </c>
    </row>
    <row r="2905" spans="1:13" x14ac:dyDescent="0.35">
      <c r="A2905">
        <v>184</v>
      </c>
      <c r="B2905" s="1">
        <v>44688</v>
      </c>
      <c r="C2905">
        <v>970</v>
      </c>
      <c r="D2905" t="s">
        <v>2911</v>
      </c>
      <c r="E2905" t="s">
        <v>2912</v>
      </c>
      <c r="F2905">
        <v>3</v>
      </c>
      <c r="G2905">
        <v>228.08</v>
      </c>
      <c r="H2905">
        <v>83.11</v>
      </c>
      <c r="I2905" t="b">
        <v>1</v>
      </c>
      <c r="J2905" t="s">
        <v>2919</v>
      </c>
      <c r="K2905" t="s">
        <v>2917</v>
      </c>
      <c r="L2905">
        <f>F2905*G2905</f>
        <v>684.24</v>
      </c>
      <c r="M2905">
        <f t="shared" si="45"/>
        <v>1</v>
      </c>
    </row>
    <row r="2906" spans="1:13" x14ac:dyDescent="0.35">
      <c r="A2906">
        <v>8186</v>
      </c>
      <c r="B2906" s="1">
        <v>44621</v>
      </c>
      <c r="C2906">
        <v>970</v>
      </c>
      <c r="D2906" t="s">
        <v>2902</v>
      </c>
      <c r="E2906" t="s">
        <v>2923</v>
      </c>
      <c r="F2906">
        <v>3</v>
      </c>
      <c r="G2906">
        <v>234.36</v>
      </c>
      <c r="H2906">
        <v>45.79</v>
      </c>
      <c r="I2906" t="b">
        <v>1</v>
      </c>
      <c r="J2906" t="s">
        <v>2929</v>
      </c>
      <c r="K2906" t="s">
        <v>2905</v>
      </c>
      <c r="L2906">
        <f>F2906*G2906</f>
        <v>703.08</v>
      </c>
      <c r="M2906">
        <f t="shared" si="45"/>
        <v>1</v>
      </c>
    </row>
    <row r="2907" spans="1:13" x14ac:dyDescent="0.35">
      <c r="A2907">
        <v>4024</v>
      </c>
      <c r="B2907" s="1">
        <v>44558</v>
      </c>
      <c r="C2907">
        <v>970</v>
      </c>
      <c r="D2907" t="s">
        <v>2913</v>
      </c>
      <c r="E2907" t="s">
        <v>2926</v>
      </c>
      <c r="F2907">
        <v>1</v>
      </c>
      <c r="G2907">
        <v>73.64</v>
      </c>
      <c r="H2907">
        <v>27.59</v>
      </c>
      <c r="I2907" t="b">
        <v>0</v>
      </c>
      <c r="J2907" t="s">
        <v>2916</v>
      </c>
      <c r="K2907" t="s">
        <v>2905</v>
      </c>
      <c r="L2907">
        <f>F2907*G2907</f>
        <v>73.64</v>
      </c>
      <c r="M2907">
        <f t="shared" si="45"/>
        <v>0</v>
      </c>
    </row>
    <row r="2908" spans="1:13" x14ac:dyDescent="0.35">
      <c r="A2908">
        <v>5762</v>
      </c>
      <c r="B2908" s="1">
        <v>44845</v>
      </c>
      <c r="C2908">
        <v>971</v>
      </c>
      <c r="D2908" t="s">
        <v>2908</v>
      </c>
      <c r="E2908" t="s">
        <v>2938</v>
      </c>
      <c r="F2908">
        <v>2</v>
      </c>
      <c r="G2908">
        <v>285.92</v>
      </c>
      <c r="H2908">
        <v>26.91</v>
      </c>
      <c r="I2908" t="b">
        <v>0</v>
      </c>
      <c r="J2908" t="s">
        <v>2904</v>
      </c>
      <c r="K2908" t="s">
        <v>2905</v>
      </c>
      <c r="L2908">
        <f>F2908*G2908</f>
        <v>571.84</v>
      </c>
      <c r="M2908">
        <f t="shared" si="45"/>
        <v>0</v>
      </c>
    </row>
    <row r="2909" spans="1:13" x14ac:dyDescent="0.35">
      <c r="A2909">
        <v>8465</v>
      </c>
      <c r="B2909" s="1">
        <v>44768</v>
      </c>
      <c r="C2909">
        <v>971</v>
      </c>
      <c r="D2909" t="s">
        <v>2920</v>
      </c>
      <c r="E2909" t="s">
        <v>2930</v>
      </c>
      <c r="F2909">
        <v>2</v>
      </c>
      <c r="G2909">
        <v>362.84</v>
      </c>
      <c r="H2909">
        <v>88.64</v>
      </c>
      <c r="I2909" t="b">
        <v>1</v>
      </c>
      <c r="J2909" t="s">
        <v>2929</v>
      </c>
      <c r="K2909" t="s">
        <v>2905</v>
      </c>
      <c r="L2909">
        <f>F2909*G2909</f>
        <v>725.68</v>
      </c>
      <c r="M2909">
        <f t="shared" si="45"/>
        <v>1</v>
      </c>
    </row>
    <row r="2910" spans="1:13" x14ac:dyDescent="0.35">
      <c r="A2910">
        <v>1808</v>
      </c>
      <c r="B2910" s="1">
        <v>44760</v>
      </c>
      <c r="C2910">
        <v>971</v>
      </c>
      <c r="D2910" t="s">
        <v>2908</v>
      </c>
      <c r="E2910" t="s">
        <v>2938</v>
      </c>
      <c r="F2910">
        <v>3</v>
      </c>
      <c r="G2910">
        <v>73.319999999999993</v>
      </c>
      <c r="H2910">
        <v>19.79</v>
      </c>
      <c r="I2910" t="b">
        <v>1</v>
      </c>
      <c r="J2910" t="s">
        <v>2929</v>
      </c>
      <c r="K2910" t="s">
        <v>2917</v>
      </c>
      <c r="L2910">
        <f>F2910*G2910</f>
        <v>219.95999999999998</v>
      </c>
      <c r="M2910">
        <f t="shared" si="45"/>
        <v>1</v>
      </c>
    </row>
    <row r="2911" spans="1:13" x14ac:dyDescent="0.35">
      <c r="A2911">
        <v>2833</v>
      </c>
      <c r="B2911" s="1">
        <v>44944</v>
      </c>
      <c r="C2911">
        <v>972</v>
      </c>
      <c r="D2911" t="s">
        <v>2920</v>
      </c>
      <c r="E2911" t="s">
        <v>2921</v>
      </c>
      <c r="F2911">
        <v>2</v>
      </c>
      <c r="G2911">
        <v>71.83</v>
      </c>
      <c r="H2911">
        <v>15.21</v>
      </c>
      <c r="I2911" t="b">
        <v>0</v>
      </c>
      <c r="J2911" t="s">
        <v>2916</v>
      </c>
      <c r="K2911" t="s">
        <v>2917</v>
      </c>
      <c r="L2911">
        <f>F2911*G2911</f>
        <v>143.66</v>
      </c>
      <c r="M2911">
        <f t="shared" si="45"/>
        <v>0</v>
      </c>
    </row>
    <row r="2912" spans="1:13" x14ac:dyDescent="0.35">
      <c r="A2912">
        <v>111</v>
      </c>
      <c r="B2912" s="1">
        <v>44608</v>
      </c>
      <c r="C2912">
        <v>972</v>
      </c>
      <c r="D2912" t="s">
        <v>2913</v>
      </c>
      <c r="E2912" t="s">
        <v>2918</v>
      </c>
      <c r="F2912">
        <v>5</v>
      </c>
      <c r="G2912">
        <v>196.15</v>
      </c>
      <c r="H2912">
        <v>84.56</v>
      </c>
      <c r="I2912" t="b">
        <v>0</v>
      </c>
      <c r="J2912" t="s">
        <v>2910</v>
      </c>
      <c r="K2912" t="s">
        <v>2905</v>
      </c>
      <c r="L2912">
        <f>F2912*G2912</f>
        <v>980.75</v>
      </c>
      <c r="M2912">
        <f t="shared" si="45"/>
        <v>0</v>
      </c>
    </row>
    <row r="2913" spans="1:13" x14ac:dyDescent="0.35">
      <c r="A2913">
        <v>1147</v>
      </c>
      <c r="B2913" s="1">
        <v>44544</v>
      </c>
      <c r="C2913">
        <v>972</v>
      </c>
      <c r="D2913" t="s">
        <v>2902</v>
      </c>
      <c r="E2913" t="s">
        <v>2903</v>
      </c>
      <c r="F2913">
        <v>5</v>
      </c>
      <c r="G2913">
        <v>163.82</v>
      </c>
      <c r="H2913">
        <v>69.459999999999994</v>
      </c>
      <c r="I2913" t="b">
        <v>0</v>
      </c>
      <c r="J2913" t="s">
        <v>2904</v>
      </c>
      <c r="K2913" t="s">
        <v>2905</v>
      </c>
      <c r="L2913">
        <f>F2913*G2913</f>
        <v>819.09999999999991</v>
      </c>
      <c r="M2913">
        <f t="shared" si="45"/>
        <v>0</v>
      </c>
    </row>
    <row r="2914" spans="1:13" x14ac:dyDescent="0.35">
      <c r="A2914">
        <v>9222</v>
      </c>
      <c r="B2914" s="1">
        <v>44334</v>
      </c>
      <c r="C2914">
        <v>972</v>
      </c>
      <c r="D2914" t="s">
        <v>2911</v>
      </c>
      <c r="E2914" t="s">
        <v>2912</v>
      </c>
      <c r="F2914">
        <v>2</v>
      </c>
      <c r="G2914">
        <v>68.040000000000006</v>
      </c>
      <c r="H2914">
        <v>26.01</v>
      </c>
      <c r="I2914" t="b">
        <v>1</v>
      </c>
      <c r="J2914" t="s">
        <v>2904</v>
      </c>
      <c r="K2914" t="s">
        <v>2905</v>
      </c>
      <c r="L2914">
        <f>F2914*G2914</f>
        <v>136.08000000000001</v>
      </c>
      <c r="M2914">
        <f t="shared" si="45"/>
        <v>1</v>
      </c>
    </row>
    <row r="2915" spans="1:13" x14ac:dyDescent="0.35">
      <c r="A2915">
        <v>7492</v>
      </c>
      <c r="B2915" s="1">
        <v>44827</v>
      </c>
      <c r="C2915">
        <v>973</v>
      </c>
      <c r="D2915" t="s">
        <v>2920</v>
      </c>
      <c r="E2915" t="s">
        <v>2921</v>
      </c>
      <c r="F2915">
        <v>3</v>
      </c>
      <c r="G2915">
        <v>45.75</v>
      </c>
      <c r="H2915">
        <v>4.66</v>
      </c>
      <c r="I2915" t="b">
        <v>1</v>
      </c>
      <c r="J2915" t="s">
        <v>2904</v>
      </c>
      <c r="K2915" t="s">
        <v>2917</v>
      </c>
      <c r="L2915">
        <f>F2915*G2915</f>
        <v>137.25</v>
      </c>
      <c r="M2915">
        <f t="shared" si="45"/>
        <v>1</v>
      </c>
    </row>
    <row r="2916" spans="1:13" x14ac:dyDescent="0.35">
      <c r="A2916">
        <v>9883</v>
      </c>
      <c r="B2916" s="1">
        <v>44758</v>
      </c>
      <c r="C2916">
        <v>973</v>
      </c>
      <c r="D2916" t="s">
        <v>2913</v>
      </c>
      <c r="E2916" t="s">
        <v>2940</v>
      </c>
      <c r="F2916">
        <v>5</v>
      </c>
      <c r="G2916">
        <v>146.66</v>
      </c>
      <c r="H2916">
        <v>56.32</v>
      </c>
      <c r="I2916" t="b">
        <v>1</v>
      </c>
      <c r="J2916" t="s">
        <v>2919</v>
      </c>
      <c r="K2916" t="s">
        <v>2905</v>
      </c>
      <c r="L2916">
        <f>F2916*G2916</f>
        <v>733.3</v>
      </c>
      <c r="M2916">
        <f t="shared" si="45"/>
        <v>1</v>
      </c>
    </row>
    <row r="2917" spans="1:13" x14ac:dyDescent="0.35">
      <c r="A2917">
        <v>3427</v>
      </c>
      <c r="B2917" s="1">
        <v>44660</v>
      </c>
      <c r="C2917">
        <v>973</v>
      </c>
      <c r="D2917" t="s">
        <v>2906</v>
      </c>
      <c r="E2917" t="s">
        <v>2934</v>
      </c>
      <c r="F2917">
        <v>2</v>
      </c>
      <c r="G2917">
        <v>404.64</v>
      </c>
      <c r="H2917">
        <v>34.979999999999997</v>
      </c>
      <c r="I2917" t="b">
        <v>1</v>
      </c>
      <c r="J2917" t="s">
        <v>2916</v>
      </c>
      <c r="K2917" t="s">
        <v>2917</v>
      </c>
      <c r="L2917">
        <f>F2917*G2917</f>
        <v>809.28</v>
      </c>
      <c r="M2917">
        <f t="shared" si="45"/>
        <v>1</v>
      </c>
    </row>
    <row r="2918" spans="1:13" x14ac:dyDescent="0.35">
      <c r="A2918">
        <v>1403</v>
      </c>
      <c r="B2918" s="1">
        <v>44565</v>
      </c>
      <c r="C2918">
        <v>973</v>
      </c>
      <c r="D2918" t="s">
        <v>2913</v>
      </c>
      <c r="E2918" t="s">
        <v>2918</v>
      </c>
      <c r="F2918">
        <v>2</v>
      </c>
      <c r="G2918">
        <v>101.76</v>
      </c>
      <c r="H2918">
        <v>46.65</v>
      </c>
      <c r="I2918" t="b">
        <v>1</v>
      </c>
      <c r="J2918" t="s">
        <v>2929</v>
      </c>
      <c r="K2918" t="s">
        <v>2905</v>
      </c>
      <c r="L2918">
        <f>F2918*G2918</f>
        <v>203.52</v>
      </c>
      <c r="M2918">
        <f t="shared" si="45"/>
        <v>1</v>
      </c>
    </row>
    <row r="2919" spans="1:13" x14ac:dyDescent="0.35">
      <c r="A2919">
        <v>6329</v>
      </c>
      <c r="B2919" s="1">
        <v>44385</v>
      </c>
      <c r="C2919">
        <v>973</v>
      </c>
      <c r="D2919" t="s">
        <v>2908</v>
      </c>
      <c r="E2919" t="s">
        <v>2909</v>
      </c>
      <c r="F2919">
        <v>1</v>
      </c>
      <c r="G2919">
        <v>308.83999999999997</v>
      </c>
      <c r="H2919">
        <v>116.74</v>
      </c>
      <c r="I2919" t="b">
        <v>0</v>
      </c>
      <c r="J2919" t="s">
        <v>2910</v>
      </c>
      <c r="K2919" t="s">
        <v>2917</v>
      </c>
      <c r="L2919">
        <f>F2919*G2919</f>
        <v>308.83999999999997</v>
      </c>
      <c r="M2919">
        <f t="shared" si="45"/>
        <v>0</v>
      </c>
    </row>
    <row r="2920" spans="1:13" x14ac:dyDescent="0.35">
      <c r="A2920">
        <v>4645</v>
      </c>
      <c r="B2920" s="1">
        <v>44820</v>
      </c>
      <c r="C2920">
        <v>974</v>
      </c>
      <c r="D2920" t="s">
        <v>2906</v>
      </c>
      <c r="E2920" t="s">
        <v>2925</v>
      </c>
      <c r="F2920">
        <v>3</v>
      </c>
      <c r="G2920">
        <v>96.89</v>
      </c>
      <c r="H2920">
        <v>18.55</v>
      </c>
      <c r="I2920" t="b">
        <v>1</v>
      </c>
      <c r="J2920" t="s">
        <v>2904</v>
      </c>
      <c r="K2920" t="s">
        <v>2905</v>
      </c>
      <c r="L2920">
        <f>F2920*G2920</f>
        <v>290.67</v>
      </c>
      <c r="M2920">
        <f t="shared" si="45"/>
        <v>1</v>
      </c>
    </row>
    <row r="2921" spans="1:13" x14ac:dyDescent="0.35">
      <c r="A2921">
        <v>9176</v>
      </c>
      <c r="B2921" s="1">
        <v>44739</v>
      </c>
      <c r="C2921">
        <v>974</v>
      </c>
      <c r="D2921" t="s">
        <v>2920</v>
      </c>
      <c r="E2921" t="s">
        <v>2927</v>
      </c>
      <c r="F2921">
        <v>3</v>
      </c>
      <c r="G2921">
        <v>62.52</v>
      </c>
      <c r="H2921">
        <v>3.63</v>
      </c>
      <c r="I2921" t="b">
        <v>0</v>
      </c>
      <c r="J2921" t="s">
        <v>2919</v>
      </c>
      <c r="K2921" t="s">
        <v>2917</v>
      </c>
      <c r="L2921">
        <f>F2921*G2921</f>
        <v>187.56</v>
      </c>
      <c r="M2921">
        <f t="shared" si="45"/>
        <v>0</v>
      </c>
    </row>
    <row r="2922" spans="1:13" x14ac:dyDescent="0.35">
      <c r="A2922">
        <v>2618</v>
      </c>
      <c r="B2922" s="1">
        <v>44493</v>
      </c>
      <c r="C2922">
        <v>974</v>
      </c>
      <c r="D2922" t="s">
        <v>2920</v>
      </c>
      <c r="E2922" t="s">
        <v>2935</v>
      </c>
      <c r="F2922">
        <v>4</v>
      </c>
      <c r="G2922">
        <v>18.52</v>
      </c>
      <c r="H2922">
        <v>2.73</v>
      </c>
      <c r="I2922" t="b">
        <v>1</v>
      </c>
      <c r="J2922" t="s">
        <v>2904</v>
      </c>
      <c r="K2922" t="s">
        <v>2917</v>
      </c>
      <c r="L2922">
        <f>F2922*G2922</f>
        <v>74.08</v>
      </c>
      <c r="M2922">
        <f t="shared" si="45"/>
        <v>1</v>
      </c>
    </row>
    <row r="2923" spans="1:13" x14ac:dyDescent="0.35">
      <c r="A2923">
        <v>7416</v>
      </c>
      <c r="B2923" s="1">
        <v>44342</v>
      </c>
      <c r="C2923">
        <v>974</v>
      </c>
      <c r="D2923" t="s">
        <v>2906</v>
      </c>
      <c r="E2923" t="s">
        <v>2941</v>
      </c>
      <c r="F2923">
        <v>3</v>
      </c>
      <c r="G2923">
        <v>334.18</v>
      </c>
      <c r="H2923">
        <v>1.77</v>
      </c>
      <c r="I2923" t="b">
        <v>0</v>
      </c>
      <c r="J2923" t="s">
        <v>2910</v>
      </c>
      <c r="K2923" t="s">
        <v>2905</v>
      </c>
      <c r="L2923">
        <f>F2923*G2923</f>
        <v>1002.54</v>
      </c>
      <c r="M2923">
        <f t="shared" si="45"/>
        <v>0</v>
      </c>
    </row>
    <row r="2924" spans="1:13" x14ac:dyDescent="0.35">
      <c r="A2924">
        <v>828</v>
      </c>
      <c r="B2924" s="1">
        <v>44981</v>
      </c>
      <c r="C2924">
        <v>975</v>
      </c>
      <c r="D2924" t="s">
        <v>2911</v>
      </c>
      <c r="E2924" t="s">
        <v>2924</v>
      </c>
      <c r="F2924">
        <v>5</v>
      </c>
      <c r="G2924">
        <v>266.97000000000003</v>
      </c>
      <c r="H2924">
        <v>24.63</v>
      </c>
      <c r="I2924" t="b">
        <v>0</v>
      </c>
      <c r="J2924" t="s">
        <v>2904</v>
      </c>
      <c r="K2924" t="s">
        <v>2917</v>
      </c>
      <c r="L2924">
        <f>F2924*G2924</f>
        <v>1334.8500000000001</v>
      </c>
      <c r="M2924">
        <f t="shared" si="45"/>
        <v>0</v>
      </c>
    </row>
    <row r="2925" spans="1:13" x14ac:dyDescent="0.35">
      <c r="A2925">
        <v>7822</v>
      </c>
      <c r="B2925" s="1">
        <v>44605</v>
      </c>
      <c r="C2925">
        <v>975</v>
      </c>
      <c r="D2925" t="s">
        <v>2911</v>
      </c>
      <c r="E2925" t="s">
        <v>2943</v>
      </c>
      <c r="F2925">
        <v>3</v>
      </c>
      <c r="G2925">
        <v>155.16999999999999</v>
      </c>
      <c r="H2925">
        <v>56.36</v>
      </c>
      <c r="I2925" t="b">
        <v>1</v>
      </c>
      <c r="J2925" t="s">
        <v>2904</v>
      </c>
      <c r="K2925" t="s">
        <v>2917</v>
      </c>
      <c r="L2925">
        <f>F2925*G2925</f>
        <v>465.51</v>
      </c>
      <c r="M2925">
        <f t="shared" si="45"/>
        <v>1</v>
      </c>
    </row>
    <row r="2926" spans="1:13" x14ac:dyDescent="0.35">
      <c r="A2926">
        <v>8913</v>
      </c>
      <c r="B2926" s="1">
        <v>44359</v>
      </c>
      <c r="C2926">
        <v>975</v>
      </c>
      <c r="D2926" t="s">
        <v>2913</v>
      </c>
      <c r="E2926" t="s">
        <v>2926</v>
      </c>
      <c r="F2926">
        <v>5</v>
      </c>
      <c r="G2926">
        <v>367.79</v>
      </c>
      <c r="H2926">
        <v>102.62</v>
      </c>
      <c r="I2926" t="b">
        <v>1</v>
      </c>
      <c r="J2926" t="s">
        <v>2929</v>
      </c>
      <c r="K2926" t="s">
        <v>2905</v>
      </c>
      <c r="L2926">
        <f>F2926*G2926</f>
        <v>1838.95</v>
      </c>
      <c r="M2926">
        <f t="shared" si="45"/>
        <v>1</v>
      </c>
    </row>
    <row r="2927" spans="1:13" x14ac:dyDescent="0.35">
      <c r="A2927">
        <v>997</v>
      </c>
      <c r="B2927" s="1">
        <v>44289</v>
      </c>
      <c r="C2927">
        <v>975</v>
      </c>
      <c r="D2927" t="s">
        <v>2902</v>
      </c>
      <c r="E2927" t="s">
        <v>2903</v>
      </c>
      <c r="F2927">
        <v>3</v>
      </c>
      <c r="G2927">
        <v>17.899999999999999</v>
      </c>
      <c r="H2927">
        <v>7.56</v>
      </c>
      <c r="I2927" t="b">
        <v>0</v>
      </c>
      <c r="J2927" t="s">
        <v>2904</v>
      </c>
      <c r="K2927" t="s">
        <v>2917</v>
      </c>
      <c r="L2927">
        <f>F2927*G2927</f>
        <v>53.699999999999996</v>
      </c>
      <c r="M2927">
        <f t="shared" si="45"/>
        <v>0</v>
      </c>
    </row>
    <row r="2928" spans="1:13" x14ac:dyDescent="0.35">
      <c r="A2928">
        <v>6653</v>
      </c>
      <c r="B2928" s="1">
        <v>44373</v>
      </c>
      <c r="C2928">
        <v>976</v>
      </c>
      <c r="D2928" t="s">
        <v>2913</v>
      </c>
      <c r="E2928" t="s">
        <v>2940</v>
      </c>
      <c r="F2928">
        <v>4</v>
      </c>
      <c r="G2928">
        <v>56.54</v>
      </c>
      <c r="H2928">
        <v>1.23</v>
      </c>
      <c r="I2928" t="b">
        <v>0</v>
      </c>
      <c r="J2928" t="s">
        <v>2904</v>
      </c>
      <c r="K2928" t="s">
        <v>2917</v>
      </c>
      <c r="L2928">
        <f>F2928*G2928</f>
        <v>226.16</v>
      </c>
      <c r="M2928">
        <f t="shared" si="45"/>
        <v>0</v>
      </c>
    </row>
    <row r="2929" spans="1:13" x14ac:dyDescent="0.35">
      <c r="A2929">
        <v>4520</v>
      </c>
      <c r="B2929" s="1">
        <v>44368</v>
      </c>
      <c r="C2929">
        <v>976</v>
      </c>
      <c r="D2929" t="s">
        <v>2913</v>
      </c>
      <c r="E2929" t="s">
        <v>2914</v>
      </c>
      <c r="F2929">
        <v>2</v>
      </c>
      <c r="G2929">
        <v>159.54</v>
      </c>
      <c r="H2929">
        <v>68.44</v>
      </c>
      <c r="I2929" t="b">
        <v>0</v>
      </c>
      <c r="J2929" t="s">
        <v>2929</v>
      </c>
      <c r="K2929" t="s">
        <v>2905</v>
      </c>
      <c r="L2929">
        <f>F2929*G2929</f>
        <v>319.08</v>
      </c>
      <c r="M2929">
        <f t="shared" si="45"/>
        <v>0</v>
      </c>
    </row>
    <row r="2930" spans="1:13" x14ac:dyDescent="0.35">
      <c r="A2930">
        <v>4278</v>
      </c>
      <c r="B2930" s="1">
        <v>44319</v>
      </c>
      <c r="C2930">
        <v>976</v>
      </c>
      <c r="D2930" t="s">
        <v>2920</v>
      </c>
      <c r="E2930" t="s">
        <v>2930</v>
      </c>
      <c r="F2930">
        <v>2</v>
      </c>
      <c r="G2930">
        <v>353.59</v>
      </c>
      <c r="H2930">
        <v>153.18</v>
      </c>
      <c r="I2930" t="b">
        <v>1</v>
      </c>
      <c r="J2930" t="s">
        <v>2916</v>
      </c>
      <c r="K2930" t="s">
        <v>2917</v>
      </c>
      <c r="L2930">
        <f>F2930*G2930</f>
        <v>707.18</v>
      </c>
      <c r="M2930">
        <f t="shared" si="45"/>
        <v>1</v>
      </c>
    </row>
    <row r="2931" spans="1:13" x14ac:dyDescent="0.35">
      <c r="A2931">
        <v>6133</v>
      </c>
      <c r="B2931" s="1">
        <v>44918</v>
      </c>
      <c r="C2931">
        <v>977</v>
      </c>
      <c r="D2931" t="s">
        <v>2920</v>
      </c>
      <c r="E2931" t="s">
        <v>2936</v>
      </c>
      <c r="F2931">
        <v>1</v>
      </c>
      <c r="G2931">
        <v>54.7</v>
      </c>
      <c r="H2931">
        <v>2.33</v>
      </c>
      <c r="I2931" t="b">
        <v>0</v>
      </c>
      <c r="J2931" t="s">
        <v>2919</v>
      </c>
      <c r="K2931" t="s">
        <v>2905</v>
      </c>
      <c r="L2931">
        <f>F2931*G2931</f>
        <v>54.7</v>
      </c>
      <c r="M2931">
        <f t="shared" si="45"/>
        <v>0</v>
      </c>
    </row>
    <row r="2932" spans="1:13" x14ac:dyDescent="0.35">
      <c r="A2932">
        <v>3265</v>
      </c>
      <c r="B2932" s="1">
        <v>44555</v>
      </c>
      <c r="C2932">
        <v>977</v>
      </c>
      <c r="D2932" t="s">
        <v>2906</v>
      </c>
      <c r="E2932" t="s">
        <v>2922</v>
      </c>
      <c r="F2932">
        <v>5</v>
      </c>
      <c r="G2932">
        <v>329.44</v>
      </c>
      <c r="H2932">
        <v>76.930000000000007</v>
      </c>
      <c r="I2932" t="b">
        <v>0</v>
      </c>
      <c r="J2932" t="s">
        <v>2929</v>
      </c>
      <c r="K2932" t="s">
        <v>2905</v>
      </c>
      <c r="L2932">
        <f>F2932*G2932</f>
        <v>1647.2</v>
      </c>
      <c r="M2932">
        <f t="shared" si="45"/>
        <v>0</v>
      </c>
    </row>
    <row r="2933" spans="1:13" x14ac:dyDescent="0.35">
      <c r="A2933">
        <v>1999</v>
      </c>
      <c r="B2933" s="1">
        <v>44640</v>
      </c>
      <c r="C2933">
        <v>978</v>
      </c>
      <c r="D2933" t="s">
        <v>2920</v>
      </c>
      <c r="E2933" t="s">
        <v>2935</v>
      </c>
      <c r="F2933">
        <v>5</v>
      </c>
      <c r="G2933">
        <v>448.71</v>
      </c>
      <c r="H2933">
        <v>209.67</v>
      </c>
      <c r="I2933" t="b">
        <v>0</v>
      </c>
      <c r="J2933" t="s">
        <v>2904</v>
      </c>
      <c r="K2933" t="s">
        <v>2905</v>
      </c>
      <c r="L2933">
        <f>F2933*G2933</f>
        <v>2243.5499999999997</v>
      </c>
      <c r="M2933">
        <f t="shared" si="45"/>
        <v>0</v>
      </c>
    </row>
    <row r="2934" spans="1:13" x14ac:dyDescent="0.35">
      <c r="A2934">
        <v>5607</v>
      </c>
      <c r="B2934" s="1">
        <v>44631</v>
      </c>
      <c r="C2934">
        <v>978</v>
      </c>
      <c r="D2934" t="s">
        <v>2906</v>
      </c>
      <c r="E2934" t="s">
        <v>2922</v>
      </c>
      <c r="F2934">
        <v>4</v>
      </c>
      <c r="G2934">
        <v>488.63</v>
      </c>
      <c r="H2934">
        <v>195.01</v>
      </c>
      <c r="I2934" t="b">
        <v>1</v>
      </c>
      <c r="J2934" t="s">
        <v>2904</v>
      </c>
      <c r="K2934" t="s">
        <v>2917</v>
      </c>
      <c r="L2934">
        <f>F2934*G2934</f>
        <v>1954.52</v>
      </c>
      <c r="M2934">
        <f t="shared" si="45"/>
        <v>1</v>
      </c>
    </row>
    <row r="2935" spans="1:13" x14ac:dyDescent="0.35">
      <c r="A2935">
        <v>6259</v>
      </c>
      <c r="B2935" s="1">
        <v>44394</v>
      </c>
      <c r="C2935">
        <v>979</v>
      </c>
      <c r="D2935" t="s">
        <v>2906</v>
      </c>
      <c r="E2935" t="s">
        <v>2907</v>
      </c>
      <c r="F2935">
        <v>2</v>
      </c>
      <c r="G2935">
        <v>247.63</v>
      </c>
      <c r="H2935">
        <v>117.94</v>
      </c>
      <c r="I2935" t="b">
        <v>0</v>
      </c>
      <c r="J2935" t="s">
        <v>2929</v>
      </c>
      <c r="K2935" t="s">
        <v>2905</v>
      </c>
      <c r="L2935">
        <f>F2935*G2935</f>
        <v>495.26</v>
      </c>
      <c r="M2935">
        <f t="shared" si="45"/>
        <v>0</v>
      </c>
    </row>
    <row r="2936" spans="1:13" x14ac:dyDescent="0.35">
      <c r="A2936">
        <v>9656</v>
      </c>
      <c r="B2936" s="1">
        <v>44994</v>
      </c>
      <c r="C2936">
        <v>980</v>
      </c>
      <c r="D2936" t="s">
        <v>2908</v>
      </c>
      <c r="E2936" t="s">
        <v>2928</v>
      </c>
      <c r="F2936">
        <v>4</v>
      </c>
      <c r="G2936">
        <v>12.13</v>
      </c>
      <c r="H2936">
        <v>4.47</v>
      </c>
      <c r="I2936" t="b">
        <v>0</v>
      </c>
      <c r="J2936" t="s">
        <v>2904</v>
      </c>
      <c r="K2936" t="s">
        <v>2905</v>
      </c>
      <c r="L2936">
        <f>F2936*G2936</f>
        <v>48.52</v>
      </c>
      <c r="M2936">
        <f t="shared" si="45"/>
        <v>0</v>
      </c>
    </row>
    <row r="2937" spans="1:13" x14ac:dyDescent="0.35">
      <c r="A2937">
        <v>3282</v>
      </c>
      <c r="B2937" s="1">
        <v>44806</v>
      </c>
      <c r="C2937">
        <v>981</v>
      </c>
      <c r="D2937" t="s">
        <v>2902</v>
      </c>
      <c r="E2937" t="s">
        <v>2939</v>
      </c>
      <c r="F2937">
        <v>2</v>
      </c>
      <c r="G2937">
        <v>420.52</v>
      </c>
      <c r="H2937">
        <v>121.84</v>
      </c>
      <c r="I2937" t="b">
        <v>0</v>
      </c>
      <c r="J2937" t="s">
        <v>2916</v>
      </c>
      <c r="K2937" t="s">
        <v>2917</v>
      </c>
      <c r="L2937">
        <f>F2937*G2937</f>
        <v>841.04</v>
      </c>
      <c r="M2937">
        <f t="shared" si="45"/>
        <v>0</v>
      </c>
    </row>
    <row r="2938" spans="1:13" x14ac:dyDescent="0.35">
      <c r="A2938">
        <v>6114</v>
      </c>
      <c r="B2938" s="1">
        <v>44790</v>
      </c>
      <c r="C2938">
        <v>981</v>
      </c>
      <c r="D2938" t="s">
        <v>2906</v>
      </c>
      <c r="E2938" t="s">
        <v>2934</v>
      </c>
      <c r="F2938">
        <v>5</v>
      </c>
      <c r="G2938">
        <v>79.27</v>
      </c>
      <c r="H2938">
        <v>1.66</v>
      </c>
      <c r="I2938" t="b">
        <v>0</v>
      </c>
      <c r="J2938" t="s">
        <v>2904</v>
      </c>
      <c r="K2938" t="s">
        <v>2917</v>
      </c>
      <c r="L2938">
        <f>F2938*G2938</f>
        <v>396.34999999999997</v>
      </c>
      <c r="M2938">
        <f t="shared" si="45"/>
        <v>0</v>
      </c>
    </row>
    <row r="2939" spans="1:13" x14ac:dyDescent="0.35">
      <c r="A2939">
        <v>2672</v>
      </c>
      <c r="B2939" s="1">
        <v>44318</v>
      </c>
      <c r="C2939">
        <v>981</v>
      </c>
      <c r="D2939" t="s">
        <v>2920</v>
      </c>
      <c r="E2939" t="s">
        <v>2921</v>
      </c>
      <c r="F2939">
        <v>3</v>
      </c>
      <c r="G2939">
        <v>35.54</v>
      </c>
      <c r="H2939">
        <v>6.63</v>
      </c>
      <c r="I2939" t="b">
        <v>0</v>
      </c>
      <c r="J2939" t="s">
        <v>2929</v>
      </c>
      <c r="K2939" t="s">
        <v>2905</v>
      </c>
      <c r="L2939">
        <f>F2939*G2939</f>
        <v>106.62</v>
      </c>
      <c r="M2939">
        <f t="shared" si="45"/>
        <v>0</v>
      </c>
    </row>
    <row r="2940" spans="1:13" x14ac:dyDescent="0.35">
      <c r="A2940">
        <v>2443</v>
      </c>
      <c r="B2940" s="1">
        <v>44866</v>
      </c>
      <c r="C2940">
        <v>982</v>
      </c>
      <c r="D2940" t="s">
        <v>2906</v>
      </c>
      <c r="E2940" t="s">
        <v>2922</v>
      </c>
      <c r="F2940">
        <v>5</v>
      </c>
      <c r="G2940">
        <v>215.67</v>
      </c>
      <c r="H2940">
        <v>36.799999999999997</v>
      </c>
      <c r="I2940" t="b">
        <v>0</v>
      </c>
      <c r="J2940" t="s">
        <v>2916</v>
      </c>
      <c r="K2940" t="s">
        <v>2917</v>
      </c>
      <c r="L2940">
        <f>F2940*G2940</f>
        <v>1078.3499999999999</v>
      </c>
      <c r="M2940">
        <f t="shared" si="45"/>
        <v>0</v>
      </c>
    </row>
    <row r="2941" spans="1:13" x14ac:dyDescent="0.35">
      <c r="A2941">
        <v>4079</v>
      </c>
      <c r="B2941" s="1">
        <v>44628</v>
      </c>
      <c r="C2941">
        <v>982</v>
      </c>
      <c r="D2941" t="s">
        <v>2906</v>
      </c>
      <c r="E2941" t="s">
        <v>2907</v>
      </c>
      <c r="F2941">
        <v>1</v>
      </c>
      <c r="G2941">
        <v>36.04</v>
      </c>
      <c r="H2941">
        <v>0.64</v>
      </c>
      <c r="I2941" t="b">
        <v>0</v>
      </c>
      <c r="J2941" t="s">
        <v>2916</v>
      </c>
      <c r="K2941" t="s">
        <v>2917</v>
      </c>
      <c r="L2941">
        <f>F2941*G2941</f>
        <v>36.04</v>
      </c>
      <c r="M2941">
        <f t="shared" si="45"/>
        <v>0</v>
      </c>
    </row>
    <row r="2942" spans="1:13" x14ac:dyDescent="0.35">
      <c r="A2942">
        <v>6396</v>
      </c>
      <c r="B2942" s="1">
        <v>44610</v>
      </c>
      <c r="C2942">
        <v>983</v>
      </c>
      <c r="D2942" t="s">
        <v>2913</v>
      </c>
      <c r="E2942" t="s">
        <v>2918</v>
      </c>
      <c r="F2942">
        <v>4</v>
      </c>
      <c r="G2942">
        <v>401.88</v>
      </c>
      <c r="H2942">
        <v>169.7</v>
      </c>
      <c r="I2942" t="b">
        <v>1</v>
      </c>
      <c r="J2942" t="s">
        <v>2910</v>
      </c>
      <c r="K2942" t="s">
        <v>2917</v>
      </c>
      <c r="L2942">
        <f>F2942*G2942</f>
        <v>1607.52</v>
      </c>
      <c r="M2942">
        <f t="shared" si="45"/>
        <v>1</v>
      </c>
    </row>
    <row r="2943" spans="1:13" x14ac:dyDescent="0.35">
      <c r="A2943">
        <v>2856</v>
      </c>
      <c r="B2943" s="1">
        <v>44522</v>
      </c>
      <c r="C2943">
        <v>983</v>
      </c>
      <c r="D2943" t="s">
        <v>2908</v>
      </c>
      <c r="E2943" t="s">
        <v>2909</v>
      </c>
      <c r="F2943">
        <v>3</v>
      </c>
      <c r="G2943">
        <v>382.38</v>
      </c>
      <c r="H2943">
        <v>46.58</v>
      </c>
      <c r="I2943" t="b">
        <v>0</v>
      </c>
      <c r="J2943" t="s">
        <v>2904</v>
      </c>
      <c r="K2943" t="s">
        <v>2905</v>
      </c>
      <c r="L2943">
        <f>F2943*G2943</f>
        <v>1147.1399999999999</v>
      </c>
      <c r="M2943">
        <f t="shared" si="45"/>
        <v>0</v>
      </c>
    </row>
    <row r="2944" spans="1:13" x14ac:dyDescent="0.35">
      <c r="A2944">
        <v>5129</v>
      </c>
      <c r="B2944" s="1">
        <v>44326</v>
      </c>
      <c r="C2944">
        <v>983</v>
      </c>
      <c r="D2944" t="s">
        <v>2902</v>
      </c>
      <c r="E2944" t="s">
        <v>2939</v>
      </c>
      <c r="F2944">
        <v>3</v>
      </c>
      <c r="G2944">
        <v>236.07</v>
      </c>
      <c r="H2944">
        <v>57.01</v>
      </c>
      <c r="I2944" t="b">
        <v>1</v>
      </c>
      <c r="J2944" t="s">
        <v>2919</v>
      </c>
      <c r="K2944" t="s">
        <v>2905</v>
      </c>
      <c r="L2944">
        <f>F2944*G2944</f>
        <v>708.21</v>
      </c>
      <c r="M2944">
        <f t="shared" si="45"/>
        <v>1</v>
      </c>
    </row>
    <row r="2945" spans="1:13" x14ac:dyDescent="0.35">
      <c r="A2945">
        <v>5968</v>
      </c>
      <c r="B2945" s="1">
        <v>44969</v>
      </c>
      <c r="C2945">
        <v>984</v>
      </c>
      <c r="D2945" t="s">
        <v>2913</v>
      </c>
      <c r="E2945" t="s">
        <v>2931</v>
      </c>
      <c r="F2945">
        <v>2</v>
      </c>
      <c r="G2945">
        <v>286.64</v>
      </c>
      <c r="H2945">
        <v>104.51</v>
      </c>
      <c r="I2945" t="b">
        <v>1</v>
      </c>
      <c r="J2945" t="s">
        <v>2904</v>
      </c>
      <c r="K2945" t="s">
        <v>2917</v>
      </c>
      <c r="L2945">
        <f>F2945*G2945</f>
        <v>573.28</v>
      </c>
      <c r="M2945">
        <f t="shared" si="45"/>
        <v>1</v>
      </c>
    </row>
    <row r="2946" spans="1:13" x14ac:dyDescent="0.35">
      <c r="A2946">
        <v>3238</v>
      </c>
      <c r="B2946" s="1">
        <v>44765</v>
      </c>
      <c r="C2946">
        <v>984</v>
      </c>
      <c r="D2946" t="s">
        <v>2920</v>
      </c>
      <c r="E2946" t="s">
        <v>2921</v>
      </c>
      <c r="F2946">
        <v>4</v>
      </c>
      <c r="G2946">
        <v>28.84</v>
      </c>
      <c r="H2946">
        <v>5.81</v>
      </c>
      <c r="I2946" t="b">
        <v>0</v>
      </c>
      <c r="J2946" t="s">
        <v>2904</v>
      </c>
      <c r="K2946" t="s">
        <v>2905</v>
      </c>
      <c r="L2946">
        <f>F2946*G2946</f>
        <v>115.36</v>
      </c>
      <c r="M2946">
        <f t="shared" si="45"/>
        <v>0</v>
      </c>
    </row>
    <row r="2947" spans="1:13" x14ac:dyDescent="0.35">
      <c r="A2947">
        <v>6392</v>
      </c>
      <c r="B2947" s="1">
        <v>44557</v>
      </c>
      <c r="C2947">
        <v>984</v>
      </c>
      <c r="D2947" t="s">
        <v>2920</v>
      </c>
      <c r="E2947" t="s">
        <v>2935</v>
      </c>
      <c r="F2947">
        <v>2</v>
      </c>
      <c r="G2947">
        <v>437.45</v>
      </c>
      <c r="H2947">
        <v>111.75</v>
      </c>
      <c r="I2947" t="b">
        <v>0</v>
      </c>
      <c r="J2947" t="s">
        <v>2929</v>
      </c>
      <c r="K2947" t="s">
        <v>2905</v>
      </c>
      <c r="L2947">
        <f>F2947*G2947</f>
        <v>874.9</v>
      </c>
      <c r="M2947">
        <f t="shared" ref="M2947:M3001" si="46">IF(I2947, 1, 0)</f>
        <v>0</v>
      </c>
    </row>
    <row r="2948" spans="1:13" x14ac:dyDescent="0.35">
      <c r="A2948">
        <v>7103</v>
      </c>
      <c r="B2948" s="1">
        <v>44341</v>
      </c>
      <c r="C2948">
        <v>984</v>
      </c>
      <c r="D2948" t="s">
        <v>2911</v>
      </c>
      <c r="E2948" t="s">
        <v>2942</v>
      </c>
      <c r="F2948">
        <v>2</v>
      </c>
      <c r="G2948">
        <v>223.39</v>
      </c>
      <c r="H2948">
        <v>81.96</v>
      </c>
      <c r="I2948" t="b">
        <v>0</v>
      </c>
      <c r="J2948" t="s">
        <v>2904</v>
      </c>
      <c r="K2948" t="s">
        <v>2905</v>
      </c>
      <c r="L2948">
        <f>F2948*G2948</f>
        <v>446.78</v>
      </c>
      <c r="M2948">
        <f t="shared" si="46"/>
        <v>0</v>
      </c>
    </row>
    <row r="2949" spans="1:13" x14ac:dyDescent="0.35">
      <c r="A2949">
        <v>257</v>
      </c>
      <c r="B2949" s="1">
        <v>44874</v>
      </c>
      <c r="C2949">
        <v>985</v>
      </c>
      <c r="D2949" t="s">
        <v>2920</v>
      </c>
      <c r="E2949" t="s">
        <v>2927</v>
      </c>
      <c r="F2949">
        <v>2</v>
      </c>
      <c r="G2949">
        <v>378.6</v>
      </c>
      <c r="H2949">
        <v>134.91999999999999</v>
      </c>
      <c r="I2949" t="b">
        <v>0</v>
      </c>
      <c r="J2949" t="s">
        <v>2919</v>
      </c>
      <c r="K2949" t="s">
        <v>2905</v>
      </c>
      <c r="L2949">
        <f>F2949*G2949</f>
        <v>757.2</v>
      </c>
      <c r="M2949">
        <f t="shared" si="46"/>
        <v>0</v>
      </c>
    </row>
    <row r="2950" spans="1:13" x14ac:dyDescent="0.35">
      <c r="A2950">
        <v>5790</v>
      </c>
      <c r="B2950" s="1">
        <v>44577</v>
      </c>
      <c r="C2950">
        <v>985</v>
      </c>
      <c r="D2950" t="s">
        <v>2906</v>
      </c>
      <c r="E2950" t="s">
        <v>2925</v>
      </c>
      <c r="F2950">
        <v>3</v>
      </c>
      <c r="G2950">
        <v>355.95</v>
      </c>
      <c r="H2950">
        <v>108.18</v>
      </c>
      <c r="I2950" t="b">
        <v>1</v>
      </c>
      <c r="J2950" t="s">
        <v>2916</v>
      </c>
      <c r="K2950" t="s">
        <v>2905</v>
      </c>
      <c r="L2950">
        <f>F2950*G2950</f>
        <v>1067.8499999999999</v>
      </c>
      <c r="M2950">
        <f t="shared" si="46"/>
        <v>1</v>
      </c>
    </row>
    <row r="2951" spans="1:13" x14ac:dyDescent="0.35">
      <c r="A2951">
        <v>5899</v>
      </c>
      <c r="B2951" s="1">
        <v>44539</v>
      </c>
      <c r="C2951">
        <v>985</v>
      </c>
      <c r="D2951" t="s">
        <v>2913</v>
      </c>
      <c r="E2951" t="s">
        <v>2940</v>
      </c>
      <c r="F2951">
        <v>4</v>
      </c>
      <c r="G2951">
        <v>10.1</v>
      </c>
      <c r="H2951">
        <v>0.18</v>
      </c>
      <c r="I2951" t="b">
        <v>0</v>
      </c>
      <c r="J2951" t="s">
        <v>2904</v>
      </c>
      <c r="K2951" t="s">
        <v>2917</v>
      </c>
      <c r="L2951">
        <f>F2951*G2951</f>
        <v>40.4</v>
      </c>
      <c r="M2951">
        <f t="shared" si="46"/>
        <v>0</v>
      </c>
    </row>
    <row r="2952" spans="1:13" x14ac:dyDescent="0.35">
      <c r="A2952">
        <v>1358</v>
      </c>
      <c r="B2952" s="1">
        <v>44817</v>
      </c>
      <c r="C2952">
        <v>986</v>
      </c>
      <c r="D2952" t="s">
        <v>2913</v>
      </c>
      <c r="E2952" t="s">
        <v>2940</v>
      </c>
      <c r="F2952">
        <v>4</v>
      </c>
      <c r="G2952">
        <v>458.86</v>
      </c>
      <c r="H2952">
        <v>122.62</v>
      </c>
      <c r="I2952" t="b">
        <v>1</v>
      </c>
      <c r="J2952" t="s">
        <v>2910</v>
      </c>
      <c r="K2952" t="s">
        <v>2905</v>
      </c>
      <c r="L2952">
        <f>F2952*G2952</f>
        <v>1835.44</v>
      </c>
      <c r="M2952">
        <f t="shared" si="46"/>
        <v>1</v>
      </c>
    </row>
    <row r="2953" spans="1:13" x14ac:dyDescent="0.35">
      <c r="A2953">
        <v>7490</v>
      </c>
      <c r="B2953" s="1">
        <v>44682</v>
      </c>
      <c r="C2953">
        <v>986</v>
      </c>
      <c r="D2953" t="s">
        <v>2906</v>
      </c>
      <c r="E2953" t="s">
        <v>2925</v>
      </c>
      <c r="F2953">
        <v>5</v>
      </c>
      <c r="G2953">
        <v>308.73</v>
      </c>
      <c r="H2953">
        <v>132.5</v>
      </c>
      <c r="I2953" t="b">
        <v>1</v>
      </c>
      <c r="J2953" t="s">
        <v>2904</v>
      </c>
      <c r="K2953" t="s">
        <v>2917</v>
      </c>
      <c r="L2953">
        <f>F2953*G2953</f>
        <v>1543.65</v>
      </c>
      <c r="M2953">
        <f t="shared" si="46"/>
        <v>1</v>
      </c>
    </row>
    <row r="2954" spans="1:13" x14ac:dyDescent="0.35">
      <c r="A2954">
        <v>9450</v>
      </c>
      <c r="B2954" s="1">
        <v>44995</v>
      </c>
      <c r="C2954">
        <v>987</v>
      </c>
      <c r="D2954" t="s">
        <v>2908</v>
      </c>
      <c r="E2954" t="s">
        <v>2938</v>
      </c>
      <c r="F2954">
        <v>5</v>
      </c>
      <c r="G2954">
        <v>242.83</v>
      </c>
      <c r="H2954">
        <v>66.13</v>
      </c>
      <c r="I2954" t="b">
        <v>0</v>
      </c>
      <c r="J2954" t="s">
        <v>2916</v>
      </c>
      <c r="K2954" t="s">
        <v>2917</v>
      </c>
      <c r="L2954">
        <f>F2954*G2954</f>
        <v>1214.1500000000001</v>
      </c>
      <c r="M2954">
        <f t="shared" si="46"/>
        <v>0</v>
      </c>
    </row>
    <row r="2955" spans="1:13" x14ac:dyDescent="0.35">
      <c r="A2955">
        <v>29</v>
      </c>
      <c r="B2955" s="1">
        <v>44989</v>
      </c>
      <c r="C2955">
        <v>987</v>
      </c>
      <c r="D2955" t="s">
        <v>2908</v>
      </c>
      <c r="E2955" t="s">
        <v>2932</v>
      </c>
      <c r="F2955">
        <v>1</v>
      </c>
      <c r="G2955">
        <v>170.16</v>
      </c>
      <c r="H2955">
        <v>26.06</v>
      </c>
      <c r="I2955" t="b">
        <v>0</v>
      </c>
      <c r="J2955" t="s">
        <v>2919</v>
      </c>
      <c r="K2955" t="s">
        <v>2917</v>
      </c>
      <c r="L2955">
        <f>F2955*G2955</f>
        <v>170.16</v>
      </c>
      <c r="M2955">
        <f t="shared" si="46"/>
        <v>0</v>
      </c>
    </row>
    <row r="2956" spans="1:13" x14ac:dyDescent="0.35">
      <c r="A2956">
        <v>1842</v>
      </c>
      <c r="B2956" s="1">
        <v>44873</v>
      </c>
      <c r="C2956">
        <v>987</v>
      </c>
      <c r="D2956" t="s">
        <v>2911</v>
      </c>
      <c r="E2956" t="s">
        <v>2942</v>
      </c>
      <c r="F2956">
        <v>4</v>
      </c>
      <c r="G2956">
        <v>169.44</v>
      </c>
      <c r="H2956">
        <v>56.12</v>
      </c>
      <c r="I2956" t="b">
        <v>1</v>
      </c>
      <c r="J2956" t="s">
        <v>2916</v>
      </c>
      <c r="K2956" t="s">
        <v>2905</v>
      </c>
      <c r="L2956">
        <f>F2956*G2956</f>
        <v>677.76</v>
      </c>
      <c r="M2956">
        <f t="shared" si="46"/>
        <v>1</v>
      </c>
    </row>
    <row r="2957" spans="1:13" x14ac:dyDescent="0.35">
      <c r="A2957">
        <v>692</v>
      </c>
      <c r="B2957" s="1">
        <v>44647</v>
      </c>
      <c r="C2957">
        <v>987</v>
      </c>
      <c r="D2957" t="s">
        <v>2902</v>
      </c>
      <c r="E2957" t="s">
        <v>2923</v>
      </c>
      <c r="F2957">
        <v>1</v>
      </c>
      <c r="G2957">
        <v>37.11</v>
      </c>
      <c r="H2957">
        <v>16.63</v>
      </c>
      <c r="I2957" t="b">
        <v>0</v>
      </c>
      <c r="J2957" t="s">
        <v>2904</v>
      </c>
      <c r="K2957" t="s">
        <v>2905</v>
      </c>
      <c r="L2957">
        <f>F2957*G2957</f>
        <v>37.11</v>
      </c>
      <c r="M2957">
        <f t="shared" si="46"/>
        <v>0</v>
      </c>
    </row>
    <row r="2958" spans="1:13" x14ac:dyDescent="0.35">
      <c r="A2958">
        <v>2857</v>
      </c>
      <c r="B2958" s="1">
        <v>44334</v>
      </c>
      <c r="C2958">
        <v>987</v>
      </c>
      <c r="D2958" t="s">
        <v>2913</v>
      </c>
      <c r="E2958" t="s">
        <v>2918</v>
      </c>
      <c r="F2958">
        <v>2</v>
      </c>
      <c r="G2958">
        <v>190.36</v>
      </c>
      <c r="H2958">
        <v>1.99</v>
      </c>
      <c r="I2958" t="b">
        <v>0</v>
      </c>
      <c r="J2958" t="s">
        <v>2916</v>
      </c>
      <c r="K2958" t="s">
        <v>2917</v>
      </c>
      <c r="L2958">
        <f>F2958*G2958</f>
        <v>380.72</v>
      </c>
      <c r="M2958">
        <f t="shared" si="46"/>
        <v>0</v>
      </c>
    </row>
    <row r="2959" spans="1:13" x14ac:dyDescent="0.35">
      <c r="A2959">
        <v>7454</v>
      </c>
      <c r="B2959" s="1">
        <v>44578</v>
      </c>
      <c r="C2959">
        <v>988</v>
      </c>
      <c r="D2959" t="s">
        <v>2902</v>
      </c>
      <c r="E2959" t="s">
        <v>2933</v>
      </c>
      <c r="F2959">
        <v>5</v>
      </c>
      <c r="G2959">
        <v>152.19</v>
      </c>
      <c r="H2959">
        <v>75.849999999999994</v>
      </c>
      <c r="I2959" t="b">
        <v>0</v>
      </c>
      <c r="J2959" t="s">
        <v>2919</v>
      </c>
      <c r="K2959" t="s">
        <v>2905</v>
      </c>
      <c r="L2959">
        <f>F2959*G2959</f>
        <v>760.95</v>
      </c>
      <c r="M2959">
        <f t="shared" si="46"/>
        <v>0</v>
      </c>
    </row>
    <row r="2960" spans="1:13" x14ac:dyDescent="0.35">
      <c r="A2960">
        <v>8116</v>
      </c>
      <c r="B2960" s="1">
        <v>44555</v>
      </c>
      <c r="C2960">
        <v>988</v>
      </c>
      <c r="D2960" t="s">
        <v>2906</v>
      </c>
      <c r="E2960" t="s">
        <v>2907</v>
      </c>
      <c r="F2960">
        <v>5</v>
      </c>
      <c r="G2960">
        <v>483.02</v>
      </c>
      <c r="H2960">
        <v>80.180000000000007</v>
      </c>
      <c r="I2960" t="b">
        <v>1</v>
      </c>
      <c r="J2960" t="s">
        <v>2929</v>
      </c>
      <c r="K2960" t="s">
        <v>2917</v>
      </c>
      <c r="L2960">
        <f>F2960*G2960</f>
        <v>2415.1</v>
      </c>
      <c r="M2960">
        <f t="shared" si="46"/>
        <v>1</v>
      </c>
    </row>
    <row r="2961" spans="1:13" x14ac:dyDescent="0.35">
      <c r="A2961">
        <v>3139</v>
      </c>
      <c r="B2961" s="1">
        <v>44429</v>
      </c>
      <c r="C2961">
        <v>988</v>
      </c>
      <c r="D2961" t="s">
        <v>2911</v>
      </c>
      <c r="E2961" t="s">
        <v>2924</v>
      </c>
      <c r="F2961">
        <v>5</v>
      </c>
      <c r="G2961">
        <v>12.12</v>
      </c>
      <c r="H2961">
        <v>4.4000000000000004</v>
      </c>
      <c r="I2961" t="b">
        <v>1</v>
      </c>
      <c r="J2961" t="s">
        <v>2904</v>
      </c>
      <c r="K2961" t="s">
        <v>2905</v>
      </c>
      <c r="L2961">
        <f>F2961*G2961</f>
        <v>60.599999999999994</v>
      </c>
      <c r="M2961">
        <f t="shared" si="46"/>
        <v>1</v>
      </c>
    </row>
    <row r="2962" spans="1:13" x14ac:dyDescent="0.35">
      <c r="A2962">
        <v>85</v>
      </c>
      <c r="B2962" s="1">
        <v>44362</v>
      </c>
      <c r="C2962">
        <v>988</v>
      </c>
      <c r="D2962" t="s">
        <v>2908</v>
      </c>
      <c r="E2962" t="s">
        <v>2928</v>
      </c>
      <c r="F2962">
        <v>4</v>
      </c>
      <c r="G2962">
        <v>329.92</v>
      </c>
      <c r="H2962">
        <v>145.27000000000001</v>
      </c>
      <c r="I2962" t="b">
        <v>0</v>
      </c>
      <c r="J2962" t="s">
        <v>2929</v>
      </c>
      <c r="K2962" t="s">
        <v>2917</v>
      </c>
      <c r="L2962">
        <f>F2962*G2962</f>
        <v>1319.68</v>
      </c>
      <c r="M2962">
        <f t="shared" si="46"/>
        <v>0</v>
      </c>
    </row>
    <row r="2963" spans="1:13" x14ac:dyDescent="0.35">
      <c r="A2963">
        <v>425</v>
      </c>
      <c r="B2963" s="1">
        <v>44295</v>
      </c>
      <c r="C2963">
        <v>988</v>
      </c>
      <c r="D2963" t="s">
        <v>2908</v>
      </c>
      <c r="E2963" t="s">
        <v>2928</v>
      </c>
      <c r="F2963">
        <v>1</v>
      </c>
      <c r="G2963">
        <v>142.36000000000001</v>
      </c>
      <c r="H2963">
        <v>37.83</v>
      </c>
      <c r="I2963" t="b">
        <v>0</v>
      </c>
      <c r="J2963" t="s">
        <v>2919</v>
      </c>
      <c r="K2963" t="s">
        <v>2905</v>
      </c>
      <c r="L2963">
        <f>F2963*G2963</f>
        <v>142.36000000000001</v>
      </c>
      <c r="M2963">
        <f t="shared" si="46"/>
        <v>0</v>
      </c>
    </row>
    <row r="2964" spans="1:13" x14ac:dyDescent="0.35">
      <c r="A2964">
        <v>5071</v>
      </c>
      <c r="B2964" s="1">
        <v>44612</v>
      </c>
      <c r="C2964">
        <v>989</v>
      </c>
      <c r="D2964" t="s">
        <v>2913</v>
      </c>
      <c r="E2964" t="s">
        <v>2931</v>
      </c>
      <c r="F2964">
        <v>3</v>
      </c>
      <c r="G2964">
        <v>342.37</v>
      </c>
      <c r="H2964">
        <v>97.65</v>
      </c>
      <c r="I2964" t="b">
        <v>0</v>
      </c>
      <c r="J2964" t="s">
        <v>2929</v>
      </c>
      <c r="K2964" t="s">
        <v>2905</v>
      </c>
      <c r="L2964">
        <f>F2964*G2964</f>
        <v>1027.1100000000001</v>
      </c>
      <c r="M2964">
        <f t="shared" si="46"/>
        <v>0</v>
      </c>
    </row>
    <row r="2965" spans="1:13" x14ac:dyDescent="0.35">
      <c r="A2965">
        <v>1925</v>
      </c>
      <c r="B2965" s="1">
        <v>44870</v>
      </c>
      <c r="C2965">
        <v>990</v>
      </c>
      <c r="D2965" t="s">
        <v>2920</v>
      </c>
      <c r="E2965" t="s">
        <v>2935</v>
      </c>
      <c r="F2965">
        <v>5</v>
      </c>
      <c r="G2965">
        <v>339.58</v>
      </c>
      <c r="H2965">
        <v>153.44999999999999</v>
      </c>
      <c r="I2965" t="b">
        <v>0</v>
      </c>
      <c r="J2965" t="s">
        <v>2929</v>
      </c>
      <c r="K2965" t="s">
        <v>2917</v>
      </c>
      <c r="L2965">
        <f>F2965*G2965</f>
        <v>1697.8999999999999</v>
      </c>
      <c r="M2965">
        <f t="shared" si="46"/>
        <v>0</v>
      </c>
    </row>
    <row r="2966" spans="1:13" x14ac:dyDescent="0.35">
      <c r="A2966">
        <v>5593</v>
      </c>
      <c r="B2966" s="1">
        <v>44394</v>
      </c>
      <c r="C2966">
        <v>990</v>
      </c>
      <c r="D2966" t="s">
        <v>2920</v>
      </c>
      <c r="E2966" t="s">
        <v>2921</v>
      </c>
      <c r="F2966">
        <v>2</v>
      </c>
      <c r="G2966">
        <v>48.33</v>
      </c>
      <c r="H2966">
        <v>23.73</v>
      </c>
      <c r="I2966" t="b">
        <v>0</v>
      </c>
      <c r="J2966" t="s">
        <v>2919</v>
      </c>
      <c r="K2966" t="s">
        <v>2905</v>
      </c>
      <c r="L2966">
        <f>F2966*G2966</f>
        <v>96.66</v>
      </c>
      <c r="M2966">
        <f t="shared" si="46"/>
        <v>0</v>
      </c>
    </row>
    <row r="2967" spans="1:13" x14ac:dyDescent="0.35">
      <c r="A2967">
        <v>4351</v>
      </c>
      <c r="B2967" s="1">
        <v>44282</v>
      </c>
      <c r="C2967">
        <v>991</v>
      </c>
      <c r="D2967" t="s">
        <v>2902</v>
      </c>
      <c r="E2967" t="s">
        <v>2933</v>
      </c>
      <c r="F2967">
        <v>5</v>
      </c>
      <c r="G2967">
        <v>121.5</v>
      </c>
      <c r="H2967">
        <v>3.12</v>
      </c>
      <c r="I2967" t="b">
        <v>0</v>
      </c>
      <c r="J2967" t="s">
        <v>2916</v>
      </c>
      <c r="K2967" t="s">
        <v>2905</v>
      </c>
      <c r="L2967">
        <f>F2967*G2967</f>
        <v>607.5</v>
      </c>
      <c r="M2967">
        <f t="shared" si="46"/>
        <v>0</v>
      </c>
    </row>
    <row r="2968" spans="1:13" x14ac:dyDescent="0.35">
      <c r="A2968">
        <v>1909</v>
      </c>
      <c r="B2968" s="1">
        <v>44910</v>
      </c>
      <c r="C2968">
        <v>992</v>
      </c>
      <c r="D2968" t="s">
        <v>2911</v>
      </c>
      <c r="E2968" t="s">
        <v>2912</v>
      </c>
      <c r="F2968">
        <v>2</v>
      </c>
      <c r="G2968">
        <v>366.41</v>
      </c>
      <c r="H2968">
        <v>59.93</v>
      </c>
      <c r="I2968" t="b">
        <v>0</v>
      </c>
      <c r="J2968" t="s">
        <v>2910</v>
      </c>
      <c r="K2968" t="s">
        <v>2905</v>
      </c>
      <c r="L2968">
        <f>F2968*G2968</f>
        <v>732.82</v>
      </c>
      <c r="M2968">
        <f t="shared" si="46"/>
        <v>0</v>
      </c>
    </row>
    <row r="2969" spans="1:13" x14ac:dyDescent="0.35">
      <c r="A2969">
        <v>843</v>
      </c>
      <c r="B2969" s="1">
        <v>44905</v>
      </c>
      <c r="C2969">
        <v>992</v>
      </c>
      <c r="D2969" t="s">
        <v>2911</v>
      </c>
      <c r="E2969" t="s">
        <v>2944</v>
      </c>
      <c r="F2969">
        <v>3</v>
      </c>
      <c r="G2969">
        <v>182.31</v>
      </c>
      <c r="H2969">
        <v>52.68</v>
      </c>
      <c r="I2969" t="b">
        <v>1</v>
      </c>
      <c r="J2969" t="s">
        <v>2916</v>
      </c>
      <c r="K2969" t="s">
        <v>2905</v>
      </c>
      <c r="L2969">
        <f>F2969*G2969</f>
        <v>546.93000000000006</v>
      </c>
      <c r="M2969">
        <f t="shared" si="46"/>
        <v>1</v>
      </c>
    </row>
    <row r="2970" spans="1:13" x14ac:dyDescent="0.35">
      <c r="A2970">
        <v>2537</v>
      </c>
      <c r="B2970" s="1">
        <v>44766</v>
      </c>
      <c r="C2970">
        <v>992</v>
      </c>
      <c r="D2970" t="s">
        <v>2906</v>
      </c>
      <c r="E2970" t="s">
        <v>2907</v>
      </c>
      <c r="F2970">
        <v>4</v>
      </c>
      <c r="G2970">
        <v>248.26</v>
      </c>
      <c r="H2970">
        <v>0.71</v>
      </c>
      <c r="I2970" t="b">
        <v>1</v>
      </c>
      <c r="J2970" t="s">
        <v>2929</v>
      </c>
      <c r="K2970" t="s">
        <v>2917</v>
      </c>
      <c r="L2970">
        <f>F2970*G2970</f>
        <v>993.04</v>
      </c>
      <c r="M2970">
        <f t="shared" si="46"/>
        <v>1</v>
      </c>
    </row>
    <row r="2971" spans="1:13" x14ac:dyDescent="0.35">
      <c r="A2971">
        <v>1745</v>
      </c>
      <c r="B2971" s="1">
        <v>44678</v>
      </c>
      <c r="C2971">
        <v>992</v>
      </c>
      <c r="D2971" t="s">
        <v>2920</v>
      </c>
      <c r="E2971" t="s">
        <v>2930</v>
      </c>
      <c r="F2971">
        <v>5</v>
      </c>
      <c r="G2971">
        <v>238.89</v>
      </c>
      <c r="H2971">
        <v>22.75</v>
      </c>
      <c r="I2971" t="b">
        <v>1</v>
      </c>
      <c r="J2971" t="s">
        <v>2904</v>
      </c>
      <c r="K2971" t="s">
        <v>2905</v>
      </c>
      <c r="L2971">
        <f>F2971*G2971</f>
        <v>1194.4499999999998</v>
      </c>
      <c r="M2971">
        <f t="shared" si="46"/>
        <v>1</v>
      </c>
    </row>
    <row r="2972" spans="1:13" x14ac:dyDescent="0.35">
      <c r="A2972">
        <v>147</v>
      </c>
      <c r="B2972" s="1">
        <v>44772</v>
      </c>
      <c r="C2972">
        <v>993</v>
      </c>
      <c r="D2972" t="s">
        <v>2906</v>
      </c>
      <c r="E2972" t="s">
        <v>2934</v>
      </c>
      <c r="F2972">
        <v>4</v>
      </c>
      <c r="G2972">
        <v>347.32</v>
      </c>
      <c r="H2972">
        <v>26.92</v>
      </c>
      <c r="I2972" t="b">
        <v>1</v>
      </c>
      <c r="J2972" t="s">
        <v>2916</v>
      </c>
      <c r="K2972" t="s">
        <v>2917</v>
      </c>
      <c r="L2972">
        <f>F2972*G2972</f>
        <v>1389.28</v>
      </c>
      <c r="M2972">
        <f t="shared" si="46"/>
        <v>1</v>
      </c>
    </row>
    <row r="2973" spans="1:13" x14ac:dyDescent="0.35">
      <c r="A2973">
        <v>750</v>
      </c>
      <c r="B2973" s="1">
        <v>44574</v>
      </c>
      <c r="C2973">
        <v>993</v>
      </c>
      <c r="D2973" t="s">
        <v>2902</v>
      </c>
      <c r="E2973" t="s">
        <v>2903</v>
      </c>
      <c r="F2973">
        <v>4</v>
      </c>
      <c r="G2973">
        <v>124.44</v>
      </c>
      <c r="H2973">
        <v>30.15</v>
      </c>
      <c r="I2973" t="b">
        <v>1</v>
      </c>
      <c r="J2973" t="s">
        <v>2910</v>
      </c>
      <c r="K2973" t="s">
        <v>2905</v>
      </c>
      <c r="L2973">
        <f>F2973*G2973</f>
        <v>497.76</v>
      </c>
      <c r="M2973">
        <f t="shared" si="46"/>
        <v>1</v>
      </c>
    </row>
    <row r="2974" spans="1:13" x14ac:dyDescent="0.35">
      <c r="A2974">
        <v>4749</v>
      </c>
      <c r="B2974" s="1">
        <v>44562</v>
      </c>
      <c r="C2974">
        <v>993</v>
      </c>
      <c r="D2974" t="s">
        <v>2908</v>
      </c>
      <c r="E2974" t="s">
        <v>2928</v>
      </c>
      <c r="F2974">
        <v>5</v>
      </c>
      <c r="G2974">
        <v>366.99</v>
      </c>
      <c r="H2974">
        <v>169.24</v>
      </c>
      <c r="I2974" t="b">
        <v>0</v>
      </c>
      <c r="J2974" t="s">
        <v>2919</v>
      </c>
      <c r="K2974" t="s">
        <v>2905</v>
      </c>
      <c r="L2974">
        <f>F2974*G2974</f>
        <v>1834.95</v>
      </c>
      <c r="M2974">
        <f t="shared" si="46"/>
        <v>0</v>
      </c>
    </row>
    <row r="2975" spans="1:13" x14ac:dyDescent="0.35">
      <c r="A2975">
        <v>8313</v>
      </c>
      <c r="B2975" s="1">
        <v>44514</v>
      </c>
      <c r="C2975">
        <v>993</v>
      </c>
      <c r="D2975" t="s">
        <v>2911</v>
      </c>
      <c r="E2975" t="s">
        <v>2924</v>
      </c>
      <c r="F2975">
        <v>3</v>
      </c>
      <c r="G2975">
        <v>442.42</v>
      </c>
      <c r="H2975">
        <v>74.709999999999994</v>
      </c>
      <c r="I2975" t="b">
        <v>1</v>
      </c>
      <c r="J2975" t="s">
        <v>2919</v>
      </c>
      <c r="K2975" t="s">
        <v>2905</v>
      </c>
      <c r="L2975">
        <f>F2975*G2975</f>
        <v>1327.26</v>
      </c>
      <c r="M2975">
        <f t="shared" si="46"/>
        <v>1</v>
      </c>
    </row>
    <row r="2976" spans="1:13" x14ac:dyDescent="0.35">
      <c r="A2976">
        <v>2214</v>
      </c>
      <c r="B2976" s="1">
        <v>44485</v>
      </c>
      <c r="C2976">
        <v>993</v>
      </c>
      <c r="D2976" t="s">
        <v>2902</v>
      </c>
      <c r="E2976" t="s">
        <v>2933</v>
      </c>
      <c r="F2976">
        <v>2</v>
      </c>
      <c r="G2976">
        <v>299.51</v>
      </c>
      <c r="H2976">
        <v>68.37</v>
      </c>
      <c r="I2976" t="b">
        <v>0</v>
      </c>
      <c r="J2976" t="s">
        <v>2904</v>
      </c>
      <c r="K2976" t="s">
        <v>2905</v>
      </c>
      <c r="L2976">
        <f>F2976*G2976</f>
        <v>599.02</v>
      </c>
      <c r="M2976">
        <f t="shared" si="46"/>
        <v>0</v>
      </c>
    </row>
    <row r="2977" spans="1:13" x14ac:dyDescent="0.35">
      <c r="A2977">
        <v>5917</v>
      </c>
      <c r="B2977" s="1">
        <v>44924</v>
      </c>
      <c r="C2977">
        <v>994</v>
      </c>
      <c r="D2977" t="s">
        <v>2908</v>
      </c>
      <c r="E2977" t="s">
        <v>2909</v>
      </c>
      <c r="F2977">
        <v>4</v>
      </c>
      <c r="G2977">
        <v>157.12</v>
      </c>
      <c r="H2977">
        <v>62.93</v>
      </c>
      <c r="I2977" t="b">
        <v>1</v>
      </c>
      <c r="J2977" t="s">
        <v>2919</v>
      </c>
      <c r="K2977" t="s">
        <v>2917</v>
      </c>
      <c r="L2977">
        <f>F2977*G2977</f>
        <v>628.48</v>
      </c>
      <c r="M2977">
        <f t="shared" si="46"/>
        <v>1</v>
      </c>
    </row>
    <row r="2978" spans="1:13" x14ac:dyDescent="0.35">
      <c r="A2978">
        <v>6116</v>
      </c>
      <c r="B2978" s="1">
        <v>44875</v>
      </c>
      <c r="C2978">
        <v>994</v>
      </c>
      <c r="D2978" t="s">
        <v>2906</v>
      </c>
      <c r="E2978" t="s">
        <v>2922</v>
      </c>
      <c r="F2978">
        <v>2</v>
      </c>
      <c r="G2978">
        <v>417.55</v>
      </c>
      <c r="H2978">
        <v>177.62</v>
      </c>
      <c r="I2978" t="b">
        <v>1</v>
      </c>
      <c r="J2978" t="s">
        <v>2910</v>
      </c>
      <c r="K2978" t="s">
        <v>2905</v>
      </c>
      <c r="L2978">
        <f>F2978*G2978</f>
        <v>835.1</v>
      </c>
      <c r="M2978">
        <f t="shared" si="46"/>
        <v>1</v>
      </c>
    </row>
    <row r="2979" spans="1:13" x14ac:dyDescent="0.35">
      <c r="A2979">
        <v>3044</v>
      </c>
      <c r="B2979" s="1">
        <v>44872</v>
      </c>
      <c r="C2979">
        <v>994</v>
      </c>
      <c r="D2979" t="s">
        <v>2920</v>
      </c>
      <c r="E2979" t="s">
        <v>2936</v>
      </c>
      <c r="F2979">
        <v>4</v>
      </c>
      <c r="G2979">
        <v>402.63</v>
      </c>
      <c r="H2979">
        <v>17.86</v>
      </c>
      <c r="I2979" t="b">
        <v>0</v>
      </c>
      <c r="J2979" t="s">
        <v>2916</v>
      </c>
      <c r="K2979" t="s">
        <v>2917</v>
      </c>
      <c r="L2979">
        <f>F2979*G2979</f>
        <v>1610.52</v>
      </c>
      <c r="M2979">
        <f t="shared" si="46"/>
        <v>0</v>
      </c>
    </row>
    <row r="2980" spans="1:13" x14ac:dyDescent="0.35">
      <c r="A2980">
        <v>2734</v>
      </c>
      <c r="B2980" s="1">
        <v>44781</v>
      </c>
      <c r="C2980">
        <v>994</v>
      </c>
      <c r="D2980" t="s">
        <v>2906</v>
      </c>
      <c r="E2980" t="s">
        <v>2922</v>
      </c>
      <c r="F2980">
        <v>1</v>
      </c>
      <c r="G2980">
        <v>331.05</v>
      </c>
      <c r="H2980">
        <v>28.2</v>
      </c>
      <c r="I2980" t="b">
        <v>1</v>
      </c>
      <c r="J2980" t="s">
        <v>2919</v>
      </c>
      <c r="K2980" t="s">
        <v>2917</v>
      </c>
      <c r="L2980">
        <f>F2980*G2980</f>
        <v>331.05</v>
      </c>
      <c r="M2980">
        <f t="shared" si="46"/>
        <v>1</v>
      </c>
    </row>
    <row r="2981" spans="1:13" x14ac:dyDescent="0.35">
      <c r="A2981">
        <v>754</v>
      </c>
      <c r="B2981" s="1">
        <v>44638</v>
      </c>
      <c r="C2981">
        <v>994</v>
      </c>
      <c r="D2981" t="s">
        <v>2911</v>
      </c>
      <c r="E2981" t="s">
        <v>2924</v>
      </c>
      <c r="F2981">
        <v>2</v>
      </c>
      <c r="G2981">
        <v>489.45</v>
      </c>
      <c r="H2981">
        <v>102.53</v>
      </c>
      <c r="I2981" t="b">
        <v>1</v>
      </c>
      <c r="J2981" t="s">
        <v>2910</v>
      </c>
      <c r="K2981" t="s">
        <v>2905</v>
      </c>
      <c r="L2981">
        <f>F2981*G2981</f>
        <v>978.9</v>
      </c>
      <c r="M2981">
        <f t="shared" si="46"/>
        <v>1</v>
      </c>
    </row>
    <row r="2982" spans="1:13" x14ac:dyDescent="0.35">
      <c r="A2982">
        <v>3973</v>
      </c>
      <c r="B2982" s="1">
        <v>44463</v>
      </c>
      <c r="C2982">
        <v>994</v>
      </c>
      <c r="D2982" t="s">
        <v>2902</v>
      </c>
      <c r="E2982" t="s">
        <v>2933</v>
      </c>
      <c r="F2982">
        <v>4</v>
      </c>
      <c r="G2982">
        <v>492.63</v>
      </c>
      <c r="H2982">
        <v>95.41</v>
      </c>
      <c r="I2982" t="b">
        <v>0</v>
      </c>
      <c r="J2982" t="s">
        <v>2916</v>
      </c>
      <c r="K2982" t="s">
        <v>2917</v>
      </c>
      <c r="L2982">
        <f>F2982*G2982</f>
        <v>1970.52</v>
      </c>
      <c r="M2982">
        <f t="shared" si="46"/>
        <v>0</v>
      </c>
    </row>
    <row r="2983" spans="1:13" x14ac:dyDescent="0.35">
      <c r="A2983">
        <v>267</v>
      </c>
      <c r="B2983" s="1">
        <v>44818</v>
      </c>
      <c r="C2983">
        <v>995</v>
      </c>
      <c r="D2983" t="s">
        <v>2920</v>
      </c>
      <c r="E2983" t="s">
        <v>2936</v>
      </c>
      <c r="F2983">
        <v>3</v>
      </c>
      <c r="G2983">
        <v>421.8</v>
      </c>
      <c r="H2983">
        <v>189.57</v>
      </c>
      <c r="I2983" t="b">
        <v>1</v>
      </c>
      <c r="J2983" t="s">
        <v>2919</v>
      </c>
      <c r="K2983" t="s">
        <v>2905</v>
      </c>
      <c r="L2983">
        <f>F2983*G2983</f>
        <v>1265.4000000000001</v>
      </c>
      <c r="M2983">
        <f t="shared" si="46"/>
        <v>1</v>
      </c>
    </row>
    <row r="2984" spans="1:13" x14ac:dyDescent="0.35">
      <c r="A2984">
        <v>6437</v>
      </c>
      <c r="B2984" s="1">
        <v>44708</v>
      </c>
      <c r="C2984">
        <v>995</v>
      </c>
      <c r="D2984" t="s">
        <v>2913</v>
      </c>
      <c r="E2984" t="s">
        <v>2914</v>
      </c>
      <c r="F2984">
        <v>5</v>
      </c>
      <c r="G2984">
        <v>257.32</v>
      </c>
      <c r="H2984">
        <v>28.57</v>
      </c>
      <c r="I2984" t="b">
        <v>0</v>
      </c>
      <c r="J2984" t="s">
        <v>2929</v>
      </c>
      <c r="K2984" t="s">
        <v>2917</v>
      </c>
      <c r="L2984">
        <f>F2984*G2984</f>
        <v>1286.5999999999999</v>
      </c>
      <c r="M2984">
        <f t="shared" si="46"/>
        <v>0</v>
      </c>
    </row>
    <row r="2985" spans="1:13" x14ac:dyDescent="0.35">
      <c r="A2985">
        <v>4293</v>
      </c>
      <c r="B2985" s="1">
        <v>44637</v>
      </c>
      <c r="C2985">
        <v>995</v>
      </c>
      <c r="D2985" t="s">
        <v>2911</v>
      </c>
      <c r="E2985" t="s">
        <v>2912</v>
      </c>
      <c r="F2985">
        <v>5</v>
      </c>
      <c r="G2985">
        <v>297.89999999999998</v>
      </c>
      <c r="H2985">
        <v>87.26</v>
      </c>
      <c r="I2985" t="b">
        <v>1</v>
      </c>
      <c r="J2985" t="s">
        <v>2919</v>
      </c>
      <c r="K2985" t="s">
        <v>2917</v>
      </c>
      <c r="L2985">
        <f>F2985*G2985</f>
        <v>1489.5</v>
      </c>
      <c r="M2985">
        <f t="shared" si="46"/>
        <v>1</v>
      </c>
    </row>
    <row r="2986" spans="1:13" x14ac:dyDescent="0.35">
      <c r="A2986">
        <v>8690</v>
      </c>
      <c r="B2986" s="1">
        <v>44329</v>
      </c>
      <c r="C2986">
        <v>995</v>
      </c>
      <c r="D2986" t="s">
        <v>2908</v>
      </c>
      <c r="E2986" t="s">
        <v>2909</v>
      </c>
      <c r="F2986">
        <v>2</v>
      </c>
      <c r="G2986">
        <v>33.01</v>
      </c>
      <c r="H2986">
        <v>15.19</v>
      </c>
      <c r="I2986" t="b">
        <v>0</v>
      </c>
      <c r="J2986" t="s">
        <v>2910</v>
      </c>
      <c r="K2986" t="s">
        <v>2905</v>
      </c>
      <c r="L2986">
        <f>F2986*G2986</f>
        <v>66.02</v>
      </c>
      <c r="M2986">
        <f t="shared" si="46"/>
        <v>0</v>
      </c>
    </row>
    <row r="2987" spans="1:13" x14ac:dyDescent="0.35">
      <c r="A2987">
        <v>769</v>
      </c>
      <c r="B2987" s="1">
        <v>45001</v>
      </c>
      <c r="C2987">
        <v>996</v>
      </c>
      <c r="D2987" t="s">
        <v>2911</v>
      </c>
      <c r="E2987" t="s">
        <v>2942</v>
      </c>
      <c r="F2987">
        <v>5</v>
      </c>
      <c r="G2987">
        <v>166.18</v>
      </c>
      <c r="H2987">
        <v>34.590000000000003</v>
      </c>
      <c r="I2987" t="b">
        <v>1</v>
      </c>
      <c r="J2987" t="s">
        <v>2910</v>
      </c>
      <c r="K2987" t="s">
        <v>2905</v>
      </c>
      <c r="L2987">
        <f>F2987*G2987</f>
        <v>830.90000000000009</v>
      </c>
      <c r="M2987">
        <f t="shared" si="46"/>
        <v>1</v>
      </c>
    </row>
    <row r="2988" spans="1:13" x14ac:dyDescent="0.35">
      <c r="A2988">
        <v>8549</v>
      </c>
      <c r="B2988" s="1">
        <v>44701</v>
      </c>
      <c r="C2988">
        <v>996</v>
      </c>
      <c r="D2988" t="s">
        <v>2913</v>
      </c>
      <c r="E2988" t="s">
        <v>2940</v>
      </c>
      <c r="F2988">
        <v>4</v>
      </c>
      <c r="G2988">
        <v>167.74</v>
      </c>
      <c r="H2988">
        <v>60.52</v>
      </c>
      <c r="I2988" t="b">
        <v>0</v>
      </c>
      <c r="J2988" t="s">
        <v>2919</v>
      </c>
      <c r="K2988" t="s">
        <v>2917</v>
      </c>
      <c r="L2988">
        <f>F2988*G2988</f>
        <v>670.96</v>
      </c>
      <c r="M2988">
        <f t="shared" si="46"/>
        <v>0</v>
      </c>
    </row>
    <row r="2989" spans="1:13" x14ac:dyDescent="0.35">
      <c r="A2989">
        <v>5711</v>
      </c>
      <c r="B2989" s="1">
        <v>44356</v>
      </c>
      <c r="C2989">
        <v>996</v>
      </c>
      <c r="D2989" t="s">
        <v>2911</v>
      </c>
      <c r="E2989" t="s">
        <v>2924</v>
      </c>
      <c r="F2989">
        <v>3</v>
      </c>
      <c r="G2989">
        <v>263.66000000000003</v>
      </c>
      <c r="H2989">
        <v>54.25</v>
      </c>
      <c r="I2989" t="b">
        <v>0</v>
      </c>
      <c r="J2989" t="s">
        <v>2904</v>
      </c>
      <c r="K2989" t="s">
        <v>2905</v>
      </c>
      <c r="L2989">
        <f>F2989*G2989</f>
        <v>790.98</v>
      </c>
      <c r="M2989">
        <f t="shared" si="46"/>
        <v>0</v>
      </c>
    </row>
    <row r="2990" spans="1:13" x14ac:dyDescent="0.35">
      <c r="A2990">
        <v>7092</v>
      </c>
      <c r="B2990" s="1">
        <v>44331</v>
      </c>
      <c r="C2990">
        <v>996</v>
      </c>
      <c r="D2990" t="s">
        <v>2902</v>
      </c>
      <c r="E2990" t="s">
        <v>2923</v>
      </c>
      <c r="F2990">
        <v>4</v>
      </c>
      <c r="G2990">
        <v>141.65</v>
      </c>
      <c r="H2990">
        <v>5.23</v>
      </c>
      <c r="I2990" t="b">
        <v>0</v>
      </c>
      <c r="J2990" t="s">
        <v>2910</v>
      </c>
      <c r="K2990" t="s">
        <v>2905</v>
      </c>
      <c r="L2990">
        <f>F2990*G2990</f>
        <v>566.6</v>
      </c>
      <c r="M2990">
        <f t="shared" si="46"/>
        <v>0</v>
      </c>
    </row>
    <row r="2991" spans="1:13" x14ac:dyDescent="0.35">
      <c r="A2991">
        <v>2987</v>
      </c>
      <c r="B2991" s="1">
        <v>44856</v>
      </c>
      <c r="C2991">
        <v>997</v>
      </c>
      <c r="D2991" t="s">
        <v>2920</v>
      </c>
      <c r="E2991" t="s">
        <v>2921</v>
      </c>
      <c r="F2991">
        <v>2</v>
      </c>
      <c r="G2991">
        <v>126.57</v>
      </c>
      <c r="H2991">
        <v>2.6</v>
      </c>
      <c r="I2991" t="b">
        <v>0</v>
      </c>
      <c r="J2991" t="s">
        <v>2904</v>
      </c>
      <c r="K2991" t="s">
        <v>2917</v>
      </c>
      <c r="L2991">
        <f>F2991*G2991</f>
        <v>253.14</v>
      </c>
      <c r="M2991">
        <f t="shared" si="46"/>
        <v>0</v>
      </c>
    </row>
    <row r="2992" spans="1:13" x14ac:dyDescent="0.35">
      <c r="A2992">
        <v>2673</v>
      </c>
      <c r="B2992" s="1">
        <v>44987</v>
      </c>
      <c r="C2992">
        <v>998</v>
      </c>
      <c r="D2992" t="s">
        <v>2908</v>
      </c>
      <c r="E2992" t="s">
        <v>2938</v>
      </c>
      <c r="F2992">
        <v>5</v>
      </c>
      <c r="G2992">
        <v>494.46</v>
      </c>
      <c r="H2992">
        <v>150.51</v>
      </c>
      <c r="I2992" t="b">
        <v>0</v>
      </c>
      <c r="J2992" t="s">
        <v>2919</v>
      </c>
      <c r="K2992" t="s">
        <v>2917</v>
      </c>
      <c r="L2992">
        <f>F2992*G2992</f>
        <v>2472.2999999999997</v>
      </c>
      <c r="M2992">
        <f t="shared" si="46"/>
        <v>0</v>
      </c>
    </row>
    <row r="2993" spans="1:13" x14ac:dyDescent="0.35">
      <c r="A2993">
        <v>5826</v>
      </c>
      <c r="B2993" s="1">
        <v>44861</v>
      </c>
      <c r="C2993">
        <v>998</v>
      </c>
      <c r="D2993" t="s">
        <v>2913</v>
      </c>
      <c r="E2993" t="s">
        <v>2931</v>
      </c>
      <c r="F2993">
        <v>1</v>
      </c>
      <c r="G2993">
        <v>67.5</v>
      </c>
      <c r="H2993">
        <v>17.399999999999999</v>
      </c>
      <c r="I2993" t="b">
        <v>0</v>
      </c>
      <c r="J2993" t="s">
        <v>2904</v>
      </c>
      <c r="K2993" t="s">
        <v>2905</v>
      </c>
      <c r="L2993">
        <f>F2993*G2993</f>
        <v>67.5</v>
      </c>
      <c r="M2993">
        <f t="shared" si="46"/>
        <v>0</v>
      </c>
    </row>
    <row r="2994" spans="1:13" x14ac:dyDescent="0.35">
      <c r="A2994">
        <v>1999</v>
      </c>
      <c r="B2994" s="1">
        <v>44837</v>
      </c>
      <c r="C2994">
        <v>998</v>
      </c>
      <c r="D2994" t="s">
        <v>2902</v>
      </c>
      <c r="E2994" t="s">
        <v>2939</v>
      </c>
      <c r="F2994">
        <v>4</v>
      </c>
      <c r="G2994">
        <v>387.9</v>
      </c>
      <c r="H2994">
        <v>85.91</v>
      </c>
      <c r="I2994" t="b">
        <v>1</v>
      </c>
      <c r="J2994" t="s">
        <v>2916</v>
      </c>
      <c r="K2994" t="s">
        <v>2905</v>
      </c>
      <c r="L2994">
        <f>F2994*G2994</f>
        <v>1551.6</v>
      </c>
      <c r="M2994">
        <f t="shared" si="46"/>
        <v>1</v>
      </c>
    </row>
    <row r="2995" spans="1:13" x14ac:dyDescent="0.35">
      <c r="A2995">
        <v>5831</v>
      </c>
      <c r="B2995" s="1">
        <v>44829</v>
      </c>
      <c r="C2995">
        <v>998</v>
      </c>
      <c r="D2995" t="s">
        <v>2920</v>
      </c>
      <c r="E2995" t="s">
        <v>2930</v>
      </c>
      <c r="F2995">
        <v>3</v>
      </c>
      <c r="G2995">
        <v>209.57</v>
      </c>
      <c r="H2995">
        <v>77.69</v>
      </c>
      <c r="I2995" t="b">
        <v>1</v>
      </c>
      <c r="J2995" t="s">
        <v>2904</v>
      </c>
      <c r="K2995" t="s">
        <v>2917</v>
      </c>
      <c r="L2995">
        <f>F2995*G2995</f>
        <v>628.71</v>
      </c>
      <c r="M2995">
        <f t="shared" si="46"/>
        <v>1</v>
      </c>
    </row>
    <row r="2996" spans="1:13" x14ac:dyDescent="0.35">
      <c r="A2996">
        <v>5960</v>
      </c>
      <c r="B2996" s="1">
        <v>44981</v>
      </c>
      <c r="C2996">
        <v>999</v>
      </c>
      <c r="D2996" t="s">
        <v>2920</v>
      </c>
      <c r="E2996" t="s">
        <v>2935</v>
      </c>
      <c r="F2996">
        <v>2</v>
      </c>
      <c r="G2996">
        <v>301.52999999999997</v>
      </c>
      <c r="H2996">
        <v>149.36000000000001</v>
      </c>
      <c r="I2996" t="b">
        <v>1</v>
      </c>
      <c r="J2996" t="s">
        <v>2916</v>
      </c>
      <c r="K2996" t="s">
        <v>2905</v>
      </c>
      <c r="L2996">
        <f>F2996*G2996</f>
        <v>603.05999999999995</v>
      </c>
      <c r="M2996">
        <f t="shared" si="46"/>
        <v>1</v>
      </c>
    </row>
    <row r="2997" spans="1:13" x14ac:dyDescent="0.35">
      <c r="A2997">
        <v>2109</v>
      </c>
      <c r="B2997" s="1">
        <v>44366</v>
      </c>
      <c r="C2997">
        <v>999</v>
      </c>
      <c r="D2997" t="s">
        <v>2906</v>
      </c>
      <c r="E2997" t="s">
        <v>2941</v>
      </c>
      <c r="F2997">
        <v>3</v>
      </c>
      <c r="G2997">
        <v>399.5</v>
      </c>
      <c r="H2997">
        <v>67.73</v>
      </c>
      <c r="I2997" t="b">
        <v>0</v>
      </c>
      <c r="J2997" t="s">
        <v>2916</v>
      </c>
      <c r="K2997" t="s">
        <v>2917</v>
      </c>
      <c r="L2997">
        <f>F2997*G2997</f>
        <v>1198.5</v>
      </c>
      <c r="M2997">
        <f t="shared" si="46"/>
        <v>0</v>
      </c>
    </row>
    <row r="2998" spans="1:13" x14ac:dyDescent="0.35">
      <c r="A2998">
        <v>2474</v>
      </c>
      <c r="B2998" s="1">
        <v>44833</v>
      </c>
      <c r="C2998">
        <v>1000</v>
      </c>
      <c r="D2998" t="s">
        <v>2906</v>
      </c>
      <c r="E2998" t="s">
        <v>2934</v>
      </c>
      <c r="F2998">
        <v>4</v>
      </c>
      <c r="G2998">
        <v>24.74</v>
      </c>
      <c r="H2998">
        <v>11.38</v>
      </c>
      <c r="I2998" t="b">
        <v>1</v>
      </c>
      <c r="J2998" t="s">
        <v>2904</v>
      </c>
      <c r="K2998" t="s">
        <v>2917</v>
      </c>
      <c r="L2998">
        <f>F2998*G2998</f>
        <v>98.96</v>
      </c>
      <c r="M2998">
        <f t="shared" si="46"/>
        <v>1</v>
      </c>
    </row>
    <row r="2999" spans="1:13" x14ac:dyDescent="0.35">
      <c r="A2999">
        <v>7491</v>
      </c>
      <c r="B2999" s="1">
        <v>44514</v>
      </c>
      <c r="C2999">
        <v>1000</v>
      </c>
      <c r="D2999" t="s">
        <v>2906</v>
      </c>
      <c r="E2999" t="s">
        <v>2934</v>
      </c>
      <c r="F2999">
        <v>4</v>
      </c>
      <c r="G2999">
        <v>164.67</v>
      </c>
      <c r="H2999">
        <v>0.69</v>
      </c>
      <c r="I2999" t="b">
        <v>1</v>
      </c>
      <c r="J2999" t="s">
        <v>2929</v>
      </c>
      <c r="K2999" t="s">
        <v>2917</v>
      </c>
      <c r="L2999">
        <f>F2999*G2999</f>
        <v>658.68</v>
      </c>
      <c r="M2999">
        <f t="shared" si="46"/>
        <v>1</v>
      </c>
    </row>
    <row r="3000" spans="1:13" x14ac:dyDescent="0.35">
      <c r="A3000">
        <v>9937</v>
      </c>
      <c r="B3000" s="1">
        <v>44509</v>
      </c>
      <c r="C3000">
        <v>1000</v>
      </c>
      <c r="D3000" t="s">
        <v>2920</v>
      </c>
      <c r="E3000" t="s">
        <v>2921</v>
      </c>
      <c r="F3000">
        <v>5</v>
      </c>
      <c r="G3000">
        <v>54.8</v>
      </c>
      <c r="H3000">
        <v>18.600000000000001</v>
      </c>
      <c r="I3000" t="b">
        <v>0</v>
      </c>
      <c r="J3000" t="s">
        <v>2916</v>
      </c>
      <c r="K3000" t="s">
        <v>2917</v>
      </c>
      <c r="L3000">
        <f>F3000*G3000</f>
        <v>274</v>
      </c>
      <c r="M3000">
        <f t="shared" si="46"/>
        <v>0</v>
      </c>
    </row>
    <row r="3001" spans="1:13" x14ac:dyDescent="0.35">
      <c r="A3001">
        <v>3316</v>
      </c>
      <c r="B3001" s="1">
        <v>44447</v>
      </c>
      <c r="C3001">
        <v>1000</v>
      </c>
      <c r="D3001" t="s">
        <v>2911</v>
      </c>
      <c r="E3001" t="s">
        <v>2943</v>
      </c>
      <c r="F3001">
        <v>3</v>
      </c>
      <c r="G3001">
        <v>226.98</v>
      </c>
      <c r="H3001">
        <v>102.69</v>
      </c>
      <c r="I3001" t="b">
        <v>1</v>
      </c>
      <c r="J3001" t="s">
        <v>2910</v>
      </c>
      <c r="K3001" t="s">
        <v>2905</v>
      </c>
      <c r="L3001">
        <f>F3001*G3001</f>
        <v>680.93999999999994</v>
      </c>
      <c r="M3001">
        <f t="shared" si="46"/>
        <v>1</v>
      </c>
    </row>
  </sheetData>
  <sortState xmlns:xlrd2="http://schemas.microsoft.com/office/spreadsheetml/2017/richdata2" ref="A2:K3002">
    <sortCondition ref="C2:C3002"/>
    <sortCondition descending="1" ref="B2:B300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Sheet1</vt:lpstr>
      <vt:lpstr>Sheet2</vt:lpstr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croma</dc:creator>
  <cp:lastModifiedBy>croma</cp:lastModifiedBy>
  <dcterms:created xsi:type="dcterms:W3CDTF">2023-03-26T09:36:33Z</dcterms:created>
  <dcterms:modified xsi:type="dcterms:W3CDTF">2023-03-26T11:51:58Z</dcterms:modified>
</cp:coreProperties>
</file>