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aa3571315f1a87/Desktop/Sales DashBoards Excel/Car Sales/"/>
    </mc:Choice>
  </mc:AlternateContent>
  <xr:revisionPtr revIDLastSave="4" documentId="8_{EB6BB5F9-3E14-4417-A692-D55878432823}" xr6:coauthVersionLast="47" xr6:coauthVersionMax="47" xr10:uidLastSave="{72A3EFD9-A751-4D0C-8C65-1D600946F4B3}"/>
  <bookViews>
    <workbookView xWindow="-108" yWindow="-108" windowWidth="23256" windowHeight="12456" activeTab="1" xr2:uid="{00000000-000D-0000-FFFF-FFFF00000000}"/>
  </bookViews>
  <sheets>
    <sheet name="Car_sales" sheetId="1" r:id="rId1"/>
    <sheet name="Car Sale Scorecard" sheetId="5" r:id="rId2"/>
    <sheet name="Sheet1" sheetId="2" r:id="rId3"/>
    <sheet name="Dashbaord BP" sheetId="3" r:id="rId4"/>
    <sheet name="Sheet3" sheetId="4" r:id="rId5"/>
  </sheets>
  <definedNames>
    <definedName name="__year_resale_value">Sheet1!$D$2:$D$158</definedName>
    <definedName name="_xlnm._FilterDatabase" localSheetId="2" hidden="1">Sheet1!$A$1:$O$158</definedName>
    <definedName name="Fuel_efficiency">Sheet1!$H$2:$H$158</definedName>
    <definedName name="Horsepower">Sheet1!$G$2:$G$158</definedName>
    <definedName name="Latest_Launch">Sheet1!$N$2:$N$158</definedName>
    <definedName name="Manufacturer">Sheet1!$A$2:$A$158</definedName>
    <definedName name="Model">Sheet1!$B$2:$B$158</definedName>
    <definedName name="Month">Sheet1!$K$2:$K$158</definedName>
    <definedName name="month_year">Sheet1!$I$2:$I$158</definedName>
    <definedName name="Power_perf_factor">Sheet1!$O$2:$O$158</definedName>
    <definedName name="Price_in_thousands">Sheet1!$F$2:$F$158</definedName>
    <definedName name="QTR">Sheet1!$L$2:$L$158</definedName>
    <definedName name="QTR_YEAR">Sheet1!$M$2:$M$158</definedName>
    <definedName name="Sales_in_thousands">Sheet1!$C$2:$C$158</definedName>
    <definedName name="Vehicle_type">Sheet1!$E$2:$E$158</definedName>
    <definedName name="Year">Sheet1!$J$2:$J$158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F15" i="3"/>
  <c r="H21" i="5"/>
  <c r="H22" i="5"/>
  <c r="H23" i="5"/>
  <c r="H24" i="5"/>
  <c r="H25" i="5"/>
  <c r="H26" i="5"/>
  <c r="I20" i="5"/>
  <c r="I21" i="5"/>
  <c r="I23" i="5"/>
  <c r="I24" i="5"/>
  <c r="I26" i="5"/>
  <c r="K20" i="5"/>
  <c r="K21" i="5"/>
  <c r="K23" i="5"/>
  <c r="K24" i="5"/>
  <c r="K26" i="5"/>
  <c r="H20" i="5"/>
  <c r="K19" i="5" l="1"/>
  <c r="H19" i="5"/>
  <c r="I19" i="5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2" i="2"/>
  <c r="L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2" i="2"/>
  <c r="K17" i="5" s="1"/>
  <c r="K26" i="3"/>
  <c r="I24" i="3"/>
  <c r="H23" i="3"/>
  <c r="I26" i="3"/>
  <c r="H20" i="3"/>
  <c r="K21" i="3"/>
  <c r="H26" i="3"/>
  <c r="K23" i="3"/>
  <c r="I21" i="3"/>
  <c r="K20" i="3"/>
  <c r="I20" i="3"/>
  <c r="K24" i="3"/>
  <c r="I23" i="3"/>
  <c r="H21" i="3"/>
  <c r="H24" i="3"/>
  <c r="J20" i="3" l="1"/>
  <c r="J21" i="3"/>
  <c r="J23" i="3"/>
  <c r="J24" i="3"/>
  <c r="J26" i="3"/>
  <c r="L21" i="3"/>
  <c r="L23" i="3"/>
  <c r="L24" i="3"/>
  <c r="L26" i="3"/>
  <c r="L20" i="3"/>
  <c r="I17" i="3"/>
  <c r="K9" i="5"/>
  <c r="K8" i="5"/>
  <c r="J9" i="5"/>
  <c r="J8" i="5"/>
  <c r="I8" i="5"/>
  <c r="H9" i="5"/>
  <c r="H8" i="5"/>
  <c r="I9" i="5"/>
  <c r="K19" i="3"/>
  <c r="L19" i="3" s="1"/>
  <c r="H19" i="3"/>
  <c r="H17" i="5"/>
  <c r="L17" i="5" s="1"/>
  <c r="I17" i="5"/>
  <c r="I19" i="3"/>
  <c r="J24" i="5"/>
  <c r="J20" i="5"/>
  <c r="J21" i="5"/>
  <c r="J23" i="5"/>
  <c r="J26" i="5"/>
  <c r="L26" i="5"/>
  <c r="L21" i="5"/>
  <c r="L20" i="5"/>
  <c r="L23" i="5"/>
  <c r="L24" i="5"/>
  <c r="J19" i="3"/>
  <c r="H17" i="3"/>
  <c r="K17" i="3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M6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56" i="2"/>
  <c r="M148" i="2"/>
  <c r="M140" i="2"/>
  <c r="M132" i="2"/>
  <c r="M124" i="2"/>
  <c r="M116" i="2"/>
  <c r="M108" i="2"/>
  <c r="M100" i="2"/>
  <c r="M92" i="2"/>
  <c r="M84" i="2"/>
  <c r="M80" i="2"/>
  <c r="M72" i="2"/>
  <c r="M64" i="2"/>
  <c r="M56" i="2"/>
  <c r="M48" i="2"/>
  <c r="M44" i="2"/>
  <c r="M40" i="2"/>
  <c r="M32" i="2"/>
  <c r="M28" i="2"/>
  <c r="M24" i="2"/>
  <c r="M20" i="2"/>
  <c r="M16" i="2"/>
  <c r="M12" i="2"/>
  <c r="M8" i="2"/>
  <c r="M4" i="2"/>
  <c r="M152" i="2"/>
  <c r="M144" i="2"/>
  <c r="M136" i="2"/>
  <c r="M128" i="2"/>
  <c r="M120" i="2"/>
  <c r="M112" i="2"/>
  <c r="M104" i="2"/>
  <c r="M96" i="2"/>
  <c r="M88" i="2"/>
  <c r="M76" i="2"/>
  <c r="M68" i="2"/>
  <c r="M60" i="2"/>
  <c r="M52" i="2"/>
  <c r="M36" i="2"/>
  <c r="M2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3" i="2"/>
  <c r="H8" i="3"/>
  <c r="I9" i="3"/>
  <c r="H9" i="3"/>
  <c r="K8" i="3"/>
  <c r="K9" i="3"/>
  <c r="J8" i="3"/>
  <c r="J9" i="3"/>
  <c r="I8" i="3"/>
  <c r="J17" i="5" l="1"/>
  <c r="J19" i="5"/>
  <c r="L19" i="5"/>
  <c r="L17" i="3"/>
  <c r="J17" i="3"/>
</calcChain>
</file>

<file path=xl/sharedStrings.xml><?xml version="1.0" encoding="utf-8"?>
<sst xmlns="http://schemas.openxmlformats.org/spreadsheetml/2006/main" count="1075" uniqueCount="216">
  <si>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</si>
  <si>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</si>
  <si>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</si>
  <si>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</si>
  <si>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</si>
  <si>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</si>
  <si>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</si>
  <si>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</si>
  <si>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</si>
  <si>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</si>
  <si>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</si>
  <si>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</si>
  <si>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</si>
  <si>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</si>
  <si>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</si>
  <si>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</si>
  <si>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</si>
  <si>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</si>
  <si>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</si>
  <si>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</si>
  <si>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</si>
  <si>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</si>
  <si>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</si>
  <si>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</si>
  <si>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</si>
  <si>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</si>
  <si>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</si>
  <si>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</si>
  <si>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</si>
  <si>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</si>
  <si>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</si>
  <si>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</si>
  <si>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</si>
  <si>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</si>
  <si>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</si>
  <si>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</si>
  <si>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</si>
  <si>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</si>
  <si>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</si>
  <si>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</si>
  <si>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</si>
  <si>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</si>
  <si>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</si>
  <si>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</si>
  <si>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</si>
  <si>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</si>
  <si>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</si>
  <si>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</si>
  <si>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</si>
  <si>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</si>
  <si>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</si>
  <si>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</si>
  <si>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</si>
  <si>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</si>
  <si>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</si>
  <si>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</si>
  <si>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</si>
  <si>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</si>
  <si>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Town &amp; Country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</si>
  <si>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</si>
  <si>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</si>
  <si>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</si>
  <si>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</si>
  <si>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</si>
  <si>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</si>
  <si>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</si>
  <si>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</si>
  <si>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</si>
  <si>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</si>
  <si>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</si>
  <si>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</si>
  <si>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</si>
  <si>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</si>
  <si>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</si>
  <si>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</si>
  <si>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</si>
  <si>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</si>
  <si>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</si>
  <si>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</si>
  <si>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</si>
  <si>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</si>
  <si>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</si>
  <si>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</si>
  <si>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</si>
  <si>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</si>
  <si>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</si>
  <si>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</si>
  <si>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</si>
  <si>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</si>
  <si>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</si>
  <si>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</si>
  <si>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</si>
  <si>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</si>
  <si>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</si>
  <si>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</si>
  <si>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</si>
  <si>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</si>
  <si>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</si>
  <si>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</si>
  <si>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</si>
  <si>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</si>
  <si>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</si>
  <si>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</si>
  <si>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</si>
  <si>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</si>
  <si>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</si>
  <si>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</si>
  <si>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</si>
  <si>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</si>
  <si>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</si>
  <si>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</si>
  <si>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</si>
  <si>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</si>
  <si>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</si>
  <si>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</si>
  <si>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</si>
  <si>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</si>
  <si>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</si>
  <si>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</si>
  <si>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</si>
  <si>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</si>
  <si>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</si>
  <si>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</si>
  <si>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</si>
  <si>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</si>
  <si>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</si>
  <si>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</si>
  <si>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</si>
  <si>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</si>
  <si>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</si>
  <si>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</si>
  <si>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</si>
  <si>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</si>
  <si>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</si>
  <si>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</si>
  <si>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</si>
  <si>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</si>
  <si>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</si>
  <si>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</si>
  <si>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</si>
  <si>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</si>
  <si>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</si>
  <si>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</si>
  <si>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</si>
  <si>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</si>
  <si>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</si>
  <si>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</si>
  <si>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</si>
  <si>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</si>
  <si>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</si>
  <si>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</si>
  <si>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</si>
  <si>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</si>
  <si>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</si>
  <si>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</si>
  <si>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</si>
  <si>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</si>
  <si>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</si>
  <si>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</si>
  <si>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</si>
  <si>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</si>
  <si>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</si>
  <si>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</si>
  <si>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</si>
  <si>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</si>
  <si>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</si>
  <si>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</si>
  <si>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</si>
  <si>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</si>
  <si>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</si>
  <si>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</si>
  <si>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</si>
  <si>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</si>
  <si>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</si>
  <si>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</si>
  <si>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</si>
  <si>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</si>
  <si>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</si>
  <si>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</si>
  <si>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</si>
  <si>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</si>
  <si>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</si>
  <si>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</si>
  <si>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</si>
  <si>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</si>
  <si>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</si>
  <si>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</si>
  <si>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</si>
  <si>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</si>
  <si>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</si>
  <si>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</si>
  <si>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</si>
  <si>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</si>
  <si>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</si>
  <si>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</si>
  <si>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</si>
  <si>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</si>
  <si>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</si>
  <si>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</si>
  <si>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</si>
  <si>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</si>
  <si>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</si>
  <si>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View</t>
  </si>
  <si>
    <t>Dashboard</t>
  </si>
  <si>
    <t>month_year</t>
  </si>
  <si>
    <t>Year</t>
  </si>
  <si>
    <t>Sales</t>
  </si>
  <si>
    <t>Month</t>
  </si>
  <si>
    <t>QTR</t>
  </si>
  <si>
    <t>QTR_YEAR</t>
  </si>
  <si>
    <t>Year_1</t>
  </si>
  <si>
    <t>Year_2</t>
  </si>
  <si>
    <t>QTR_A</t>
  </si>
  <si>
    <t>QTR_B</t>
  </si>
  <si>
    <t>QTR_C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</si>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</sst>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8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16" fillId="0" borderId="36" xfId="0" applyFont="1" applyBorder="1"/>
    <xf numFmtId="0" fontId="16" fillId="0" borderId="16" xfId="0" applyFont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164" fontId="0" fillId="0" borderId="23" xfId="0" applyNumberFormat="1" applyBorder="1"/>
    <xf numFmtId="0" fontId="16" fillId="0" borderId="16" xfId="0" applyFont="1" applyBorder="1"/>
    <xf numFmtId="0" fontId="0" fillId="0" borderId="44" xfId="0" applyBorder="1"/>
    <xf numFmtId="0" fontId="18" fillId="5" borderId="16" xfId="9" applyFont="1" applyBorder="1" applyAlignment="1">
      <alignment horizontal="center" vertical="center"/>
    </xf>
    <xf numFmtId="0" fontId="18" fillId="5" borderId="45" xfId="9" applyFont="1" applyBorder="1" applyAlignment="1">
      <alignment vertical="center"/>
    </xf>
    <xf numFmtId="0" fontId="18" fillId="5" borderId="16" xfId="9" applyFont="1" applyBorder="1"/>
    <xf numFmtId="0" fontId="19" fillId="0" borderId="23" xfId="0" applyFont="1" applyBorder="1"/>
    <xf numFmtId="0" fontId="19" fillId="0" borderId="24" xfId="0" applyFont="1" applyBorder="1"/>
    <xf numFmtId="0" fontId="19" fillId="0" borderId="18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9" xfId="0" applyFont="1" applyBorder="1"/>
    <xf numFmtId="0" fontId="19" fillId="0" borderId="34" xfId="0" applyFont="1" applyBorder="1"/>
    <xf numFmtId="0" fontId="19" fillId="0" borderId="25" xfId="0" applyFont="1" applyBorder="1"/>
    <xf numFmtId="0" fontId="19" fillId="0" borderId="20" xfId="0" applyFont="1" applyBorder="1"/>
    <xf numFmtId="0" fontId="21" fillId="2" borderId="40" xfId="6" applyFont="1" applyBorder="1" applyAlignment="1"/>
    <xf numFmtId="0" fontId="21" fillId="2" borderId="0" xfId="6" applyFont="1" applyBorder="1" applyAlignment="1"/>
    <xf numFmtId="0" fontId="21" fillId="2" borderId="40" xfId="6" applyFont="1" applyBorder="1"/>
    <xf numFmtId="0" fontId="20" fillId="3" borderId="40" xfId="7" applyFont="1" applyBorder="1" applyAlignment="1">
      <alignment horizontal="center"/>
    </xf>
    <xf numFmtId="0" fontId="20" fillId="3" borderId="39" xfId="7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21" xfId="0" applyFont="1" applyBorder="1"/>
    <xf numFmtId="0" fontId="24" fillId="6" borderId="16" xfId="10" applyFont="1" applyBorder="1"/>
    <xf numFmtId="0" fontId="19" fillId="0" borderId="35" xfId="0" applyFont="1" applyBorder="1"/>
    <xf numFmtId="0" fontId="19" fillId="0" borderId="26" xfId="0" applyFont="1" applyBorder="1"/>
    <xf numFmtId="0" fontId="19" fillId="0" borderId="43" xfId="0" applyFont="1" applyBorder="1"/>
    <xf numFmtId="0" fontId="19" fillId="0" borderId="32" xfId="0" applyFont="1" applyBorder="1"/>
    <xf numFmtId="0" fontId="19" fillId="0" borderId="44" xfId="0" applyFont="1" applyBorder="1"/>
    <xf numFmtId="0" fontId="19" fillId="10" borderId="16" xfId="19" applyFont="1" applyBorder="1"/>
    <xf numFmtId="0" fontId="19" fillId="0" borderId="16" xfId="0" applyFont="1" applyBorder="1"/>
    <xf numFmtId="0" fontId="25" fillId="0" borderId="41" xfId="0" applyFont="1" applyBorder="1"/>
    <xf numFmtId="0" fontId="25" fillId="0" borderId="42" xfId="0" applyFont="1" applyBorder="1"/>
    <xf numFmtId="0" fontId="22" fillId="4" borderId="16" xfId="8" applyFont="1" applyBorder="1"/>
    <xf numFmtId="0" fontId="22" fillId="4" borderId="34" xfId="8" applyFont="1" applyBorder="1"/>
    <xf numFmtId="0" fontId="22" fillId="4" borderId="26" xfId="8" applyFont="1" applyBorder="1"/>
    <xf numFmtId="0" fontId="19" fillId="14" borderId="34" xfId="23" applyFont="1" applyBorder="1"/>
    <xf numFmtId="0" fontId="26" fillId="0" borderId="15" xfId="0" applyFont="1" applyBorder="1"/>
    <xf numFmtId="0" fontId="22" fillId="4" borderId="19" xfId="8" applyFont="1" applyBorder="1"/>
    <xf numFmtId="0" fontId="19" fillId="14" borderId="16" xfId="23" applyFont="1" applyBorder="1"/>
    <xf numFmtId="0" fontId="22" fillId="4" borderId="20" xfId="8" applyFont="1" applyBorder="1"/>
    <xf numFmtId="0" fontId="22" fillId="4" borderId="21" xfId="8" applyFont="1" applyBorder="1"/>
    <xf numFmtId="0" fontId="22" fillId="4" borderId="37" xfId="8" applyFont="1" applyBorder="1"/>
    <xf numFmtId="0" fontId="19" fillId="22" borderId="34" xfId="31" applyFont="1" applyBorder="1"/>
    <xf numFmtId="0" fontId="19" fillId="22" borderId="16" xfId="31" applyFont="1" applyBorder="1"/>
    <xf numFmtId="0" fontId="19" fillId="30" borderId="16" xfId="39" applyFont="1" applyBorder="1"/>
    <xf numFmtId="0" fontId="0" fillId="0" borderId="38" xfId="0" applyBorder="1"/>
    <xf numFmtId="0" fontId="19" fillId="0" borderId="0" xfId="0" applyFont="1"/>
    <xf numFmtId="0" fontId="23" fillId="6" borderId="4" xfId="11" applyFont="1"/>
    <xf numFmtId="0" fontId="0" fillId="0" borderId="46" xfId="0" applyBorder="1"/>
    <xf numFmtId="0" fontId="0" fillId="0" borderId="47" xfId="0" applyBorder="1"/>
    <xf numFmtId="0" fontId="0" fillId="0" borderId="48" xfId="0" applyBorder="1"/>
    <xf numFmtId="164" fontId="19" fillId="0" borderId="22" xfId="0" applyNumberFormat="1" applyFont="1" applyBorder="1"/>
    <xf numFmtId="0" fontId="20" fillId="3" borderId="41" xfId="7" applyFont="1" applyBorder="1" applyAlignment="1">
      <alignment horizontal="center"/>
    </xf>
    <xf numFmtId="0" fontId="20" fillId="3" borderId="29" xfId="7" applyFont="1" applyBorder="1" applyAlignment="1">
      <alignment horizontal="center"/>
    </xf>
    <xf numFmtId="0" fontId="20" fillId="3" borderId="30" xfId="7" applyFont="1" applyBorder="1" applyAlignment="1">
      <alignment horizontal="center"/>
    </xf>
    <xf numFmtId="0" fontId="22" fillId="4" borderId="34" xfId="8" applyFont="1" applyBorder="1" applyAlignment="1">
      <alignment horizontal="center"/>
    </xf>
    <xf numFmtId="0" fontId="22" fillId="4" borderId="26" xfId="8" applyFont="1" applyBorder="1" applyAlignment="1">
      <alignment horizontal="center"/>
    </xf>
    <xf numFmtId="0" fontId="22" fillId="4" borderId="37" xfId="8" applyFont="1" applyBorder="1" applyAlignment="1">
      <alignment horizontal="center"/>
    </xf>
    <xf numFmtId="0" fontId="19" fillId="0" borderId="39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9" fillId="0" borderId="4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7" xfId="0" applyBorder="1" applyAlignment="1">
      <alignment horizontal="center"/>
    </xf>
    <xf numFmtId="0" fontId="25" fillId="0" borderId="45" xfId="0" applyFont="1" applyBorder="1"/>
    <xf numFmtId="0" fontId="19" fillId="0" borderId="0" xfId="0" applyFont="1" applyBorder="1"/>
    <xf numFmtId="0" fontId="26" fillId="0" borderId="27" xfId="0" applyFont="1" applyBorder="1"/>
    <xf numFmtId="0" fontId="26" fillId="0" borderId="31" xfId="0" applyFont="1" applyBorder="1"/>
    <xf numFmtId="0" fontId="26" fillId="0" borderId="33" xfId="0" applyFont="1" applyBorder="1"/>
    <xf numFmtId="0" fontId="27" fillId="0" borderId="27" xfId="0" applyFont="1" applyBorder="1"/>
    <xf numFmtId="0" fontId="27" fillId="0" borderId="33" xfId="0" applyFont="1" applyBorder="1"/>
    <xf numFmtId="0" fontId="28" fillId="0" borderId="45" xfId="0" applyFont="1" applyBorder="1"/>
    <xf numFmtId="0" fontId="26" fillId="0" borderId="19" xfId="0" applyFont="1" applyBorder="1"/>
    <xf numFmtId="0" fontId="26" fillId="0" borderId="20" xfId="0" applyFont="1" applyBorder="1"/>
    <xf numFmtId="0" fontId="26" fillId="0" borderId="21" xfId="0" applyFont="1" applyBorder="1"/>
    <xf numFmtId="0" fontId="26" fillId="0" borderId="43" xfId="0" applyFont="1" applyBorder="1"/>
    <xf numFmtId="0" fontId="26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Spin" dx="26" fmlaLink="$F$14" max="30" min="1" page="10" val="10"/>
</file>

<file path=xl/ctrlProps/ctrlProp2.xml><?xml version="1.0" encoding="utf-8"?>
<formControlPr xmlns="http://schemas.microsoft.com/office/spreadsheetml/2009/9/main" objectType="Spin" dx="26" fmlaLink="$F$14" max="30" min="1" page="10" val="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7620</xdr:colOff>
          <xdr:row>12</xdr:row>
          <xdr:rowOff>7620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7620</xdr:colOff>
          <xdr:row>12</xdr:row>
          <xdr:rowOff>7620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topLeftCell="B1" workbookViewId="0">
      <selection activeCell="A2" sqref="A2"/>
    </sheetView>
  </sheetViews>
  <sheetFormatPr defaultRowHeight="14.4" x14ac:dyDescent="0.3"/>
  <cols>
    <col min="1" max="1" width="12.21875" bestFit="1" customWidth="1"/>
    <col min="2" max="2" width="14.33203125" bestFit="1" customWidth="1"/>
    <col min="3" max="3" width="17" bestFit="1" customWidth="1"/>
    <col min="4" max="4" width="18" bestFit="1" customWidth="1"/>
    <col min="5" max="5" width="11.44140625" bestFit="1" customWidth="1"/>
    <col min="6" max="6" width="16.88671875" bestFit="1" customWidth="1"/>
    <col min="7" max="7" width="10.33203125" bestFit="1" customWidth="1"/>
    <col min="8" max="8" width="11" bestFit="1" customWidth="1"/>
    <col min="9" max="9" width="10" bestFit="1" customWidth="1"/>
    <col min="10" max="10" width="5.88671875" bestFit="1" customWidth="1"/>
    <col min="11" max="11" width="6.44140625" bestFit="1" customWidth="1"/>
    <col min="12" max="12" width="11.21875" bestFit="1" customWidth="1"/>
    <col min="13" max="13" width="12.109375" bestFit="1" customWidth="1"/>
    <col min="14" max="14" width="13.33203125" bestFit="1" customWidth="1"/>
    <col min="15" max="15" width="12.77734375" bestFit="1" customWidth="1"/>
    <col min="16" max="16" width="16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x14ac:dyDescent="0.3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 s="1">
        <v>40608</v>
      </c>
      <c r="P3">
        <v>91.370777660000002</v>
      </c>
    </row>
    <row r="4" spans="1:16" x14ac:dyDescent="0.3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 s="1">
        <v>41000</v>
      </c>
    </row>
    <row r="5" spans="1:16" x14ac:dyDescent="0.3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 s="1">
        <v>40819</v>
      </c>
      <c r="P5">
        <v>91.389779329999996</v>
      </c>
    </row>
    <row r="6" spans="1:16" x14ac:dyDescent="0.3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O6" s="1">
        <v>40765</v>
      </c>
      <c r="P6">
        <v>62.777639200000003</v>
      </c>
    </row>
    <row r="7" spans="1:16" x14ac:dyDescent="0.3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O7" s="1">
        <v>40794</v>
      </c>
      <c r="P7">
        <v>84.565105020000004</v>
      </c>
    </row>
    <row r="8" spans="1:16" x14ac:dyDescent="0.3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O8" s="1">
        <v>40966</v>
      </c>
      <c r="P8">
        <v>134.65685819999999</v>
      </c>
    </row>
    <row r="9" spans="1:16" x14ac:dyDescent="0.3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</v>
      </c>
      <c r="O9" s="1">
        <v>40722</v>
      </c>
      <c r="P9">
        <v>71.191206710000003</v>
      </c>
    </row>
    <row r="10" spans="1:16" x14ac:dyDescent="0.3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  <c r="O10" s="1">
        <v>40937</v>
      </c>
      <c r="P10">
        <v>81.877068559999998</v>
      </c>
    </row>
    <row r="11" spans="1:16" x14ac:dyDescent="0.3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x14ac:dyDescent="0.3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O12" s="1">
        <v>40849</v>
      </c>
      <c r="P12">
        <v>71.181451319999994</v>
      </c>
    </row>
    <row r="13" spans="1:16" x14ac:dyDescent="0.3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O13" s="1">
        <v>40789</v>
      </c>
      <c r="P13">
        <v>95.636702529999994</v>
      </c>
    </row>
    <row r="14" spans="1:16" x14ac:dyDescent="0.3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 s="1">
        <v>40991</v>
      </c>
      <c r="P14">
        <v>85.828408249999995</v>
      </c>
    </row>
    <row r="15" spans="1:16" x14ac:dyDescent="0.3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O15" s="1">
        <v>40747</v>
      </c>
      <c r="P15">
        <v>84.254525810000004</v>
      </c>
    </row>
    <row r="16" spans="1:16" x14ac:dyDescent="0.3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O16" s="1">
        <v>40962</v>
      </c>
      <c r="P16">
        <v>113.85459760000001</v>
      </c>
    </row>
    <row r="17" spans="1:16" x14ac:dyDescent="0.3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s="1">
        <v>40662</v>
      </c>
      <c r="P17">
        <v>115.6213578</v>
      </c>
    </row>
    <row r="18" spans="1:16" x14ac:dyDescent="0.3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O18" s="1">
        <v>40874</v>
      </c>
      <c r="P18">
        <v>113.7658739</v>
      </c>
    </row>
    <row r="19" spans="1:16" x14ac:dyDescent="0.3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s="1">
        <v>40814</v>
      </c>
      <c r="P19">
        <v>83.483093580000002</v>
      </c>
    </row>
    <row r="20" spans="1:16" x14ac:dyDescent="0.3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5.5720000000000001</v>
      </c>
      <c r="M20">
        <v>30</v>
      </c>
      <c r="N20">
        <v>15</v>
      </c>
      <c r="O20" s="1">
        <v>41016</v>
      </c>
      <c r="P20">
        <v>109.5091165</v>
      </c>
    </row>
    <row r="21" spans="1:16" x14ac:dyDescent="0.3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 s="1">
        <v>40772</v>
      </c>
      <c r="P21">
        <v>46.363347470000001</v>
      </c>
    </row>
    <row r="22" spans="1:16" x14ac:dyDescent="0.3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 s="1">
        <v>40987</v>
      </c>
      <c r="P22">
        <v>67.314462160000005</v>
      </c>
    </row>
    <row r="23" spans="1:16" x14ac:dyDescent="0.3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s="1">
        <v>40687</v>
      </c>
      <c r="P23">
        <v>69.991395600000004</v>
      </c>
    </row>
    <row r="24" spans="1:16" x14ac:dyDescent="0.3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s="1">
        <v>40899</v>
      </c>
      <c r="P24">
        <v>72.030917189999997</v>
      </c>
    </row>
    <row r="25" spans="1:16" x14ac:dyDescent="0.3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s="1">
        <v>40839</v>
      </c>
      <c r="P25">
        <v>81.118543329999994</v>
      </c>
    </row>
    <row r="26" spans="1:16" x14ac:dyDescent="0.3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 s="1">
        <v>41041</v>
      </c>
      <c r="P26">
        <v>141.14115000000001</v>
      </c>
    </row>
    <row r="27" spans="1:16" x14ac:dyDescent="0.3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  <c r="O27" s="1">
        <v>40797</v>
      </c>
      <c r="P27">
        <v>48.297636099999998</v>
      </c>
    </row>
    <row r="28" spans="1:16" x14ac:dyDescent="0.3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  <c r="O28" s="1">
        <v>41012</v>
      </c>
      <c r="P28">
        <v>23.276272330000001</v>
      </c>
    </row>
    <row r="29" spans="1:16" x14ac:dyDescent="0.3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  <c r="O29" s="1">
        <v>40712</v>
      </c>
      <c r="P29">
        <v>71.838039440000003</v>
      </c>
    </row>
    <row r="30" spans="1:16" x14ac:dyDescent="0.3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  <c r="O30" s="1">
        <v>40924</v>
      </c>
      <c r="P30">
        <v>65.957183959999995</v>
      </c>
    </row>
    <row r="31" spans="1:16" x14ac:dyDescent="0.3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  <c r="O31" s="1">
        <v>40864</v>
      </c>
      <c r="P31">
        <v>69.521355049999997</v>
      </c>
    </row>
    <row r="32" spans="1:16" x14ac:dyDescent="0.3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  <c r="O32" s="1">
        <v>41066</v>
      </c>
      <c r="P32">
        <v>80.02378204</v>
      </c>
    </row>
    <row r="33" spans="1:16" x14ac:dyDescent="0.3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  <c r="O33" s="1">
        <v>40822</v>
      </c>
      <c r="P33">
        <v>53.566199869999998</v>
      </c>
    </row>
    <row r="34" spans="1:16" x14ac:dyDescent="0.3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  <c r="O34" s="1">
        <v>41037</v>
      </c>
      <c r="P34">
        <v>101.3292807</v>
      </c>
    </row>
    <row r="35" spans="1:16" x14ac:dyDescent="0.3">
      <c r="A35" t="s">
        <v>52</v>
      </c>
      <c r="B35" t="s">
        <v>58</v>
      </c>
      <c r="C35">
        <v>53.48</v>
      </c>
      <c r="D35">
        <v>19.54</v>
      </c>
      <c r="E35" t="s">
        <v>41</v>
      </c>
      <c r="O35" s="1">
        <v>40737</v>
      </c>
    </row>
    <row r="36" spans="1:16" x14ac:dyDescent="0.3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3.5670000000000002</v>
      </c>
      <c r="M36">
        <v>17</v>
      </c>
      <c r="N36">
        <v>23</v>
      </c>
      <c r="O36" s="1">
        <v>40949</v>
      </c>
      <c r="P36">
        <v>101.6552441</v>
      </c>
    </row>
    <row r="37" spans="1:16" x14ac:dyDescent="0.3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2.5670000000000002</v>
      </c>
      <c r="M37">
        <v>12.5</v>
      </c>
      <c r="N37">
        <v>29</v>
      </c>
      <c r="O37" s="1">
        <v>40889</v>
      </c>
      <c r="P37">
        <v>52.084898750000001</v>
      </c>
    </row>
    <row r="38" spans="1:16" x14ac:dyDescent="0.3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2.879</v>
      </c>
      <c r="M38">
        <v>15.9</v>
      </c>
      <c r="N38">
        <v>24</v>
      </c>
      <c r="O38" s="1">
        <v>41091</v>
      </c>
      <c r="P38">
        <v>65.650508340000002</v>
      </c>
    </row>
    <row r="39" spans="1:16" x14ac:dyDescent="0.3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3.0579999999999998</v>
      </c>
      <c r="M39">
        <v>16</v>
      </c>
      <c r="N39">
        <v>24</v>
      </c>
      <c r="O39" s="1">
        <v>40847</v>
      </c>
      <c r="P39">
        <v>67.876107840000003</v>
      </c>
    </row>
    <row r="40" spans="1:16" x14ac:dyDescent="0.3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3.4889999999999999</v>
      </c>
      <c r="M40">
        <v>17</v>
      </c>
      <c r="O40" s="1">
        <v>41062</v>
      </c>
      <c r="P40">
        <v>80.831470170000003</v>
      </c>
    </row>
    <row r="41" spans="1:16" x14ac:dyDescent="0.3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3.375</v>
      </c>
      <c r="M41">
        <v>19</v>
      </c>
      <c r="N41">
        <v>16</v>
      </c>
      <c r="O41" s="1">
        <v>40762</v>
      </c>
      <c r="P41">
        <v>188.14432300000001</v>
      </c>
    </row>
    <row r="42" spans="1:16" x14ac:dyDescent="0.3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 s="1">
        <v>40974</v>
      </c>
      <c r="P42">
        <v>90.211700050000005</v>
      </c>
    </row>
    <row r="43" spans="1:16" x14ac:dyDescent="0.3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4.2450000000000001</v>
      </c>
      <c r="M43">
        <v>32</v>
      </c>
      <c r="N43">
        <v>15</v>
      </c>
      <c r="O43" s="1">
        <v>40914</v>
      </c>
      <c r="P43">
        <v>71.135291609999996</v>
      </c>
    </row>
    <row r="44" spans="1:16" x14ac:dyDescent="0.3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4.298</v>
      </c>
      <c r="M44">
        <v>32</v>
      </c>
      <c r="N44">
        <v>16</v>
      </c>
      <c r="O44" s="1">
        <v>41116</v>
      </c>
      <c r="P44">
        <v>70.078321540000005</v>
      </c>
    </row>
    <row r="45" spans="1:16" x14ac:dyDescent="0.3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3.5569999999999999</v>
      </c>
      <c r="M45">
        <v>22</v>
      </c>
      <c r="N45">
        <v>19</v>
      </c>
      <c r="O45" s="1">
        <v>40872</v>
      </c>
      <c r="P45">
        <v>49.64500177</v>
      </c>
    </row>
    <row r="46" spans="1:16" x14ac:dyDescent="0.3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4.3940000000000001</v>
      </c>
      <c r="M46">
        <v>25</v>
      </c>
      <c r="N46">
        <v>17</v>
      </c>
      <c r="O46" s="1">
        <v>41087</v>
      </c>
      <c r="P46">
        <v>92.85412522</v>
      </c>
    </row>
    <row r="47" spans="1:16" x14ac:dyDescent="0.3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3.5329999999999999</v>
      </c>
      <c r="M47">
        <v>20</v>
      </c>
      <c r="N47">
        <v>24</v>
      </c>
      <c r="O47" s="1">
        <v>40787</v>
      </c>
      <c r="P47">
        <v>61.227000310000001</v>
      </c>
    </row>
    <row r="48" spans="1:16" x14ac:dyDescent="0.3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2.468</v>
      </c>
      <c r="M48">
        <v>12.7</v>
      </c>
      <c r="N48">
        <v>30</v>
      </c>
      <c r="O48" s="1">
        <v>40999</v>
      </c>
      <c r="P48">
        <v>44.083709460000001</v>
      </c>
    </row>
    <row r="49" spans="1:16" x14ac:dyDescent="0.3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3.2029999999999998</v>
      </c>
      <c r="M49">
        <v>15.7</v>
      </c>
      <c r="N49">
        <v>24</v>
      </c>
      <c r="O49" s="1">
        <v>40939</v>
      </c>
      <c r="P49">
        <v>76.509184559999994</v>
      </c>
    </row>
    <row r="50" spans="1:16" x14ac:dyDescent="0.3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2.7690000000000001</v>
      </c>
      <c r="M50">
        <v>15</v>
      </c>
      <c r="N50">
        <v>25</v>
      </c>
      <c r="O50" s="1">
        <v>41141</v>
      </c>
      <c r="P50">
        <v>67.351010720000005</v>
      </c>
    </row>
    <row r="51" spans="1:16" x14ac:dyDescent="0.3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3.3679999999999999</v>
      </c>
      <c r="M51">
        <v>16</v>
      </c>
      <c r="N51">
        <v>24</v>
      </c>
      <c r="O51" s="1">
        <v>40897</v>
      </c>
      <c r="P51">
        <v>62.503739500000002</v>
      </c>
    </row>
    <row r="52" spans="1:16" x14ac:dyDescent="0.3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2.5640000000000001</v>
      </c>
      <c r="M52">
        <v>13.2</v>
      </c>
      <c r="N52">
        <v>30</v>
      </c>
      <c r="O52" s="1">
        <v>41112</v>
      </c>
      <c r="P52">
        <v>43.117132009999999</v>
      </c>
    </row>
    <row r="53" spans="1:16" x14ac:dyDescent="0.3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3.9079999999999999</v>
      </c>
      <c r="M53">
        <v>19</v>
      </c>
      <c r="N53">
        <v>21</v>
      </c>
      <c r="O53" s="1">
        <v>40812</v>
      </c>
      <c r="P53">
        <v>80.499536710000001</v>
      </c>
    </row>
    <row r="54" spans="1:16" x14ac:dyDescent="0.3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3.8759999999999999</v>
      </c>
      <c r="M54">
        <v>21</v>
      </c>
      <c r="N54">
        <v>19</v>
      </c>
      <c r="O54" s="1">
        <v>41024</v>
      </c>
      <c r="P54">
        <v>87.635495779999999</v>
      </c>
    </row>
    <row r="55" spans="1:16" x14ac:dyDescent="0.3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3.7610000000000001</v>
      </c>
      <c r="M55">
        <v>26</v>
      </c>
      <c r="N55">
        <v>21</v>
      </c>
      <c r="O55" s="1">
        <v>40964</v>
      </c>
      <c r="P55">
        <v>62.095048390000002</v>
      </c>
    </row>
    <row r="56" spans="1:16" x14ac:dyDescent="0.3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4.8079999999999998</v>
      </c>
      <c r="M56">
        <v>26</v>
      </c>
      <c r="N56">
        <v>16</v>
      </c>
      <c r="O56" s="1">
        <v>41166</v>
      </c>
      <c r="P56">
        <v>100.0248023</v>
      </c>
    </row>
    <row r="57" spans="1:16" x14ac:dyDescent="0.3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3.0859999999999999</v>
      </c>
      <c r="M57">
        <v>20</v>
      </c>
      <c r="N57">
        <v>23</v>
      </c>
      <c r="O57" s="1">
        <v>40922</v>
      </c>
      <c r="P57">
        <v>47.389531310000002</v>
      </c>
    </row>
    <row r="58" spans="1:16" x14ac:dyDescent="0.3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4.2409999999999997</v>
      </c>
      <c r="M58">
        <v>25.1</v>
      </c>
      <c r="N58">
        <v>18</v>
      </c>
      <c r="O58" s="1">
        <v>41137</v>
      </c>
      <c r="P58">
        <v>89.401934729999994</v>
      </c>
    </row>
    <row r="59" spans="1:16" x14ac:dyDescent="0.3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2.339</v>
      </c>
      <c r="M59">
        <v>11.9</v>
      </c>
      <c r="N59">
        <v>32</v>
      </c>
      <c r="O59" s="1">
        <v>40837</v>
      </c>
      <c r="P59">
        <v>42.879097340000001</v>
      </c>
    </row>
    <row r="60" spans="1:16" x14ac:dyDescent="0.3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2.9319999999999999</v>
      </c>
      <c r="M60">
        <v>17.100000000000001</v>
      </c>
      <c r="N60">
        <v>27</v>
      </c>
      <c r="O60" s="1">
        <v>41049</v>
      </c>
      <c r="P60">
        <v>54.269548290000003</v>
      </c>
    </row>
    <row r="61" spans="1:16" x14ac:dyDescent="0.3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3.2189999999999999</v>
      </c>
      <c r="M61">
        <v>15.3</v>
      </c>
      <c r="N61">
        <v>24</v>
      </c>
      <c r="O61" s="1">
        <v>40989</v>
      </c>
      <c r="P61">
        <v>60.087966620000003</v>
      </c>
    </row>
    <row r="62" spans="1:16" x14ac:dyDescent="0.3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3.8570000000000002</v>
      </c>
      <c r="M62">
        <v>21.1</v>
      </c>
      <c r="N62">
        <v>19</v>
      </c>
      <c r="O62" s="1">
        <v>41191</v>
      </c>
      <c r="P62">
        <v>83.602500800000001</v>
      </c>
    </row>
    <row r="63" spans="1:16" x14ac:dyDescent="0.3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4.2880000000000003</v>
      </c>
      <c r="M63">
        <v>20</v>
      </c>
      <c r="N63">
        <v>23</v>
      </c>
      <c r="O63" s="1">
        <v>40947</v>
      </c>
      <c r="P63">
        <v>85.217691340000002</v>
      </c>
    </row>
    <row r="64" spans="1:16" x14ac:dyDescent="0.3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 s="1">
        <v>41162</v>
      </c>
      <c r="P64">
        <v>36.672283579999998</v>
      </c>
    </row>
    <row r="65" spans="1:16" x14ac:dyDescent="0.3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2.6259999999999999</v>
      </c>
      <c r="M65">
        <v>14.5</v>
      </c>
      <c r="N65">
        <v>27</v>
      </c>
      <c r="O65" s="1">
        <v>40862</v>
      </c>
      <c r="P65">
        <v>54.590045160000003</v>
      </c>
    </row>
    <row r="66" spans="1:16" x14ac:dyDescent="0.3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3.0720000000000001</v>
      </c>
      <c r="M66">
        <v>17.2</v>
      </c>
      <c r="N66">
        <v>25</v>
      </c>
      <c r="O66" s="1">
        <v>41074</v>
      </c>
      <c r="P66">
        <v>58.758248999999999</v>
      </c>
    </row>
    <row r="67" spans="1:16" x14ac:dyDescent="0.3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3.3420000000000001</v>
      </c>
      <c r="M67">
        <v>18.5</v>
      </c>
      <c r="N67">
        <v>25</v>
      </c>
      <c r="O67" s="1">
        <v>41014</v>
      </c>
      <c r="P67">
        <v>92.436889230000006</v>
      </c>
    </row>
    <row r="68" spans="1:16" x14ac:dyDescent="0.3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 s="1">
        <v>41216</v>
      </c>
      <c r="P68">
        <v>102.17898479999999</v>
      </c>
    </row>
    <row r="69" spans="1:16" x14ac:dyDescent="0.3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3.0449999999999999</v>
      </c>
      <c r="M69">
        <v>19</v>
      </c>
      <c r="N69">
        <v>17</v>
      </c>
      <c r="O69" s="1">
        <v>40972</v>
      </c>
      <c r="P69">
        <v>48.672897910000003</v>
      </c>
    </row>
    <row r="70" spans="1:16" x14ac:dyDescent="0.3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3.194</v>
      </c>
      <c r="M70">
        <v>20</v>
      </c>
      <c r="N70">
        <v>20</v>
      </c>
      <c r="O70" s="1">
        <v>41187</v>
      </c>
      <c r="P70">
        <v>76.584439619999998</v>
      </c>
    </row>
    <row r="71" spans="1:16" x14ac:dyDescent="0.3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 s="1">
        <v>40887</v>
      </c>
      <c r="P71">
        <v>80.387779120000005</v>
      </c>
    </row>
    <row r="72" spans="1:16" x14ac:dyDescent="0.3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3.3730000000000002</v>
      </c>
      <c r="M72">
        <v>18.5</v>
      </c>
      <c r="N72">
        <v>23</v>
      </c>
      <c r="O72" s="1">
        <v>41099</v>
      </c>
      <c r="P72">
        <v>87.211001039999999</v>
      </c>
    </row>
    <row r="73" spans="1:16" x14ac:dyDescent="0.3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3.6379999999999999</v>
      </c>
      <c r="M73">
        <v>19.8</v>
      </c>
      <c r="N73">
        <v>23</v>
      </c>
      <c r="O73" s="1">
        <v>41039</v>
      </c>
      <c r="P73">
        <v>94.946698400000002</v>
      </c>
    </row>
    <row r="74" spans="1:16" x14ac:dyDescent="0.3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3.6930000000000001</v>
      </c>
      <c r="M74">
        <v>19.8</v>
      </c>
      <c r="N74">
        <v>21</v>
      </c>
      <c r="O74" s="1">
        <v>41241</v>
      </c>
      <c r="P74">
        <v>125.0133574</v>
      </c>
    </row>
    <row r="75" spans="1:16" x14ac:dyDescent="0.3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s="1">
        <v>40997</v>
      </c>
      <c r="P75">
        <v>124.44671630000001</v>
      </c>
    </row>
    <row r="76" spans="1:16" x14ac:dyDescent="0.3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5.4009999999999998</v>
      </c>
      <c r="M76">
        <v>25.4</v>
      </c>
      <c r="N76">
        <v>15</v>
      </c>
      <c r="O76" s="1">
        <v>41212</v>
      </c>
      <c r="P76">
        <v>105.760458</v>
      </c>
    </row>
    <row r="77" spans="1:16" x14ac:dyDescent="0.3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 s="1">
        <v>40912</v>
      </c>
      <c r="P77">
        <v>91.943801559999997</v>
      </c>
    </row>
    <row r="78" spans="1:16" x14ac:dyDescent="0.3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3.8679999999999999</v>
      </c>
      <c r="M78">
        <v>20</v>
      </c>
      <c r="N78">
        <v>22</v>
      </c>
      <c r="O78" s="1">
        <v>41124</v>
      </c>
      <c r="P78">
        <v>113.5402069</v>
      </c>
    </row>
    <row r="79" spans="1:16" x14ac:dyDescent="0.3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4.1210000000000004</v>
      </c>
      <c r="M79">
        <v>19</v>
      </c>
      <c r="N79">
        <v>21</v>
      </c>
      <c r="O79" s="1">
        <v>41064</v>
      </c>
      <c r="P79">
        <v>93.957916900000001</v>
      </c>
    </row>
    <row r="80" spans="1:16" x14ac:dyDescent="0.3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5.3929999999999998</v>
      </c>
      <c r="M80">
        <v>30</v>
      </c>
      <c r="N80">
        <v>15</v>
      </c>
      <c r="O80" s="1">
        <v>41266</v>
      </c>
      <c r="P80">
        <v>123.97204670000001</v>
      </c>
    </row>
    <row r="81" spans="1:16" x14ac:dyDescent="0.3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s="1">
        <v>41022</v>
      </c>
      <c r="P81">
        <v>45.832180559999998</v>
      </c>
    </row>
    <row r="82" spans="1:16" x14ac:dyDescent="0.3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s="1">
        <v>41237</v>
      </c>
      <c r="P82">
        <v>62.441962349999997</v>
      </c>
    </row>
    <row r="83" spans="1:16" x14ac:dyDescent="0.3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2.9449999999999998</v>
      </c>
      <c r="M83">
        <v>16.3</v>
      </c>
      <c r="N83">
        <v>25</v>
      </c>
      <c r="O83" s="1">
        <v>40937</v>
      </c>
      <c r="P83">
        <v>58.606772919999997</v>
      </c>
    </row>
    <row r="84" spans="1:16" x14ac:dyDescent="0.3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3.4430000000000001</v>
      </c>
      <c r="M84">
        <v>19</v>
      </c>
      <c r="N84">
        <v>22</v>
      </c>
      <c r="O84" s="1">
        <v>41149</v>
      </c>
      <c r="P84">
        <v>84.83077858</v>
      </c>
    </row>
    <row r="85" spans="1:16" x14ac:dyDescent="0.3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3.1309999999999998</v>
      </c>
      <c r="M85">
        <v>19.8</v>
      </c>
      <c r="N85">
        <v>21</v>
      </c>
      <c r="O85" s="1">
        <v>41089</v>
      </c>
      <c r="P85">
        <v>67.544154939999999</v>
      </c>
    </row>
    <row r="86" spans="1:16" x14ac:dyDescent="0.3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s="1">
        <v>40925</v>
      </c>
      <c r="P86">
        <v>83.920815039999994</v>
      </c>
    </row>
    <row r="87" spans="1:16" x14ac:dyDescent="0.3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s="1">
        <v>41047</v>
      </c>
      <c r="P87">
        <v>70.660941789999995</v>
      </c>
    </row>
    <row r="88" spans="1:16" x14ac:dyDescent="0.3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2.7690000000000001</v>
      </c>
      <c r="M88">
        <v>15</v>
      </c>
      <c r="N88">
        <v>28</v>
      </c>
      <c r="O88" s="1">
        <v>41262</v>
      </c>
      <c r="P88">
        <v>50.997747609999998</v>
      </c>
    </row>
    <row r="89" spans="1:16" x14ac:dyDescent="0.3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2.8919999999999999</v>
      </c>
      <c r="M89">
        <v>16</v>
      </c>
      <c r="N89">
        <v>30</v>
      </c>
      <c r="O89" s="1">
        <v>40962</v>
      </c>
      <c r="P89">
        <v>51.113474259999997</v>
      </c>
    </row>
    <row r="90" spans="1:16" x14ac:dyDescent="0.3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3.379</v>
      </c>
      <c r="M90">
        <v>16</v>
      </c>
      <c r="N90">
        <v>24</v>
      </c>
      <c r="O90" s="1">
        <v>41174</v>
      </c>
      <c r="P90">
        <v>62.239966629999998</v>
      </c>
    </row>
    <row r="91" spans="1:16" x14ac:dyDescent="0.3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3.9580000000000002</v>
      </c>
      <c r="M91">
        <v>19</v>
      </c>
      <c r="N91">
        <v>21</v>
      </c>
      <c r="O91" s="1">
        <v>41114</v>
      </c>
      <c r="P91">
        <v>80.657696459999997</v>
      </c>
    </row>
    <row r="92" spans="1:16" x14ac:dyDescent="0.3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3.8759999999999999</v>
      </c>
      <c r="M92">
        <v>21</v>
      </c>
      <c r="N92">
        <v>18</v>
      </c>
      <c r="O92" s="1">
        <v>39491</v>
      </c>
      <c r="P92">
        <v>85.949744249999995</v>
      </c>
    </row>
    <row r="93" spans="1:16" x14ac:dyDescent="0.3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3.944</v>
      </c>
      <c r="M93">
        <v>20</v>
      </c>
      <c r="N93">
        <v>21</v>
      </c>
      <c r="O93" s="1">
        <v>40106</v>
      </c>
      <c r="P93">
        <v>69.671460999999994</v>
      </c>
    </row>
    <row r="94" spans="1:16" x14ac:dyDescent="0.3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s="1">
        <v>40657</v>
      </c>
      <c r="P94">
        <v>78.280730879999993</v>
      </c>
    </row>
    <row r="95" spans="1:16" x14ac:dyDescent="0.3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3.823</v>
      </c>
      <c r="M95">
        <v>21.1</v>
      </c>
      <c r="N95">
        <v>25</v>
      </c>
      <c r="O95" s="1">
        <v>40736</v>
      </c>
      <c r="P95">
        <v>98.249737499999995</v>
      </c>
    </row>
    <row r="96" spans="1:16" x14ac:dyDescent="0.3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4.133</v>
      </c>
      <c r="M96">
        <v>23.2</v>
      </c>
      <c r="N96">
        <v>21</v>
      </c>
      <c r="O96" s="1">
        <v>40707</v>
      </c>
      <c r="P96">
        <v>125.2738757</v>
      </c>
    </row>
    <row r="97" spans="1:16" x14ac:dyDescent="0.3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4.125</v>
      </c>
      <c r="M97">
        <v>21.1</v>
      </c>
      <c r="N97">
        <v>20</v>
      </c>
      <c r="O97" s="1">
        <v>40619</v>
      </c>
      <c r="P97">
        <v>139.98229359999999</v>
      </c>
    </row>
    <row r="98" spans="1:16" x14ac:dyDescent="0.3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3.0550000000000002</v>
      </c>
      <c r="M98">
        <v>15.9</v>
      </c>
      <c r="N98">
        <v>26</v>
      </c>
      <c r="O98" s="1">
        <v>40559</v>
      </c>
      <c r="P98">
        <v>82.807361929999999</v>
      </c>
    </row>
    <row r="99" spans="1:16" x14ac:dyDescent="0.3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2.9750000000000001</v>
      </c>
      <c r="M99">
        <v>14</v>
      </c>
      <c r="N99">
        <v>27</v>
      </c>
      <c r="O99" s="1">
        <v>40761</v>
      </c>
      <c r="P99">
        <v>81.848969240000002</v>
      </c>
    </row>
    <row r="100" spans="1:16" x14ac:dyDescent="0.3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3.2130000000000001</v>
      </c>
      <c r="M100">
        <v>16.399999999999999</v>
      </c>
      <c r="N100">
        <v>26</v>
      </c>
      <c r="O100" s="1">
        <v>40732</v>
      </c>
      <c r="P100">
        <v>92.925791770000004</v>
      </c>
    </row>
    <row r="101" spans="1:16" x14ac:dyDescent="0.3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4.1150000000000002</v>
      </c>
      <c r="M101">
        <v>23.2</v>
      </c>
      <c r="N101">
        <v>20</v>
      </c>
      <c r="O101" s="1">
        <v>40644</v>
      </c>
      <c r="P101">
        <v>141.10098450000001</v>
      </c>
    </row>
    <row r="102" spans="1:16" x14ac:dyDescent="0.3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4.3869999999999996</v>
      </c>
      <c r="M102">
        <v>19</v>
      </c>
      <c r="N102">
        <v>20</v>
      </c>
      <c r="O102" s="1">
        <v>40584</v>
      </c>
      <c r="P102">
        <v>90.495532130000001</v>
      </c>
    </row>
    <row r="103" spans="1:16" x14ac:dyDescent="0.3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2.593</v>
      </c>
      <c r="M103">
        <v>13.2</v>
      </c>
      <c r="N103">
        <v>30</v>
      </c>
      <c r="O103" s="1">
        <v>40786</v>
      </c>
      <c r="P103">
        <v>50.241977910000003</v>
      </c>
    </row>
    <row r="104" spans="1:16" x14ac:dyDescent="0.3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3.012</v>
      </c>
      <c r="M104">
        <v>15.9</v>
      </c>
      <c r="N104">
        <v>25</v>
      </c>
      <c r="O104" s="1">
        <v>40757</v>
      </c>
      <c r="P104">
        <v>63.313727829999998</v>
      </c>
    </row>
    <row r="105" spans="1:16" x14ac:dyDescent="0.3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3.294</v>
      </c>
      <c r="M105">
        <v>18.5</v>
      </c>
      <c r="N105">
        <v>25</v>
      </c>
      <c r="O105" s="1">
        <v>40669</v>
      </c>
      <c r="P105">
        <v>89.427820310000001</v>
      </c>
    </row>
    <row r="106" spans="1:16" x14ac:dyDescent="0.3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3.9910000000000001</v>
      </c>
      <c r="M106">
        <v>20</v>
      </c>
      <c r="N106">
        <v>21</v>
      </c>
      <c r="O106" s="1">
        <v>40609</v>
      </c>
      <c r="P106">
        <v>71.171664129999996</v>
      </c>
    </row>
    <row r="107" spans="1:16" x14ac:dyDescent="0.3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3.9470000000000001</v>
      </c>
      <c r="M107">
        <v>21</v>
      </c>
      <c r="N107">
        <v>19</v>
      </c>
      <c r="O107" s="1">
        <v>40811</v>
      </c>
      <c r="P107">
        <v>72.290355079999998</v>
      </c>
    </row>
    <row r="108" spans="1:16" x14ac:dyDescent="0.3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3.8210000000000002</v>
      </c>
      <c r="M108">
        <v>19.399999999999999</v>
      </c>
      <c r="N108">
        <v>18</v>
      </c>
      <c r="O108" s="1">
        <v>40567</v>
      </c>
      <c r="P108">
        <v>69.78294434</v>
      </c>
    </row>
    <row r="109" spans="1:16" x14ac:dyDescent="0.3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3.2170000000000001</v>
      </c>
      <c r="M109">
        <v>19.399999999999999</v>
      </c>
      <c r="N109">
        <v>18</v>
      </c>
      <c r="O109" s="1">
        <v>40782</v>
      </c>
      <c r="P109">
        <v>67.889270589999995</v>
      </c>
    </row>
    <row r="110" spans="1:16" x14ac:dyDescent="0.3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3.1019999999999999</v>
      </c>
      <c r="M110">
        <v>15.2</v>
      </c>
      <c r="N110">
        <v>25</v>
      </c>
      <c r="O110" s="1">
        <v>40694</v>
      </c>
      <c r="P110">
        <v>60.861611549999999</v>
      </c>
    </row>
    <row r="111" spans="1:16" x14ac:dyDescent="0.3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3.4550000000000001</v>
      </c>
      <c r="M111">
        <v>18</v>
      </c>
      <c r="O111" s="1">
        <v>40634</v>
      </c>
      <c r="P111">
        <v>86.272522910000006</v>
      </c>
    </row>
    <row r="112" spans="1:16" x14ac:dyDescent="0.3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2.9580000000000002</v>
      </c>
      <c r="M112">
        <v>15</v>
      </c>
      <c r="N112">
        <v>27</v>
      </c>
      <c r="O112" s="1">
        <v>40106</v>
      </c>
      <c r="P112">
        <v>60.727446929999999</v>
      </c>
    </row>
    <row r="113" spans="1:16" x14ac:dyDescent="0.3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3.9670000000000001</v>
      </c>
      <c r="M113">
        <v>18.5</v>
      </c>
      <c r="N113">
        <v>22</v>
      </c>
      <c r="O113" s="1">
        <v>40592</v>
      </c>
      <c r="P113">
        <v>103.4416926</v>
      </c>
    </row>
    <row r="114" spans="1:16" x14ac:dyDescent="0.3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4.0679999999999996</v>
      </c>
      <c r="M114">
        <v>17.5</v>
      </c>
      <c r="N114">
        <v>19</v>
      </c>
      <c r="O114" s="1">
        <v>40807</v>
      </c>
      <c r="P114">
        <v>80.511672590000003</v>
      </c>
    </row>
    <row r="115" spans="1:16" x14ac:dyDescent="0.3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3.948</v>
      </c>
      <c r="M115">
        <v>25</v>
      </c>
      <c r="N115">
        <v>22</v>
      </c>
      <c r="O115" s="1">
        <v>40719</v>
      </c>
      <c r="P115">
        <v>76.096570420000006</v>
      </c>
    </row>
    <row r="116" spans="1:16" x14ac:dyDescent="0.3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2.5590000000000002</v>
      </c>
      <c r="M116">
        <v>12.5</v>
      </c>
      <c r="N116">
        <v>29</v>
      </c>
      <c r="O116" s="1">
        <v>40659</v>
      </c>
      <c r="P116">
        <v>52.084898750000001</v>
      </c>
    </row>
    <row r="117" spans="1:16" x14ac:dyDescent="0.3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2.9420000000000002</v>
      </c>
      <c r="M117">
        <v>16</v>
      </c>
      <c r="N117">
        <v>27</v>
      </c>
      <c r="O117" s="1">
        <v>40861</v>
      </c>
      <c r="P117">
        <v>53.411897670000002</v>
      </c>
    </row>
    <row r="118" spans="1:16" x14ac:dyDescent="0.3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3.528</v>
      </c>
      <c r="M118">
        <v>20</v>
      </c>
      <c r="N118">
        <v>24</v>
      </c>
      <c r="O118" s="1">
        <v>40657</v>
      </c>
      <c r="P118">
        <v>60.951185119999998</v>
      </c>
    </row>
    <row r="119" spans="1:16" x14ac:dyDescent="0.3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s="1">
        <v>41087</v>
      </c>
      <c r="P119">
        <v>106.98445630000001</v>
      </c>
    </row>
    <row r="120" spans="1:16" x14ac:dyDescent="0.3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2.9060000000000001</v>
      </c>
      <c r="M120">
        <v>15</v>
      </c>
      <c r="N120">
        <v>27</v>
      </c>
      <c r="O120" s="1">
        <v>40933</v>
      </c>
      <c r="P120">
        <v>62.015870300000003</v>
      </c>
    </row>
    <row r="121" spans="1:16" x14ac:dyDescent="0.3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3.0910000000000002</v>
      </c>
      <c r="M121">
        <v>15.2</v>
      </c>
      <c r="N121">
        <v>25</v>
      </c>
      <c r="O121" s="1">
        <v>41239</v>
      </c>
      <c r="P121">
        <v>70.389737260000004</v>
      </c>
    </row>
    <row r="122" spans="1:16" x14ac:dyDescent="0.3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3.492</v>
      </c>
      <c r="M122">
        <v>16.8</v>
      </c>
      <c r="N122">
        <v>25</v>
      </c>
      <c r="O122" s="1">
        <v>41076</v>
      </c>
      <c r="P122">
        <v>81.492726160000004</v>
      </c>
    </row>
    <row r="123" spans="1:16" x14ac:dyDescent="0.3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3.3959999999999999</v>
      </c>
      <c r="M123">
        <v>18</v>
      </c>
      <c r="N123">
        <v>25</v>
      </c>
      <c r="O123" s="1">
        <v>41197</v>
      </c>
      <c r="P123">
        <v>78.318168130000004</v>
      </c>
    </row>
    <row r="124" spans="1:16" x14ac:dyDescent="0.3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s="1">
        <v>40681</v>
      </c>
      <c r="P124">
        <v>82.661355599999993</v>
      </c>
    </row>
    <row r="125" spans="1:16" x14ac:dyDescent="0.3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3.9420000000000002</v>
      </c>
      <c r="M125">
        <v>25</v>
      </c>
      <c r="N125">
        <v>23</v>
      </c>
      <c r="O125" s="1">
        <v>41112</v>
      </c>
      <c r="P125">
        <v>76.208439519999999</v>
      </c>
    </row>
    <row r="126" spans="1:16" x14ac:dyDescent="0.3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2.778</v>
      </c>
      <c r="M126">
        <v>17</v>
      </c>
      <c r="N126">
        <v>22</v>
      </c>
      <c r="O126" s="1">
        <v>40958</v>
      </c>
      <c r="P126">
        <v>93.437330700000004</v>
      </c>
    </row>
    <row r="127" spans="1:16" x14ac:dyDescent="0.3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3.032</v>
      </c>
      <c r="M127">
        <v>17</v>
      </c>
      <c r="N127">
        <v>21</v>
      </c>
      <c r="O127" s="1">
        <v>41264</v>
      </c>
      <c r="P127">
        <v>134.3909754</v>
      </c>
    </row>
    <row r="128" spans="1:16" x14ac:dyDescent="0.3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3.0750000000000002</v>
      </c>
      <c r="M128">
        <v>17</v>
      </c>
      <c r="N128">
        <v>23</v>
      </c>
      <c r="O128" s="1">
        <v>40735</v>
      </c>
      <c r="P128">
        <v>135.91470960000001</v>
      </c>
    </row>
    <row r="129" spans="1:16" x14ac:dyDescent="0.3">
      <c r="A129" t="s">
        <v>168</v>
      </c>
      <c r="B129" s="2">
        <v>44809</v>
      </c>
      <c r="C129">
        <v>9.1910000000000007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 s="1">
        <v>41222</v>
      </c>
      <c r="P129">
        <v>73.503778190000006</v>
      </c>
    </row>
    <row r="130" spans="1:16" x14ac:dyDescent="0.3">
      <c r="A130" t="s">
        <v>168</v>
      </c>
      <c r="B130" s="2">
        <v>44807</v>
      </c>
      <c r="C130">
        <v>12.115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 s="1">
        <v>40706</v>
      </c>
      <c r="P130">
        <v>76.02304771</v>
      </c>
    </row>
    <row r="131" spans="1:16" x14ac:dyDescent="0.3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2.3319999999999999</v>
      </c>
      <c r="M131">
        <v>12.1</v>
      </c>
      <c r="N131">
        <v>33</v>
      </c>
      <c r="O131" s="1">
        <v>41137</v>
      </c>
      <c r="P131">
        <v>39.986424749999998</v>
      </c>
    </row>
    <row r="132" spans="1:16" x14ac:dyDescent="0.3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2.367</v>
      </c>
      <c r="M132">
        <v>12.1</v>
      </c>
      <c r="N132">
        <v>33</v>
      </c>
      <c r="O132" s="1">
        <v>40618</v>
      </c>
      <c r="P132">
        <v>40.700072419999998</v>
      </c>
    </row>
    <row r="133" spans="1:16" x14ac:dyDescent="0.3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2.452</v>
      </c>
      <c r="M133">
        <v>12.1</v>
      </c>
      <c r="N133">
        <v>31</v>
      </c>
      <c r="O133" s="1">
        <v>40558</v>
      </c>
      <c r="P133">
        <v>49.865773670000003</v>
      </c>
    </row>
    <row r="134" spans="1:16" x14ac:dyDescent="0.3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3.0750000000000002</v>
      </c>
      <c r="M134">
        <v>13.1</v>
      </c>
      <c r="N134">
        <v>27</v>
      </c>
      <c r="O134" s="1">
        <v>40760</v>
      </c>
      <c r="P134">
        <v>56.295243040000003</v>
      </c>
    </row>
    <row r="135" spans="1:16" x14ac:dyDescent="0.3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 s="1">
        <v>41247</v>
      </c>
      <c r="P135">
        <v>54.819728249999997</v>
      </c>
    </row>
    <row r="136" spans="1:16" x14ac:dyDescent="0.3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3.415</v>
      </c>
      <c r="M136">
        <v>16.899999999999999</v>
      </c>
      <c r="N136">
        <v>25</v>
      </c>
      <c r="O136" s="1">
        <v>40731</v>
      </c>
      <c r="P136">
        <v>67.765907600000006</v>
      </c>
    </row>
    <row r="137" spans="1:16" x14ac:dyDescent="0.3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3.125</v>
      </c>
      <c r="M137">
        <v>15.9</v>
      </c>
      <c r="N137">
        <v>24</v>
      </c>
      <c r="O137" s="1">
        <v>41162</v>
      </c>
      <c r="P137">
        <v>66.762943309999997</v>
      </c>
    </row>
    <row r="138" spans="1:16" x14ac:dyDescent="0.3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 s="1">
        <v>40644</v>
      </c>
      <c r="P138">
        <v>47.96897242</v>
      </c>
    </row>
    <row r="139" spans="1:16" x14ac:dyDescent="0.3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2.9980000000000002</v>
      </c>
      <c r="M139">
        <v>18.5</v>
      </c>
      <c r="N139">
        <v>27</v>
      </c>
      <c r="O139" s="1">
        <v>40584</v>
      </c>
      <c r="P139">
        <v>54.372419649999998</v>
      </c>
    </row>
    <row r="140" spans="1:16" x14ac:dyDescent="0.3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3.4169999999999998</v>
      </c>
      <c r="M140">
        <v>18.5</v>
      </c>
      <c r="N140">
        <v>26</v>
      </c>
      <c r="O140" s="1">
        <v>40786</v>
      </c>
      <c r="P140">
        <v>84.911898260000001</v>
      </c>
    </row>
    <row r="141" spans="1:16" x14ac:dyDescent="0.3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2.4249999999999998</v>
      </c>
      <c r="M141">
        <v>14.5</v>
      </c>
      <c r="N141">
        <v>31</v>
      </c>
      <c r="O141" s="1">
        <v>41272</v>
      </c>
      <c r="P141">
        <v>56.496030339999997</v>
      </c>
    </row>
    <row r="142" spans="1:16" x14ac:dyDescent="0.3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 s="1">
        <v>40756</v>
      </c>
      <c r="P142">
        <v>55.297116580000001</v>
      </c>
    </row>
    <row r="143" spans="1:16" x14ac:dyDescent="0.3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3.7589999999999999</v>
      </c>
      <c r="M143">
        <v>20.9</v>
      </c>
      <c r="N143">
        <v>22</v>
      </c>
      <c r="O143" s="1">
        <v>41187</v>
      </c>
      <c r="P143">
        <v>78.027219470000006</v>
      </c>
    </row>
    <row r="144" spans="1:16" x14ac:dyDescent="0.3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2.6680000000000001</v>
      </c>
      <c r="M144">
        <v>15.3</v>
      </c>
      <c r="N144">
        <v>27</v>
      </c>
      <c r="O144" s="1">
        <v>40669</v>
      </c>
      <c r="P144">
        <v>51.955108869999997</v>
      </c>
    </row>
    <row r="145" spans="1:16" x14ac:dyDescent="0.3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 s="1">
        <v>40609</v>
      </c>
      <c r="P145">
        <v>62.35557713</v>
      </c>
    </row>
    <row r="146" spans="1:16" x14ac:dyDescent="0.3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5.1150000000000002</v>
      </c>
      <c r="M146">
        <v>25.4</v>
      </c>
      <c r="N146">
        <v>15</v>
      </c>
      <c r="O146" s="1">
        <v>40811</v>
      </c>
      <c r="P146">
        <v>102.5289842</v>
      </c>
    </row>
    <row r="147" spans="1:16" x14ac:dyDescent="0.3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2.7669999999999999</v>
      </c>
      <c r="M147">
        <v>14.5</v>
      </c>
      <c r="N147">
        <v>26</v>
      </c>
      <c r="O147" s="1">
        <v>40567</v>
      </c>
      <c r="P147">
        <v>46.943876760000002</v>
      </c>
    </row>
    <row r="148" spans="1:16" x14ac:dyDescent="0.3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2.8530000000000002</v>
      </c>
      <c r="M148">
        <v>14.5</v>
      </c>
      <c r="N148">
        <v>26</v>
      </c>
      <c r="O148" s="1">
        <v>40782</v>
      </c>
      <c r="P148">
        <v>47.638236659999997</v>
      </c>
    </row>
    <row r="149" spans="1:16" x14ac:dyDescent="0.3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3.0430000000000001</v>
      </c>
      <c r="M149">
        <v>16.399999999999999</v>
      </c>
      <c r="N149">
        <v>27</v>
      </c>
      <c r="O149" s="1">
        <v>41212</v>
      </c>
      <c r="P149">
        <v>61.701381359999999</v>
      </c>
    </row>
    <row r="150" spans="1:16" x14ac:dyDescent="0.3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3.0790000000000002</v>
      </c>
      <c r="M150">
        <v>13.7</v>
      </c>
      <c r="N150">
        <v>26</v>
      </c>
      <c r="O150" s="1">
        <v>40694</v>
      </c>
      <c r="P150">
        <v>48.907372250000002</v>
      </c>
    </row>
    <row r="151" spans="1:16" x14ac:dyDescent="0.3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2.762</v>
      </c>
      <c r="M151">
        <v>14.6</v>
      </c>
      <c r="N151">
        <v>26</v>
      </c>
      <c r="O151" s="1">
        <v>40634</v>
      </c>
      <c r="P151">
        <v>47.946841059999997</v>
      </c>
    </row>
    <row r="152" spans="1:16" x14ac:dyDescent="0.3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2.7690000000000001</v>
      </c>
      <c r="M152">
        <v>14.5</v>
      </c>
      <c r="N152">
        <v>26</v>
      </c>
      <c r="O152" s="1">
        <v>40836</v>
      </c>
      <c r="P152">
        <v>47.329632259999997</v>
      </c>
    </row>
    <row r="153" spans="1:16" x14ac:dyDescent="0.3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2.9980000000000002</v>
      </c>
      <c r="M153">
        <v>15.8</v>
      </c>
      <c r="N153">
        <v>25</v>
      </c>
      <c r="O153" s="1">
        <v>40592</v>
      </c>
      <c r="P153">
        <v>66.113056799999995</v>
      </c>
    </row>
    <row r="154" spans="1:16" x14ac:dyDescent="0.3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3.0419999999999998</v>
      </c>
      <c r="M154">
        <v>15.8</v>
      </c>
      <c r="N154">
        <v>25</v>
      </c>
      <c r="O154" s="1">
        <v>40807</v>
      </c>
      <c r="P154">
        <v>66.498812299999997</v>
      </c>
    </row>
    <row r="155" spans="1:16" x14ac:dyDescent="0.3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3.2080000000000002</v>
      </c>
      <c r="M155">
        <v>17.899999999999999</v>
      </c>
      <c r="N155">
        <v>25</v>
      </c>
      <c r="O155" s="1">
        <v>41237</v>
      </c>
      <c r="P155">
        <v>70.654495449999999</v>
      </c>
    </row>
    <row r="156" spans="1:16" x14ac:dyDescent="0.3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3.2589999999999999</v>
      </c>
      <c r="M156">
        <v>17.899999999999999</v>
      </c>
      <c r="N156">
        <v>25</v>
      </c>
      <c r="O156" s="1">
        <v>40719</v>
      </c>
      <c r="P156">
        <v>71.1559776</v>
      </c>
    </row>
    <row r="157" spans="1:16" x14ac:dyDescent="0.3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3.601</v>
      </c>
      <c r="M157">
        <v>18.5</v>
      </c>
      <c r="N157">
        <v>23</v>
      </c>
      <c r="O157" s="1">
        <v>40659</v>
      </c>
      <c r="P157">
        <v>101.6233572</v>
      </c>
    </row>
    <row r="158" spans="1:16" x14ac:dyDescent="0.3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s="1">
        <v>40861</v>
      </c>
      <c r="P158">
        <v>85.735654510000003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7618-089C-4C51-83F4-2E20E9E93C3D}">
  <dimension ref="A1:Q134"/>
  <sheetViews>
    <sheetView showGridLines="0" tabSelected="1" topLeftCell="A5" workbookViewId="0">
      <selection activeCell="I21" sqref="I21"/>
    </sheetView>
  </sheetViews>
  <sheetFormatPr defaultRowHeight="14.4" outlineLevelCol="1" x14ac:dyDescent="0.3"/>
  <cols>
    <col min="1" max="1" width="14.5546875" bestFit="1" customWidth="1"/>
    <col min="2" max="2" width="12.77734375" hidden="1" customWidth="1" outlineLevel="1"/>
    <col min="3" max="3" width="0" hidden="1" customWidth="1" outlineLevel="1"/>
    <col min="4" max="4" width="12.21875" hidden="1" customWidth="1" outlineLevel="1"/>
    <col min="5" max="5" width="8.88671875" collapsed="1"/>
    <col min="6" max="6" width="20.21875" bestFit="1" customWidth="1"/>
    <col min="7" max="7" width="0.33203125" customWidth="1"/>
    <col min="8" max="9" width="13.33203125" bestFit="1" customWidth="1"/>
    <col min="10" max="10" width="12.77734375" bestFit="1" customWidth="1"/>
    <col min="11" max="11" width="13.33203125" bestFit="1" customWidth="1"/>
    <col min="12" max="12" width="12.109375" bestFit="1" customWidth="1"/>
    <col min="14" max="16" width="0" hidden="1" customWidth="1" outlineLevel="1"/>
    <col min="17" max="17" width="8.88671875" collapsed="1"/>
  </cols>
  <sheetData>
    <row r="1" spans="1:16" x14ac:dyDescent="0.3">
      <c r="A1" t="s">
        <v>202</v>
      </c>
      <c r="B1" t="s">
        <v>14</v>
      </c>
      <c r="C1" t="s">
        <v>205</v>
      </c>
      <c r="D1" t="s">
        <v>208</v>
      </c>
      <c r="O1">
        <v>1</v>
      </c>
      <c r="P1" t="s">
        <v>16</v>
      </c>
    </row>
    <row r="2" spans="1:16" x14ac:dyDescent="0.3">
      <c r="B2" s="1">
        <v>40941</v>
      </c>
      <c r="C2">
        <v>2012</v>
      </c>
      <c r="D2">
        <v>1</v>
      </c>
      <c r="N2" t="s">
        <v>211</v>
      </c>
      <c r="O2">
        <v>2</v>
      </c>
      <c r="P2" t="s">
        <v>22</v>
      </c>
    </row>
    <row r="3" spans="1:16" x14ac:dyDescent="0.3">
      <c r="B3" s="1">
        <v>40608</v>
      </c>
      <c r="C3">
        <v>2011</v>
      </c>
      <c r="D3">
        <v>2</v>
      </c>
      <c r="N3">
        <v>2011</v>
      </c>
      <c r="O3">
        <v>3</v>
      </c>
      <c r="P3" t="s">
        <v>26</v>
      </c>
    </row>
    <row r="4" spans="1:16" x14ac:dyDescent="0.3">
      <c r="B4" s="1">
        <v>41000</v>
      </c>
      <c r="C4">
        <v>2008</v>
      </c>
      <c r="D4">
        <v>3</v>
      </c>
      <c r="N4" s="10">
        <v>2009</v>
      </c>
      <c r="O4">
        <v>4</v>
      </c>
      <c r="P4" t="s">
        <v>30</v>
      </c>
    </row>
    <row r="5" spans="1:16" ht="15" thickBot="1" x14ac:dyDescent="0.35">
      <c r="B5" s="1">
        <v>40819</v>
      </c>
      <c r="C5">
        <v>2009</v>
      </c>
      <c r="D5">
        <v>4</v>
      </c>
      <c r="E5" s="77"/>
      <c r="F5" s="77"/>
      <c r="G5" s="77"/>
      <c r="H5" s="77"/>
      <c r="I5" s="77"/>
      <c r="J5" s="77"/>
      <c r="K5" s="77"/>
      <c r="L5" s="77"/>
      <c r="M5" s="77"/>
      <c r="N5" s="10">
        <v>2008</v>
      </c>
      <c r="O5">
        <v>5</v>
      </c>
      <c r="P5" t="s">
        <v>35</v>
      </c>
    </row>
    <row r="6" spans="1:16" ht="15" thickBot="1" x14ac:dyDescent="0.35">
      <c r="B6" s="1">
        <v>40765</v>
      </c>
      <c r="E6" s="73"/>
      <c r="M6" s="30"/>
      <c r="O6">
        <v>6</v>
      </c>
      <c r="P6" t="s">
        <v>42</v>
      </c>
    </row>
    <row r="7" spans="1:16" ht="16.2" thickBot="1" x14ac:dyDescent="0.35">
      <c r="B7" s="1">
        <v>40794</v>
      </c>
      <c r="E7" s="73"/>
      <c r="F7" s="31" t="s">
        <v>206</v>
      </c>
      <c r="G7" s="32"/>
      <c r="H7" s="33">
        <v>2012</v>
      </c>
      <c r="I7" s="33">
        <v>2011</v>
      </c>
      <c r="J7" s="33">
        <v>2008</v>
      </c>
      <c r="K7" s="33">
        <v>2009</v>
      </c>
      <c r="L7" s="74"/>
      <c r="M7" s="30"/>
      <c r="O7">
        <v>7</v>
      </c>
      <c r="P7" t="s">
        <v>52</v>
      </c>
    </row>
    <row r="8" spans="1:16" ht="16.2" thickBot="1" x14ac:dyDescent="0.35">
      <c r="B8" s="1">
        <v>40966</v>
      </c>
      <c r="E8" s="73"/>
      <c r="F8" s="33" t="s">
        <v>2</v>
      </c>
      <c r="G8" s="57"/>
      <c r="H8" s="79">
        <f>SUMIFS(Sales_in_thousands,Year,H$7)</f>
        <v>4475.0489999999991</v>
      </c>
      <c r="I8" s="34">
        <f>SUMIFS(Sales_in_thousands,Year,I$7)</f>
        <v>3717.4050000000007</v>
      </c>
      <c r="J8" s="34">
        <f>SUMIFS(Sales_in_thousands,Year,J$7)</f>
        <v>27.609000000000002</v>
      </c>
      <c r="K8" s="35">
        <f>SUMIFS(Sales_in_thousands,Year,K$7)</f>
        <v>100.63499999999999</v>
      </c>
      <c r="L8" s="74"/>
      <c r="M8" s="30"/>
      <c r="O8">
        <v>8</v>
      </c>
      <c r="P8" t="s">
        <v>60</v>
      </c>
    </row>
    <row r="9" spans="1:16" ht="16.2" thickBot="1" x14ac:dyDescent="0.35">
      <c r="B9" s="1">
        <v>40722</v>
      </c>
      <c r="E9" s="73"/>
      <c r="F9" s="33" t="s">
        <v>14</v>
      </c>
      <c r="G9" s="57"/>
      <c r="H9" s="36">
        <f>COUNTIFS(Year,H$7)</f>
        <v>75</v>
      </c>
      <c r="I9" s="37">
        <f>COUNTIFS(Year,I$7)</f>
        <v>79</v>
      </c>
      <c r="J9" s="37">
        <f>COUNTIFS(Year,J$7)</f>
        <v>1</v>
      </c>
      <c r="K9" s="38">
        <f>COUNTIFS(Year,K$7)</f>
        <v>2</v>
      </c>
      <c r="L9" s="74"/>
      <c r="M9" s="30"/>
      <c r="O9">
        <v>9</v>
      </c>
      <c r="P9" t="s">
        <v>72</v>
      </c>
    </row>
    <row r="10" spans="1:16" ht="16.2" thickBot="1" x14ac:dyDescent="0.35">
      <c r="B10" s="1">
        <v>40937</v>
      </c>
      <c r="E10" s="73"/>
      <c r="F10" s="74"/>
      <c r="G10" s="74"/>
      <c r="H10" s="74"/>
      <c r="I10" s="74"/>
      <c r="J10" s="74"/>
      <c r="K10" s="74"/>
      <c r="L10" s="74"/>
      <c r="M10" s="30"/>
      <c r="O10">
        <v>10</v>
      </c>
      <c r="P10" t="s">
        <v>84</v>
      </c>
    </row>
    <row r="11" spans="1:16" ht="16.2" thickBot="1" x14ac:dyDescent="0.35">
      <c r="B11" s="1"/>
      <c r="E11" s="73"/>
      <c r="F11" s="39"/>
      <c r="G11" s="39"/>
      <c r="H11" s="80" t="s">
        <v>205</v>
      </c>
      <c r="I11" s="81"/>
      <c r="J11" s="81"/>
      <c r="K11" s="82"/>
      <c r="L11" s="40"/>
      <c r="M11" s="30"/>
    </row>
    <row r="12" spans="1:16" ht="16.2" thickBot="1" x14ac:dyDescent="0.35">
      <c r="B12" s="1">
        <v>40637</v>
      </c>
      <c r="E12" s="73"/>
      <c r="F12" s="41"/>
      <c r="G12" s="42"/>
      <c r="H12" s="43">
        <v>2011</v>
      </c>
      <c r="I12" s="44">
        <v>2011</v>
      </c>
      <c r="J12" s="83" t="s">
        <v>215</v>
      </c>
      <c r="K12" s="45">
        <v>2012</v>
      </c>
      <c r="L12" s="83" t="s">
        <v>215</v>
      </c>
      <c r="M12" s="30"/>
      <c r="O12">
        <v>11</v>
      </c>
      <c r="P12" t="s">
        <v>90</v>
      </c>
    </row>
    <row r="13" spans="1:16" ht="16.2" thickBot="1" x14ac:dyDescent="0.35">
      <c r="B13" s="1"/>
      <c r="E13" s="73"/>
      <c r="F13" s="33" t="s">
        <v>0</v>
      </c>
      <c r="G13" s="42"/>
      <c r="H13" s="46">
        <v>1</v>
      </c>
      <c r="I13" s="47">
        <v>4</v>
      </c>
      <c r="J13" s="84"/>
      <c r="K13" s="46">
        <v>4</v>
      </c>
      <c r="L13" s="84"/>
      <c r="M13" s="30"/>
    </row>
    <row r="14" spans="1:16" ht="16.2" thickBot="1" x14ac:dyDescent="0.35">
      <c r="B14" s="1">
        <v>40849</v>
      </c>
      <c r="E14" s="73"/>
      <c r="F14" s="48">
        <v>10</v>
      </c>
      <c r="G14" s="49"/>
      <c r="H14" s="75" t="s">
        <v>212</v>
      </c>
      <c r="I14" s="75" t="s">
        <v>213</v>
      </c>
      <c r="J14" s="85"/>
      <c r="K14" s="75" t="s">
        <v>214</v>
      </c>
      <c r="L14" s="85"/>
      <c r="M14" s="30"/>
      <c r="O14">
        <v>12</v>
      </c>
      <c r="P14" t="s">
        <v>94</v>
      </c>
    </row>
    <row r="15" spans="1:16" ht="16.2" thickBot="1" x14ac:dyDescent="0.35">
      <c r="B15" s="1">
        <v>40789</v>
      </c>
      <c r="E15" s="73"/>
      <c r="F15" s="50" t="str">
        <f>VLOOKUP(F14,O1:P32,2,F14)</f>
        <v>Honda</v>
      </c>
      <c r="G15" s="51"/>
      <c r="H15" s="86"/>
      <c r="I15" s="87"/>
      <c r="J15" s="87"/>
      <c r="K15" s="87"/>
      <c r="L15" s="88"/>
      <c r="M15" s="30"/>
      <c r="O15">
        <v>13</v>
      </c>
      <c r="P15" t="s">
        <v>96</v>
      </c>
    </row>
    <row r="16" spans="1:16" ht="1.5" customHeight="1" thickBot="1" x14ac:dyDescent="0.35">
      <c r="B16" s="1">
        <v>40991</v>
      </c>
      <c r="E16" s="73"/>
      <c r="F16" s="52"/>
      <c r="G16" s="41"/>
      <c r="H16" s="53"/>
      <c r="I16" s="54"/>
      <c r="J16" s="52"/>
      <c r="K16" s="55"/>
      <c r="L16" s="52"/>
      <c r="M16" s="30"/>
      <c r="O16">
        <v>14</v>
      </c>
      <c r="P16" t="s">
        <v>98</v>
      </c>
    </row>
    <row r="17" spans="2:16" ht="16.2" thickBot="1" x14ac:dyDescent="0.35">
      <c r="B17" s="1">
        <v>40747</v>
      </c>
      <c r="E17" s="73"/>
      <c r="F17" s="56" t="s">
        <v>14</v>
      </c>
      <c r="G17" s="57"/>
      <c r="H17" s="58">
        <f>COUNTIFS(Year, H$12, QTR, H$13, Manufacturer, $F$15)</f>
        <v>0</v>
      </c>
      <c r="I17" s="59">
        <f>COUNTIFS(Year, I$12, QTR, I$13, Manufacturer, $F$15)</f>
        <v>1</v>
      </c>
      <c r="J17" s="60">
        <f>I17-H17</f>
        <v>1</v>
      </c>
      <c r="K17" s="95">
        <f>COUNTIFS(Year, K$12, QTR, K$13, Manufacturer, $F$15)</f>
        <v>1</v>
      </c>
      <c r="L17" s="60">
        <f>K17-H17</f>
        <v>1</v>
      </c>
      <c r="M17" s="30"/>
      <c r="O17">
        <v>15</v>
      </c>
      <c r="P17" t="s">
        <v>102</v>
      </c>
    </row>
    <row r="18" spans="2:16" ht="1.5" customHeight="1" thickBot="1" x14ac:dyDescent="0.35">
      <c r="B18" s="1">
        <v>40962</v>
      </c>
      <c r="E18" s="73"/>
      <c r="F18" s="52"/>
      <c r="G18" s="52"/>
      <c r="H18" s="53"/>
      <c r="I18" s="54"/>
      <c r="J18" s="61"/>
      <c r="K18" s="96"/>
      <c r="L18" s="61"/>
      <c r="M18" s="30"/>
      <c r="O18">
        <v>16</v>
      </c>
      <c r="P18" t="s">
        <v>109</v>
      </c>
    </row>
    <row r="19" spans="2:16" ht="16.2" thickBot="1" x14ac:dyDescent="0.35">
      <c r="B19" s="1">
        <v>40662</v>
      </c>
      <c r="E19" s="73"/>
      <c r="F19" s="63" t="s">
        <v>2</v>
      </c>
      <c r="G19" s="39"/>
      <c r="H19" s="103">
        <f>IFERROR(SUMIFS(Sales_in_thousands, Year, H$12, QTR, H$13, Manufacturer, $F$15), 0)</f>
        <v>0</v>
      </c>
      <c r="I19" s="64">
        <f>IFERROR(SUMIFS(Sales_in_thousands, Year, I$12, QTR, I$13, Manufacturer, $F$15), 0)</f>
        <v>199.685</v>
      </c>
      <c r="J19" s="65">
        <f t="shared" ref="J19:J26" si="0">I19-H19</f>
        <v>199.685</v>
      </c>
      <c r="K19" s="97">
        <f>IFERROR(SUMIFS(Sales_in_thousands,Year,K$12,QTR,K$13,Manufacturer,$F$15),0)</f>
        <v>12.855</v>
      </c>
      <c r="L19" s="65">
        <f t="shared" ref="L19:L26" si="1">K19-H19</f>
        <v>12.855</v>
      </c>
      <c r="M19" s="30"/>
      <c r="O19">
        <v>17</v>
      </c>
      <c r="P19" t="s">
        <v>113</v>
      </c>
    </row>
    <row r="20" spans="2:16" ht="16.2" thickBot="1" x14ac:dyDescent="0.35">
      <c r="B20" s="1">
        <v>40874</v>
      </c>
      <c r="E20" s="73"/>
      <c r="F20" s="66" t="s">
        <v>3</v>
      </c>
      <c r="G20" s="42"/>
      <c r="H20" s="104">
        <f ca="1">IFERROR(AVERAGEIFS(INDIRECT($F20), Year, H$12, QTR, H$13, Manufacturer, $F$15), 0)</f>
        <v>0</v>
      </c>
      <c r="I20" s="98">
        <f ca="1">IFERROR(AVERAGEIFS(INDIRECT($F20),Year,I$12,QTR,I$13,Manufacturer,$F$15),0)</f>
        <v>9.85</v>
      </c>
      <c r="J20" s="67">
        <f t="shared" ca="1" si="0"/>
        <v>9.85</v>
      </c>
      <c r="K20" s="98">
        <f ca="1">IFERROR(AVERAGEIFS(INDIRECT($F20), Year, K$12, QTR, K$13, Manufacturer, $F$15), 0)</f>
        <v>17.524999999999999</v>
      </c>
      <c r="L20" s="67">
        <f t="shared" ca="1" si="1"/>
        <v>17.524999999999999</v>
      </c>
      <c r="M20" s="30"/>
      <c r="O20">
        <v>18</v>
      </c>
      <c r="P20" t="s">
        <v>121</v>
      </c>
    </row>
    <row r="21" spans="2:16" ht="16.2" thickBot="1" x14ac:dyDescent="0.35">
      <c r="B21" s="1">
        <v>40814</v>
      </c>
      <c r="E21" s="73"/>
      <c r="F21" s="66" t="s">
        <v>5</v>
      </c>
      <c r="G21" s="49"/>
      <c r="H21" s="105">
        <f ca="1">IFERROR(AVERAGEIFS(INDIRECT($F21), Year, H$12, QTR, H$13, Manufacturer, $F$15), 0)</f>
        <v>0</v>
      </c>
      <c r="I21" s="99">
        <f ca="1">IFERROR(AVERAGEIFS(INDIRECT($F21), Year, I$12, QTR, I$13, Manufacturer, $F$15), 0)</f>
        <v>12.885</v>
      </c>
      <c r="J21" s="68">
        <f t="shared" ca="1" si="0"/>
        <v>12.885</v>
      </c>
      <c r="K21" s="99">
        <f ca="1">IFERROR(AVERAGEIFS(INDIRECT($F21), Year, K$12, QTR, K$13, Manufacturer, $F$15), 0)</f>
        <v>26.6</v>
      </c>
      <c r="L21" s="68">
        <f t="shared" ca="1" si="1"/>
        <v>26.6</v>
      </c>
      <c r="M21" s="30"/>
      <c r="O21">
        <v>19</v>
      </c>
      <c r="P21" t="s">
        <v>128</v>
      </c>
    </row>
    <row r="22" spans="2:16" ht="1.5" customHeight="1" thickBot="1" x14ac:dyDescent="0.35">
      <c r="B22" s="1">
        <v>41016</v>
      </c>
      <c r="E22" s="73"/>
      <c r="F22" s="52"/>
      <c r="G22" s="52"/>
      <c r="H22" s="106">
        <f ca="1">IFERROR(AVERAGEIFS(INDIRECT($F22), Year, H$12, QTR, H$13, Manufacturer, $F$15), 0)</f>
        <v>0</v>
      </c>
      <c r="I22" s="54"/>
      <c r="J22" s="62"/>
      <c r="K22" s="96"/>
      <c r="L22" s="62"/>
      <c r="M22" s="30"/>
      <c r="O22">
        <v>20</v>
      </c>
      <c r="P22" t="s">
        <v>138</v>
      </c>
    </row>
    <row r="23" spans="2:16" ht="16.2" thickBot="1" x14ac:dyDescent="0.35">
      <c r="B23" s="1">
        <v>40772</v>
      </c>
      <c r="E23" s="73"/>
      <c r="F23" s="70" t="s">
        <v>7</v>
      </c>
      <c r="G23" s="39"/>
      <c r="H23" s="103">
        <f ca="1">IFERROR(AVERAGEIFS(INDIRECT($F23), Year, H$12, QTR, H$13, Manufacturer, $F$15), 0)</f>
        <v>0</v>
      </c>
      <c r="I23" s="100">
        <f ca="1">IFERROR(AVERAGEIFS(INDIRECT($F23), Year, I$12, QTR, I$13, Manufacturer, $F$15), 0)</f>
        <v>106</v>
      </c>
      <c r="J23" s="65">
        <f t="shared" ca="1" si="0"/>
        <v>106</v>
      </c>
      <c r="K23" s="100">
        <f ca="1">IFERROR(AVERAGEIFS(INDIRECT($F23), Year, K$12, QTR, K$13, Manufacturer, $F$15), 0)</f>
        <v>205</v>
      </c>
      <c r="L23" s="61">
        <f t="shared" ca="1" si="1"/>
        <v>205</v>
      </c>
      <c r="M23" s="30"/>
      <c r="O23">
        <v>21</v>
      </c>
      <c r="P23" t="s">
        <v>146</v>
      </c>
    </row>
    <row r="24" spans="2:16" ht="15" customHeight="1" thickBot="1" x14ac:dyDescent="0.35">
      <c r="B24" s="1">
        <v>40987</v>
      </c>
      <c r="E24" s="73"/>
      <c r="F24" s="71" t="s">
        <v>13</v>
      </c>
      <c r="G24" s="49"/>
      <c r="H24" s="105">
        <f ca="1">IFERROR(AVERAGEIFS(INDIRECT($F24), Year, H$12, QTR, H$13, Manufacturer, $F$15), 0)</f>
        <v>0</v>
      </c>
      <c r="I24" s="101">
        <f ca="1">IFERROR(AVERAGEIFS(INDIRECT($F24), Year, I$12, QTR, I$13, Manufacturer, $F$15), 0)</f>
        <v>32</v>
      </c>
      <c r="J24" s="68">
        <f t="shared" ca="1" si="0"/>
        <v>32</v>
      </c>
      <c r="K24" s="101">
        <f ca="1">IFERROR(AVERAGEIFS(INDIRECT($F24), Year, K$12, QTR, K$13, Manufacturer, $F$15), 0)</f>
        <v>19</v>
      </c>
      <c r="L24" s="60">
        <f t="shared" ca="1" si="1"/>
        <v>19</v>
      </c>
      <c r="M24" s="30"/>
      <c r="O24">
        <v>22</v>
      </c>
      <c r="P24" t="s">
        <v>153</v>
      </c>
    </row>
    <row r="25" spans="2:16" ht="1.5" customHeight="1" thickBot="1" x14ac:dyDescent="0.35">
      <c r="B25" s="1">
        <v>40687</v>
      </c>
      <c r="E25" s="73"/>
      <c r="F25" s="52"/>
      <c r="G25" s="52"/>
      <c r="H25" s="106">
        <f ca="1">IFERROR(AVERAGEIFS(INDIRECT($F25), Year, H$12, QTR, H$13, Manufacturer, $F$15), 0)</f>
        <v>0</v>
      </c>
      <c r="I25" s="54"/>
      <c r="J25" s="69"/>
      <c r="K25" s="96"/>
      <c r="L25" s="62"/>
      <c r="M25" s="30"/>
      <c r="O25">
        <v>23</v>
      </c>
      <c r="P25" t="s">
        <v>157</v>
      </c>
    </row>
    <row r="26" spans="2:16" ht="16.2" thickBot="1" x14ac:dyDescent="0.35">
      <c r="B26" s="1">
        <v>40899</v>
      </c>
      <c r="E26" s="73"/>
      <c r="F26" s="72" t="s">
        <v>15</v>
      </c>
      <c r="G26" s="57"/>
      <c r="H26" s="107">
        <f ca="1">IFERROR(AVERAGEIFS(INDIRECT($F26), Year, H$12, QTR, H$13, Manufacturer, $F$15), 0)</f>
        <v>0</v>
      </c>
      <c r="I26" s="102">
        <f ca="1">IFERROR(AVERAGEIFS(INDIRECT($F26), Year, I$12, QTR, I$13, Manufacturer, $F$15), 0)</f>
        <v>42.879097340000001</v>
      </c>
      <c r="J26" s="60">
        <f t="shared" ca="1" si="0"/>
        <v>42.879097340000001</v>
      </c>
      <c r="K26" s="102">
        <f ca="1">IFERROR(AVERAGEIFS(INDIRECT($F26), Year, K$12, QTR, K$13, Manufacturer, $F$15),0)</f>
        <v>83.602500800000001</v>
      </c>
      <c r="L26" s="60">
        <f t="shared" ca="1" si="1"/>
        <v>83.602500800000001</v>
      </c>
      <c r="M26" s="30"/>
      <c r="O26">
        <v>24</v>
      </c>
      <c r="P26" t="s">
        <v>164</v>
      </c>
    </row>
    <row r="27" spans="2:16" ht="15" thickBot="1" x14ac:dyDescent="0.35">
      <c r="B27" s="1">
        <v>40839</v>
      </c>
      <c r="E27" s="76"/>
      <c r="F27" s="77"/>
      <c r="G27" s="77"/>
      <c r="H27" s="77"/>
      <c r="I27" s="77"/>
      <c r="J27" s="77"/>
      <c r="K27" s="77"/>
      <c r="L27" s="77"/>
      <c r="M27" s="78"/>
      <c r="O27">
        <v>25</v>
      </c>
      <c r="P27" t="s">
        <v>168</v>
      </c>
    </row>
    <row r="28" spans="2:16" x14ac:dyDescent="0.3">
      <c r="B28" s="1">
        <v>41041</v>
      </c>
      <c r="O28">
        <v>26</v>
      </c>
      <c r="P28" t="s">
        <v>169</v>
      </c>
    </row>
    <row r="29" spans="2:16" x14ac:dyDescent="0.3">
      <c r="B29" s="1">
        <v>40797</v>
      </c>
      <c r="O29">
        <v>27</v>
      </c>
      <c r="P29" t="s">
        <v>175</v>
      </c>
    </row>
    <row r="30" spans="2:16" x14ac:dyDescent="0.3">
      <c r="B30" s="1">
        <v>41012</v>
      </c>
      <c r="O30">
        <v>28</v>
      </c>
      <c r="P30" t="s">
        <v>178</v>
      </c>
    </row>
    <row r="31" spans="2:16" x14ac:dyDescent="0.3">
      <c r="B31" s="1">
        <v>40712</v>
      </c>
      <c r="O31">
        <v>29</v>
      </c>
      <c r="P31" t="s">
        <v>188</v>
      </c>
    </row>
    <row r="32" spans="2:16" x14ac:dyDescent="0.3">
      <c r="B32" s="1">
        <v>40924</v>
      </c>
      <c r="O32">
        <v>30</v>
      </c>
      <c r="P32" t="s">
        <v>195</v>
      </c>
    </row>
    <row r="33" spans="2:2" x14ac:dyDescent="0.3">
      <c r="B33" s="1">
        <v>40864</v>
      </c>
    </row>
    <row r="34" spans="2:2" x14ac:dyDescent="0.3">
      <c r="B34" s="1">
        <v>41066</v>
      </c>
    </row>
    <row r="35" spans="2:2" x14ac:dyDescent="0.3">
      <c r="B35" s="1">
        <v>40822</v>
      </c>
    </row>
    <row r="36" spans="2:2" x14ac:dyDescent="0.3">
      <c r="B36" s="1">
        <v>41037</v>
      </c>
    </row>
    <row r="37" spans="2:2" x14ac:dyDescent="0.3">
      <c r="B37" s="1">
        <v>40737</v>
      </c>
    </row>
    <row r="38" spans="2:2" x14ac:dyDescent="0.3">
      <c r="B38" s="1">
        <v>40949</v>
      </c>
    </row>
    <row r="39" spans="2:2" x14ac:dyDescent="0.3">
      <c r="B39" s="1">
        <v>40889</v>
      </c>
    </row>
    <row r="40" spans="2:2" x14ac:dyDescent="0.3">
      <c r="B40" s="1">
        <v>41091</v>
      </c>
    </row>
    <row r="41" spans="2:2" x14ac:dyDescent="0.3">
      <c r="B41" s="1">
        <v>40847</v>
      </c>
    </row>
    <row r="42" spans="2:2" x14ac:dyDescent="0.3">
      <c r="B42" s="1">
        <v>41062</v>
      </c>
    </row>
    <row r="43" spans="2:2" x14ac:dyDescent="0.3">
      <c r="B43" s="1">
        <v>40762</v>
      </c>
    </row>
    <row r="44" spans="2:2" x14ac:dyDescent="0.3">
      <c r="B44" s="1">
        <v>40974</v>
      </c>
    </row>
    <row r="45" spans="2:2" x14ac:dyDescent="0.3">
      <c r="B45" s="1">
        <v>40914</v>
      </c>
    </row>
    <row r="46" spans="2:2" x14ac:dyDescent="0.3">
      <c r="B46" s="1">
        <v>41116</v>
      </c>
    </row>
    <row r="47" spans="2:2" x14ac:dyDescent="0.3">
      <c r="B47" s="1">
        <v>40872</v>
      </c>
    </row>
    <row r="48" spans="2:2" x14ac:dyDescent="0.3">
      <c r="B48" s="1">
        <v>41087</v>
      </c>
    </row>
    <row r="49" spans="2:2" x14ac:dyDescent="0.3">
      <c r="B49" s="1">
        <v>40787</v>
      </c>
    </row>
    <row r="50" spans="2:2" x14ac:dyDescent="0.3">
      <c r="B50" s="1">
        <v>40999</v>
      </c>
    </row>
    <row r="51" spans="2:2" x14ac:dyDescent="0.3">
      <c r="B51" s="1">
        <v>40939</v>
      </c>
    </row>
    <row r="52" spans="2:2" x14ac:dyDescent="0.3">
      <c r="B52" s="1">
        <v>41141</v>
      </c>
    </row>
    <row r="53" spans="2:2" x14ac:dyDescent="0.3">
      <c r="B53" s="1">
        <v>40897</v>
      </c>
    </row>
    <row r="54" spans="2:2" x14ac:dyDescent="0.3">
      <c r="B54" s="1">
        <v>41112</v>
      </c>
    </row>
    <row r="55" spans="2:2" x14ac:dyDescent="0.3">
      <c r="B55" s="1">
        <v>40812</v>
      </c>
    </row>
    <row r="56" spans="2:2" x14ac:dyDescent="0.3">
      <c r="B56" s="1">
        <v>41024</v>
      </c>
    </row>
    <row r="57" spans="2:2" x14ac:dyDescent="0.3">
      <c r="B57" s="1">
        <v>40964</v>
      </c>
    </row>
    <row r="58" spans="2:2" x14ac:dyDescent="0.3">
      <c r="B58" s="1">
        <v>41166</v>
      </c>
    </row>
    <row r="59" spans="2:2" x14ac:dyDescent="0.3">
      <c r="B59" s="1">
        <v>40922</v>
      </c>
    </row>
    <row r="60" spans="2:2" x14ac:dyDescent="0.3">
      <c r="B60" s="1">
        <v>41137</v>
      </c>
    </row>
    <row r="61" spans="2:2" x14ac:dyDescent="0.3">
      <c r="B61" s="1">
        <v>40837</v>
      </c>
    </row>
    <row r="62" spans="2:2" x14ac:dyDescent="0.3">
      <c r="B62" s="1">
        <v>41049</v>
      </c>
    </row>
    <row r="63" spans="2:2" x14ac:dyDescent="0.3">
      <c r="B63" s="1">
        <v>40989</v>
      </c>
    </row>
    <row r="64" spans="2:2" x14ac:dyDescent="0.3">
      <c r="B64" s="1">
        <v>41191</v>
      </c>
    </row>
    <row r="65" spans="2:2" x14ac:dyDescent="0.3">
      <c r="B65" s="1">
        <v>40947</v>
      </c>
    </row>
    <row r="66" spans="2:2" x14ac:dyDescent="0.3">
      <c r="B66" s="1">
        <v>41162</v>
      </c>
    </row>
    <row r="67" spans="2:2" x14ac:dyDescent="0.3">
      <c r="B67" s="1">
        <v>40862</v>
      </c>
    </row>
    <row r="68" spans="2:2" x14ac:dyDescent="0.3">
      <c r="B68" s="1">
        <v>41074</v>
      </c>
    </row>
    <row r="69" spans="2:2" x14ac:dyDescent="0.3">
      <c r="B69" s="1">
        <v>41014</v>
      </c>
    </row>
    <row r="70" spans="2:2" x14ac:dyDescent="0.3">
      <c r="B70" s="1">
        <v>41216</v>
      </c>
    </row>
    <row r="71" spans="2:2" x14ac:dyDescent="0.3">
      <c r="B71" s="1">
        <v>40972</v>
      </c>
    </row>
    <row r="72" spans="2:2" x14ac:dyDescent="0.3">
      <c r="B72" s="1">
        <v>41187</v>
      </c>
    </row>
    <row r="73" spans="2:2" x14ac:dyDescent="0.3">
      <c r="B73" s="1">
        <v>40887</v>
      </c>
    </row>
    <row r="74" spans="2:2" x14ac:dyDescent="0.3">
      <c r="B74" s="1">
        <v>41099</v>
      </c>
    </row>
    <row r="75" spans="2:2" x14ac:dyDescent="0.3">
      <c r="B75" s="1">
        <v>41039</v>
      </c>
    </row>
    <row r="76" spans="2:2" x14ac:dyDescent="0.3">
      <c r="B76" s="1">
        <v>41241</v>
      </c>
    </row>
    <row r="77" spans="2:2" x14ac:dyDescent="0.3">
      <c r="B77" s="1">
        <v>40997</v>
      </c>
    </row>
    <row r="78" spans="2:2" x14ac:dyDescent="0.3">
      <c r="B78" s="1">
        <v>41212</v>
      </c>
    </row>
    <row r="79" spans="2:2" x14ac:dyDescent="0.3">
      <c r="B79" s="1">
        <v>40912</v>
      </c>
    </row>
    <row r="80" spans="2:2" x14ac:dyDescent="0.3">
      <c r="B80" s="1">
        <v>41124</v>
      </c>
    </row>
    <row r="81" spans="2:2" x14ac:dyDescent="0.3">
      <c r="B81" s="1">
        <v>41064</v>
      </c>
    </row>
    <row r="82" spans="2:2" x14ac:dyDescent="0.3">
      <c r="B82" s="1">
        <v>41266</v>
      </c>
    </row>
    <row r="83" spans="2:2" x14ac:dyDescent="0.3">
      <c r="B83" s="1">
        <v>41022</v>
      </c>
    </row>
    <row r="84" spans="2:2" x14ac:dyDescent="0.3">
      <c r="B84" s="1">
        <v>41237</v>
      </c>
    </row>
    <row r="85" spans="2:2" x14ac:dyDescent="0.3">
      <c r="B85" s="1">
        <v>41149</v>
      </c>
    </row>
    <row r="86" spans="2:2" x14ac:dyDescent="0.3">
      <c r="B86" s="1">
        <v>41089</v>
      </c>
    </row>
    <row r="87" spans="2:2" x14ac:dyDescent="0.3">
      <c r="B87" s="1">
        <v>40925</v>
      </c>
    </row>
    <row r="88" spans="2:2" x14ac:dyDescent="0.3">
      <c r="B88" s="1">
        <v>41047</v>
      </c>
    </row>
    <row r="89" spans="2:2" x14ac:dyDescent="0.3">
      <c r="B89" s="1">
        <v>41262</v>
      </c>
    </row>
    <row r="90" spans="2:2" x14ac:dyDescent="0.3">
      <c r="B90" s="1">
        <v>41174</v>
      </c>
    </row>
    <row r="91" spans="2:2" x14ac:dyDescent="0.3">
      <c r="B91" s="1">
        <v>41114</v>
      </c>
    </row>
    <row r="92" spans="2:2" x14ac:dyDescent="0.3">
      <c r="B92" s="1">
        <v>39491</v>
      </c>
    </row>
    <row r="93" spans="2:2" x14ac:dyDescent="0.3">
      <c r="B93" s="1">
        <v>40106</v>
      </c>
    </row>
    <row r="94" spans="2:2" x14ac:dyDescent="0.3">
      <c r="B94" s="1">
        <v>40657</v>
      </c>
    </row>
    <row r="95" spans="2:2" x14ac:dyDescent="0.3">
      <c r="B95" s="1">
        <v>40736</v>
      </c>
    </row>
    <row r="96" spans="2:2" x14ac:dyDescent="0.3">
      <c r="B96" s="1">
        <v>40707</v>
      </c>
    </row>
    <row r="97" spans="2:2" x14ac:dyDescent="0.3">
      <c r="B97" s="1">
        <v>40619</v>
      </c>
    </row>
    <row r="98" spans="2:2" x14ac:dyDescent="0.3">
      <c r="B98" s="1">
        <v>40559</v>
      </c>
    </row>
    <row r="99" spans="2:2" x14ac:dyDescent="0.3">
      <c r="B99" s="1">
        <v>40761</v>
      </c>
    </row>
    <row r="100" spans="2:2" x14ac:dyDescent="0.3">
      <c r="B100" s="1">
        <v>40732</v>
      </c>
    </row>
    <row r="101" spans="2:2" x14ac:dyDescent="0.3">
      <c r="B101" s="1">
        <v>40644</v>
      </c>
    </row>
    <row r="102" spans="2:2" x14ac:dyDescent="0.3">
      <c r="B102" s="1">
        <v>40584</v>
      </c>
    </row>
    <row r="103" spans="2:2" x14ac:dyDescent="0.3">
      <c r="B103" s="1">
        <v>40786</v>
      </c>
    </row>
    <row r="104" spans="2:2" x14ac:dyDescent="0.3">
      <c r="B104" s="1">
        <v>40757</v>
      </c>
    </row>
    <row r="105" spans="2:2" x14ac:dyDescent="0.3">
      <c r="B105" s="1">
        <v>40669</v>
      </c>
    </row>
    <row r="106" spans="2:2" x14ac:dyDescent="0.3">
      <c r="B106" s="1">
        <v>40609</v>
      </c>
    </row>
    <row r="107" spans="2:2" x14ac:dyDescent="0.3">
      <c r="B107" s="1">
        <v>40811</v>
      </c>
    </row>
    <row r="108" spans="2:2" x14ac:dyDescent="0.3">
      <c r="B108" s="1">
        <v>40567</v>
      </c>
    </row>
    <row r="109" spans="2:2" x14ac:dyDescent="0.3">
      <c r="B109" s="1">
        <v>40782</v>
      </c>
    </row>
    <row r="110" spans="2:2" x14ac:dyDescent="0.3">
      <c r="B110" s="1">
        <v>40694</v>
      </c>
    </row>
    <row r="111" spans="2:2" x14ac:dyDescent="0.3">
      <c r="B111" s="1">
        <v>40634</v>
      </c>
    </row>
    <row r="112" spans="2:2" x14ac:dyDescent="0.3">
      <c r="B112" s="1">
        <v>40592</v>
      </c>
    </row>
    <row r="113" spans="2:2" x14ac:dyDescent="0.3">
      <c r="B113" s="1">
        <v>40807</v>
      </c>
    </row>
    <row r="114" spans="2:2" x14ac:dyDescent="0.3">
      <c r="B114" s="1">
        <v>40719</v>
      </c>
    </row>
    <row r="115" spans="2:2" x14ac:dyDescent="0.3">
      <c r="B115" s="1">
        <v>40659</v>
      </c>
    </row>
    <row r="116" spans="2:2" x14ac:dyDescent="0.3">
      <c r="B116" s="1">
        <v>40861</v>
      </c>
    </row>
    <row r="117" spans="2:2" x14ac:dyDescent="0.3">
      <c r="B117" s="1">
        <v>40933</v>
      </c>
    </row>
    <row r="118" spans="2:2" x14ac:dyDescent="0.3">
      <c r="B118" s="1">
        <v>41239</v>
      </c>
    </row>
    <row r="119" spans="2:2" x14ac:dyDescent="0.3">
      <c r="B119" s="1">
        <v>41076</v>
      </c>
    </row>
    <row r="120" spans="2:2" x14ac:dyDescent="0.3">
      <c r="B120" s="1">
        <v>41197</v>
      </c>
    </row>
    <row r="121" spans="2:2" x14ac:dyDescent="0.3">
      <c r="B121" s="1">
        <v>40681</v>
      </c>
    </row>
    <row r="122" spans="2:2" x14ac:dyDescent="0.3">
      <c r="B122" s="1">
        <v>40958</v>
      </c>
    </row>
    <row r="123" spans="2:2" x14ac:dyDescent="0.3">
      <c r="B123" s="1">
        <v>41264</v>
      </c>
    </row>
    <row r="124" spans="2:2" x14ac:dyDescent="0.3">
      <c r="B124" s="1">
        <v>40735</v>
      </c>
    </row>
    <row r="125" spans="2:2" x14ac:dyDescent="0.3">
      <c r="B125" s="1">
        <v>41222</v>
      </c>
    </row>
    <row r="126" spans="2:2" x14ac:dyDescent="0.3">
      <c r="B126" s="1">
        <v>40706</v>
      </c>
    </row>
    <row r="127" spans="2:2" x14ac:dyDescent="0.3">
      <c r="B127" s="1">
        <v>40618</v>
      </c>
    </row>
    <row r="128" spans="2:2" x14ac:dyDescent="0.3">
      <c r="B128" s="1">
        <v>40558</v>
      </c>
    </row>
    <row r="129" spans="2:2" x14ac:dyDescent="0.3">
      <c r="B129" s="1">
        <v>40760</v>
      </c>
    </row>
    <row r="130" spans="2:2" x14ac:dyDescent="0.3">
      <c r="B130" s="1">
        <v>41247</v>
      </c>
    </row>
    <row r="131" spans="2:2" x14ac:dyDescent="0.3">
      <c r="B131" s="1">
        <v>40731</v>
      </c>
    </row>
    <row r="132" spans="2:2" x14ac:dyDescent="0.3">
      <c r="B132" s="1">
        <v>41272</v>
      </c>
    </row>
    <row r="133" spans="2:2" x14ac:dyDescent="0.3">
      <c r="B133" s="1">
        <v>40756</v>
      </c>
    </row>
    <row r="134" spans="2:2" x14ac:dyDescent="0.3">
      <c r="B134" s="1">
        <v>40836</v>
      </c>
    </row>
  </sheetData>
  <mergeCells count="4">
    <mergeCell ref="H11:K11"/>
    <mergeCell ref="J12:J14"/>
    <mergeCell ref="L12:L14"/>
    <mergeCell ref="H15:L15"/>
  </mergeCells>
  <dataValidations count="2">
    <dataValidation type="list" allowBlank="1" showInputMessage="1" showErrorMessage="1" sqref="H13:I13 K13" xr:uid="{70302EAE-98BF-4939-9026-C694DD8A968E}">
      <formula1>$D$2:$D$5</formula1>
    </dataValidation>
    <dataValidation type="list" allowBlank="1" showInputMessage="1" showErrorMessage="1" sqref="H12:I12 K12" xr:uid="{DFA8539C-E07F-4466-AF70-773E6CAAE461}">
      <formula1>$C$2:$C$5</formula1>
    </dataValidation>
  </dataValidations>
  <pageMargins left="0.7" right="0.7" top="0.75" bottom="0.75" header="0.3" footer="0.3"/>
  <pageSetup orientation="portrait" r:id="rId1"/>
  <ignoredErrors>
    <ignoredError sqref="J17 J19:J2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F3A-E1A0-4BD0-ADE7-392083126876}">
  <dimension ref="A1:O158"/>
  <sheetViews>
    <sheetView workbookViewId="0">
      <selection activeCell="E1" sqref="E1"/>
    </sheetView>
  </sheetViews>
  <sheetFormatPr defaultRowHeight="14.4" x14ac:dyDescent="0.3"/>
  <cols>
    <col min="1" max="1" width="12.21875" bestFit="1" customWidth="1"/>
    <col min="2" max="2" width="14.33203125" bestFit="1" customWidth="1"/>
    <col min="3" max="3" width="17" bestFit="1" customWidth="1"/>
    <col min="4" max="4" width="18" bestFit="1" customWidth="1"/>
    <col min="5" max="5" width="11.44140625" bestFit="1" customWidth="1"/>
    <col min="6" max="6" width="16.88671875" bestFit="1" customWidth="1"/>
    <col min="7" max="7" width="11" bestFit="1" customWidth="1"/>
    <col min="8" max="8" width="13.33203125" bestFit="1" customWidth="1"/>
    <col min="9" max="13" width="13.33203125" customWidth="1"/>
    <col min="14" max="14" width="12.77734375" bestFit="1" customWidth="1"/>
    <col min="15" max="15" width="16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13</v>
      </c>
      <c r="I1" t="s">
        <v>204</v>
      </c>
      <c r="J1" t="s">
        <v>205</v>
      </c>
      <c r="K1" t="s">
        <v>207</v>
      </c>
      <c r="L1" t="s">
        <v>208</v>
      </c>
      <c r="M1" t="s">
        <v>209</v>
      </c>
      <c r="N1" t="s">
        <v>14</v>
      </c>
      <c r="O1" t="s">
        <v>15</v>
      </c>
    </row>
    <row r="2" spans="1:15" x14ac:dyDescent="0.3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140</v>
      </c>
      <c r="H2">
        <v>28</v>
      </c>
      <c r="I2" s="1" t="str">
        <f>MONTH(N2)&amp;-YEAR(N2)</f>
        <v>2-2012</v>
      </c>
      <c r="J2">
        <f>YEAR(N2)</f>
        <v>2012</v>
      </c>
      <c r="K2">
        <f>MONTH(N2)</f>
        <v>2</v>
      </c>
      <c r="L2" t="str">
        <f>_xlfn.IFS(K2&lt;4,"1", K2&lt;7,"2", K2&lt;10,"3","4",FALSE)</f>
        <v>1</v>
      </c>
      <c r="M2" t="str">
        <f>L2&amp;-J2</f>
        <v>1-2012</v>
      </c>
      <c r="N2" s="1">
        <v>40941</v>
      </c>
      <c r="O2">
        <v>58.280149520000002</v>
      </c>
    </row>
    <row r="3" spans="1:15" x14ac:dyDescent="0.3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225</v>
      </c>
      <c r="H3">
        <v>25</v>
      </c>
      <c r="I3" s="1" t="str">
        <f t="shared" ref="I3:I66" si="0">MONTH(N3)&amp;-YEAR(N3)</f>
        <v>3-2011</v>
      </c>
      <c r="J3">
        <f t="shared" ref="J3:J66" si="1">YEAR(N3)</f>
        <v>2011</v>
      </c>
      <c r="K3">
        <f t="shared" ref="K3:K66" si="2">MONTH(N3)</f>
        <v>3</v>
      </c>
      <c r="L3" t="str">
        <f t="shared" ref="L3:L4" si="3">_xlfn.IFS(K3&lt;4,"1", K3&lt;7,"2", K3&lt;10,"3","4",FALSE)</f>
        <v>1</v>
      </c>
      <c r="M3" t="str">
        <f t="shared" ref="M3:M66" si="4">L3&amp;-J3</f>
        <v>1-2011</v>
      </c>
      <c r="N3" s="1">
        <v>40608</v>
      </c>
      <c r="O3">
        <v>91.370777660000002</v>
      </c>
    </row>
    <row r="4" spans="1:15" x14ac:dyDescent="0.3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225</v>
      </c>
      <c r="H4">
        <v>26</v>
      </c>
      <c r="I4" s="1" t="str">
        <f t="shared" si="0"/>
        <v>4-2012</v>
      </c>
      <c r="J4">
        <f t="shared" si="1"/>
        <v>2012</v>
      </c>
      <c r="K4">
        <f t="shared" si="2"/>
        <v>4</v>
      </c>
      <c r="L4" t="str">
        <f t="shared" si="3"/>
        <v>2</v>
      </c>
      <c r="M4" t="str">
        <f t="shared" si="4"/>
        <v>2-2012</v>
      </c>
      <c r="N4" s="1">
        <v>41000</v>
      </c>
    </row>
    <row r="5" spans="1:15" x14ac:dyDescent="0.3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210</v>
      </c>
      <c r="H5">
        <v>22</v>
      </c>
      <c r="I5" s="1" t="str">
        <f t="shared" si="0"/>
        <v>10-2011</v>
      </c>
      <c r="J5">
        <f t="shared" si="1"/>
        <v>2011</v>
      </c>
      <c r="K5">
        <f t="shared" si="2"/>
        <v>10</v>
      </c>
      <c r="L5" t="str">
        <f>_xlfn.IFS(K5&lt;4,"1", K5&lt;7,"2", K5&lt;10,"3",K5&lt;=12,"4")</f>
        <v>4</v>
      </c>
      <c r="M5" t="str">
        <f t="shared" si="4"/>
        <v>4-2011</v>
      </c>
      <c r="N5" s="1">
        <v>40819</v>
      </c>
      <c r="O5">
        <v>91.389779329999996</v>
      </c>
    </row>
    <row r="6" spans="1:15" x14ac:dyDescent="0.3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150</v>
      </c>
      <c r="H6">
        <v>27</v>
      </c>
      <c r="I6" s="1" t="str">
        <f t="shared" si="0"/>
        <v>8-2011</v>
      </c>
      <c r="J6">
        <f t="shared" si="1"/>
        <v>2011</v>
      </c>
      <c r="K6">
        <f t="shared" si="2"/>
        <v>8</v>
      </c>
      <c r="L6" t="str">
        <f t="shared" ref="L6:L69" si="5">_xlfn.IFS(K6&lt;4,"1", K6&lt;7,"2", K6&lt;10,"3",K6&lt;=12,"4")</f>
        <v>3</v>
      </c>
      <c r="M6" t="str">
        <f t="shared" si="4"/>
        <v>3-2011</v>
      </c>
      <c r="N6" s="1">
        <v>40765</v>
      </c>
      <c r="O6">
        <v>62.777639200000003</v>
      </c>
    </row>
    <row r="7" spans="1:15" x14ac:dyDescent="0.3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200</v>
      </c>
      <c r="H7">
        <v>22</v>
      </c>
      <c r="I7" s="1" t="str">
        <f t="shared" si="0"/>
        <v>9-2011</v>
      </c>
      <c r="J7">
        <f t="shared" si="1"/>
        <v>2011</v>
      </c>
      <c r="K7">
        <f t="shared" si="2"/>
        <v>9</v>
      </c>
      <c r="L7" t="str">
        <f t="shared" si="5"/>
        <v>3</v>
      </c>
      <c r="M7" t="str">
        <f t="shared" si="4"/>
        <v>3-2011</v>
      </c>
      <c r="N7" s="1">
        <v>40794</v>
      </c>
      <c r="O7">
        <v>84.565105020000004</v>
      </c>
    </row>
    <row r="8" spans="1:15" x14ac:dyDescent="0.3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310</v>
      </c>
      <c r="H8">
        <v>21</v>
      </c>
      <c r="I8" s="1" t="str">
        <f t="shared" si="0"/>
        <v>2-2012</v>
      </c>
      <c r="J8">
        <f t="shared" si="1"/>
        <v>2012</v>
      </c>
      <c r="K8">
        <f t="shared" si="2"/>
        <v>2</v>
      </c>
      <c r="L8" t="str">
        <f t="shared" si="5"/>
        <v>1</v>
      </c>
      <c r="M8" t="str">
        <f t="shared" si="4"/>
        <v>1-2012</v>
      </c>
      <c r="N8" s="1">
        <v>40966</v>
      </c>
      <c r="O8">
        <v>134.65685819999999</v>
      </c>
    </row>
    <row r="9" spans="1:15" x14ac:dyDescent="0.3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170</v>
      </c>
      <c r="H9">
        <v>26</v>
      </c>
      <c r="I9" s="1" t="str">
        <f t="shared" si="0"/>
        <v>6-2011</v>
      </c>
      <c r="J9">
        <f t="shared" si="1"/>
        <v>2011</v>
      </c>
      <c r="K9">
        <f t="shared" si="2"/>
        <v>6</v>
      </c>
      <c r="L9" t="str">
        <f t="shared" si="5"/>
        <v>2</v>
      </c>
      <c r="M9" t="str">
        <f t="shared" si="4"/>
        <v>2-2011</v>
      </c>
      <c r="N9" s="1">
        <v>40722</v>
      </c>
      <c r="O9">
        <v>71.191206710000003</v>
      </c>
    </row>
    <row r="10" spans="1:15" x14ac:dyDescent="0.3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193</v>
      </c>
      <c r="H10">
        <v>24</v>
      </c>
      <c r="I10" s="1" t="str">
        <f t="shared" si="0"/>
        <v>1-2012</v>
      </c>
      <c r="J10">
        <f t="shared" si="1"/>
        <v>2012</v>
      </c>
      <c r="K10">
        <f t="shared" si="2"/>
        <v>1</v>
      </c>
      <c r="L10" t="str">
        <f t="shared" si="5"/>
        <v>1</v>
      </c>
      <c r="M10" t="str">
        <f t="shared" si="4"/>
        <v>1-2012</v>
      </c>
      <c r="N10" s="1">
        <v>40937</v>
      </c>
      <c r="O10">
        <v>81.877068559999998</v>
      </c>
    </row>
    <row r="11" spans="1:15" x14ac:dyDescent="0.3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193</v>
      </c>
      <c r="H11">
        <v>25</v>
      </c>
      <c r="I11" s="1" t="str">
        <f t="shared" si="0"/>
        <v>4-2011</v>
      </c>
      <c r="J11">
        <f t="shared" si="1"/>
        <v>2011</v>
      </c>
      <c r="K11">
        <f t="shared" si="2"/>
        <v>4</v>
      </c>
      <c r="L11" t="str">
        <f t="shared" si="5"/>
        <v>2</v>
      </c>
      <c r="M11" t="str">
        <f t="shared" si="4"/>
        <v>2-2011</v>
      </c>
      <c r="N11" s="1">
        <v>40637</v>
      </c>
      <c r="O11">
        <v>83.998723799999993</v>
      </c>
    </row>
    <row r="12" spans="1:15" x14ac:dyDescent="0.3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175</v>
      </c>
      <c r="H12">
        <v>25</v>
      </c>
      <c r="I12" s="1" t="str">
        <f t="shared" si="0"/>
        <v>11-2011</v>
      </c>
      <c r="J12">
        <f t="shared" si="1"/>
        <v>2011</v>
      </c>
      <c r="K12">
        <f t="shared" si="2"/>
        <v>11</v>
      </c>
      <c r="L12" t="str">
        <f t="shared" si="5"/>
        <v>4</v>
      </c>
      <c r="M12" t="str">
        <f t="shared" si="4"/>
        <v>4-2011</v>
      </c>
      <c r="N12" s="1">
        <v>40849</v>
      </c>
      <c r="O12">
        <v>71.181451319999994</v>
      </c>
    </row>
    <row r="13" spans="1:15" x14ac:dyDescent="0.3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240</v>
      </c>
      <c r="H13">
        <v>23</v>
      </c>
      <c r="I13" s="1" t="str">
        <f t="shared" si="0"/>
        <v>9-2011</v>
      </c>
      <c r="J13">
        <f t="shared" si="1"/>
        <v>2011</v>
      </c>
      <c r="K13">
        <f t="shared" si="2"/>
        <v>9</v>
      </c>
      <c r="L13" t="str">
        <f t="shared" si="5"/>
        <v>3</v>
      </c>
      <c r="M13" t="str">
        <f t="shared" si="4"/>
        <v>3-2011</v>
      </c>
      <c r="N13" s="1">
        <v>40789</v>
      </c>
      <c r="O13">
        <v>95.636702529999994</v>
      </c>
    </row>
    <row r="14" spans="1:15" x14ac:dyDescent="0.3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205</v>
      </c>
      <c r="H14">
        <v>24</v>
      </c>
      <c r="I14" s="1" t="str">
        <f t="shared" si="0"/>
        <v>3-2012</v>
      </c>
      <c r="J14">
        <f t="shared" si="1"/>
        <v>2012</v>
      </c>
      <c r="K14">
        <f t="shared" si="2"/>
        <v>3</v>
      </c>
      <c r="L14" t="str">
        <f t="shared" si="5"/>
        <v>1</v>
      </c>
      <c r="M14" t="str">
        <f t="shared" si="4"/>
        <v>1-2012</v>
      </c>
      <c r="N14" s="1">
        <v>40991</v>
      </c>
      <c r="O14">
        <v>85.828408249999995</v>
      </c>
    </row>
    <row r="15" spans="1:15" x14ac:dyDescent="0.3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205</v>
      </c>
      <c r="H15">
        <v>25</v>
      </c>
      <c r="I15" s="1" t="str">
        <f t="shared" si="0"/>
        <v>7-2011</v>
      </c>
      <c r="J15">
        <f t="shared" si="1"/>
        <v>2011</v>
      </c>
      <c r="K15">
        <f t="shared" si="2"/>
        <v>7</v>
      </c>
      <c r="L15" t="str">
        <f t="shared" si="5"/>
        <v>3</v>
      </c>
      <c r="M15" t="str">
        <f t="shared" si="4"/>
        <v>3-2011</v>
      </c>
      <c r="N15" s="1">
        <v>40747</v>
      </c>
      <c r="O15">
        <v>84.254525810000004</v>
      </c>
    </row>
    <row r="16" spans="1:15" x14ac:dyDescent="0.3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275</v>
      </c>
      <c r="H16">
        <v>22</v>
      </c>
      <c r="I16" s="1" t="str">
        <f t="shared" si="0"/>
        <v>2-2012</v>
      </c>
      <c r="J16">
        <f t="shared" si="1"/>
        <v>2012</v>
      </c>
      <c r="K16">
        <f t="shared" si="2"/>
        <v>2</v>
      </c>
      <c r="L16" t="str">
        <f t="shared" si="5"/>
        <v>1</v>
      </c>
      <c r="M16" t="str">
        <f t="shared" si="4"/>
        <v>1-2012</v>
      </c>
      <c r="N16" s="1">
        <v>40962</v>
      </c>
      <c r="O16">
        <v>113.85459760000001</v>
      </c>
    </row>
    <row r="17" spans="1:15" x14ac:dyDescent="0.3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275</v>
      </c>
      <c r="H17">
        <v>22</v>
      </c>
      <c r="I17" s="1" t="str">
        <f t="shared" si="0"/>
        <v>4-2011</v>
      </c>
      <c r="J17">
        <f t="shared" si="1"/>
        <v>2011</v>
      </c>
      <c r="K17">
        <f t="shared" si="2"/>
        <v>4</v>
      </c>
      <c r="L17" t="str">
        <f t="shared" si="5"/>
        <v>2</v>
      </c>
      <c r="M17" t="str">
        <f t="shared" si="4"/>
        <v>2-2011</v>
      </c>
      <c r="N17" s="1">
        <v>40662</v>
      </c>
      <c r="O17">
        <v>115.6213578</v>
      </c>
    </row>
    <row r="18" spans="1:15" x14ac:dyDescent="0.3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275</v>
      </c>
      <c r="H18">
        <v>22</v>
      </c>
      <c r="I18" s="1" t="str">
        <f t="shared" si="0"/>
        <v>11-2011</v>
      </c>
      <c r="J18">
        <f t="shared" si="1"/>
        <v>2011</v>
      </c>
      <c r="K18">
        <f t="shared" si="2"/>
        <v>11</v>
      </c>
      <c r="L18" t="str">
        <f t="shared" si="5"/>
        <v>4</v>
      </c>
      <c r="M18" t="str">
        <f t="shared" si="4"/>
        <v>4-2011</v>
      </c>
      <c r="N18" s="1">
        <v>40874</v>
      </c>
      <c r="O18">
        <v>113.7658739</v>
      </c>
    </row>
    <row r="19" spans="1:15" x14ac:dyDescent="0.3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200</v>
      </c>
      <c r="H19">
        <v>22</v>
      </c>
      <c r="I19" s="1" t="str">
        <f t="shared" si="0"/>
        <v>9-2011</v>
      </c>
      <c r="J19">
        <f t="shared" si="1"/>
        <v>2011</v>
      </c>
      <c r="K19">
        <f t="shared" si="2"/>
        <v>9</v>
      </c>
      <c r="L19" t="str">
        <f t="shared" si="5"/>
        <v>3</v>
      </c>
      <c r="M19" t="str">
        <f t="shared" si="4"/>
        <v>3-2011</v>
      </c>
      <c r="N19" s="1">
        <v>40814</v>
      </c>
      <c r="O19">
        <v>83.483093580000002</v>
      </c>
    </row>
    <row r="20" spans="1:15" x14ac:dyDescent="0.3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255</v>
      </c>
      <c r="H20">
        <v>15</v>
      </c>
      <c r="I20" s="1" t="str">
        <f t="shared" si="0"/>
        <v>4-2012</v>
      </c>
      <c r="J20">
        <f t="shared" si="1"/>
        <v>2012</v>
      </c>
      <c r="K20">
        <f t="shared" si="2"/>
        <v>4</v>
      </c>
      <c r="L20" t="str">
        <f t="shared" si="5"/>
        <v>2</v>
      </c>
      <c r="M20" t="str">
        <f t="shared" si="4"/>
        <v>2-2012</v>
      </c>
      <c r="N20" s="1">
        <v>41016</v>
      </c>
      <c r="O20">
        <v>109.5091165</v>
      </c>
    </row>
    <row r="21" spans="1:15" x14ac:dyDescent="0.3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115</v>
      </c>
      <c r="H21">
        <v>27</v>
      </c>
      <c r="I21" s="1" t="str">
        <f t="shared" si="0"/>
        <v>8-2011</v>
      </c>
      <c r="J21">
        <f t="shared" si="1"/>
        <v>2011</v>
      </c>
      <c r="K21">
        <f t="shared" si="2"/>
        <v>8</v>
      </c>
      <c r="L21" t="str">
        <f t="shared" si="5"/>
        <v>3</v>
      </c>
      <c r="M21" t="str">
        <f t="shared" si="4"/>
        <v>3-2011</v>
      </c>
      <c r="N21" s="1">
        <v>40772</v>
      </c>
      <c r="O21">
        <v>46.363347470000001</v>
      </c>
    </row>
    <row r="22" spans="1:15" x14ac:dyDescent="0.3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170</v>
      </c>
      <c r="H22">
        <v>25</v>
      </c>
      <c r="I22" s="1" t="str">
        <f t="shared" si="0"/>
        <v>3-2012</v>
      </c>
      <c r="J22">
        <f t="shared" si="1"/>
        <v>2012</v>
      </c>
      <c r="K22">
        <f t="shared" si="2"/>
        <v>3</v>
      </c>
      <c r="L22" t="str">
        <f t="shared" si="5"/>
        <v>1</v>
      </c>
      <c r="M22" t="str">
        <f t="shared" si="4"/>
        <v>1-2012</v>
      </c>
      <c r="N22" s="1">
        <v>40987</v>
      </c>
      <c r="O22">
        <v>67.314462160000005</v>
      </c>
    </row>
    <row r="23" spans="1:15" x14ac:dyDescent="0.3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175</v>
      </c>
      <c r="H23">
        <v>25</v>
      </c>
      <c r="I23" s="1" t="str">
        <f t="shared" si="0"/>
        <v>5-2011</v>
      </c>
      <c r="J23">
        <f t="shared" si="1"/>
        <v>2011</v>
      </c>
      <c r="K23">
        <f t="shared" si="2"/>
        <v>5</v>
      </c>
      <c r="L23" t="str">
        <f t="shared" si="5"/>
        <v>2</v>
      </c>
      <c r="M23" t="str">
        <f t="shared" si="4"/>
        <v>2-2011</v>
      </c>
      <c r="N23" s="1">
        <v>40687</v>
      </c>
      <c r="O23">
        <v>69.991395600000004</v>
      </c>
    </row>
    <row r="24" spans="1:15" x14ac:dyDescent="0.3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180</v>
      </c>
      <c r="H24">
        <v>27</v>
      </c>
      <c r="I24" s="1" t="str">
        <f t="shared" si="0"/>
        <v>12-2011</v>
      </c>
      <c r="J24">
        <f t="shared" si="1"/>
        <v>2011</v>
      </c>
      <c r="K24">
        <f t="shared" si="2"/>
        <v>12</v>
      </c>
      <c r="L24" t="str">
        <f t="shared" si="5"/>
        <v>4</v>
      </c>
      <c r="M24" t="str">
        <f t="shared" si="4"/>
        <v>4-2011</v>
      </c>
      <c r="N24" s="1">
        <v>40899</v>
      </c>
      <c r="O24">
        <v>72.030917189999997</v>
      </c>
    </row>
    <row r="25" spans="1:15" x14ac:dyDescent="0.3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200</v>
      </c>
      <c r="H25">
        <v>25</v>
      </c>
      <c r="I25" s="1" t="str">
        <f t="shared" si="0"/>
        <v>10-2011</v>
      </c>
      <c r="J25">
        <f t="shared" si="1"/>
        <v>2011</v>
      </c>
      <c r="K25">
        <f t="shared" si="2"/>
        <v>10</v>
      </c>
      <c r="L25" t="str">
        <f t="shared" si="5"/>
        <v>4</v>
      </c>
      <c r="M25" t="str">
        <f t="shared" si="4"/>
        <v>4-2011</v>
      </c>
      <c r="N25" s="1">
        <v>40839</v>
      </c>
      <c r="O25">
        <v>81.118543329999994</v>
      </c>
    </row>
    <row r="26" spans="1:15" x14ac:dyDescent="0.3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345</v>
      </c>
      <c r="H26">
        <v>22</v>
      </c>
      <c r="I26" s="1" t="str">
        <f t="shared" si="0"/>
        <v>5-2012</v>
      </c>
      <c r="J26">
        <f t="shared" si="1"/>
        <v>2012</v>
      </c>
      <c r="K26">
        <f t="shared" si="2"/>
        <v>5</v>
      </c>
      <c r="L26" t="str">
        <f t="shared" si="5"/>
        <v>2</v>
      </c>
      <c r="M26" t="str">
        <f t="shared" si="4"/>
        <v>2-2012</v>
      </c>
      <c r="N26" s="1">
        <v>41041</v>
      </c>
      <c r="O26">
        <v>141.14115000000001</v>
      </c>
    </row>
    <row r="27" spans="1:15" x14ac:dyDescent="0.3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120</v>
      </c>
      <c r="H27">
        <v>33</v>
      </c>
      <c r="I27" s="1" t="str">
        <f t="shared" si="0"/>
        <v>9-2011</v>
      </c>
      <c r="J27">
        <f t="shared" si="1"/>
        <v>2011</v>
      </c>
      <c r="K27">
        <f t="shared" si="2"/>
        <v>9</v>
      </c>
      <c r="L27" t="str">
        <f t="shared" si="5"/>
        <v>3</v>
      </c>
      <c r="M27" t="str">
        <f t="shared" si="4"/>
        <v>3-2011</v>
      </c>
      <c r="N27" s="1">
        <v>40797</v>
      </c>
      <c r="O27">
        <v>48.297636099999998</v>
      </c>
    </row>
    <row r="28" spans="1:15" x14ac:dyDescent="0.3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55</v>
      </c>
      <c r="H28">
        <v>45</v>
      </c>
      <c r="I28" s="1" t="str">
        <f t="shared" si="0"/>
        <v>4-2012</v>
      </c>
      <c r="J28">
        <f t="shared" si="1"/>
        <v>2012</v>
      </c>
      <c r="K28">
        <f t="shared" si="2"/>
        <v>4</v>
      </c>
      <c r="L28" t="str">
        <f t="shared" si="5"/>
        <v>2</v>
      </c>
      <c r="M28" t="str">
        <f t="shared" si="4"/>
        <v>2-2012</v>
      </c>
      <c r="N28" s="1">
        <v>41012</v>
      </c>
      <c r="O28">
        <v>23.276272330000001</v>
      </c>
    </row>
    <row r="29" spans="1:15" x14ac:dyDescent="0.3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180</v>
      </c>
      <c r="H29">
        <v>27</v>
      </c>
      <c r="I29" s="1" t="str">
        <f t="shared" si="0"/>
        <v>6-2011</v>
      </c>
      <c r="J29">
        <f t="shared" si="1"/>
        <v>2011</v>
      </c>
      <c r="K29">
        <f t="shared" si="2"/>
        <v>6</v>
      </c>
      <c r="L29" t="str">
        <f t="shared" si="5"/>
        <v>2</v>
      </c>
      <c r="M29" t="str">
        <f t="shared" si="4"/>
        <v>2-2011</v>
      </c>
      <c r="N29" s="1">
        <v>40712</v>
      </c>
      <c r="O29">
        <v>71.838039440000003</v>
      </c>
    </row>
    <row r="30" spans="1:15" x14ac:dyDescent="0.3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163</v>
      </c>
      <c r="H30">
        <v>24</v>
      </c>
      <c r="I30" s="1" t="str">
        <f t="shared" si="0"/>
        <v>1-2012</v>
      </c>
      <c r="J30">
        <f t="shared" si="1"/>
        <v>2012</v>
      </c>
      <c r="K30">
        <f t="shared" si="2"/>
        <v>1</v>
      </c>
      <c r="L30" t="str">
        <f t="shared" si="5"/>
        <v>1</v>
      </c>
      <c r="M30" t="str">
        <f t="shared" si="4"/>
        <v>1-2012</v>
      </c>
      <c r="N30" s="1">
        <v>40924</v>
      </c>
      <c r="O30">
        <v>65.957183959999995</v>
      </c>
    </row>
    <row r="31" spans="1:15" x14ac:dyDescent="0.3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168</v>
      </c>
      <c r="H31">
        <v>24</v>
      </c>
      <c r="I31" s="1" t="str">
        <f t="shared" si="0"/>
        <v>11-2011</v>
      </c>
      <c r="J31">
        <f t="shared" si="1"/>
        <v>2011</v>
      </c>
      <c r="K31">
        <f t="shared" si="2"/>
        <v>11</v>
      </c>
      <c r="L31" t="str">
        <f t="shared" si="5"/>
        <v>4</v>
      </c>
      <c r="M31" t="str">
        <f t="shared" si="4"/>
        <v>4-2011</v>
      </c>
      <c r="N31" s="1">
        <v>40864</v>
      </c>
      <c r="O31">
        <v>69.521355049999997</v>
      </c>
    </row>
    <row r="32" spans="1:15" x14ac:dyDescent="0.3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200</v>
      </c>
      <c r="H32">
        <v>26</v>
      </c>
      <c r="I32" s="1" t="str">
        <f t="shared" si="0"/>
        <v>6-2012</v>
      </c>
      <c r="J32">
        <f t="shared" si="1"/>
        <v>2012</v>
      </c>
      <c r="K32">
        <f t="shared" si="2"/>
        <v>6</v>
      </c>
      <c r="L32" t="str">
        <f t="shared" si="5"/>
        <v>2</v>
      </c>
      <c r="M32" t="str">
        <f t="shared" si="4"/>
        <v>2-2012</v>
      </c>
      <c r="N32" s="1">
        <v>41066</v>
      </c>
      <c r="O32">
        <v>80.02378204</v>
      </c>
    </row>
    <row r="33" spans="1:15" x14ac:dyDescent="0.3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132</v>
      </c>
      <c r="H33">
        <v>27</v>
      </c>
      <c r="I33" s="1" t="str">
        <f t="shared" si="0"/>
        <v>10-2011</v>
      </c>
      <c r="J33">
        <f t="shared" si="1"/>
        <v>2011</v>
      </c>
      <c r="K33">
        <f t="shared" si="2"/>
        <v>10</v>
      </c>
      <c r="L33" t="str">
        <f t="shared" si="5"/>
        <v>4</v>
      </c>
      <c r="M33" t="str">
        <f t="shared" si="4"/>
        <v>4-2011</v>
      </c>
      <c r="N33" s="1">
        <v>40822</v>
      </c>
      <c r="O33">
        <v>53.566199869999998</v>
      </c>
    </row>
    <row r="34" spans="1:15" x14ac:dyDescent="0.3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253</v>
      </c>
      <c r="H34">
        <v>23</v>
      </c>
      <c r="I34" s="1" t="str">
        <f t="shared" si="0"/>
        <v>5-2012</v>
      </c>
      <c r="J34">
        <f t="shared" si="1"/>
        <v>2012</v>
      </c>
      <c r="K34">
        <f t="shared" si="2"/>
        <v>5</v>
      </c>
      <c r="L34" t="str">
        <f t="shared" si="5"/>
        <v>2</v>
      </c>
      <c r="M34" t="str">
        <f t="shared" si="4"/>
        <v>2-2012</v>
      </c>
      <c r="N34" s="1">
        <v>41037</v>
      </c>
      <c r="O34">
        <v>101.3292807</v>
      </c>
    </row>
    <row r="35" spans="1:15" x14ac:dyDescent="0.3">
      <c r="A35" t="s">
        <v>52</v>
      </c>
      <c r="B35" t="s">
        <v>58</v>
      </c>
      <c r="C35">
        <v>53.48</v>
      </c>
      <c r="D35">
        <v>19.54</v>
      </c>
      <c r="E35" t="s">
        <v>41</v>
      </c>
      <c r="I35" s="1" t="str">
        <f t="shared" si="0"/>
        <v>7-2011</v>
      </c>
      <c r="J35">
        <f t="shared" si="1"/>
        <v>2011</v>
      </c>
      <c r="K35">
        <f t="shared" si="2"/>
        <v>7</v>
      </c>
      <c r="L35" t="str">
        <f t="shared" si="5"/>
        <v>3</v>
      </c>
      <c r="M35" t="str">
        <f t="shared" si="4"/>
        <v>3-2011</v>
      </c>
      <c r="N35" s="1">
        <v>40737</v>
      </c>
    </row>
    <row r="36" spans="1:15" x14ac:dyDescent="0.3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253</v>
      </c>
      <c r="H36">
        <v>23</v>
      </c>
      <c r="I36" s="1" t="str">
        <f t="shared" si="0"/>
        <v>2-2012</v>
      </c>
      <c r="J36">
        <f t="shared" si="1"/>
        <v>2012</v>
      </c>
      <c r="K36">
        <f t="shared" si="2"/>
        <v>2</v>
      </c>
      <c r="L36" t="str">
        <f t="shared" si="5"/>
        <v>1</v>
      </c>
      <c r="M36" t="str">
        <f t="shared" si="4"/>
        <v>1-2012</v>
      </c>
      <c r="N36" s="1">
        <v>40949</v>
      </c>
      <c r="O36">
        <v>101.6552441</v>
      </c>
    </row>
    <row r="37" spans="1:15" x14ac:dyDescent="0.3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132</v>
      </c>
      <c r="H37">
        <v>29</v>
      </c>
      <c r="I37" s="1" t="str">
        <f t="shared" si="0"/>
        <v>12-2011</v>
      </c>
      <c r="J37">
        <f t="shared" si="1"/>
        <v>2011</v>
      </c>
      <c r="K37">
        <f t="shared" si="2"/>
        <v>12</v>
      </c>
      <c r="L37" t="str">
        <f t="shared" si="5"/>
        <v>4</v>
      </c>
      <c r="M37" t="str">
        <f t="shared" si="4"/>
        <v>4-2011</v>
      </c>
      <c r="N37" s="1">
        <v>40889</v>
      </c>
      <c r="O37">
        <v>52.084898750000001</v>
      </c>
    </row>
    <row r="38" spans="1:15" x14ac:dyDescent="0.3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163</v>
      </c>
      <c r="H38">
        <v>24</v>
      </c>
      <c r="I38" s="1" t="str">
        <f t="shared" si="0"/>
        <v>7-2012</v>
      </c>
      <c r="J38">
        <f t="shared" si="1"/>
        <v>2012</v>
      </c>
      <c r="K38">
        <f t="shared" si="2"/>
        <v>7</v>
      </c>
      <c r="L38" t="str">
        <f t="shared" si="5"/>
        <v>3</v>
      </c>
      <c r="M38" t="str">
        <f t="shared" si="4"/>
        <v>3-2012</v>
      </c>
      <c r="N38" s="1">
        <v>41091</v>
      </c>
      <c r="O38">
        <v>65.650508340000002</v>
      </c>
    </row>
    <row r="39" spans="1:15" x14ac:dyDescent="0.3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168</v>
      </c>
      <c r="H39">
        <v>24</v>
      </c>
      <c r="I39" s="1" t="str">
        <f t="shared" si="0"/>
        <v>10-2011</v>
      </c>
      <c r="J39">
        <f t="shared" si="1"/>
        <v>2011</v>
      </c>
      <c r="K39">
        <f t="shared" si="2"/>
        <v>10</v>
      </c>
      <c r="L39" t="str">
        <f t="shared" si="5"/>
        <v>4</v>
      </c>
      <c r="M39" t="str">
        <f t="shared" si="4"/>
        <v>4-2011</v>
      </c>
      <c r="N39" s="1">
        <v>40847</v>
      </c>
      <c r="O39">
        <v>67.876107840000003</v>
      </c>
    </row>
    <row r="40" spans="1:15" x14ac:dyDescent="0.3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202</v>
      </c>
      <c r="I40" s="1" t="str">
        <f t="shared" si="0"/>
        <v>6-2012</v>
      </c>
      <c r="J40">
        <f t="shared" si="1"/>
        <v>2012</v>
      </c>
      <c r="K40">
        <f t="shared" si="2"/>
        <v>6</v>
      </c>
      <c r="L40" t="str">
        <f t="shared" si="5"/>
        <v>2</v>
      </c>
      <c r="M40" t="str">
        <f t="shared" si="4"/>
        <v>2-2012</v>
      </c>
      <c r="N40" s="1">
        <v>41062</v>
      </c>
      <c r="O40">
        <v>80.831470170000003</v>
      </c>
    </row>
    <row r="41" spans="1:15" x14ac:dyDescent="0.3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450</v>
      </c>
      <c r="H41">
        <v>16</v>
      </c>
      <c r="I41" s="1" t="str">
        <f t="shared" si="0"/>
        <v>8-2011</v>
      </c>
      <c r="J41">
        <f t="shared" si="1"/>
        <v>2011</v>
      </c>
      <c r="K41">
        <f t="shared" si="2"/>
        <v>8</v>
      </c>
      <c r="L41" t="str">
        <f t="shared" si="5"/>
        <v>3</v>
      </c>
      <c r="M41" t="str">
        <f t="shared" si="4"/>
        <v>3-2011</v>
      </c>
      <c r="N41" s="1">
        <v>40762</v>
      </c>
      <c r="O41">
        <v>188.14432300000001</v>
      </c>
    </row>
    <row r="42" spans="1:15" x14ac:dyDescent="0.3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230</v>
      </c>
      <c r="H42">
        <v>17</v>
      </c>
      <c r="I42" s="1" t="str">
        <f t="shared" si="0"/>
        <v>3-2012</v>
      </c>
      <c r="J42">
        <f t="shared" si="1"/>
        <v>2012</v>
      </c>
      <c r="K42">
        <f t="shared" si="2"/>
        <v>3</v>
      </c>
      <c r="L42" t="str">
        <f t="shared" si="5"/>
        <v>1</v>
      </c>
      <c r="M42" t="str">
        <f t="shared" si="4"/>
        <v>1-2012</v>
      </c>
      <c r="N42" s="1">
        <v>40974</v>
      </c>
      <c r="O42">
        <v>90.211700050000005</v>
      </c>
    </row>
    <row r="43" spans="1:15" x14ac:dyDescent="0.3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175</v>
      </c>
      <c r="H43">
        <v>15</v>
      </c>
      <c r="I43" s="1" t="str">
        <f t="shared" si="0"/>
        <v>1-2012</v>
      </c>
      <c r="J43">
        <f t="shared" si="1"/>
        <v>2012</v>
      </c>
      <c r="K43">
        <f t="shared" si="2"/>
        <v>1</v>
      </c>
      <c r="L43" t="str">
        <f t="shared" si="5"/>
        <v>1</v>
      </c>
      <c r="M43" t="str">
        <f t="shared" si="4"/>
        <v>1-2012</v>
      </c>
      <c r="N43" s="1">
        <v>40914</v>
      </c>
      <c r="O43">
        <v>71.135291609999996</v>
      </c>
    </row>
    <row r="44" spans="1:15" x14ac:dyDescent="0.3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175</v>
      </c>
      <c r="H44">
        <v>16</v>
      </c>
      <c r="I44" s="1" t="str">
        <f t="shared" si="0"/>
        <v>7-2012</v>
      </c>
      <c r="J44">
        <f t="shared" si="1"/>
        <v>2012</v>
      </c>
      <c r="K44">
        <f t="shared" si="2"/>
        <v>7</v>
      </c>
      <c r="L44" t="str">
        <f t="shared" si="5"/>
        <v>3</v>
      </c>
      <c r="M44" t="str">
        <f t="shared" si="4"/>
        <v>3-2012</v>
      </c>
      <c r="N44" s="1">
        <v>41116</v>
      </c>
      <c r="O44">
        <v>70.078321540000005</v>
      </c>
    </row>
    <row r="45" spans="1:15" x14ac:dyDescent="0.3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120</v>
      </c>
      <c r="H45">
        <v>19</v>
      </c>
      <c r="I45" s="1" t="str">
        <f t="shared" si="0"/>
        <v>11-2011</v>
      </c>
      <c r="J45">
        <f t="shared" si="1"/>
        <v>2011</v>
      </c>
      <c r="K45">
        <f t="shared" si="2"/>
        <v>11</v>
      </c>
      <c r="L45" t="str">
        <f t="shared" si="5"/>
        <v>4</v>
      </c>
      <c r="M45" t="str">
        <f t="shared" si="4"/>
        <v>4-2011</v>
      </c>
      <c r="N45" s="1">
        <v>40872</v>
      </c>
      <c r="O45">
        <v>49.64500177</v>
      </c>
    </row>
    <row r="46" spans="1:15" x14ac:dyDescent="0.3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230</v>
      </c>
      <c r="H46">
        <v>17</v>
      </c>
      <c r="I46" s="1" t="str">
        <f t="shared" si="0"/>
        <v>6-2012</v>
      </c>
      <c r="J46">
        <f t="shared" si="1"/>
        <v>2012</v>
      </c>
      <c r="K46">
        <f t="shared" si="2"/>
        <v>6</v>
      </c>
      <c r="L46" t="str">
        <f t="shared" si="5"/>
        <v>2</v>
      </c>
      <c r="M46" t="str">
        <f t="shared" si="4"/>
        <v>2-2012</v>
      </c>
      <c r="N46" s="1">
        <v>41087</v>
      </c>
      <c r="O46">
        <v>92.85412522</v>
      </c>
    </row>
    <row r="47" spans="1:15" x14ac:dyDescent="0.3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150</v>
      </c>
      <c r="H47">
        <v>24</v>
      </c>
      <c r="I47" s="1" t="str">
        <f t="shared" si="0"/>
        <v>9-2011</v>
      </c>
      <c r="J47">
        <f t="shared" si="1"/>
        <v>2011</v>
      </c>
      <c r="K47">
        <f t="shared" si="2"/>
        <v>9</v>
      </c>
      <c r="L47" t="str">
        <f t="shared" si="5"/>
        <v>3</v>
      </c>
      <c r="M47" t="str">
        <f t="shared" si="4"/>
        <v>3-2011</v>
      </c>
      <c r="N47" s="1">
        <v>40787</v>
      </c>
      <c r="O47">
        <v>61.227000310000001</v>
      </c>
    </row>
    <row r="48" spans="1:15" x14ac:dyDescent="0.3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110</v>
      </c>
      <c r="H48">
        <v>30</v>
      </c>
      <c r="I48" s="1" t="str">
        <f t="shared" si="0"/>
        <v>3-2012</v>
      </c>
      <c r="J48">
        <f t="shared" si="1"/>
        <v>2012</v>
      </c>
      <c r="K48">
        <f t="shared" si="2"/>
        <v>3</v>
      </c>
      <c r="L48" t="str">
        <f t="shared" si="5"/>
        <v>1</v>
      </c>
      <c r="M48" t="str">
        <f t="shared" si="4"/>
        <v>1-2012</v>
      </c>
      <c r="N48" s="1">
        <v>40999</v>
      </c>
      <c r="O48">
        <v>44.083709460000001</v>
      </c>
    </row>
    <row r="49" spans="1:15" x14ac:dyDescent="0.3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190</v>
      </c>
      <c r="H49">
        <v>24</v>
      </c>
      <c r="I49" s="1" t="str">
        <f t="shared" si="0"/>
        <v>1-2012</v>
      </c>
      <c r="J49">
        <f t="shared" si="1"/>
        <v>2012</v>
      </c>
      <c r="K49">
        <f t="shared" si="2"/>
        <v>1</v>
      </c>
      <c r="L49" t="str">
        <f t="shared" si="5"/>
        <v>1</v>
      </c>
      <c r="M49" t="str">
        <f t="shared" si="4"/>
        <v>1-2012</v>
      </c>
      <c r="N49" s="1">
        <v>40939</v>
      </c>
      <c r="O49">
        <v>76.509184559999994</v>
      </c>
    </row>
    <row r="50" spans="1:15" x14ac:dyDescent="0.3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170</v>
      </c>
      <c r="H50">
        <v>25</v>
      </c>
      <c r="I50" s="1" t="str">
        <f t="shared" si="0"/>
        <v>8-2012</v>
      </c>
      <c r="J50">
        <f t="shared" si="1"/>
        <v>2012</v>
      </c>
      <c r="K50">
        <f t="shared" si="2"/>
        <v>8</v>
      </c>
      <c r="L50" t="str">
        <f t="shared" si="5"/>
        <v>3</v>
      </c>
      <c r="M50" t="str">
        <f t="shared" si="4"/>
        <v>3-2012</v>
      </c>
      <c r="N50" s="1">
        <v>41141</v>
      </c>
      <c r="O50">
        <v>67.351010720000005</v>
      </c>
    </row>
    <row r="51" spans="1:15" x14ac:dyDescent="0.3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155</v>
      </c>
      <c r="H51">
        <v>24</v>
      </c>
      <c r="I51" s="1" t="str">
        <f t="shared" si="0"/>
        <v>12-2011</v>
      </c>
      <c r="J51">
        <f t="shared" si="1"/>
        <v>2011</v>
      </c>
      <c r="K51">
        <f t="shared" si="2"/>
        <v>12</v>
      </c>
      <c r="L51" t="str">
        <f t="shared" si="5"/>
        <v>4</v>
      </c>
      <c r="M51" t="str">
        <f t="shared" si="4"/>
        <v>4-2011</v>
      </c>
      <c r="N51" s="1">
        <v>40897</v>
      </c>
      <c r="O51">
        <v>62.503739500000002</v>
      </c>
    </row>
    <row r="52" spans="1:15" x14ac:dyDescent="0.3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107</v>
      </c>
      <c r="H52">
        <v>30</v>
      </c>
      <c r="I52" s="1" t="str">
        <f t="shared" si="0"/>
        <v>7-2012</v>
      </c>
      <c r="J52">
        <f t="shared" si="1"/>
        <v>2012</v>
      </c>
      <c r="K52">
        <f t="shared" si="2"/>
        <v>7</v>
      </c>
      <c r="L52" t="str">
        <f t="shared" si="5"/>
        <v>3</v>
      </c>
      <c r="M52" t="str">
        <f t="shared" si="4"/>
        <v>3-2012</v>
      </c>
      <c r="N52" s="1">
        <v>41112</v>
      </c>
      <c r="O52">
        <v>43.117132009999999</v>
      </c>
    </row>
    <row r="53" spans="1:15" x14ac:dyDescent="0.3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200</v>
      </c>
      <c r="H53">
        <v>21</v>
      </c>
      <c r="I53" s="1" t="str">
        <f t="shared" si="0"/>
        <v>9-2011</v>
      </c>
      <c r="J53">
        <f t="shared" si="1"/>
        <v>2011</v>
      </c>
      <c r="K53">
        <f t="shared" si="2"/>
        <v>9</v>
      </c>
      <c r="L53" t="str">
        <f t="shared" si="5"/>
        <v>3</v>
      </c>
      <c r="M53" t="str">
        <f t="shared" si="4"/>
        <v>3-2011</v>
      </c>
      <c r="N53" s="1">
        <v>40812</v>
      </c>
      <c r="O53">
        <v>80.499536710000001</v>
      </c>
    </row>
    <row r="54" spans="1:15" x14ac:dyDescent="0.3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210</v>
      </c>
      <c r="H54">
        <v>19</v>
      </c>
      <c r="I54" s="1" t="str">
        <f t="shared" si="0"/>
        <v>4-2012</v>
      </c>
      <c r="J54">
        <f t="shared" si="1"/>
        <v>2012</v>
      </c>
      <c r="K54">
        <f t="shared" si="2"/>
        <v>4</v>
      </c>
      <c r="L54" t="str">
        <f t="shared" si="5"/>
        <v>2</v>
      </c>
      <c r="M54" t="str">
        <f t="shared" si="4"/>
        <v>2-2012</v>
      </c>
      <c r="N54" s="1">
        <v>41024</v>
      </c>
      <c r="O54">
        <v>87.635495779999999</v>
      </c>
    </row>
    <row r="55" spans="1:15" x14ac:dyDescent="0.3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150</v>
      </c>
      <c r="H55">
        <v>21</v>
      </c>
      <c r="I55" s="1" t="str">
        <f t="shared" si="0"/>
        <v>2-2012</v>
      </c>
      <c r="J55">
        <f t="shared" si="1"/>
        <v>2012</v>
      </c>
      <c r="K55">
        <f t="shared" si="2"/>
        <v>2</v>
      </c>
      <c r="L55" t="str">
        <f t="shared" si="5"/>
        <v>1</v>
      </c>
      <c r="M55" t="str">
        <f t="shared" si="4"/>
        <v>1-2012</v>
      </c>
      <c r="N55" s="1">
        <v>40964</v>
      </c>
      <c r="O55">
        <v>62.095048390000002</v>
      </c>
    </row>
    <row r="56" spans="1:15" x14ac:dyDescent="0.3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240</v>
      </c>
      <c r="H56">
        <v>16</v>
      </c>
      <c r="I56" s="1" t="str">
        <f t="shared" si="0"/>
        <v>9-2012</v>
      </c>
      <c r="J56">
        <f t="shared" si="1"/>
        <v>2012</v>
      </c>
      <c r="K56">
        <f t="shared" si="2"/>
        <v>9</v>
      </c>
      <c r="L56" t="str">
        <f t="shared" si="5"/>
        <v>3</v>
      </c>
      <c r="M56" t="str">
        <f t="shared" si="4"/>
        <v>3-2012</v>
      </c>
      <c r="N56" s="1">
        <v>41166</v>
      </c>
      <c r="O56">
        <v>100.0248023</v>
      </c>
    </row>
    <row r="57" spans="1:15" x14ac:dyDescent="0.3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119</v>
      </c>
      <c r="H57">
        <v>23</v>
      </c>
      <c r="I57" s="1" t="str">
        <f t="shared" si="0"/>
        <v>1-2012</v>
      </c>
      <c r="J57">
        <f t="shared" si="1"/>
        <v>2012</v>
      </c>
      <c r="K57">
        <f t="shared" si="2"/>
        <v>1</v>
      </c>
      <c r="L57" t="str">
        <f t="shared" si="5"/>
        <v>1</v>
      </c>
      <c r="M57" t="str">
        <f t="shared" si="4"/>
        <v>1-2012</v>
      </c>
      <c r="N57" s="1">
        <v>40922</v>
      </c>
      <c r="O57">
        <v>47.389531310000002</v>
      </c>
    </row>
    <row r="58" spans="1:15" x14ac:dyDescent="0.3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220</v>
      </c>
      <c r="H58">
        <v>18</v>
      </c>
      <c r="I58" s="1" t="str">
        <f t="shared" si="0"/>
        <v>8-2012</v>
      </c>
      <c r="J58">
        <f t="shared" si="1"/>
        <v>2012</v>
      </c>
      <c r="K58">
        <f t="shared" si="2"/>
        <v>8</v>
      </c>
      <c r="L58" t="str">
        <f t="shared" si="5"/>
        <v>3</v>
      </c>
      <c r="M58" t="str">
        <f t="shared" si="4"/>
        <v>3-2012</v>
      </c>
      <c r="N58" s="1">
        <v>41137</v>
      </c>
      <c r="O58">
        <v>89.401934729999994</v>
      </c>
    </row>
    <row r="59" spans="1:15" x14ac:dyDescent="0.3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106</v>
      </c>
      <c r="H59">
        <v>32</v>
      </c>
      <c r="I59" s="1" t="str">
        <f t="shared" si="0"/>
        <v>10-2011</v>
      </c>
      <c r="J59">
        <f t="shared" si="1"/>
        <v>2011</v>
      </c>
      <c r="K59">
        <f t="shared" si="2"/>
        <v>10</v>
      </c>
      <c r="L59" t="str">
        <f t="shared" si="5"/>
        <v>4</v>
      </c>
      <c r="M59" t="str">
        <f t="shared" si="4"/>
        <v>4-2011</v>
      </c>
      <c r="N59" s="1">
        <v>40837</v>
      </c>
      <c r="O59">
        <v>42.879097340000001</v>
      </c>
    </row>
    <row r="60" spans="1:15" x14ac:dyDescent="0.3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135</v>
      </c>
      <c r="H60">
        <v>27</v>
      </c>
      <c r="I60" s="1" t="str">
        <f t="shared" si="0"/>
        <v>5-2012</v>
      </c>
      <c r="J60">
        <f t="shared" si="1"/>
        <v>2012</v>
      </c>
      <c r="K60">
        <f t="shared" si="2"/>
        <v>5</v>
      </c>
      <c r="L60" t="str">
        <f t="shared" si="5"/>
        <v>2</v>
      </c>
      <c r="M60" t="str">
        <f t="shared" si="4"/>
        <v>2-2012</v>
      </c>
      <c r="N60" s="1">
        <v>41049</v>
      </c>
      <c r="O60">
        <v>54.269548290000003</v>
      </c>
    </row>
    <row r="61" spans="1:15" x14ac:dyDescent="0.3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146</v>
      </c>
      <c r="H61">
        <v>24</v>
      </c>
      <c r="I61" s="1" t="str">
        <f t="shared" si="0"/>
        <v>3-2012</v>
      </c>
      <c r="J61">
        <f t="shared" si="1"/>
        <v>2012</v>
      </c>
      <c r="K61">
        <f t="shared" si="2"/>
        <v>3</v>
      </c>
      <c r="L61" t="str">
        <f t="shared" si="5"/>
        <v>1</v>
      </c>
      <c r="M61" t="str">
        <f t="shared" si="4"/>
        <v>1-2012</v>
      </c>
      <c r="N61" s="1">
        <v>40989</v>
      </c>
      <c r="O61">
        <v>60.087966620000003</v>
      </c>
    </row>
    <row r="62" spans="1:15" x14ac:dyDescent="0.3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205</v>
      </c>
      <c r="H62">
        <v>19</v>
      </c>
      <c r="I62" s="1" t="str">
        <f t="shared" si="0"/>
        <v>10-2012</v>
      </c>
      <c r="J62">
        <f t="shared" si="1"/>
        <v>2012</v>
      </c>
      <c r="K62">
        <f t="shared" si="2"/>
        <v>10</v>
      </c>
      <c r="L62" t="str">
        <f t="shared" si="5"/>
        <v>4</v>
      </c>
      <c r="M62" t="str">
        <f t="shared" si="4"/>
        <v>4-2012</v>
      </c>
      <c r="N62" s="1">
        <v>41191</v>
      </c>
      <c r="O62">
        <v>83.602500800000001</v>
      </c>
    </row>
    <row r="63" spans="1:15" x14ac:dyDescent="0.3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210</v>
      </c>
      <c r="H63">
        <v>23</v>
      </c>
      <c r="I63" s="1" t="str">
        <f t="shared" si="0"/>
        <v>2-2012</v>
      </c>
      <c r="J63">
        <f t="shared" si="1"/>
        <v>2012</v>
      </c>
      <c r="K63">
        <f t="shared" si="2"/>
        <v>2</v>
      </c>
      <c r="L63" t="str">
        <f t="shared" si="5"/>
        <v>1</v>
      </c>
      <c r="M63" t="str">
        <f t="shared" si="4"/>
        <v>1-2012</v>
      </c>
      <c r="N63" s="1">
        <v>40947</v>
      </c>
      <c r="O63">
        <v>85.217691340000002</v>
      </c>
    </row>
    <row r="64" spans="1:15" x14ac:dyDescent="0.3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92</v>
      </c>
      <c r="H64">
        <v>31</v>
      </c>
      <c r="I64" s="1" t="str">
        <f t="shared" si="0"/>
        <v>9-2012</v>
      </c>
      <c r="J64">
        <f t="shared" si="1"/>
        <v>2012</v>
      </c>
      <c r="K64">
        <f t="shared" si="2"/>
        <v>9</v>
      </c>
      <c r="L64" t="str">
        <f t="shared" si="5"/>
        <v>3</v>
      </c>
      <c r="M64" t="str">
        <f t="shared" si="4"/>
        <v>3-2012</v>
      </c>
      <c r="N64" s="1">
        <v>41162</v>
      </c>
      <c r="O64">
        <v>36.672283579999998</v>
      </c>
    </row>
    <row r="65" spans="1:15" x14ac:dyDescent="0.3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140</v>
      </c>
      <c r="H65">
        <v>27</v>
      </c>
      <c r="I65" s="1" t="str">
        <f t="shared" si="0"/>
        <v>11-2011</v>
      </c>
      <c r="J65">
        <f t="shared" si="1"/>
        <v>2011</v>
      </c>
      <c r="K65">
        <f t="shared" si="2"/>
        <v>11</v>
      </c>
      <c r="L65" t="str">
        <f t="shared" si="5"/>
        <v>4</v>
      </c>
      <c r="M65" t="str">
        <f t="shared" si="4"/>
        <v>4-2011</v>
      </c>
      <c r="N65" s="1">
        <v>40862</v>
      </c>
      <c r="O65">
        <v>54.590045160000003</v>
      </c>
    </row>
    <row r="66" spans="1:15" x14ac:dyDescent="0.3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148</v>
      </c>
      <c r="H66">
        <v>25</v>
      </c>
      <c r="I66" s="1" t="str">
        <f t="shared" si="0"/>
        <v>6-2012</v>
      </c>
      <c r="J66">
        <f t="shared" si="1"/>
        <v>2012</v>
      </c>
      <c r="K66">
        <f t="shared" si="2"/>
        <v>6</v>
      </c>
      <c r="L66" t="str">
        <f t="shared" si="5"/>
        <v>2</v>
      </c>
      <c r="M66" t="str">
        <f t="shared" si="4"/>
        <v>2-2012</v>
      </c>
      <c r="N66" s="1">
        <v>41074</v>
      </c>
      <c r="O66">
        <v>58.758248999999999</v>
      </c>
    </row>
    <row r="67" spans="1:15" x14ac:dyDescent="0.3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227</v>
      </c>
      <c r="H67">
        <v>25</v>
      </c>
      <c r="I67" s="1" t="str">
        <f t="shared" ref="I67:I130" si="6">MONTH(N67)&amp;-YEAR(N67)</f>
        <v>4-2012</v>
      </c>
      <c r="J67">
        <f t="shared" ref="J67:J130" si="7">YEAR(N67)</f>
        <v>2012</v>
      </c>
      <c r="K67">
        <f t="shared" ref="K67:K130" si="8">MONTH(N67)</f>
        <v>4</v>
      </c>
      <c r="L67" t="str">
        <f t="shared" si="5"/>
        <v>2</v>
      </c>
      <c r="M67" t="str">
        <f t="shared" ref="M67:M130" si="9">L67&amp;-J67</f>
        <v>2-2012</v>
      </c>
      <c r="N67" s="1">
        <v>41014</v>
      </c>
      <c r="O67">
        <v>92.436889230000006</v>
      </c>
    </row>
    <row r="68" spans="1:15" x14ac:dyDescent="0.3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240</v>
      </c>
      <c r="H68">
        <v>21</v>
      </c>
      <c r="I68" s="1" t="str">
        <f t="shared" si="6"/>
        <v>11-2012</v>
      </c>
      <c r="J68">
        <f t="shared" si="7"/>
        <v>2012</v>
      </c>
      <c r="K68">
        <f t="shared" si="8"/>
        <v>11</v>
      </c>
      <c r="L68" t="str">
        <f t="shared" si="5"/>
        <v>4</v>
      </c>
      <c r="M68" t="str">
        <f t="shared" si="9"/>
        <v>4-2012</v>
      </c>
      <c r="N68" s="1">
        <v>41216</v>
      </c>
      <c r="O68">
        <v>102.17898479999999</v>
      </c>
    </row>
    <row r="69" spans="1:15" x14ac:dyDescent="0.3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120</v>
      </c>
      <c r="H69">
        <v>17</v>
      </c>
      <c r="I69" s="1" t="str">
        <f t="shared" si="6"/>
        <v>3-2012</v>
      </c>
      <c r="J69">
        <f t="shared" si="7"/>
        <v>2012</v>
      </c>
      <c r="K69">
        <f t="shared" si="8"/>
        <v>3</v>
      </c>
      <c r="L69" t="str">
        <f t="shared" si="5"/>
        <v>1</v>
      </c>
      <c r="M69" t="str">
        <f t="shared" si="9"/>
        <v>1-2012</v>
      </c>
      <c r="N69" s="1">
        <v>40972</v>
      </c>
      <c r="O69">
        <v>48.672897910000003</v>
      </c>
    </row>
    <row r="70" spans="1:15" x14ac:dyDescent="0.3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190</v>
      </c>
      <c r="H70">
        <v>20</v>
      </c>
      <c r="I70" s="1" t="str">
        <f t="shared" si="6"/>
        <v>10-2012</v>
      </c>
      <c r="J70">
        <f t="shared" si="7"/>
        <v>2012</v>
      </c>
      <c r="K70">
        <f t="shared" si="8"/>
        <v>10</v>
      </c>
      <c r="L70" t="str">
        <f t="shared" ref="L70:L133" si="10">_xlfn.IFS(K70&lt;4,"1", K70&lt;7,"2", K70&lt;10,"3",K70&lt;=12,"4")</f>
        <v>4</v>
      </c>
      <c r="M70" t="str">
        <f t="shared" si="9"/>
        <v>4-2012</v>
      </c>
      <c r="N70" s="1">
        <v>41187</v>
      </c>
      <c r="O70">
        <v>76.584439619999998</v>
      </c>
    </row>
    <row r="71" spans="1:15" x14ac:dyDescent="0.3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195</v>
      </c>
      <c r="H71">
        <v>19</v>
      </c>
      <c r="I71" s="1" t="str">
        <f t="shared" si="6"/>
        <v>12-2011</v>
      </c>
      <c r="J71">
        <f t="shared" si="7"/>
        <v>2011</v>
      </c>
      <c r="K71">
        <f t="shared" si="8"/>
        <v>12</v>
      </c>
      <c r="L71" t="str">
        <f t="shared" si="10"/>
        <v>4</v>
      </c>
      <c r="M71" t="str">
        <f t="shared" si="9"/>
        <v>4-2011</v>
      </c>
      <c r="N71" s="1">
        <v>40887</v>
      </c>
      <c r="O71">
        <v>80.387779120000005</v>
      </c>
    </row>
    <row r="72" spans="1:15" x14ac:dyDescent="0.3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210</v>
      </c>
      <c r="H72">
        <v>23</v>
      </c>
      <c r="I72" s="1" t="str">
        <f t="shared" si="6"/>
        <v>7-2012</v>
      </c>
      <c r="J72">
        <f t="shared" si="7"/>
        <v>2012</v>
      </c>
      <c r="K72">
        <f t="shared" si="8"/>
        <v>7</v>
      </c>
      <c r="L72" t="str">
        <f t="shared" si="10"/>
        <v>3</v>
      </c>
      <c r="M72" t="str">
        <f t="shared" si="9"/>
        <v>3-2012</v>
      </c>
      <c r="N72" s="1">
        <v>41099</v>
      </c>
      <c r="O72">
        <v>87.211001039999999</v>
      </c>
    </row>
    <row r="73" spans="1:15" x14ac:dyDescent="0.3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225</v>
      </c>
      <c r="H73">
        <v>23</v>
      </c>
      <c r="I73" s="1" t="str">
        <f t="shared" si="6"/>
        <v>5-2012</v>
      </c>
      <c r="J73">
        <f t="shared" si="7"/>
        <v>2012</v>
      </c>
      <c r="K73">
        <f t="shared" si="8"/>
        <v>5</v>
      </c>
      <c r="L73" t="str">
        <f t="shared" si="10"/>
        <v>2</v>
      </c>
      <c r="M73" t="str">
        <f t="shared" si="9"/>
        <v>2-2012</v>
      </c>
      <c r="N73" s="1">
        <v>41039</v>
      </c>
      <c r="O73">
        <v>94.946698400000002</v>
      </c>
    </row>
    <row r="74" spans="1:15" x14ac:dyDescent="0.3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300</v>
      </c>
      <c r="H74">
        <v>21</v>
      </c>
      <c r="I74" s="1" t="str">
        <f t="shared" si="6"/>
        <v>11-2012</v>
      </c>
      <c r="J74">
        <f t="shared" si="7"/>
        <v>2012</v>
      </c>
      <c r="K74">
        <f t="shared" si="8"/>
        <v>11</v>
      </c>
      <c r="L74" t="str">
        <f t="shared" si="10"/>
        <v>4</v>
      </c>
      <c r="M74" t="str">
        <f t="shared" si="9"/>
        <v>4-2012</v>
      </c>
      <c r="N74" s="1">
        <v>41241</v>
      </c>
      <c r="O74">
        <v>125.0133574</v>
      </c>
    </row>
    <row r="75" spans="1:15" x14ac:dyDescent="0.3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290</v>
      </c>
      <c r="H75">
        <v>22</v>
      </c>
      <c r="I75" s="1" t="str">
        <f t="shared" si="6"/>
        <v>3-2012</v>
      </c>
      <c r="J75">
        <f t="shared" si="7"/>
        <v>2012</v>
      </c>
      <c r="K75">
        <f t="shared" si="8"/>
        <v>3</v>
      </c>
      <c r="L75" t="str">
        <f t="shared" si="10"/>
        <v>1</v>
      </c>
      <c r="M75" t="str">
        <f t="shared" si="9"/>
        <v>1-2012</v>
      </c>
      <c r="N75" s="1">
        <v>40997</v>
      </c>
      <c r="O75">
        <v>124.44671630000001</v>
      </c>
    </row>
    <row r="76" spans="1:15" x14ac:dyDescent="0.3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230</v>
      </c>
      <c r="H76">
        <v>15</v>
      </c>
      <c r="I76" s="1" t="str">
        <f t="shared" si="6"/>
        <v>10-2012</v>
      </c>
      <c r="J76">
        <f t="shared" si="7"/>
        <v>2012</v>
      </c>
      <c r="K76">
        <f t="shared" si="8"/>
        <v>10</v>
      </c>
      <c r="L76" t="str">
        <f t="shared" si="10"/>
        <v>4</v>
      </c>
      <c r="M76" t="str">
        <f t="shared" si="9"/>
        <v>4-2012</v>
      </c>
      <c r="N76" s="1">
        <v>41212</v>
      </c>
      <c r="O76">
        <v>105.760458</v>
      </c>
    </row>
    <row r="77" spans="1:15" x14ac:dyDescent="0.3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220</v>
      </c>
      <c r="H77">
        <v>21</v>
      </c>
      <c r="I77" s="1" t="str">
        <f t="shared" si="6"/>
        <v>1-2012</v>
      </c>
      <c r="J77">
        <f t="shared" si="7"/>
        <v>2012</v>
      </c>
      <c r="K77">
        <f t="shared" si="8"/>
        <v>1</v>
      </c>
      <c r="L77" t="str">
        <f t="shared" si="10"/>
        <v>1</v>
      </c>
      <c r="M77" t="str">
        <f t="shared" si="9"/>
        <v>1-2012</v>
      </c>
      <c r="N77" s="1">
        <v>40912</v>
      </c>
      <c r="O77">
        <v>91.943801559999997</v>
      </c>
    </row>
    <row r="78" spans="1:15" x14ac:dyDescent="0.3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275</v>
      </c>
      <c r="H78">
        <v>22</v>
      </c>
      <c r="I78" s="1" t="str">
        <f t="shared" si="6"/>
        <v>8-2012</v>
      </c>
      <c r="J78">
        <f t="shared" si="7"/>
        <v>2012</v>
      </c>
      <c r="K78">
        <f t="shared" si="8"/>
        <v>8</v>
      </c>
      <c r="L78" t="str">
        <f t="shared" si="10"/>
        <v>3</v>
      </c>
      <c r="M78" t="str">
        <f t="shared" si="9"/>
        <v>3-2012</v>
      </c>
      <c r="N78" s="1">
        <v>41124</v>
      </c>
      <c r="O78">
        <v>113.5402069</v>
      </c>
    </row>
    <row r="79" spans="1:15" x14ac:dyDescent="0.3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215</v>
      </c>
      <c r="H79">
        <v>21</v>
      </c>
      <c r="I79" s="1" t="str">
        <f t="shared" si="6"/>
        <v>6-2012</v>
      </c>
      <c r="J79">
        <f t="shared" si="7"/>
        <v>2012</v>
      </c>
      <c r="K79">
        <f t="shared" si="8"/>
        <v>6</v>
      </c>
      <c r="L79" t="str">
        <f t="shared" si="10"/>
        <v>2</v>
      </c>
      <c r="M79" t="str">
        <f t="shared" si="9"/>
        <v>2-2012</v>
      </c>
      <c r="N79" s="1">
        <v>41064</v>
      </c>
      <c r="O79">
        <v>93.957916900000001</v>
      </c>
    </row>
    <row r="80" spans="1:15" x14ac:dyDescent="0.3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300</v>
      </c>
      <c r="H80">
        <v>15</v>
      </c>
      <c r="I80" s="1" t="str">
        <f t="shared" si="6"/>
        <v>12-2012</v>
      </c>
      <c r="J80">
        <f t="shared" si="7"/>
        <v>2012</v>
      </c>
      <c r="K80">
        <f t="shared" si="8"/>
        <v>12</v>
      </c>
      <c r="L80" t="str">
        <f t="shared" si="10"/>
        <v>4</v>
      </c>
      <c r="M80" t="str">
        <f t="shared" si="9"/>
        <v>4-2012</v>
      </c>
      <c r="N80" s="1">
        <v>41266</v>
      </c>
      <c r="O80">
        <v>123.97204670000001</v>
      </c>
    </row>
    <row r="81" spans="1:15" x14ac:dyDescent="0.3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113</v>
      </c>
      <c r="H81">
        <v>30</v>
      </c>
      <c r="I81" s="1" t="str">
        <f t="shared" si="6"/>
        <v>4-2012</v>
      </c>
      <c r="J81">
        <f t="shared" si="7"/>
        <v>2012</v>
      </c>
      <c r="K81">
        <f t="shared" si="8"/>
        <v>4</v>
      </c>
      <c r="L81" t="str">
        <f t="shared" si="10"/>
        <v>2</v>
      </c>
      <c r="M81" t="str">
        <f t="shared" si="9"/>
        <v>2-2012</v>
      </c>
      <c r="N81" s="1">
        <v>41022</v>
      </c>
      <c r="O81">
        <v>45.832180559999998</v>
      </c>
    </row>
    <row r="82" spans="1:15" x14ac:dyDescent="0.3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154</v>
      </c>
      <c r="H82">
        <v>24</v>
      </c>
      <c r="I82" s="1" t="str">
        <f t="shared" si="6"/>
        <v>11-2012</v>
      </c>
      <c r="J82">
        <f t="shared" si="7"/>
        <v>2012</v>
      </c>
      <c r="K82">
        <f t="shared" si="8"/>
        <v>11</v>
      </c>
      <c r="L82" t="str">
        <f t="shared" si="10"/>
        <v>4</v>
      </c>
      <c r="M82" t="str">
        <f t="shared" si="9"/>
        <v>4-2012</v>
      </c>
      <c r="N82" s="1">
        <v>41237</v>
      </c>
      <c r="O82">
        <v>62.441962349999997</v>
      </c>
    </row>
    <row r="83" spans="1:15" x14ac:dyDescent="0.3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145</v>
      </c>
      <c r="H83">
        <v>25</v>
      </c>
      <c r="I83" s="1" t="str">
        <f t="shared" si="6"/>
        <v>1-2012</v>
      </c>
      <c r="J83">
        <f t="shared" si="7"/>
        <v>2012</v>
      </c>
      <c r="K83">
        <f t="shared" si="8"/>
        <v>1</v>
      </c>
      <c r="L83" t="str">
        <f t="shared" si="10"/>
        <v>1</v>
      </c>
      <c r="M83" t="str">
        <f t="shared" si="9"/>
        <v>1-2012</v>
      </c>
      <c r="N83" s="1">
        <v>40937</v>
      </c>
      <c r="O83">
        <v>58.606772919999997</v>
      </c>
    </row>
    <row r="84" spans="1:15" x14ac:dyDescent="0.3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210</v>
      </c>
      <c r="H84">
        <v>22</v>
      </c>
      <c r="I84" s="1" t="str">
        <f t="shared" si="6"/>
        <v>8-2012</v>
      </c>
      <c r="J84">
        <f t="shared" si="7"/>
        <v>2012</v>
      </c>
      <c r="K84">
        <f t="shared" si="8"/>
        <v>8</v>
      </c>
      <c r="L84" t="str">
        <f t="shared" si="10"/>
        <v>3</v>
      </c>
      <c r="M84" t="str">
        <f t="shared" si="9"/>
        <v>3-2012</v>
      </c>
      <c r="N84" s="1">
        <v>41149</v>
      </c>
      <c r="O84">
        <v>84.83077858</v>
      </c>
    </row>
    <row r="85" spans="1:15" x14ac:dyDescent="0.3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161</v>
      </c>
      <c r="H85">
        <v>21</v>
      </c>
      <c r="I85" s="1" t="str">
        <f t="shared" si="6"/>
        <v>6-2012</v>
      </c>
      <c r="J85">
        <f t="shared" si="7"/>
        <v>2012</v>
      </c>
      <c r="K85">
        <f t="shared" si="8"/>
        <v>6</v>
      </c>
      <c r="L85" t="str">
        <f t="shared" si="10"/>
        <v>2</v>
      </c>
      <c r="M85" t="str">
        <f t="shared" si="9"/>
        <v>2-2012</v>
      </c>
      <c r="N85" s="1">
        <v>41089</v>
      </c>
      <c r="O85">
        <v>67.544154939999999</v>
      </c>
    </row>
    <row r="86" spans="1:15" x14ac:dyDescent="0.3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200</v>
      </c>
      <c r="H86">
        <v>18</v>
      </c>
      <c r="I86" s="1" t="str">
        <f t="shared" si="6"/>
        <v>1-2012</v>
      </c>
      <c r="J86">
        <f t="shared" si="7"/>
        <v>2012</v>
      </c>
      <c r="K86">
        <f t="shared" si="8"/>
        <v>1</v>
      </c>
      <c r="L86" t="str">
        <f t="shared" si="10"/>
        <v>1</v>
      </c>
      <c r="M86" t="str">
        <f t="shared" si="9"/>
        <v>1-2012</v>
      </c>
      <c r="N86" s="1">
        <v>40925</v>
      </c>
      <c r="O86">
        <v>83.920815039999994</v>
      </c>
    </row>
    <row r="87" spans="1:15" x14ac:dyDescent="0.3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173</v>
      </c>
      <c r="H87">
        <v>20</v>
      </c>
      <c r="I87" s="1" t="str">
        <f t="shared" si="6"/>
        <v>5-2012</v>
      </c>
      <c r="J87">
        <f t="shared" si="7"/>
        <v>2012</v>
      </c>
      <c r="K87">
        <f t="shared" si="8"/>
        <v>5</v>
      </c>
      <c r="L87" t="str">
        <f t="shared" si="10"/>
        <v>2</v>
      </c>
      <c r="M87" t="str">
        <f t="shared" si="9"/>
        <v>2-2012</v>
      </c>
      <c r="N87" s="1">
        <v>41047</v>
      </c>
      <c r="O87">
        <v>70.660941789999995</v>
      </c>
    </row>
    <row r="88" spans="1:15" x14ac:dyDescent="0.3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125</v>
      </c>
      <c r="H88">
        <v>28</v>
      </c>
      <c r="I88" s="1" t="str">
        <f t="shared" si="6"/>
        <v>12-2012</v>
      </c>
      <c r="J88">
        <f t="shared" si="7"/>
        <v>2012</v>
      </c>
      <c r="K88">
        <f t="shared" si="8"/>
        <v>12</v>
      </c>
      <c r="L88" t="str">
        <f t="shared" si="10"/>
        <v>4</v>
      </c>
      <c r="M88" t="str">
        <f t="shared" si="9"/>
        <v>4-2012</v>
      </c>
      <c r="N88" s="1">
        <v>41262</v>
      </c>
      <c r="O88">
        <v>50.997747609999998</v>
      </c>
    </row>
    <row r="89" spans="1:15" x14ac:dyDescent="0.3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125</v>
      </c>
      <c r="H89">
        <v>30</v>
      </c>
      <c r="I89" s="1" t="str">
        <f t="shared" si="6"/>
        <v>2-2012</v>
      </c>
      <c r="J89">
        <f t="shared" si="7"/>
        <v>2012</v>
      </c>
      <c r="K89">
        <f t="shared" si="8"/>
        <v>2</v>
      </c>
      <c r="L89" t="str">
        <f t="shared" si="10"/>
        <v>1</v>
      </c>
      <c r="M89" t="str">
        <f t="shared" si="9"/>
        <v>1-2012</v>
      </c>
      <c r="N89" s="1">
        <v>40962</v>
      </c>
      <c r="O89">
        <v>51.113474259999997</v>
      </c>
    </row>
    <row r="90" spans="1:15" x14ac:dyDescent="0.3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153</v>
      </c>
      <c r="H90">
        <v>24</v>
      </c>
      <c r="I90" s="1" t="str">
        <f t="shared" si="6"/>
        <v>9-2012</v>
      </c>
      <c r="J90">
        <f t="shared" si="7"/>
        <v>2012</v>
      </c>
      <c r="K90">
        <f t="shared" si="8"/>
        <v>9</v>
      </c>
      <c r="L90" t="str">
        <f t="shared" si="10"/>
        <v>3</v>
      </c>
      <c r="M90" t="str">
        <f t="shared" si="9"/>
        <v>3-2012</v>
      </c>
      <c r="N90" s="1">
        <v>41174</v>
      </c>
      <c r="O90">
        <v>62.239966629999998</v>
      </c>
    </row>
    <row r="91" spans="1:15" x14ac:dyDescent="0.3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200</v>
      </c>
      <c r="H91">
        <v>21</v>
      </c>
      <c r="I91" s="1" t="str">
        <f t="shared" si="6"/>
        <v>7-2012</v>
      </c>
      <c r="J91">
        <f t="shared" si="7"/>
        <v>2012</v>
      </c>
      <c r="K91">
        <f t="shared" si="8"/>
        <v>7</v>
      </c>
      <c r="L91" t="str">
        <f t="shared" si="10"/>
        <v>3</v>
      </c>
      <c r="M91" t="str">
        <f t="shared" si="9"/>
        <v>3-2012</v>
      </c>
      <c r="N91" s="1">
        <v>41114</v>
      </c>
      <c r="O91">
        <v>80.657696459999997</v>
      </c>
    </row>
    <row r="92" spans="1:15" x14ac:dyDescent="0.3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210</v>
      </c>
      <c r="H92">
        <v>18</v>
      </c>
      <c r="I92" s="1" t="str">
        <f t="shared" si="6"/>
        <v>2-2008</v>
      </c>
      <c r="J92">
        <f t="shared" si="7"/>
        <v>2008</v>
      </c>
      <c r="K92">
        <f t="shared" si="8"/>
        <v>2</v>
      </c>
      <c r="L92" t="str">
        <f t="shared" si="10"/>
        <v>1</v>
      </c>
      <c r="M92" t="str">
        <f t="shared" si="9"/>
        <v>1-2008</v>
      </c>
      <c r="N92" s="1">
        <v>39491</v>
      </c>
      <c r="O92">
        <v>85.949744249999995</v>
      </c>
    </row>
    <row r="93" spans="1:15" x14ac:dyDescent="0.3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170</v>
      </c>
      <c r="H93">
        <v>21</v>
      </c>
      <c r="I93" s="1" t="str">
        <f t="shared" si="6"/>
        <v>10-2009</v>
      </c>
      <c r="J93">
        <f t="shared" si="7"/>
        <v>2009</v>
      </c>
      <c r="K93">
        <f t="shared" si="8"/>
        <v>10</v>
      </c>
      <c r="L93" t="str">
        <f t="shared" si="10"/>
        <v>4</v>
      </c>
      <c r="M93" t="str">
        <f t="shared" si="9"/>
        <v>4-2009</v>
      </c>
      <c r="N93" s="1">
        <v>40106</v>
      </c>
      <c r="O93">
        <v>69.671460999999994</v>
      </c>
    </row>
    <row r="94" spans="1:15" x14ac:dyDescent="0.3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185</v>
      </c>
      <c r="H94">
        <v>26</v>
      </c>
      <c r="I94" s="1" t="str">
        <f t="shared" si="6"/>
        <v>4-2011</v>
      </c>
      <c r="J94">
        <f t="shared" si="7"/>
        <v>2011</v>
      </c>
      <c r="K94">
        <f t="shared" si="8"/>
        <v>4</v>
      </c>
      <c r="L94" t="str">
        <f t="shared" si="10"/>
        <v>2</v>
      </c>
      <c r="M94" t="str">
        <f t="shared" si="9"/>
        <v>2-2011</v>
      </c>
      <c r="N94" s="1">
        <v>40657</v>
      </c>
      <c r="O94">
        <v>78.280730879999993</v>
      </c>
    </row>
    <row r="95" spans="1:15" x14ac:dyDescent="0.3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221</v>
      </c>
      <c r="H95">
        <v>25</v>
      </c>
      <c r="I95" s="1" t="str">
        <f t="shared" si="6"/>
        <v>7-2011</v>
      </c>
      <c r="J95">
        <f t="shared" si="7"/>
        <v>2011</v>
      </c>
      <c r="K95">
        <f t="shared" si="8"/>
        <v>7</v>
      </c>
      <c r="L95" t="str">
        <f t="shared" si="10"/>
        <v>3</v>
      </c>
      <c r="M95" t="str">
        <f t="shared" si="9"/>
        <v>3-2011</v>
      </c>
      <c r="N95" s="1">
        <v>40736</v>
      </c>
      <c r="O95">
        <v>98.249737499999995</v>
      </c>
    </row>
    <row r="96" spans="1:15" x14ac:dyDescent="0.3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275</v>
      </c>
      <c r="H96">
        <v>21</v>
      </c>
      <c r="I96" s="1" t="str">
        <f t="shared" si="6"/>
        <v>6-2011</v>
      </c>
      <c r="J96">
        <f t="shared" si="7"/>
        <v>2011</v>
      </c>
      <c r="K96">
        <f t="shared" si="8"/>
        <v>6</v>
      </c>
      <c r="L96" t="str">
        <f t="shared" si="10"/>
        <v>2</v>
      </c>
      <c r="M96" t="str">
        <f t="shared" si="9"/>
        <v>2-2011</v>
      </c>
      <c r="N96" s="1">
        <v>40707</v>
      </c>
      <c r="O96">
        <v>125.2738757</v>
      </c>
    </row>
    <row r="97" spans="1:15" x14ac:dyDescent="0.3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302</v>
      </c>
      <c r="H97">
        <v>20</v>
      </c>
      <c r="I97" s="1" t="str">
        <f t="shared" si="6"/>
        <v>3-2011</v>
      </c>
      <c r="J97">
        <f t="shared" si="7"/>
        <v>2011</v>
      </c>
      <c r="K97">
        <f t="shared" si="8"/>
        <v>3</v>
      </c>
      <c r="L97" t="str">
        <f t="shared" si="10"/>
        <v>1</v>
      </c>
      <c r="M97" t="str">
        <f t="shared" si="9"/>
        <v>1-2011</v>
      </c>
      <c r="N97" s="1">
        <v>40619</v>
      </c>
      <c r="O97">
        <v>139.98229359999999</v>
      </c>
    </row>
    <row r="98" spans="1:15" x14ac:dyDescent="0.3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190</v>
      </c>
      <c r="H98">
        <v>26</v>
      </c>
      <c r="I98" s="1" t="str">
        <f t="shared" si="6"/>
        <v>1-2011</v>
      </c>
      <c r="J98">
        <f t="shared" si="7"/>
        <v>2011</v>
      </c>
      <c r="K98">
        <f t="shared" si="8"/>
        <v>1</v>
      </c>
      <c r="L98" t="str">
        <f t="shared" si="10"/>
        <v>1</v>
      </c>
      <c r="M98" t="str">
        <f t="shared" si="9"/>
        <v>1-2011</v>
      </c>
      <c r="N98" s="1">
        <v>40559</v>
      </c>
      <c r="O98">
        <v>82.807361929999999</v>
      </c>
    </row>
    <row r="99" spans="1:15" x14ac:dyDescent="0.3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185</v>
      </c>
      <c r="H99">
        <v>27</v>
      </c>
      <c r="I99" s="1" t="str">
        <f t="shared" si="6"/>
        <v>8-2011</v>
      </c>
      <c r="J99">
        <f t="shared" si="7"/>
        <v>2011</v>
      </c>
      <c r="K99">
        <f t="shared" si="8"/>
        <v>8</v>
      </c>
      <c r="L99" t="str">
        <f t="shared" si="10"/>
        <v>3</v>
      </c>
      <c r="M99" t="str">
        <f t="shared" si="9"/>
        <v>3-2011</v>
      </c>
      <c r="N99" s="1">
        <v>40761</v>
      </c>
      <c r="O99">
        <v>81.848969240000002</v>
      </c>
    </row>
    <row r="100" spans="1:15" x14ac:dyDescent="0.3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215</v>
      </c>
      <c r="H100">
        <v>26</v>
      </c>
      <c r="I100" s="1" t="str">
        <f t="shared" si="6"/>
        <v>7-2011</v>
      </c>
      <c r="J100">
        <f t="shared" si="7"/>
        <v>2011</v>
      </c>
      <c r="K100">
        <f t="shared" si="8"/>
        <v>7</v>
      </c>
      <c r="L100" t="str">
        <f t="shared" si="10"/>
        <v>3</v>
      </c>
      <c r="M100" t="str">
        <f t="shared" si="9"/>
        <v>3-2011</v>
      </c>
      <c r="N100" s="1">
        <v>40732</v>
      </c>
      <c r="O100">
        <v>92.925791770000004</v>
      </c>
    </row>
    <row r="101" spans="1:15" x14ac:dyDescent="0.3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302</v>
      </c>
      <c r="H101">
        <v>20</v>
      </c>
      <c r="I101" s="1" t="str">
        <f t="shared" si="6"/>
        <v>4-2011</v>
      </c>
      <c r="J101">
        <f t="shared" si="7"/>
        <v>2011</v>
      </c>
      <c r="K101">
        <f t="shared" si="8"/>
        <v>4</v>
      </c>
      <c r="L101" t="str">
        <f t="shared" si="10"/>
        <v>2</v>
      </c>
      <c r="M101" t="str">
        <f t="shared" si="9"/>
        <v>2-2011</v>
      </c>
      <c r="N101" s="1">
        <v>40644</v>
      </c>
      <c r="O101">
        <v>141.10098450000001</v>
      </c>
    </row>
    <row r="102" spans="1:15" x14ac:dyDescent="0.3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215</v>
      </c>
      <c r="H102">
        <v>20</v>
      </c>
      <c r="I102" s="1" t="str">
        <f t="shared" si="6"/>
        <v>2-2011</v>
      </c>
      <c r="J102">
        <f t="shared" si="7"/>
        <v>2011</v>
      </c>
      <c r="K102">
        <f t="shared" si="8"/>
        <v>2</v>
      </c>
      <c r="L102" t="str">
        <f t="shared" si="10"/>
        <v>1</v>
      </c>
      <c r="M102" t="str">
        <f t="shared" si="9"/>
        <v>1-2011</v>
      </c>
      <c r="N102" s="1">
        <v>40584</v>
      </c>
      <c r="O102">
        <v>90.495532130000001</v>
      </c>
    </row>
    <row r="103" spans="1:15" x14ac:dyDescent="0.3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126</v>
      </c>
      <c r="H103">
        <v>30</v>
      </c>
      <c r="I103" s="1" t="str">
        <f t="shared" si="6"/>
        <v>8-2011</v>
      </c>
      <c r="J103">
        <f t="shared" si="7"/>
        <v>2011</v>
      </c>
      <c r="K103">
        <f t="shared" si="8"/>
        <v>8</v>
      </c>
      <c r="L103" t="str">
        <f t="shared" si="10"/>
        <v>3</v>
      </c>
      <c r="M103" t="str">
        <f t="shared" si="9"/>
        <v>3-2011</v>
      </c>
      <c r="N103" s="1">
        <v>40786</v>
      </c>
      <c r="O103">
        <v>50.241977910000003</v>
      </c>
    </row>
    <row r="104" spans="1:15" x14ac:dyDescent="0.3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155</v>
      </c>
      <c r="H104">
        <v>25</v>
      </c>
      <c r="I104" s="1" t="str">
        <f t="shared" si="6"/>
        <v>8-2011</v>
      </c>
      <c r="J104">
        <f t="shared" si="7"/>
        <v>2011</v>
      </c>
      <c r="K104">
        <f t="shared" si="8"/>
        <v>8</v>
      </c>
      <c r="L104" t="str">
        <f t="shared" si="10"/>
        <v>3</v>
      </c>
      <c r="M104" t="str">
        <f t="shared" si="9"/>
        <v>3-2011</v>
      </c>
      <c r="N104" s="1">
        <v>40757</v>
      </c>
      <c r="O104">
        <v>63.313727829999998</v>
      </c>
    </row>
    <row r="105" spans="1:15" x14ac:dyDescent="0.3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222</v>
      </c>
      <c r="H105">
        <v>25</v>
      </c>
      <c r="I105" s="1" t="str">
        <f t="shared" si="6"/>
        <v>5-2011</v>
      </c>
      <c r="J105">
        <f t="shared" si="7"/>
        <v>2011</v>
      </c>
      <c r="K105">
        <f t="shared" si="8"/>
        <v>5</v>
      </c>
      <c r="L105" t="str">
        <f t="shared" si="10"/>
        <v>2</v>
      </c>
      <c r="M105" t="str">
        <f t="shared" si="9"/>
        <v>2-2011</v>
      </c>
      <c r="N105" s="1">
        <v>40669</v>
      </c>
      <c r="O105">
        <v>89.427820310000001</v>
      </c>
    </row>
    <row r="106" spans="1:15" x14ac:dyDescent="0.3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170</v>
      </c>
      <c r="H106">
        <v>21</v>
      </c>
      <c r="I106" s="1" t="str">
        <f t="shared" si="6"/>
        <v>3-2011</v>
      </c>
      <c r="J106">
        <f t="shared" si="7"/>
        <v>2011</v>
      </c>
      <c r="K106">
        <f t="shared" si="8"/>
        <v>3</v>
      </c>
      <c r="L106" t="str">
        <f t="shared" si="10"/>
        <v>1</v>
      </c>
      <c r="M106" t="str">
        <f t="shared" si="9"/>
        <v>1-2011</v>
      </c>
      <c r="N106" s="1">
        <v>40609</v>
      </c>
      <c r="O106">
        <v>71.171664129999996</v>
      </c>
    </row>
    <row r="107" spans="1:15" x14ac:dyDescent="0.3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170</v>
      </c>
      <c r="H107">
        <v>19</v>
      </c>
      <c r="I107" s="1" t="str">
        <f t="shared" si="6"/>
        <v>9-2011</v>
      </c>
      <c r="J107">
        <f t="shared" si="7"/>
        <v>2011</v>
      </c>
      <c r="K107">
        <f t="shared" si="8"/>
        <v>9</v>
      </c>
      <c r="L107" t="str">
        <f t="shared" si="10"/>
        <v>3</v>
      </c>
      <c r="M107" t="str">
        <f t="shared" si="9"/>
        <v>3-2011</v>
      </c>
      <c r="N107" s="1">
        <v>40811</v>
      </c>
      <c r="O107">
        <v>72.290355079999998</v>
      </c>
    </row>
    <row r="108" spans="1:15" x14ac:dyDescent="0.3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170</v>
      </c>
      <c r="H108">
        <v>18</v>
      </c>
      <c r="I108" s="1" t="str">
        <f t="shared" si="6"/>
        <v>1-2011</v>
      </c>
      <c r="J108">
        <f t="shared" si="7"/>
        <v>2011</v>
      </c>
      <c r="K108">
        <f t="shared" si="8"/>
        <v>1</v>
      </c>
      <c r="L108" t="str">
        <f t="shared" si="10"/>
        <v>1</v>
      </c>
      <c r="M108" t="str">
        <f t="shared" si="9"/>
        <v>1-2011</v>
      </c>
      <c r="N108" s="1">
        <v>40567</v>
      </c>
      <c r="O108">
        <v>69.78294434</v>
      </c>
    </row>
    <row r="109" spans="1:15" x14ac:dyDescent="0.3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170</v>
      </c>
      <c r="H109">
        <v>18</v>
      </c>
      <c r="I109" s="1" t="str">
        <f t="shared" si="6"/>
        <v>8-2011</v>
      </c>
      <c r="J109">
        <f t="shared" si="7"/>
        <v>2011</v>
      </c>
      <c r="K109">
        <f t="shared" si="8"/>
        <v>8</v>
      </c>
      <c r="L109" t="str">
        <f t="shared" si="10"/>
        <v>3</v>
      </c>
      <c r="M109" t="str">
        <f t="shared" si="9"/>
        <v>3-2011</v>
      </c>
      <c r="N109" s="1">
        <v>40782</v>
      </c>
      <c r="O109">
        <v>67.889270589999995</v>
      </c>
    </row>
    <row r="110" spans="1:15" x14ac:dyDescent="0.3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150</v>
      </c>
      <c r="H110">
        <v>25</v>
      </c>
      <c r="I110" s="1" t="str">
        <f t="shared" si="6"/>
        <v>5-2011</v>
      </c>
      <c r="J110">
        <f t="shared" si="7"/>
        <v>2011</v>
      </c>
      <c r="K110">
        <f t="shared" si="8"/>
        <v>5</v>
      </c>
      <c r="L110" t="str">
        <f t="shared" si="10"/>
        <v>2</v>
      </c>
      <c r="M110" t="str">
        <f t="shared" si="9"/>
        <v>2-2011</v>
      </c>
      <c r="N110" s="1">
        <v>40694</v>
      </c>
      <c r="O110">
        <v>60.861611549999999</v>
      </c>
    </row>
    <row r="111" spans="1:15" x14ac:dyDescent="0.3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215</v>
      </c>
      <c r="I111" s="1" t="str">
        <f t="shared" si="6"/>
        <v>4-2011</v>
      </c>
      <c r="J111">
        <f t="shared" si="7"/>
        <v>2011</v>
      </c>
      <c r="K111">
        <f t="shared" si="8"/>
        <v>4</v>
      </c>
      <c r="L111" t="str">
        <f t="shared" si="10"/>
        <v>2</v>
      </c>
      <c r="M111" t="str">
        <f t="shared" si="9"/>
        <v>2-2011</v>
      </c>
      <c r="N111" s="1">
        <v>40634</v>
      </c>
      <c r="O111">
        <v>86.272522910000006</v>
      </c>
    </row>
    <row r="112" spans="1:15" x14ac:dyDescent="0.3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150</v>
      </c>
      <c r="H112">
        <v>27</v>
      </c>
      <c r="I112" s="1" t="str">
        <f t="shared" si="6"/>
        <v>10-2009</v>
      </c>
      <c r="J112">
        <f t="shared" si="7"/>
        <v>2009</v>
      </c>
      <c r="K112">
        <f t="shared" si="8"/>
        <v>10</v>
      </c>
      <c r="L112" t="str">
        <f t="shared" si="10"/>
        <v>4</v>
      </c>
      <c r="M112" t="str">
        <f t="shared" si="9"/>
        <v>4-2009</v>
      </c>
      <c r="N112" s="1">
        <v>40106</v>
      </c>
      <c r="O112">
        <v>60.727446929999999</v>
      </c>
    </row>
    <row r="113" spans="1:15" x14ac:dyDescent="0.3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250</v>
      </c>
      <c r="H113">
        <v>22</v>
      </c>
      <c r="I113" s="1" t="str">
        <f t="shared" si="6"/>
        <v>2-2011</v>
      </c>
      <c r="J113">
        <f t="shared" si="7"/>
        <v>2011</v>
      </c>
      <c r="K113">
        <f t="shared" si="8"/>
        <v>2</v>
      </c>
      <c r="L113" t="str">
        <f t="shared" si="10"/>
        <v>1</v>
      </c>
      <c r="M113" t="str">
        <f t="shared" si="9"/>
        <v>1-2011</v>
      </c>
      <c r="N113" s="1">
        <v>40592</v>
      </c>
      <c r="O113">
        <v>103.4416926</v>
      </c>
    </row>
    <row r="114" spans="1:15" x14ac:dyDescent="0.3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190</v>
      </c>
      <c r="H114">
        <v>19</v>
      </c>
      <c r="I114" s="1" t="str">
        <f t="shared" si="6"/>
        <v>9-2011</v>
      </c>
      <c r="J114">
        <f t="shared" si="7"/>
        <v>2011</v>
      </c>
      <c r="K114">
        <f t="shared" si="8"/>
        <v>9</v>
      </c>
      <c r="L114" t="str">
        <f t="shared" si="10"/>
        <v>3</v>
      </c>
      <c r="M114" t="str">
        <f t="shared" si="9"/>
        <v>3-2011</v>
      </c>
      <c r="N114" s="1">
        <v>40807</v>
      </c>
      <c r="O114">
        <v>80.511672590000003</v>
      </c>
    </row>
    <row r="115" spans="1:15" x14ac:dyDescent="0.3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185</v>
      </c>
      <c r="H115">
        <v>22</v>
      </c>
      <c r="I115" s="1" t="str">
        <f t="shared" si="6"/>
        <v>6-2011</v>
      </c>
      <c r="J115">
        <f t="shared" si="7"/>
        <v>2011</v>
      </c>
      <c r="K115">
        <f t="shared" si="8"/>
        <v>6</v>
      </c>
      <c r="L115" t="str">
        <f t="shared" si="10"/>
        <v>2</v>
      </c>
      <c r="M115" t="str">
        <f t="shared" si="9"/>
        <v>2-2011</v>
      </c>
      <c r="N115" s="1">
        <v>40719</v>
      </c>
      <c r="O115">
        <v>76.096570420000006</v>
      </c>
    </row>
    <row r="116" spans="1:15" x14ac:dyDescent="0.3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132</v>
      </c>
      <c r="H116">
        <v>29</v>
      </c>
      <c r="I116" s="1" t="str">
        <f t="shared" si="6"/>
        <v>4-2011</v>
      </c>
      <c r="J116">
        <f t="shared" si="7"/>
        <v>2011</v>
      </c>
      <c r="K116">
        <f t="shared" si="8"/>
        <v>4</v>
      </c>
      <c r="L116" t="str">
        <f t="shared" si="10"/>
        <v>2</v>
      </c>
      <c r="M116" t="str">
        <f t="shared" si="9"/>
        <v>2-2011</v>
      </c>
      <c r="N116" s="1">
        <v>40659</v>
      </c>
      <c r="O116">
        <v>52.084898750000001</v>
      </c>
    </row>
    <row r="117" spans="1:15" x14ac:dyDescent="0.3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132</v>
      </c>
      <c r="H117">
        <v>27</v>
      </c>
      <c r="I117" s="1" t="str">
        <f t="shared" si="6"/>
        <v>11-2011</v>
      </c>
      <c r="J117">
        <f t="shared" si="7"/>
        <v>2011</v>
      </c>
      <c r="K117">
        <f t="shared" si="8"/>
        <v>11</v>
      </c>
      <c r="L117" t="str">
        <f t="shared" si="10"/>
        <v>4</v>
      </c>
      <c r="M117" t="str">
        <f t="shared" si="9"/>
        <v>4-2011</v>
      </c>
      <c r="N117" s="1">
        <v>40861</v>
      </c>
      <c r="O117">
        <v>53.411897670000002</v>
      </c>
    </row>
    <row r="118" spans="1:15" x14ac:dyDescent="0.3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150</v>
      </c>
      <c r="H118">
        <v>24</v>
      </c>
      <c r="I118" s="1" t="str">
        <f t="shared" si="6"/>
        <v>4-2011</v>
      </c>
      <c r="J118">
        <f t="shared" si="7"/>
        <v>2011</v>
      </c>
      <c r="K118">
        <f t="shared" si="8"/>
        <v>4</v>
      </c>
      <c r="L118" t="str">
        <f t="shared" si="10"/>
        <v>2</v>
      </c>
      <c r="M118" t="str">
        <f t="shared" si="9"/>
        <v>2-2011</v>
      </c>
      <c r="N118" s="1">
        <v>40657</v>
      </c>
      <c r="O118">
        <v>60.951185119999998</v>
      </c>
    </row>
    <row r="119" spans="1:15" x14ac:dyDescent="0.3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253</v>
      </c>
      <c r="H119">
        <v>21</v>
      </c>
      <c r="I119" s="1" t="str">
        <f t="shared" si="6"/>
        <v>6-2012</v>
      </c>
      <c r="J119">
        <f t="shared" si="7"/>
        <v>2012</v>
      </c>
      <c r="K119">
        <f t="shared" si="8"/>
        <v>6</v>
      </c>
      <c r="L119" t="str">
        <f t="shared" si="10"/>
        <v>2</v>
      </c>
      <c r="M119" t="str">
        <f t="shared" si="9"/>
        <v>2-2012</v>
      </c>
      <c r="N119" s="1">
        <v>41087</v>
      </c>
      <c r="O119">
        <v>106.98445630000001</v>
      </c>
    </row>
    <row r="120" spans="1:15" x14ac:dyDescent="0.3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150</v>
      </c>
      <c r="H120">
        <v>27</v>
      </c>
      <c r="I120" s="1" t="str">
        <f t="shared" si="6"/>
        <v>1-2012</v>
      </c>
      <c r="J120">
        <f t="shared" si="7"/>
        <v>2012</v>
      </c>
      <c r="K120">
        <f t="shared" si="8"/>
        <v>1</v>
      </c>
      <c r="L120" t="str">
        <f t="shared" si="10"/>
        <v>1</v>
      </c>
      <c r="M120" t="str">
        <f t="shared" si="9"/>
        <v>1-2012</v>
      </c>
      <c r="N120" s="1">
        <v>40933</v>
      </c>
      <c r="O120">
        <v>62.015870300000003</v>
      </c>
    </row>
    <row r="121" spans="1:15" x14ac:dyDescent="0.3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175</v>
      </c>
      <c r="H121">
        <v>25</v>
      </c>
      <c r="I121" s="1" t="str">
        <f t="shared" si="6"/>
        <v>11-2012</v>
      </c>
      <c r="J121">
        <f t="shared" si="7"/>
        <v>2012</v>
      </c>
      <c r="K121">
        <f t="shared" si="8"/>
        <v>11</v>
      </c>
      <c r="L121" t="str">
        <f t="shared" si="10"/>
        <v>4</v>
      </c>
      <c r="M121" t="str">
        <f t="shared" si="9"/>
        <v>4-2012</v>
      </c>
      <c r="N121" s="1">
        <v>41239</v>
      </c>
      <c r="O121">
        <v>70.389737260000004</v>
      </c>
    </row>
    <row r="122" spans="1:15" x14ac:dyDescent="0.3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200</v>
      </c>
      <c r="H122">
        <v>25</v>
      </c>
      <c r="I122" s="1" t="str">
        <f t="shared" si="6"/>
        <v>6-2012</v>
      </c>
      <c r="J122">
        <f t="shared" si="7"/>
        <v>2012</v>
      </c>
      <c r="K122">
        <f t="shared" si="8"/>
        <v>6</v>
      </c>
      <c r="L122" t="str">
        <f t="shared" si="10"/>
        <v>2</v>
      </c>
      <c r="M122" t="str">
        <f t="shared" si="9"/>
        <v>2-2012</v>
      </c>
      <c r="N122" s="1">
        <v>41076</v>
      </c>
      <c r="O122">
        <v>81.492726160000004</v>
      </c>
    </row>
    <row r="123" spans="1:15" x14ac:dyDescent="0.3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195</v>
      </c>
      <c r="H123">
        <v>25</v>
      </c>
      <c r="I123" s="1" t="str">
        <f t="shared" si="6"/>
        <v>10-2012</v>
      </c>
      <c r="J123">
        <f t="shared" si="7"/>
        <v>2012</v>
      </c>
      <c r="K123">
        <f t="shared" si="8"/>
        <v>10</v>
      </c>
      <c r="L123" t="str">
        <f t="shared" si="10"/>
        <v>4</v>
      </c>
      <c r="M123" t="str">
        <f t="shared" si="9"/>
        <v>4-2012</v>
      </c>
      <c r="N123" s="1">
        <v>41197</v>
      </c>
      <c r="O123">
        <v>78.318168130000004</v>
      </c>
    </row>
    <row r="124" spans="1:15" x14ac:dyDescent="0.3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205</v>
      </c>
      <c r="H124">
        <v>24</v>
      </c>
      <c r="I124" s="1" t="str">
        <f t="shared" si="6"/>
        <v>5-2011</v>
      </c>
      <c r="J124">
        <f t="shared" si="7"/>
        <v>2011</v>
      </c>
      <c r="K124">
        <f t="shared" si="8"/>
        <v>5</v>
      </c>
      <c r="L124" t="str">
        <f t="shared" si="10"/>
        <v>2</v>
      </c>
      <c r="M124" t="str">
        <f t="shared" si="9"/>
        <v>2-2011</v>
      </c>
      <c r="N124" s="1">
        <v>40681</v>
      </c>
      <c r="O124">
        <v>82.661355599999993</v>
      </c>
    </row>
    <row r="125" spans="1:15" x14ac:dyDescent="0.3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185</v>
      </c>
      <c r="H125">
        <v>23</v>
      </c>
      <c r="I125" s="1" t="str">
        <f t="shared" si="6"/>
        <v>7-2012</v>
      </c>
      <c r="J125">
        <f t="shared" si="7"/>
        <v>2012</v>
      </c>
      <c r="K125">
        <f t="shared" si="8"/>
        <v>7</v>
      </c>
      <c r="L125" t="str">
        <f t="shared" si="10"/>
        <v>3</v>
      </c>
      <c r="M125" t="str">
        <f t="shared" si="9"/>
        <v>3-2012</v>
      </c>
      <c r="N125" s="1">
        <v>41112</v>
      </c>
      <c r="O125">
        <v>76.208439519999999</v>
      </c>
    </row>
    <row r="126" spans="1:15" x14ac:dyDescent="0.3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217</v>
      </c>
      <c r="H126">
        <v>22</v>
      </c>
      <c r="I126" s="1" t="str">
        <f t="shared" si="6"/>
        <v>2-2012</v>
      </c>
      <c r="J126">
        <f t="shared" si="7"/>
        <v>2012</v>
      </c>
      <c r="K126">
        <f t="shared" si="8"/>
        <v>2</v>
      </c>
      <c r="L126" t="str">
        <f t="shared" si="10"/>
        <v>1</v>
      </c>
      <c r="M126" t="str">
        <f t="shared" si="9"/>
        <v>1-2012</v>
      </c>
      <c r="N126" s="1">
        <v>40958</v>
      </c>
      <c r="O126">
        <v>93.437330700000004</v>
      </c>
    </row>
    <row r="127" spans="1:15" x14ac:dyDescent="0.3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300</v>
      </c>
      <c r="H127">
        <v>21</v>
      </c>
      <c r="I127" s="1" t="str">
        <f t="shared" si="6"/>
        <v>12-2012</v>
      </c>
      <c r="J127">
        <f t="shared" si="7"/>
        <v>2012</v>
      </c>
      <c r="K127">
        <f t="shared" si="8"/>
        <v>12</v>
      </c>
      <c r="L127" t="str">
        <f t="shared" si="10"/>
        <v>4</v>
      </c>
      <c r="M127" t="str">
        <f t="shared" si="9"/>
        <v>4-2012</v>
      </c>
      <c r="N127" s="1">
        <v>41264</v>
      </c>
      <c r="O127">
        <v>134.3909754</v>
      </c>
    </row>
    <row r="128" spans="1:15" x14ac:dyDescent="0.3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300</v>
      </c>
      <c r="H128">
        <v>23</v>
      </c>
      <c r="I128" s="1" t="str">
        <f t="shared" si="6"/>
        <v>7-2011</v>
      </c>
      <c r="J128">
        <f t="shared" si="7"/>
        <v>2011</v>
      </c>
      <c r="K128">
        <f t="shared" si="8"/>
        <v>7</v>
      </c>
      <c r="L128" t="str">
        <f t="shared" si="10"/>
        <v>3</v>
      </c>
      <c r="M128" t="str">
        <f t="shared" si="9"/>
        <v>3-2011</v>
      </c>
      <c r="N128" s="1">
        <v>40735</v>
      </c>
      <c r="O128">
        <v>135.91470960000001</v>
      </c>
    </row>
    <row r="129" spans="1:15" x14ac:dyDescent="0.3">
      <c r="A129" t="s">
        <v>168</v>
      </c>
      <c r="B129" s="2">
        <v>44809</v>
      </c>
      <c r="C129">
        <v>9.1910000000000007</v>
      </c>
      <c r="E129" t="s">
        <v>18</v>
      </c>
      <c r="F129">
        <v>33.119999999999997</v>
      </c>
      <c r="G129">
        <v>170</v>
      </c>
      <c r="H129">
        <v>23</v>
      </c>
      <c r="I129" s="1" t="str">
        <f t="shared" si="6"/>
        <v>11-2012</v>
      </c>
      <c r="J129">
        <f t="shared" si="7"/>
        <v>2012</v>
      </c>
      <c r="K129">
        <f t="shared" si="8"/>
        <v>11</v>
      </c>
      <c r="L129" t="str">
        <f t="shared" si="10"/>
        <v>4</v>
      </c>
      <c r="M129" t="str">
        <f t="shared" si="9"/>
        <v>4-2012</v>
      </c>
      <c r="N129" s="1">
        <v>41222</v>
      </c>
      <c r="O129">
        <v>73.503778190000006</v>
      </c>
    </row>
    <row r="130" spans="1:15" x14ac:dyDescent="0.3">
      <c r="A130" t="s">
        <v>168</v>
      </c>
      <c r="B130" s="2">
        <v>44807</v>
      </c>
      <c r="C130">
        <v>12.115</v>
      </c>
      <c r="E130" t="s">
        <v>18</v>
      </c>
      <c r="F130">
        <v>26.1</v>
      </c>
      <c r="G130">
        <v>185</v>
      </c>
      <c r="H130">
        <v>23</v>
      </c>
      <c r="I130" s="1" t="str">
        <f t="shared" si="6"/>
        <v>6-2011</v>
      </c>
      <c r="J130">
        <f t="shared" si="7"/>
        <v>2011</v>
      </c>
      <c r="K130">
        <f t="shared" si="8"/>
        <v>6</v>
      </c>
      <c r="L130" t="str">
        <f t="shared" si="10"/>
        <v>2</v>
      </c>
      <c r="M130" t="str">
        <f t="shared" si="9"/>
        <v>2-2011</v>
      </c>
      <c r="N130" s="1">
        <v>40706</v>
      </c>
      <c r="O130">
        <v>76.02304771</v>
      </c>
    </row>
    <row r="131" spans="1:15" x14ac:dyDescent="0.3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100</v>
      </c>
      <c r="H131">
        <v>33</v>
      </c>
      <c r="I131" s="1" t="str">
        <f t="shared" ref="I131:I158" si="11">MONTH(N131)&amp;-YEAR(N131)</f>
        <v>8-2012</v>
      </c>
      <c r="J131">
        <f t="shared" ref="J131:J158" si="12">YEAR(N131)</f>
        <v>2012</v>
      </c>
      <c r="K131">
        <f t="shared" ref="K131:K158" si="13">MONTH(N131)</f>
        <v>8</v>
      </c>
      <c r="L131" t="str">
        <f t="shared" si="10"/>
        <v>3</v>
      </c>
      <c r="M131" t="str">
        <f t="shared" ref="M131:M158" si="14">L131&amp;-J131</f>
        <v>3-2012</v>
      </c>
      <c r="N131" s="1">
        <v>41137</v>
      </c>
      <c r="O131">
        <v>39.986424749999998</v>
      </c>
    </row>
    <row r="132" spans="1:15" x14ac:dyDescent="0.3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100</v>
      </c>
      <c r="H132">
        <v>33</v>
      </c>
      <c r="I132" s="1" t="str">
        <f t="shared" si="11"/>
        <v>3-2011</v>
      </c>
      <c r="J132">
        <f t="shared" si="12"/>
        <v>2011</v>
      </c>
      <c r="K132">
        <f t="shared" si="13"/>
        <v>3</v>
      </c>
      <c r="L132" t="str">
        <f t="shared" si="10"/>
        <v>1</v>
      </c>
      <c r="M132" t="str">
        <f t="shared" si="14"/>
        <v>1-2011</v>
      </c>
      <c r="N132" s="1">
        <v>40618</v>
      </c>
      <c r="O132">
        <v>40.700072419999998</v>
      </c>
    </row>
    <row r="133" spans="1:15" x14ac:dyDescent="0.3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124</v>
      </c>
      <c r="H133">
        <v>31</v>
      </c>
      <c r="I133" s="1" t="str">
        <f t="shared" si="11"/>
        <v>1-2011</v>
      </c>
      <c r="J133">
        <f t="shared" si="12"/>
        <v>2011</v>
      </c>
      <c r="K133">
        <f t="shared" si="13"/>
        <v>1</v>
      </c>
      <c r="L133" t="str">
        <f t="shared" si="10"/>
        <v>1</v>
      </c>
      <c r="M133" t="str">
        <f t="shared" si="14"/>
        <v>1-2011</v>
      </c>
      <c r="N133" s="1">
        <v>40558</v>
      </c>
      <c r="O133">
        <v>49.865773670000003</v>
      </c>
    </row>
    <row r="134" spans="1:15" x14ac:dyDescent="0.3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137</v>
      </c>
      <c r="H134">
        <v>27</v>
      </c>
      <c r="I134" s="1" t="str">
        <f t="shared" si="11"/>
        <v>8-2011</v>
      </c>
      <c r="J134">
        <f t="shared" si="12"/>
        <v>2011</v>
      </c>
      <c r="K134">
        <f t="shared" si="13"/>
        <v>8</v>
      </c>
      <c r="L134" t="str">
        <f t="shared" ref="L134:L158" si="15">_xlfn.IFS(K134&lt;4,"1", K134&lt;7,"2", K134&lt;10,"3",K134&lt;=12,"4")</f>
        <v>3</v>
      </c>
      <c r="M134" t="str">
        <f t="shared" si="14"/>
        <v>3-2011</v>
      </c>
      <c r="N134" s="1">
        <v>40760</v>
      </c>
      <c r="O134">
        <v>56.295243040000003</v>
      </c>
    </row>
    <row r="135" spans="1:15" x14ac:dyDescent="0.3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137</v>
      </c>
      <c r="H135">
        <v>28</v>
      </c>
      <c r="I135" s="1" t="str">
        <f t="shared" si="11"/>
        <v>12-2012</v>
      </c>
      <c r="J135">
        <f t="shared" si="12"/>
        <v>2012</v>
      </c>
      <c r="K135">
        <f t="shared" si="13"/>
        <v>12</v>
      </c>
      <c r="L135" t="str">
        <f t="shared" si="15"/>
        <v>4</v>
      </c>
      <c r="M135" t="str">
        <f t="shared" si="14"/>
        <v>4-2012</v>
      </c>
      <c r="N135" s="1">
        <v>41247</v>
      </c>
      <c r="O135">
        <v>54.819728249999997</v>
      </c>
    </row>
    <row r="136" spans="1:15" x14ac:dyDescent="0.3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165</v>
      </c>
      <c r="H136">
        <v>25</v>
      </c>
      <c r="I136" s="1" t="str">
        <f t="shared" si="11"/>
        <v>7-2011</v>
      </c>
      <c r="J136">
        <f t="shared" si="12"/>
        <v>2011</v>
      </c>
      <c r="K136">
        <f t="shared" si="13"/>
        <v>7</v>
      </c>
      <c r="L136" t="str">
        <f t="shared" si="15"/>
        <v>3</v>
      </c>
      <c r="M136" t="str">
        <f t="shared" si="14"/>
        <v>3-2011</v>
      </c>
      <c r="N136" s="1">
        <v>40731</v>
      </c>
      <c r="O136">
        <v>67.765907600000006</v>
      </c>
    </row>
    <row r="137" spans="1:15" x14ac:dyDescent="0.3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165</v>
      </c>
      <c r="H137">
        <v>24</v>
      </c>
      <c r="I137" s="1" t="str">
        <f t="shared" si="11"/>
        <v>9-2012</v>
      </c>
      <c r="J137">
        <f t="shared" si="12"/>
        <v>2012</v>
      </c>
      <c r="K137">
        <f t="shared" si="13"/>
        <v>9</v>
      </c>
      <c r="L137" t="str">
        <f t="shared" si="15"/>
        <v>3</v>
      </c>
      <c r="M137" t="str">
        <f t="shared" si="14"/>
        <v>3-2012</v>
      </c>
      <c r="N137" s="1">
        <v>41162</v>
      </c>
      <c r="O137">
        <v>66.762943309999997</v>
      </c>
    </row>
    <row r="138" spans="1:15" x14ac:dyDescent="0.3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120</v>
      </c>
      <c r="H138">
        <v>33</v>
      </c>
      <c r="I138" s="1" t="str">
        <f t="shared" si="11"/>
        <v>4-2011</v>
      </c>
      <c r="J138">
        <f t="shared" si="12"/>
        <v>2011</v>
      </c>
      <c r="K138">
        <f t="shared" si="13"/>
        <v>4</v>
      </c>
      <c r="L138" t="str">
        <f t="shared" si="15"/>
        <v>2</v>
      </c>
      <c r="M138" t="str">
        <f t="shared" si="14"/>
        <v>2-2011</v>
      </c>
      <c r="N138" s="1">
        <v>40644</v>
      </c>
      <c r="O138">
        <v>47.96897242</v>
      </c>
    </row>
    <row r="139" spans="1:15" x14ac:dyDescent="0.3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133</v>
      </c>
      <c r="H139">
        <v>27</v>
      </c>
      <c r="I139" s="1" t="str">
        <f t="shared" si="11"/>
        <v>2-2011</v>
      </c>
      <c r="J139">
        <f t="shared" si="12"/>
        <v>2011</v>
      </c>
      <c r="K139">
        <f t="shared" si="13"/>
        <v>2</v>
      </c>
      <c r="L139" t="str">
        <f t="shared" si="15"/>
        <v>1</v>
      </c>
      <c r="M139" t="str">
        <f t="shared" si="14"/>
        <v>1-2011</v>
      </c>
      <c r="N139" s="1">
        <v>40584</v>
      </c>
      <c r="O139">
        <v>54.372419649999998</v>
      </c>
    </row>
    <row r="140" spans="1:15" x14ac:dyDescent="0.3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210</v>
      </c>
      <c r="H140">
        <v>26</v>
      </c>
      <c r="I140" s="1" t="str">
        <f t="shared" si="11"/>
        <v>8-2011</v>
      </c>
      <c r="J140">
        <f t="shared" si="12"/>
        <v>2011</v>
      </c>
      <c r="K140">
        <f t="shared" si="13"/>
        <v>8</v>
      </c>
      <c r="L140" t="str">
        <f t="shared" si="15"/>
        <v>3</v>
      </c>
      <c r="M140" t="str">
        <f t="shared" si="14"/>
        <v>3-2011</v>
      </c>
      <c r="N140" s="1">
        <v>40786</v>
      </c>
      <c r="O140">
        <v>84.911898260000001</v>
      </c>
    </row>
    <row r="141" spans="1:15" x14ac:dyDescent="0.3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140</v>
      </c>
      <c r="H141">
        <v>31</v>
      </c>
      <c r="I141" s="1" t="str">
        <f t="shared" si="11"/>
        <v>12-2012</v>
      </c>
      <c r="J141">
        <f t="shared" si="12"/>
        <v>2012</v>
      </c>
      <c r="K141">
        <f t="shared" si="13"/>
        <v>12</v>
      </c>
      <c r="L141" t="str">
        <f t="shared" si="15"/>
        <v>4</v>
      </c>
      <c r="M141" t="str">
        <f t="shared" si="14"/>
        <v>4-2012</v>
      </c>
      <c r="N141" s="1">
        <v>41272</v>
      </c>
      <c r="O141">
        <v>56.496030339999997</v>
      </c>
    </row>
    <row r="142" spans="1:15" x14ac:dyDescent="0.3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142</v>
      </c>
      <c r="H142">
        <v>23</v>
      </c>
      <c r="I142" s="1" t="str">
        <f t="shared" si="11"/>
        <v>8-2011</v>
      </c>
      <c r="J142">
        <f t="shared" si="12"/>
        <v>2011</v>
      </c>
      <c r="K142">
        <f t="shared" si="13"/>
        <v>8</v>
      </c>
      <c r="L142" t="str">
        <f t="shared" si="15"/>
        <v>3</v>
      </c>
      <c r="M142" t="str">
        <f t="shared" si="14"/>
        <v>3-2011</v>
      </c>
      <c r="N142" s="1">
        <v>40756</v>
      </c>
      <c r="O142">
        <v>55.297116580000001</v>
      </c>
    </row>
    <row r="143" spans="1:15" x14ac:dyDescent="0.3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194</v>
      </c>
      <c r="H143">
        <v>22</v>
      </c>
      <c r="I143" s="1" t="str">
        <f t="shared" si="11"/>
        <v>10-2012</v>
      </c>
      <c r="J143">
        <f t="shared" si="12"/>
        <v>2012</v>
      </c>
      <c r="K143">
        <f t="shared" si="13"/>
        <v>10</v>
      </c>
      <c r="L143" t="str">
        <f t="shared" si="15"/>
        <v>4</v>
      </c>
      <c r="M143" t="str">
        <f t="shared" si="14"/>
        <v>4-2012</v>
      </c>
      <c r="N143" s="1">
        <v>41187</v>
      </c>
      <c r="O143">
        <v>78.027219470000006</v>
      </c>
    </row>
    <row r="144" spans="1:15" x14ac:dyDescent="0.3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127</v>
      </c>
      <c r="H144">
        <v>27</v>
      </c>
      <c r="I144" s="1" t="str">
        <f t="shared" si="11"/>
        <v>5-2011</v>
      </c>
      <c r="J144">
        <f t="shared" si="12"/>
        <v>2011</v>
      </c>
      <c r="K144">
        <f t="shared" si="13"/>
        <v>5</v>
      </c>
      <c r="L144" t="str">
        <f t="shared" si="15"/>
        <v>2</v>
      </c>
      <c r="M144" t="str">
        <f t="shared" si="14"/>
        <v>2-2011</v>
      </c>
      <c r="N144" s="1">
        <v>40669</v>
      </c>
      <c r="O144">
        <v>51.955108869999997</v>
      </c>
    </row>
    <row r="145" spans="1:15" x14ac:dyDescent="0.3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150</v>
      </c>
      <c r="H145">
        <v>23</v>
      </c>
      <c r="I145" s="1" t="str">
        <f t="shared" si="11"/>
        <v>3-2011</v>
      </c>
      <c r="J145">
        <f t="shared" si="12"/>
        <v>2011</v>
      </c>
      <c r="K145">
        <f t="shared" si="13"/>
        <v>3</v>
      </c>
      <c r="L145" t="str">
        <f t="shared" si="15"/>
        <v>1</v>
      </c>
      <c r="M145" t="str">
        <f t="shared" si="14"/>
        <v>1-2011</v>
      </c>
      <c r="N145" s="1">
        <v>40609</v>
      </c>
      <c r="O145">
        <v>62.35557713</v>
      </c>
    </row>
    <row r="146" spans="1:15" x14ac:dyDescent="0.3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230</v>
      </c>
      <c r="H146">
        <v>15</v>
      </c>
      <c r="I146" s="1" t="str">
        <f t="shared" si="11"/>
        <v>9-2011</v>
      </c>
      <c r="J146">
        <f t="shared" si="12"/>
        <v>2011</v>
      </c>
      <c r="K146">
        <f t="shared" si="13"/>
        <v>9</v>
      </c>
      <c r="L146" t="str">
        <f t="shared" si="15"/>
        <v>3</v>
      </c>
      <c r="M146" t="str">
        <f t="shared" si="14"/>
        <v>3-2011</v>
      </c>
      <c r="N146" s="1">
        <v>40811</v>
      </c>
      <c r="O146">
        <v>102.5289842</v>
      </c>
    </row>
    <row r="147" spans="1:15" x14ac:dyDescent="0.3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115</v>
      </c>
      <c r="H147">
        <v>26</v>
      </c>
      <c r="I147" s="1" t="str">
        <f t="shared" si="11"/>
        <v>1-2011</v>
      </c>
      <c r="J147">
        <f t="shared" si="12"/>
        <v>2011</v>
      </c>
      <c r="K147">
        <f t="shared" si="13"/>
        <v>1</v>
      </c>
      <c r="L147" t="str">
        <f t="shared" si="15"/>
        <v>1</v>
      </c>
      <c r="M147" t="str">
        <f t="shared" si="14"/>
        <v>1-2011</v>
      </c>
      <c r="N147" s="1">
        <v>40567</v>
      </c>
      <c r="O147">
        <v>46.943876760000002</v>
      </c>
    </row>
    <row r="148" spans="1:15" x14ac:dyDescent="0.3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115</v>
      </c>
      <c r="H148">
        <v>26</v>
      </c>
      <c r="I148" s="1" t="str">
        <f t="shared" si="11"/>
        <v>8-2011</v>
      </c>
      <c r="J148">
        <f t="shared" si="12"/>
        <v>2011</v>
      </c>
      <c r="K148">
        <f t="shared" si="13"/>
        <v>8</v>
      </c>
      <c r="L148" t="str">
        <f t="shared" si="15"/>
        <v>3</v>
      </c>
      <c r="M148" t="str">
        <f t="shared" si="14"/>
        <v>3-2011</v>
      </c>
      <c r="N148" s="1">
        <v>40782</v>
      </c>
      <c r="O148">
        <v>47.638236659999997</v>
      </c>
    </row>
    <row r="149" spans="1:15" x14ac:dyDescent="0.3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150</v>
      </c>
      <c r="H149">
        <v>27</v>
      </c>
      <c r="I149" s="1" t="str">
        <f t="shared" si="11"/>
        <v>10-2012</v>
      </c>
      <c r="J149">
        <f t="shared" si="12"/>
        <v>2012</v>
      </c>
      <c r="K149">
        <f t="shared" si="13"/>
        <v>10</v>
      </c>
      <c r="L149" t="str">
        <f t="shared" si="15"/>
        <v>4</v>
      </c>
      <c r="M149" t="str">
        <f t="shared" si="14"/>
        <v>4-2012</v>
      </c>
      <c r="N149" s="1">
        <v>41212</v>
      </c>
      <c r="O149">
        <v>61.701381359999999</v>
      </c>
    </row>
    <row r="150" spans="1:15" x14ac:dyDescent="0.3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115</v>
      </c>
      <c r="H150">
        <v>26</v>
      </c>
      <c r="I150" s="1" t="str">
        <f t="shared" si="11"/>
        <v>5-2011</v>
      </c>
      <c r="J150">
        <f t="shared" si="12"/>
        <v>2011</v>
      </c>
      <c r="K150">
        <f t="shared" si="13"/>
        <v>5</v>
      </c>
      <c r="L150" t="str">
        <f t="shared" si="15"/>
        <v>2</v>
      </c>
      <c r="M150" t="str">
        <f t="shared" si="14"/>
        <v>2-2011</v>
      </c>
      <c r="N150" s="1">
        <v>40694</v>
      </c>
      <c r="O150">
        <v>48.907372250000002</v>
      </c>
    </row>
    <row r="151" spans="1:15" x14ac:dyDescent="0.3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115</v>
      </c>
      <c r="H151">
        <v>26</v>
      </c>
      <c r="I151" s="1" t="str">
        <f t="shared" si="11"/>
        <v>4-2011</v>
      </c>
      <c r="J151">
        <f t="shared" si="12"/>
        <v>2011</v>
      </c>
      <c r="K151">
        <f t="shared" si="13"/>
        <v>4</v>
      </c>
      <c r="L151" t="str">
        <f t="shared" si="15"/>
        <v>2</v>
      </c>
      <c r="M151" t="str">
        <f t="shared" si="14"/>
        <v>2-2011</v>
      </c>
      <c r="N151" s="1">
        <v>40634</v>
      </c>
      <c r="O151">
        <v>47.946841059999997</v>
      </c>
    </row>
    <row r="152" spans="1:15" x14ac:dyDescent="0.3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115</v>
      </c>
      <c r="H152">
        <v>26</v>
      </c>
      <c r="I152" s="1" t="str">
        <f t="shared" si="11"/>
        <v>10-2011</v>
      </c>
      <c r="J152">
        <f t="shared" si="12"/>
        <v>2011</v>
      </c>
      <c r="K152">
        <f t="shared" si="13"/>
        <v>10</v>
      </c>
      <c r="L152" t="str">
        <f t="shared" si="15"/>
        <v>4</v>
      </c>
      <c r="M152" t="str">
        <f t="shared" si="14"/>
        <v>4-2011</v>
      </c>
      <c r="N152" s="1">
        <v>40836</v>
      </c>
      <c r="O152">
        <v>47.329632259999997</v>
      </c>
    </row>
    <row r="153" spans="1:15" x14ac:dyDescent="0.3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160</v>
      </c>
      <c r="H153">
        <v>25</v>
      </c>
      <c r="I153" s="1" t="str">
        <f t="shared" si="11"/>
        <v>2-2011</v>
      </c>
      <c r="J153">
        <f t="shared" si="12"/>
        <v>2011</v>
      </c>
      <c r="K153">
        <f t="shared" si="13"/>
        <v>2</v>
      </c>
      <c r="L153" t="str">
        <f t="shared" si="15"/>
        <v>1</v>
      </c>
      <c r="M153" t="str">
        <f t="shared" si="14"/>
        <v>1-2011</v>
      </c>
      <c r="N153" s="1">
        <v>40592</v>
      </c>
      <c r="O153">
        <v>66.113056799999995</v>
      </c>
    </row>
    <row r="154" spans="1:15" x14ac:dyDescent="0.3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160</v>
      </c>
      <c r="H154">
        <v>25</v>
      </c>
      <c r="I154" s="1" t="str">
        <f t="shared" si="11"/>
        <v>9-2011</v>
      </c>
      <c r="J154">
        <f t="shared" si="12"/>
        <v>2011</v>
      </c>
      <c r="K154">
        <f t="shared" si="13"/>
        <v>9</v>
      </c>
      <c r="L154" t="str">
        <f t="shared" si="15"/>
        <v>3</v>
      </c>
      <c r="M154" t="str">
        <f t="shared" si="14"/>
        <v>3-2011</v>
      </c>
      <c r="N154" s="1">
        <v>40807</v>
      </c>
      <c r="O154">
        <v>66.498812299999997</v>
      </c>
    </row>
    <row r="155" spans="1:15" x14ac:dyDescent="0.3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168</v>
      </c>
      <c r="H155">
        <v>25</v>
      </c>
      <c r="I155" s="1" t="str">
        <f t="shared" si="11"/>
        <v>11-2012</v>
      </c>
      <c r="J155">
        <f t="shared" si="12"/>
        <v>2012</v>
      </c>
      <c r="K155">
        <f t="shared" si="13"/>
        <v>11</v>
      </c>
      <c r="L155" t="str">
        <f t="shared" si="15"/>
        <v>4</v>
      </c>
      <c r="M155" t="str">
        <f t="shared" si="14"/>
        <v>4-2012</v>
      </c>
      <c r="N155" s="1">
        <v>41237</v>
      </c>
      <c r="O155">
        <v>70.654495449999999</v>
      </c>
    </row>
    <row r="156" spans="1:15" x14ac:dyDescent="0.3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168</v>
      </c>
      <c r="H156">
        <v>25</v>
      </c>
      <c r="I156" s="1" t="str">
        <f t="shared" si="11"/>
        <v>6-2011</v>
      </c>
      <c r="J156">
        <f t="shared" si="12"/>
        <v>2011</v>
      </c>
      <c r="K156">
        <f t="shared" si="13"/>
        <v>6</v>
      </c>
      <c r="L156" t="str">
        <f t="shared" si="15"/>
        <v>2</v>
      </c>
      <c r="M156" t="str">
        <f t="shared" si="14"/>
        <v>2-2011</v>
      </c>
      <c r="N156" s="1">
        <v>40719</v>
      </c>
      <c r="O156">
        <v>71.1559776</v>
      </c>
    </row>
    <row r="157" spans="1:15" x14ac:dyDescent="0.3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236</v>
      </c>
      <c r="H157">
        <v>23</v>
      </c>
      <c r="I157" s="1" t="str">
        <f t="shared" si="11"/>
        <v>4-2011</v>
      </c>
      <c r="J157">
        <f t="shared" si="12"/>
        <v>2011</v>
      </c>
      <c r="K157">
        <f t="shared" si="13"/>
        <v>4</v>
      </c>
      <c r="L157" t="str">
        <f t="shared" si="15"/>
        <v>2</v>
      </c>
      <c r="M157" t="str">
        <f t="shared" si="14"/>
        <v>2-2011</v>
      </c>
      <c r="N157" s="1">
        <v>40659</v>
      </c>
      <c r="O157">
        <v>101.6233572</v>
      </c>
    </row>
    <row r="158" spans="1:15" x14ac:dyDescent="0.3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201</v>
      </c>
      <c r="H158">
        <v>24</v>
      </c>
      <c r="I158" s="1" t="str">
        <f t="shared" si="11"/>
        <v>11-2011</v>
      </c>
      <c r="J158">
        <f t="shared" si="12"/>
        <v>2011</v>
      </c>
      <c r="K158">
        <f t="shared" si="13"/>
        <v>11</v>
      </c>
      <c r="L158" t="str">
        <f t="shared" si="15"/>
        <v>4</v>
      </c>
      <c r="M158" t="str">
        <f t="shared" si="14"/>
        <v>4-2011</v>
      </c>
      <c r="N158" s="1">
        <v>40861</v>
      </c>
      <c r="O158">
        <v>85.735654510000003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9A17-16DA-4746-8839-6812C61AAA5C}">
  <dimension ref="A1:P134"/>
  <sheetViews>
    <sheetView workbookViewId="0">
      <selection activeCell="D24" sqref="D24"/>
    </sheetView>
  </sheetViews>
  <sheetFormatPr defaultRowHeight="14.4" x14ac:dyDescent="0.3"/>
  <cols>
    <col min="1" max="1" width="14.5546875" bestFit="1" customWidth="1"/>
    <col min="2" max="2" width="12.77734375" bestFit="1" customWidth="1"/>
    <col min="4" max="4" width="12.21875" bestFit="1" customWidth="1"/>
    <col min="6" max="6" width="18" bestFit="1" customWidth="1"/>
    <col min="8" max="8" width="12" bestFit="1" customWidth="1"/>
    <col min="9" max="9" width="9" bestFit="1" customWidth="1"/>
    <col min="10" max="10" width="7.33203125" bestFit="1" customWidth="1"/>
    <col min="11" max="11" width="12" bestFit="1" customWidth="1"/>
  </cols>
  <sheetData>
    <row r="1" spans="1:16" x14ac:dyDescent="0.3">
      <c r="A1" t="s">
        <v>202</v>
      </c>
      <c r="B1" t="s">
        <v>14</v>
      </c>
      <c r="C1" t="s">
        <v>205</v>
      </c>
      <c r="D1" t="s">
        <v>208</v>
      </c>
      <c r="O1">
        <v>1</v>
      </c>
      <c r="P1" t="s">
        <v>16</v>
      </c>
    </row>
    <row r="2" spans="1:16" x14ac:dyDescent="0.3">
      <c r="B2" s="1">
        <v>40941</v>
      </c>
      <c r="C2">
        <v>2012</v>
      </c>
      <c r="D2">
        <v>1</v>
      </c>
      <c r="M2" t="s">
        <v>210</v>
      </c>
      <c r="N2" t="s">
        <v>211</v>
      </c>
      <c r="O2">
        <v>2</v>
      </c>
      <c r="P2" t="s">
        <v>22</v>
      </c>
    </row>
    <row r="3" spans="1:16" x14ac:dyDescent="0.3">
      <c r="B3" s="1">
        <v>40608</v>
      </c>
      <c r="C3">
        <v>2011</v>
      </c>
      <c r="D3">
        <v>2</v>
      </c>
      <c r="M3">
        <v>2012</v>
      </c>
      <c r="N3">
        <v>2011</v>
      </c>
      <c r="O3">
        <v>3</v>
      </c>
      <c r="P3" t="s">
        <v>26</v>
      </c>
    </row>
    <row r="4" spans="1:16" x14ac:dyDescent="0.3">
      <c r="B4" s="1">
        <v>41000</v>
      </c>
      <c r="C4">
        <v>2008</v>
      </c>
      <c r="D4">
        <v>3</v>
      </c>
      <c r="M4" s="10">
        <v>2009</v>
      </c>
      <c r="N4" s="10">
        <v>2009</v>
      </c>
      <c r="O4">
        <v>4</v>
      </c>
      <c r="P4" t="s">
        <v>30</v>
      </c>
    </row>
    <row r="5" spans="1:16" x14ac:dyDescent="0.3">
      <c r="B5" s="1">
        <v>40819</v>
      </c>
      <c r="C5">
        <v>2009</v>
      </c>
      <c r="D5">
        <v>4</v>
      </c>
      <c r="M5">
        <v>2008</v>
      </c>
      <c r="N5" s="10">
        <v>2008</v>
      </c>
      <c r="O5">
        <v>5</v>
      </c>
      <c r="P5" t="s">
        <v>35</v>
      </c>
    </row>
    <row r="6" spans="1:16" ht="15" thickBot="1" x14ac:dyDescent="0.35">
      <c r="B6" s="1">
        <v>40765</v>
      </c>
      <c r="O6">
        <v>6</v>
      </c>
      <c r="P6" t="s">
        <v>42</v>
      </c>
    </row>
    <row r="7" spans="1:16" ht="15" thickBot="1" x14ac:dyDescent="0.35">
      <c r="B7" s="1">
        <v>40794</v>
      </c>
      <c r="F7" s="26" t="s">
        <v>206</v>
      </c>
      <c r="G7" s="27"/>
      <c r="H7" s="29">
        <v>2012</v>
      </c>
      <c r="I7" s="29">
        <v>2011</v>
      </c>
      <c r="J7" s="29">
        <v>2008</v>
      </c>
      <c r="K7" s="29">
        <v>2009</v>
      </c>
      <c r="O7">
        <v>7</v>
      </c>
      <c r="P7" t="s">
        <v>52</v>
      </c>
    </row>
    <row r="8" spans="1:16" x14ac:dyDescent="0.3">
      <c r="B8" s="1">
        <v>40966</v>
      </c>
      <c r="F8" s="25" t="s">
        <v>2</v>
      </c>
      <c r="G8" s="7"/>
      <c r="H8" s="28">
        <f>SUMIFS(Sales_in_thousands,Year,H$7)</f>
        <v>4475.0489999999991</v>
      </c>
      <c r="I8" s="15">
        <f>SUMIFS(Sales_in_thousands,Year,I$7)</f>
        <v>3717.4050000000007</v>
      </c>
      <c r="J8" s="15">
        <f>SUMIFS(Sales_in_thousands,Year,J$7)</f>
        <v>27.609000000000002</v>
      </c>
      <c r="K8" s="16">
        <f>SUMIFS(Sales_in_thousands,Year,K$7)</f>
        <v>100.63499999999999</v>
      </c>
      <c r="O8">
        <v>8</v>
      </c>
      <c r="P8" t="s">
        <v>60</v>
      </c>
    </row>
    <row r="9" spans="1:16" ht="15" thickBot="1" x14ac:dyDescent="0.35">
      <c r="B9" s="1">
        <v>40722</v>
      </c>
      <c r="F9" s="8" t="s">
        <v>14</v>
      </c>
      <c r="G9" s="9"/>
      <c r="H9" s="5">
        <f>COUNTIFS(Year,H$7)</f>
        <v>75</v>
      </c>
      <c r="I9" s="5">
        <f>COUNTIFS(Year,I$7)</f>
        <v>79</v>
      </c>
      <c r="J9" s="5">
        <f>COUNTIFS(Year,J$7)</f>
        <v>1</v>
      </c>
      <c r="K9" s="6">
        <f>COUNTIFS(Year,K$7)</f>
        <v>2</v>
      </c>
      <c r="O9">
        <v>9</v>
      </c>
      <c r="P9" t="s">
        <v>72</v>
      </c>
    </row>
    <row r="10" spans="1:16" ht="15" thickBot="1" x14ac:dyDescent="0.35">
      <c r="B10" s="1">
        <v>40937</v>
      </c>
      <c r="O10">
        <v>10</v>
      </c>
      <c r="P10" t="s">
        <v>84</v>
      </c>
    </row>
    <row r="11" spans="1:16" ht="15" thickBot="1" x14ac:dyDescent="0.35">
      <c r="B11" s="1"/>
      <c r="F11" s="13"/>
      <c r="G11" s="19"/>
      <c r="H11" s="89" t="s">
        <v>205</v>
      </c>
      <c r="I11" s="90"/>
      <c r="J11" s="90"/>
      <c r="K11" s="91"/>
    </row>
    <row r="12" spans="1:16" ht="15" thickBot="1" x14ac:dyDescent="0.35">
      <c r="B12" s="1">
        <v>40637</v>
      </c>
      <c r="F12" s="17"/>
      <c r="G12" s="20"/>
      <c r="H12" s="21">
        <v>2008</v>
      </c>
      <c r="I12">
        <v>2009</v>
      </c>
      <c r="J12" s="92" t="s">
        <v>215</v>
      </c>
      <c r="K12" s="21">
        <v>2011</v>
      </c>
      <c r="L12" s="92" t="s">
        <v>215</v>
      </c>
      <c r="O12">
        <v>11</v>
      </c>
      <c r="P12" t="s">
        <v>90</v>
      </c>
    </row>
    <row r="13" spans="1:16" ht="15" thickBot="1" x14ac:dyDescent="0.35">
      <c r="B13" s="1"/>
      <c r="F13" s="24" t="s">
        <v>0</v>
      </c>
      <c r="G13" s="20"/>
      <c r="H13" s="22">
        <v>4</v>
      </c>
      <c r="I13" s="22">
        <v>2</v>
      </c>
      <c r="J13" s="93"/>
      <c r="K13" s="22">
        <v>3</v>
      </c>
      <c r="L13" s="93"/>
    </row>
    <row r="14" spans="1:16" ht="15" thickBot="1" x14ac:dyDescent="0.35">
      <c r="B14" s="1">
        <v>40849</v>
      </c>
      <c r="F14" s="21">
        <v>18</v>
      </c>
      <c r="G14" s="23"/>
      <c r="H14" s="21" t="s">
        <v>212</v>
      </c>
      <c r="I14" s="21" t="s">
        <v>213</v>
      </c>
      <c r="J14" s="94"/>
      <c r="K14" s="21" t="s">
        <v>214</v>
      </c>
      <c r="L14" s="94"/>
      <c r="O14">
        <v>12</v>
      </c>
      <c r="P14" t="s">
        <v>94</v>
      </c>
    </row>
    <row r="15" spans="1:16" ht="15" thickBot="1" x14ac:dyDescent="0.35">
      <c r="B15" s="1">
        <v>40789</v>
      </c>
      <c r="F15" s="21" t="str">
        <f>VLOOKUP(F14,O1:P32,2,F14)</f>
        <v>Mercury</v>
      </c>
      <c r="G15" s="14"/>
      <c r="H15" s="15"/>
      <c r="I15" s="15"/>
      <c r="J15" s="15"/>
      <c r="K15" s="16"/>
      <c r="O15">
        <v>13</v>
      </c>
      <c r="P15" t="s">
        <v>96</v>
      </c>
    </row>
    <row r="16" spans="1:16" ht="15" thickBot="1" x14ac:dyDescent="0.35">
      <c r="B16" s="1">
        <v>40991</v>
      </c>
      <c r="F16" s="18"/>
      <c r="G16" s="11"/>
      <c r="H16" s="3"/>
      <c r="I16" s="3"/>
      <c r="J16" s="3"/>
      <c r="K16" s="4"/>
      <c r="O16">
        <v>14</v>
      </c>
      <c r="P16" t="s">
        <v>98</v>
      </c>
    </row>
    <row r="17" spans="2:16" ht="15" thickBot="1" x14ac:dyDescent="0.35">
      <c r="B17" s="1">
        <v>40747</v>
      </c>
      <c r="F17" s="21" t="s">
        <v>14</v>
      </c>
      <c r="G17" s="11"/>
      <c r="H17" s="3">
        <f>COUNTIFS(Year, H$12, QTR, H$13, Manufacturer, $F$15)</f>
        <v>0</v>
      </c>
      <c r="I17" s="3">
        <f>COUNTIFS(Year, I$12, QTR, I$13, Manufacturer, $F$15)</f>
        <v>0</v>
      </c>
      <c r="J17" s="3">
        <f>I17-H17</f>
        <v>0</v>
      </c>
      <c r="K17" s="4">
        <f>COUNTIFS(Year, K$12, QTR, K$13, Manufacturer, $F$15)</f>
        <v>0</v>
      </c>
      <c r="L17">
        <f>K17-H17</f>
        <v>0</v>
      </c>
      <c r="O17">
        <v>15</v>
      </c>
      <c r="P17" t="s">
        <v>102</v>
      </c>
    </row>
    <row r="18" spans="2:16" ht="15" thickBot="1" x14ac:dyDescent="0.35">
      <c r="B18" s="1">
        <v>40962</v>
      </c>
      <c r="F18" s="21"/>
      <c r="G18" s="11"/>
      <c r="H18" s="3"/>
      <c r="I18" s="3"/>
      <c r="J18" s="3"/>
      <c r="K18" s="4"/>
      <c r="O18">
        <v>16</v>
      </c>
      <c r="P18" t="s">
        <v>109</v>
      </c>
    </row>
    <row r="19" spans="2:16" ht="15" thickBot="1" x14ac:dyDescent="0.35">
      <c r="B19" s="1">
        <v>40662</v>
      </c>
      <c r="F19" s="18" t="s">
        <v>2</v>
      </c>
      <c r="G19" s="11"/>
      <c r="H19" s="3">
        <f>SUMIFS(Sales_in_thousands, Year, H$12, QTR, H$13, Manufacturer, $F$15)</f>
        <v>0</v>
      </c>
      <c r="I19" s="3">
        <f>SUMIFS(Sales_in_thousands, Year, I$12, QTR, I$13, Manufacturer, $F$15)</f>
        <v>0</v>
      </c>
      <c r="J19" s="3">
        <f t="shared" ref="J19:J26" si="0">I19-H19</f>
        <v>0</v>
      </c>
      <c r="K19" s="4">
        <f>SUMIFS(Sales_in_thousands, Year, K$12, QTR, K$13, Manufacturer, $F$15)</f>
        <v>0</v>
      </c>
      <c r="L19">
        <f t="shared" ref="L19:L26" si="1">K19-H19</f>
        <v>0</v>
      </c>
      <c r="O19">
        <v>17</v>
      </c>
      <c r="P19" t="s">
        <v>113</v>
      </c>
    </row>
    <row r="20" spans="2:16" ht="15" thickBot="1" x14ac:dyDescent="0.35">
      <c r="B20" s="1">
        <v>40874</v>
      </c>
      <c r="F20" s="21" t="s">
        <v>3</v>
      </c>
      <c r="G20" s="11"/>
      <c r="H20" s="3" t="e">
        <f ca="1">AVERAGEIFS(INDIRECT($F20), Year, H$12, QTR, H$13, Manufacturer, $F$15)</f>
        <v>#DIV/0!</v>
      </c>
      <c r="I20" s="3" t="e">
        <f ca="1">AVERAGEIFS(INDIRECT($F20), Year, I$12, QTR, I$13, Manufacturer, $F$15)</f>
        <v>#DIV/0!</v>
      </c>
      <c r="J20" s="3" t="e">
        <f t="shared" ca="1" si="0"/>
        <v>#DIV/0!</v>
      </c>
      <c r="K20" s="4" t="e">
        <f ca="1">AVERAGEIFS(INDIRECT($F20), Year, K$12, QTR, K$13, Manufacturer, $F$15)</f>
        <v>#DIV/0!</v>
      </c>
      <c r="L20" t="e">
        <f t="shared" ca="1" si="1"/>
        <v>#DIV/0!</v>
      </c>
      <c r="O20">
        <v>18</v>
      </c>
      <c r="P20" t="s">
        <v>121</v>
      </c>
    </row>
    <row r="21" spans="2:16" ht="15" thickBot="1" x14ac:dyDescent="0.35">
      <c r="B21" s="1">
        <v>40814</v>
      </c>
      <c r="F21" s="21" t="s">
        <v>5</v>
      </c>
      <c r="G21" s="11"/>
      <c r="H21" s="3" t="e">
        <f ca="1">AVERAGEIFS(INDIRECT($F21), Year, H$12, QTR, H$13, Manufacturer, $F$15)</f>
        <v>#DIV/0!</v>
      </c>
      <c r="I21" s="3" t="e">
        <f ca="1">AVERAGEIFS(INDIRECT($F21), Year, I$12, QTR, I$13, Manufacturer, $F$15)</f>
        <v>#DIV/0!</v>
      </c>
      <c r="J21" s="3" t="e">
        <f t="shared" ca="1" si="0"/>
        <v>#DIV/0!</v>
      </c>
      <c r="K21" s="4" t="e">
        <f ca="1">AVERAGEIFS(INDIRECT($F21), Year, K$12, QTR, K$13, Manufacturer, $F$15)</f>
        <v>#DIV/0!</v>
      </c>
      <c r="L21" t="e">
        <f t="shared" ca="1" si="1"/>
        <v>#DIV/0!</v>
      </c>
      <c r="O21">
        <v>19</v>
      </c>
      <c r="P21" t="s">
        <v>128</v>
      </c>
    </row>
    <row r="22" spans="2:16" ht="15" thickBot="1" x14ac:dyDescent="0.35">
      <c r="B22" s="1">
        <v>41016</v>
      </c>
      <c r="F22" s="21"/>
      <c r="G22" s="11"/>
      <c r="H22" s="3"/>
      <c r="I22" s="3"/>
      <c r="J22" s="3"/>
      <c r="K22" s="4"/>
      <c r="O22">
        <v>20</v>
      </c>
      <c r="P22" t="s">
        <v>138</v>
      </c>
    </row>
    <row r="23" spans="2:16" ht="15" thickBot="1" x14ac:dyDescent="0.35">
      <c r="B23" s="1">
        <v>40772</v>
      </c>
      <c r="F23" s="18" t="s">
        <v>7</v>
      </c>
      <c r="G23" s="11"/>
      <c r="H23" s="3" t="e">
        <f ca="1">AVERAGEIFS(INDIRECT($F23), Year, H$12, QTR, H$13, Manufacturer, $F$15)</f>
        <v>#DIV/0!</v>
      </c>
      <c r="I23" s="3" t="e">
        <f ca="1">AVERAGEIFS(INDIRECT($F23), Year, I$12, QTR, I$13, Manufacturer, $F$15)</f>
        <v>#DIV/0!</v>
      </c>
      <c r="J23" s="3" t="e">
        <f t="shared" ca="1" si="0"/>
        <v>#DIV/0!</v>
      </c>
      <c r="K23" s="4" t="e">
        <f ca="1">AVERAGEIFS(INDIRECT($F23), Year, K$12, QTR, K$13, Manufacturer, $F$15)</f>
        <v>#DIV/0!</v>
      </c>
      <c r="L23" t="e">
        <f t="shared" ca="1" si="1"/>
        <v>#DIV/0!</v>
      </c>
      <c r="O23">
        <v>21</v>
      </c>
      <c r="P23" t="s">
        <v>146</v>
      </c>
    </row>
    <row r="24" spans="2:16" ht="15" thickBot="1" x14ac:dyDescent="0.35">
      <c r="B24" s="1">
        <v>40987</v>
      </c>
      <c r="F24" s="21" t="s">
        <v>13</v>
      </c>
      <c r="G24" s="11"/>
      <c r="H24" s="3" t="e">
        <f ca="1">AVERAGEIFS(INDIRECT($F24), Year, H$12, QTR, H$13, Manufacturer, $F$15)</f>
        <v>#DIV/0!</v>
      </c>
      <c r="I24" s="3" t="e">
        <f ca="1">AVERAGEIFS(INDIRECT($F24), Year, I$12, QTR, I$13, Manufacturer, $F$15)</f>
        <v>#DIV/0!</v>
      </c>
      <c r="J24" s="3" t="e">
        <f t="shared" ca="1" si="0"/>
        <v>#DIV/0!</v>
      </c>
      <c r="K24" s="4" t="e">
        <f ca="1">AVERAGEIFS(INDIRECT($F24), Year, K$12, QTR, K$13, Manufacturer, $F$15)</f>
        <v>#DIV/0!</v>
      </c>
      <c r="L24" t="e">
        <f t="shared" ca="1" si="1"/>
        <v>#DIV/0!</v>
      </c>
      <c r="O24">
        <v>22</v>
      </c>
      <c r="P24" t="s">
        <v>153</v>
      </c>
    </row>
    <row r="25" spans="2:16" ht="15" thickBot="1" x14ac:dyDescent="0.35">
      <c r="B25" s="1">
        <v>40687</v>
      </c>
      <c r="F25" s="18"/>
      <c r="G25" s="11"/>
      <c r="H25" s="3"/>
      <c r="I25" s="3"/>
      <c r="J25" s="3"/>
      <c r="K25" s="4"/>
      <c r="O25">
        <v>23</v>
      </c>
      <c r="P25" t="s">
        <v>157</v>
      </c>
    </row>
    <row r="26" spans="2:16" ht="15" thickBot="1" x14ac:dyDescent="0.35">
      <c r="B26" s="1">
        <v>40899</v>
      </c>
      <c r="F26" s="21" t="s">
        <v>15</v>
      </c>
      <c r="G26" s="12"/>
      <c r="H26" s="5" t="e">
        <f ca="1">AVERAGEIFS(INDIRECT($F26), Year, H$12, QTR, H$13, Manufacturer, $F$15)</f>
        <v>#DIV/0!</v>
      </c>
      <c r="I26" s="5" t="e">
        <f ca="1">AVERAGEIFS(INDIRECT($F26), Year, I$12, QTR, I$13, Manufacturer, $F$15)</f>
        <v>#DIV/0!</v>
      </c>
      <c r="J26" s="3" t="e">
        <f t="shared" ca="1" si="0"/>
        <v>#DIV/0!</v>
      </c>
      <c r="K26" s="6" t="e">
        <f ca="1">AVERAGEIFS(INDIRECT($F26), Year, K$12, QTR, K$13, Manufacturer, $F$15)</f>
        <v>#DIV/0!</v>
      </c>
      <c r="L26" t="e">
        <f t="shared" ca="1" si="1"/>
        <v>#DIV/0!</v>
      </c>
      <c r="O26">
        <v>24</v>
      </c>
      <c r="P26" t="s">
        <v>164</v>
      </c>
    </row>
    <row r="27" spans="2:16" x14ac:dyDescent="0.3">
      <c r="B27" s="1">
        <v>40839</v>
      </c>
      <c r="O27">
        <v>25</v>
      </c>
      <c r="P27" t="s">
        <v>168</v>
      </c>
    </row>
    <row r="28" spans="2:16" x14ac:dyDescent="0.3">
      <c r="B28" s="1">
        <v>41041</v>
      </c>
      <c r="O28">
        <v>26</v>
      </c>
      <c r="P28" t="s">
        <v>169</v>
      </c>
    </row>
    <row r="29" spans="2:16" x14ac:dyDescent="0.3">
      <c r="B29" s="1">
        <v>40797</v>
      </c>
      <c r="O29">
        <v>27</v>
      </c>
      <c r="P29" t="s">
        <v>175</v>
      </c>
    </row>
    <row r="30" spans="2:16" x14ac:dyDescent="0.3">
      <c r="B30" s="1">
        <v>41012</v>
      </c>
      <c r="O30">
        <v>28</v>
      </c>
      <c r="P30" t="s">
        <v>178</v>
      </c>
    </row>
    <row r="31" spans="2:16" x14ac:dyDescent="0.3">
      <c r="B31" s="1">
        <v>40712</v>
      </c>
      <c r="O31">
        <v>29</v>
      </c>
      <c r="P31" t="s">
        <v>188</v>
      </c>
    </row>
    <row r="32" spans="2:16" x14ac:dyDescent="0.3">
      <c r="B32" s="1">
        <v>40924</v>
      </c>
      <c r="O32">
        <v>30</v>
      </c>
      <c r="P32" t="s">
        <v>195</v>
      </c>
    </row>
    <row r="33" spans="2:2" x14ac:dyDescent="0.3">
      <c r="B33" s="1">
        <v>40864</v>
      </c>
    </row>
    <row r="34" spans="2:2" x14ac:dyDescent="0.3">
      <c r="B34" s="1">
        <v>41066</v>
      </c>
    </row>
    <row r="35" spans="2:2" x14ac:dyDescent="0.3">
      <c r="B35" s="1">
        <v>40822</v>
      </c>
    </row>
    <row r="36" spans="2:2" x14ac:dyDescent="0.3">
      <c r="B36" s="1">
        <v>41037</v>
      </c>
    </row>
    <row r="37" spans="2:2" x14ac:dyDescent="0.3">
      <c r="B37" s="1">
        <v>40737</v>
      </c>
    </row>
    <row r="38" spans="2:2" x14ac:dyDescent="0.3">
      <c r="B38" s="1">
        <v>40949</v>
      </c>
    </row>
    <row r="39" spans="2:2" x14ac:dyDescent="0.3">
      <c r="B39" s="1">
        <v>40889</v>
      </c>
    </row>
    <row r="40" spans="2:2" x14ac:dyDescent="0.3">
      <c r="B40" s="1">
        <v>41091</v>
      </c>
    </row>
    <row r="41" spans="2:2" x14ac:dyDescent="0.3">
      <c r="B41" s="1">
        <v>40847</v>
      </c>
    </row>
    <row r="42" spans="2:2" x14ac:dyDescent="0.3">
      <c r="B42" s="1">
        <v>41062</v>
      </c>
    </row>
    <row r="43" spans="2:2" x14ac:dyDescent="0.3">
      <c r="B43" s="1">
        <v>40762</v>
      </c>
    </row>
    <row r="44" spans="2:2" x14ac:dyDescent="0.3">
      <c r="B44" s="1">
        <v>40974</v>
      </c>
    </row>
    <row r="45" spans="2:2" x14ac:dyDescent="0.3">
      <c r="B45" s="1">
        <v>40914</v>
      </c>
    </row>
    <row r="46" spans="2:2" x14ac:dyDescent="0.3">
      <c r="B46" s="1">
        <v>41116</v>
      </c>
    </row>
    <row r="47" spans="2:2" x14ac:dyDescent="0.3">
      <c r="B47" s="1">
        <v>40872</v>
      </c>
    </row>
    <row r="48" spans="2:2" x14ac:dyDescent="0.3">
      <c r="B48" s="1">
        <v>41087</v>
      </c>
    </row>
    <row r="49" spans="2:2" x14ac:dyDescent="0.3">
      <c r="B49" s="1">
        <v>40787</v>
      </c>
    </row>
    <row r="50" spans="2:2" x14ac:dyDescent="0.3">
      <c r="B50" s="1">
        <v>40999</v>
      </c>
    </row>
    <row r="51" spans="2:2" x14ac:dyDescent="0.3">
      <c r="B51" s="1">
        <v>40939</v>
      </c>
    </row>
    <row r="52" spans="2:2" x14ac:dyDescent="0.3">
      <c r="B52" s="1">
        <v>41141</v>
      </c>
    </row>
    <row r="53" spans="2:2" x14ac:dyDescent="0.3">
      <c r="B53" s="1">
        <v>40897</v>
      </c>
    </row>
    <row r="54" spans="2:2" x14ac:dyDescent="0.3">
      <c r="B54" s="1">
        <v>41112</v>
      </c>
    </row>
    <row r="55" spans="2:2" x14ac:dyDescent="0.3">
      <c r="B55" s="1">
        <v>40812</v>
      </c>
    </row>
    <row r="56" spans="2:2" x14ac:dyDescent="0.3">
      <c r="B56" s="1">
        <v>41024</v>
      </c>
    </row>
    <row r="57" spans="2:2" x14ac:dyDescent="0.3">
      <c r="B57" s="1">
        <v>40964</v>
      </c>
    </row>
    <row r="58" spans="2:2" x14ac:dyDescent="0.3">
      <c r="B58" s="1">
        <v>41166</v>
      </c>
    </row>
    <row r="59" spans="2:2" x14ac:dyDescent="0.3">
      <c r="B59" s="1">
        <v>40922</v>
      </c>
    </row>
    <row r="60" spans="2:2" x14ac:dyDescent="0.3">
      <c r="B60" s="1">
        <v>41137</v>
      </c>
    </row>
    <row r="61" spans="2:2" x14ac:dyDescent="0.3">
      <c r="B61" s="1">
        <v>40837</v>
      </c>
    </row>
    <row r="62" spans="2:2" x14ac:dyDescent="0.3">
      <c r="B62" s="1">
        <v>41049</v>
      </c>
    </row>
    <row r="63" spans="2:2" x14ac:dyDescent="0.3">
      <c r="B63" s="1">
        <v>40989</v>
      </c>
    </row>
    <row r="64" spans="2:2" x14ac:dyDescent="0.3">
      <c r="B64" s="1">
        <v>41191</v>
      </c>
    </row>
    <row r="65" spans="2:2" x14ac:dyDescent="0.3">
      <c r="B65" s="1">
        <v>40947</v>
      </c>
    </row>
    <row r="66" spans="2:2" x14ac:dyDescent="0.3">
      <c r="B66" s="1">
        <v>41162</v>
      </c>
    </row>
    <row r="67" spans="2:2" x14ac:dyDescent="0.3">
      <c r="B67" s="1">
        <v>40862</v>
      </c>
    </row>
    <row r="68" spans="2:2" x14ac:dyDescent="0.3">
      <c r="B68" s="1">
        <v>41074</v>
      </c>
    </row>
    <row r="69" spans="2:2" x14ac:dyDescent="0.3">
      <c r="B69" s="1">
        <v>41014</v>
      </c>
    </row>
    <row r="70" spans="2:2" x14ac:dyDescent="0.3">
      <c r="B70" s="1">
        <v>41216</v>
      </c>
    </row>
    <row r="71" spans="2:2" x14ac:dyDescent="0.3">
      <c r="B71" s="1">
        <v>40972</v>
      </c>
    </row>
    <row r="72" spans="2:2" x14ac:dyDescent="0.3">
      <c r="B72" s="1">
        <v>41187</v>
      </c>
    </row>
    <row r="73" spans="2:2" x14ac:dyDescent="0.3">
      <c r="B73" s="1">
        <v>40887</v>
      </c>
    </row>
    <row r="74" spans="2:2" x14ac:dyDescent="0.3">
      <c r="B74" s="1">
        <v>41099</v>
      </c>
    </row>
    <row r="75" spans="2:2" x14ac:dyDescent="0.3">
      <c r="B75" s="1">
        <v>41039</v>
      </c>
    </row>
    <row r="76" spans="2:2" x14ac:dyDescent="0.3">
      <c r="B76" s="1">
        <v>41241</v>
      </c>
    </row>
    <row r="77" spans="2:2" x14ac:dyDescent="0.3">
      <c r="B77" s="1">
        <v>40997</v>
      </c>
    </row>
    <row r="78" spans="2:2" x14ac:dyDescent="0.3">
      <c r="B78" s="1">
        <v>41212</v>
      </c>
    </row>
    <row r="79" spans="2:2" x14ac:dyDescent="0.3">
      <c r="B79" s="1">
        <v>40912</v>
      </c>
    </row>
    <row r="80" spans="2:2" x14ac:dyDescent="0.3">
      <c r="B80" s="1">
        <v>41124</v>
      </c>
    </row>
    <row r="81" spans="2:2" x14ac:dyDescent="0.3">
      <c r="B81" s="1">
        <v>41064</v>
      </c>
    </row>
    <row r="82" spans="2:2" x14ac:dyDescent="0.3">
      <c r="B82" s="1">
        <v>41266</v>
      </c>
    </row>
    <row r="83" spans="2:2" x14ac:dyDescent="0.3">
      <c r="B83" s="1">
        <v>41022</v>
      </c>
    </row>
    <row r="84" spans="2:2" x14ac:dyDescent="0.3">
      <c r="B84" s="1">
        <v>41237</v>
      </c>
    </row>
    <row r="85" spans="2:2" x14ac:dyDescent="0.3">
      <c r="B85" s="1">
        <v>41149</v>
      </c>
    </row>
    <row r="86" spans="2:2" x14ac:dyDescent="0.3">
      <c r="B86" s="1">
        <v>41089</v>
      </c>
    </row>
    <row r="87" spans="2:2" x14ac:dyDescent="0.3">
      <c r="B87" s="1">
        <v>40925</v>
      </c>
    </row>
    <row r="88" spans="2:2" x14ac:dyDescent="0.3">
      <c r="B88" s="1">
        <v>41047</v>
      </c>
    </row>
    <row r="89" spans="2:2" x14ac:dyDescent="0.3">
      <c r="B89" s="1">
        <v>41262</v>
      </c>
    </row>
    <row r="90" spans="2:2" x14ac:dyDescent="0.3">
      <c r="B90" s="1">
        <v>41174</v>
      </c>
    </row>
    <row r="91" spans="2:2" x14ac:dyDescent="0.3">
      <c r="B91" s="1">
        <v>41114</v>
      </c>
    </row>
    <row r="92" spans="2:2" x14ac:dyDescent="0.3">
      <c r="B92" s="1">
        <v>39491</v>
      </c>
    </row>
    <row r="93" spans="2:2" x14ac:dyDescent="0.3">
      <c r="B93" s="1">
        <v>40106</v>
      </c>
    </row>
    <row r="94" spans="2:2" x14ac:dyDescent="0.3">
      <c r="B94" s="1">
        <v>40657</v>
      </c>
    </row>
    <row r="95" spans="2:2" x14ac:dyDescent="0.3">
      <c r="B95" s="1">
        <v>40736</v>
      </c>
    </row>
    <row r="96" spans="2:2" x14ac:dyDescent="0.3">
      <c r="B96" s="1">
        <v>40707</v>
      </c>
    </row>
    <row r="97" spans="2:2" x14ac:dyDescent="0.3">
      <c r="B97" s="1">
        <v>40619</v>
      </c>
    </row>
    <row r="98" spans="2:2" x14ac:dyDescent="0.3">
      <c r="B98" s="1">
        <v>40559</v>
      </c>
    </row>
    <row r="99" spans="2:2" x14ac:dyDescent="0.3">
      <c r="B99" s="1">
        <v>40761</v>
      </c>
    </row>
    <row r="100" spans="2:2" x14ac:dyDescent="0.3">
      <c r="B100" s="1">
        <v>40732</v>
      </c>
    </row>
    <row r="101" spans="2:2" x14ac:dyDescent="0.3">
      <c r="B101" s="1">
        <v>40644</v>
      </c>
    </row>
    <row r="102" spans="2:2" x14ac:dyDescent="0.3">
      <c r="B102" s="1">
        <v>40584</v>
      </c>
    </row>
    <row r="103" spans="2:2" x14ac:dyDescent="0.3">
      <c r="B103" s="1">
        <v>40786</v>
      </c>
    </row>
    <row r="104" spans="2:2" x14ac:dyDescent="0.3">
      <c r="B104" s="1">
        <v>40757</v>
      </c>
    </row>
    <row r="105" spans="2:2" x14ac:dyDescent="0.3">
      <c r="B105" s="1">
        <v>40669</v>
      </c>
    </row>
    <row r="106" spans="2:2" x14ac:dyDescent="0.3">
      <c r="B106" s="1">
        <v>40609</v>
      </c>
    </row>
    <row r="107" spans="2:2" x14ac:dyDescent="0.3">
      <c r="B107" s="1">
        <v>40811</v>
      </c>
    </row>
    <row r="108" spans="2:2" x14ac:dyDescent="0.3">
      <c r="B108" s="1">
        <v>40567</v>
      </c>
    </row>
    <row r="109" spans="2:2" x14ac:dyDescent="0.3">
      <c r="B109" s="1">
        <v>40782</v>
      </c>
    </row>
    <row r="110" spans="2:2" x14ac:dyDescent="0.3">
      <c r="B110" s="1">
        <v>40694</v>
      </c>
    </row>
    <row r="111" spans="2:2" x14ac:dyDescent="0.3">
      <c r="B111" s="1">
        <v>40634</v>
      </c>
    </row>
    <row r="112" spans="2:2" x14ac:dyDescent="0.3">
      <c r="B112" s="1">
        <v>40592</v>
      </c>
    </row>
    <row r="113" spans="2:2" x14ac:dyDescent="0.3">
      <c r="B113" s="1">
        <v>40807</v>
      </c>
    </row>
    <row r="114" spans="2:2" x14ac:dyDescent="0.3">
      <c r="B114" s="1">
        <v>40719</v>
      </c>
    </row>
    <row r="115" spans="2:2" x14ac:dyDescent="0.3">
      <c r="B115" s="1">
        <v>40659</v>
      </c>
    </row>
    <row r="116" spans="2:2" x14ac:dyDescent="0.3">
      <c r="B116" s="1">
        <v>40861</v>
      </c>
    </row>
    <row r="117" spans="2:2" x14ac:dyDescent="0.3">
      <c r="B117" s="1">
        <v>40933</v>
      </c>
    </row>
    <row r="118" spans="2:2" x14ac:dyDescent="0.3">
      <c r="B118" s="1">
        <v>41239</v>
      </c>
    </row>
    <row r="119" spans="2:2" x14ac:dyDescent="0.3">
      <c r="B119" s="1">
        <v>41076</v>
      </c>
    </row>
    <row r="120" spans="2:2" x14ac:dyDescent="0.3">
      <c r="B120" s="1">
        <v>41197</v>
      </c>
    </row>
    <row r="121" spans="2:2" x14ac:dyDescent="0.3">
      <c r="B121" s="1">
        <v>40681</v>
      </c>
    </row>
    <row r="122" spans="2:2" x14ac:dyDescent="0.3">
      <c r="B122" s="1">
        <v>40958</v>
      </c>
    </row>
    <row r="123" spans="2:2" x14ac:dyDescent="0.3">
      <c r="B123" s="1">
        <v>41264</v>
      </c>
    </row>
    <row r="124" spans="2:2" x14ac:dyDescent="0.3">
      <c r="B124" s="1">
        <v>40735</v>
      </c>
    </row>
    <row r="125" spans="2:2" x14ac:dyDescent="0.3">
      <c r="B125" s="1">
        <v>41222</v>
      </c>
    </row>
    <row r="126" spans="2:2" x14ac:dyDescent="0.3">
      <c r="B126" s="1">
        <v>40706</v>
      </c>
    </row>
    <row r="127" spans="2:2" x14ac:dyDescent="0.3">
      <c r="B127" s="1">
        <v>40618</v>
      </c>
    </row>
    <row r="128" spans="2:2" x14ac:dyDescent="0.3">
      <c r="B128" s="1">
        <v>40558</v>
      </c>
    </row>
    <row r="129" spans="2:2" x14ac:dyDescent="0.3">
      <c r="B129" s="1">
        <v>40760</v>
      </c>
    </row>
    <row r="130" spans="2:2" x14ac:dyDescent="0.3">
      <c r="B130" s="1">
        <v>41247</v>
      </c>
    </row>
    <row r="131" spans="2:2" x14ac:dyDescent="0.3">
      <c r="B131" s="1">
        <v>40731</v>
      </c>
    </row>
    <row r="132" spans="2:2" x14ac:dyDescent="0.3">
      <c r="B132" s="1">
        <v>41272</v>
      </c>
    </row>
    <row r="133" spans="2:2" x14ac:dyDescent="0.3">
      <c r="B133" s="1">
        <v>40756</v>
      </c>
    </row>
    <row r="134" spans="2:2" x14ac:dyDescent="0.3">
      <c r="B134" s="1">
        <v>40836</v>
      </c>
    </row>
  </sheetData>
  <mergeCells count="3">
    <mergeCell ref="H11:K11"/>
    <mergeCell ref="J12:J14"/>
    <mergeCell ref="L12:L14"/>
  </mergeCells>
  <dataValidations count="3">
    <dataValidation type="list" allowBlank="1" showInputMessage="1" showErrorMessage="1" sqref="K12" xr:uid="{59FC6C2D-B51B-40B4-B5C3-046E63806FD1}">
      <formula1>$N$3:$N$5</formula1>
    </dataValidation>
    <dataValidation type="list" allowBlank="1" showInputMessage="1" showErrorMessage="1" sqref="H12:I12" xr:uid="{0804EF64-30AA-40C9-A36B-B843B030A173}">
      <formula1>$M$3:$M$5</formula1>
    </dataValidation>
    <dataValidation type="list" allowBlank="1" showInputMessage="1" showErrorMessage="1" sqref="H13:I13 K13" xr:uid="{6605D0A9-50C1-4EA3-BBB7-5CFA05F0DB2B}">
      <formula1>$D$2:$D$5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E59-7C9D-4E8F-AA61-5391ABCC394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Car_sales</vt:lpstr>
      <vt:lpstr>Car Sale Scorecard</vt:lpstr>
      <vt:lpstr>Sheet1</vt:lpstr>
      <vt:lpstr>Dashbaord BP</vt:lpstr>
      <vt:lpstr>Sheet3</vt:lpstr>
      <vt:lpstr>__year_resale_value</vt:lpstr>
      <vt:lpstr>Fuel_efficiency</vt:lpstr>
      <vt:lpstr>Horsepower</vt:lpstr>
      <vt:lpstr>Latest_Launch</vt:lpstr>
      <vt:lpstr>Manufacturer</vt:lpstr>
      <vt:lpstr>Model</vt:lpstr>
      <vt:lpstr>Month</vt:lpstr>
      <vt:lpstr>month_year</vt:lpstr>
      <vt:lpstr>Power_perf_factor</vt:lpstr>
      <vt:lpstr>Price_in_thousands</vt:lpstr>
      <vt:lpstr>QTR</vt:lpstr>
      <vt:lpstr>QTR_YEAR</vt:lpstr>
      <vt:lpstr>Sales_in_thousands</vt:lpstr>
      <vt:lpstr>Vehicle_type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rajni kant joshi</cp:lastModifiedBy>
  <dcterms:created xsi:type="dcterms:W3CDTF">2022-12-11T15:22:52Z</dcterms:created>
  <dcterms:modified xsi:type="dcterms:W3CDTF">2022-12-14T08:06:38Z</dcterms:modified>
</cp:coreProperties>
</file>