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a3571315f1a87/Documents/"/>
    </mc:Choice>
  </mc:AlternateContent>
  <xr:revisionPtr revIDLastSave="6" documentId="8_{9F44650C-5323-444F-8F90-DFBF29844F56}" xr6:coauthVersionLast="47" xr6:coauthVersionMax="47" xr10:uidLastSave="{7E5A3133-B420-456A-87A7-3710B609A8F7}"/>
  <bookViews>
    <workbookView xWindow="-108" yWindow="-108" windowWidth="23256" windowHeight="12456" firstSheet="5" activeTab="8" xr2:uid="{0EA812A9-1F3D-481D-8831-C8D4736ABD61}"/>
  </bookViews>
  <sheets>
    <sheet name="thinking" sheetId="1" r:id="rId1"/>
    <sheet name="Working Data" sheetId="11" r:id="rId2"/>
    <sheet name="GDP-Eco.Growth" sheetId="3" r:id="rId3"/>
    <sheet name="poverty allevation Measure" sheetId="7" r:id="rId4"/>
    <sheet name="YoY Income Records" sheetId="9" r:id="rId5"/>
    <sheet name="Salaries-Income Differences" sheetId="6" r:id="rId6"/>
    <sheet name="Sheet5" sheetId="10" r:id="rId7"/>
    <sheet name="india-population-2022-11-07" sheetId="8" r:id="rId8"/>
    <sheet name="View" sheetId="2" r:id="rId9"/>
    <sheet name="Sheet1" sheetId="5" r:id="rId10"/>
    <sheet name="Sheet4" sheetId="4" r:id="rId11"/>
  </sheets>
  <definedNames>
    <definedName name="_1951_52">'GDP-Eco.Growth'!$D$3:$W$3</definedName>
    <definedName name="_1952_53">'GDP-Eco.Growth'!$D$4:$W$4</definedName>
    <definedName name="_1953_54">'GDP-Eco.Growth'!$D$5:$W$5</definedName>
    <definedName name="_1954_55">'GDP-Eco.Growth'!$D$6:$W$6</definedName>
    <definedName name="_1955_56">'GDP-Eco.Growth'!$D$7:$W$7</definedName>
    <definedName name="_1956_57">'GDP-Eco.Growth'!$D$8:$W$8</definedName>
    <definedName name="_1957_58">'GDP-Eco.Growth'!$D$9:$W$9</definedName>
    <definedName name="_1958_59">'GDP-Eco.Growth'!$D$10:$W$10</definedName>
    <definedName name="_1959_60">'GDP-Eco.Growth'!$D$11:$W$11</definedName>
    <definedName name="_1960_61">'GDP-Eco.Growth'!$D$12:$W$12</definedName>
    <definedName name="_1961_62">'GDP-Eco.Growth'!$D$13:$W$13</definedName>
    <definedName name="_1962_63">'GDP-Eco.Growth'!$D$14:$W$14</definedName>
    <definedName name="_1963_64">'GDP-Eco.Growth'!$D$15:$W$15</definedName>
    <definedName name="_1964_65">'GDP-Eco.Growth'!$D$16:$W$16</definedName>
    <definedName name="_1965_66">'GDP-Eco.Growth'!$D$17:$W$17</definedName>
    <definedName name="_1966_67">'GDP-Eco.Growth'!$D$18:$W$18</definedName>
    <definedName name="_1967_68">'GDP-Eco.Growth'!$D$19:$W$19</definedName>
    <definedName name="_1968_69">'GDP-Eco.Growth'!$D$20:$W$20</definedName>
    <definedName name="_1969_70">'GDP-Eco.Growth'!$D$21:$W$21</definedName>
    <definedName name="_1970_71">'GDP-Eco.Growth'!$D$22:$W$22</definedName>
    <definedName name="_1971_72">'GDP-Eco.Growth'!$D$23:$W$23</definedName>
    <definedName name="_1972_73">'GDP-Eco.Growth'!$D$24:$W$24</definedName>
    <definedName name="_1973_74">'GDP-Eco.Growth'!$D$25:$W$25</definedName>
    <definedName name="_1974_75">'GDP-Eco.Growth'!$D$26:$W$26</definedName>
    <definedName name="_1975_76">'GDP-Eco.Growth'!$D$27:$W$27</definedName>
    <definedName name="_1976_77">'GDP-Eco.Growth'!$D$28:$W$28</definedName>
    <definedName name="_1977_78">'GDP-Eco.Growth'!$D$29:$W$29</definedName>
    <definedName name="_1978_79">'GDP-Eco.Growth'!$D$30:$W$30</definedName>
    <definedName name="_1979_80">'GDP-Eco.Growth'!$D$31:$W$31</definedName>
    <definedName name="_1980_81">'GDP-Eco.Growth'!$D$32:$W$32</definedName>
    <definedName name="_1981_82">'GDP-Eco.Growth'!$D$33:$W$33</definedName>
    <definedName name="_1982_83">'GDP-Eco.Growth'!$D$34:$W$34</definedName>
    <definedName name="_1983_84">'GDP-Eco.Growth'!$D$35:$W$35</definedName>
    <definedName name="_1984_85">'GDP-Eco.Growth'!$D$36:$W$36</definedName>
    <definedName name="_1985_86">'GDP-Eco.Growth'!$D$37:$W$37</definedName>
    <definedName name="_1986_87">'GDP-Eco.Growth'!$D$38:$W$38</definedName>
    <definedName name="_1987_88">'GDP-Eco.Growth'!$D$39:$W$39</definedName>
    <definedName name="_1988_89">'GDP-Eco.Growth'!$D$40:$W$40</definedName>
    <definedName name="_1989_90">'GDP-Eco.Growth'!$D$41:$W$41</definedName>
    <definedName name="_1990_91">'GDP-Eco.Growth'!$D$42:$W$42</definedName>
    <definedName name="_1991_92">'GDP-Eco.Growth'!$D$43:$W$43</definedName>
    <definedName name="_1992_93">'GDP-Eco.Growth'!$D$44:$W$44</definedName>
    <definedName name="_1993_94">'GDP-Eco.Growth'!$D$45:$W$45</definedName>
    <definedName name="_1994_95">'GDP-Eco.Growth'!$D$46:$W$46</definedName>
    <definedName name="_1995_96">'GDP-Eco.Growth'!$D$47:$W$47</definedName>
    <definedName name="_1996_97">'GDP-Eco.Growth'!$D$48:$W$48</definedName>
    <definedName name="_1997_98">'GDP-Eco.Growth'!$D$49:$W$49</definedName>
    <definedName name="_1998_99">'GDP-Eco.Growth'!$D$50:$W$50</definedName>
    <definedName name="_1999_2K">'GDP-Eco.Growth'!$D$51:$W$51</definedName>
    <definedName name="_2000_01">'GDP-Eco.Growth'!$D$52:$W$52</definedName>
    <definedName name="_2001_02">'GDP-Eco.Growth'!$D$53:$W$53</definedName>
    <definedName name="_2002_03">'GDP-Eco.Growth'!$D$54:$W$54</definedName>
    <definedName name="_2003_04">'GDP-Eco.Growth'!$D$55:$W$55</definedName>
    <definedName name="_2004_05">'GDP-Eco.Growth'!$D$56:$W$56</definedName>
    <definedName name="_2005_06">'GDP-Eco.Growth'!$D$57:$W$57</definedName>
    <definedName name="_2006_07">'GDP-Eco.Growth'!$D$58:$W$58</definedName>
    <definedName name="_2007_08">'GDP-Eco.Growth'!$D$59:$W$59</definedName>
    <definedName name="_2008_09">'GDP-Eco.Growth'!$D$60:$W$60</definedName>
    <definedName name="_2009_10">'GDP-Eco.Growth'!$D$61:$W$61</definedName>
    <definedName name="_2010_11">'GDP-Eco.Growth'!$D$62:$W$62</definedName>
    <definedName name="_2011_12">'GDP-Eco.Growth'!$D$63:$W$63</definedName>
    <definedName name="_2012_13">'GDP-Eco.Growth'!$D$64:$W$64</definedName>
    <definedName name="_xlnm._FilterDatabase" localSheetId="5" hidden="1">'Salaries-Income Differences'!$A$1:$W$35</definedName>
    <definedName name="Agri_culture___Allied_Services_____Growth_Rate__YoY">'GDP-Eco.Growth'!$R$3:$R$1048576</definedName>
    <definedName name="Agri_culture___Allied_Services__Share_to_Total_GDP">'GDP-Eco.Growth'!$K$3:$K$1048576</definedName>
    <definedName name="Agriculture_____Growth_Rate__YoY">'GDP-Eco.Growth'!$S$3:$S$1048576</definedName>
    <definedName name="Agriculture___Allied_Services__in_Rs._Cr.__at_2004_05_Prices">'GDP-Eco.Growth'!$E$3:$E$1048576</definedName>
    <definedName name="Agriculture___Share_to_Total_GDP">'GDP-Eco.Growth'!$L$3:$L$1048576</definedName>
    <definedName name="Agriculture__in_Rs._Cr.__at_2004_05_Prices">'GDP-Eco.Growth'!$F$3:$F$1048576</definedName>
    <definedName name="Decade">'GDP-Eco.Growth'!$C$3:$C$1048576</definedName>
    <definedName name="Financial_Year">'GDP-Eco.Growth'!$A$3:$A$1048576</definedName>
    <definedName name="Gross_Domestic_Product_____Growth_Rate__YoY">'GDP-Eco.Growth'!$Q$3:$Q$1048576</definedName>
    <definedName name="Gross_Domestic_Product__in_Rs._Cr__at_2004_05_Prices">'GDP-Eco.Growth'!$D$3:$D$1048576</definedName>
    <definedName name="Industry_____Growth_Rate__YoY">'GDP-Eco.Growth'!$T$3:$T$1048576</definedName>
    <definedName name="Industry___Share_to_Total_GDP">'GDP-Eco.Growth'!$M$3:$M$1048576</definedName>
    <definedName name="Industry__in_Rs._Cr.__at_2004_05_Prices">'GDP-Eco.Growth'!$G$3:$G$1048576</definedName>
    <definedName name="Manufacturing_____Growth_Rate__YoY">'GDP-Eco.Growth'!$V$3:$V$1048576</definedName>
    <definedName name="Manufacturing___Share_to_Total_GDP">'GDP-Eco.Growth'!$O$3:$O$1048576</definedName>
    <definedName name="Manufacturing__in_Rs._Cr.__at_2004_05_Prices">'GDP-Eco.Growth'!$I$3:$I$1048576</definedName>
    <definedName name="Mining_and_Quarrying_____Growth_Rate__YoY">'GDP-Eco.Growth'!$U$3:$U$1048576</definedName>
    <definedName name="Mining_and_Quarrying___Share_to_Total_GDP">'GDP-Eco.Growth'!$N$3:$N$1048576</definedName>
    <definedName name="Mining_and_Quarrying__in_Rs._Cr.__at_2004_05_Prices">'GDP-Eco.Growth'!$H$3:$H$1048576</definedName>
    <definedName name="Services_____Growth_Rate__YoY">'GDP-Eco.Growth'!$W$3:$W$1048576</definedName>
    <definedName name="Services___Share_to_Total_GDP">'GDP-Eco.Growth'!$P$3:$P$1048576</definedName>
    <definedName name="Services__in_Rs._Cr.__at_2004_05_Prices">'GDP-Eco.Growth'!$J$3:$J$1048576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8" i="2" l="1"/>
  <c r="AS38" i="2"/>
  <c r="AT38" i="2"/>
  <c r="AQ38" i="2"/>
  <c r="AN38" i="2"/>
  <c r="AO38" i="2"/>
  <c r="AP38" i="2"/>
  <c r="AM38" i="2"/>
  <c r="AI39" i="2"/>
  <c r="AM39" i="2" s="1"/>
  <c r="AQ39" i="2" s="1"/>
  <c r="AJ39" i="2"/>
  <c r="AN39" i="2" s="1"/>
  <c r="AR39" i="2" s="1"/>
  <c r="AK39" i="2"/>
  <c r="AO39" i="2" s="1"/>
  <c r="AS39" i="2" s="1"/>
  <c r="AL39" i="2"/>
  <c r="AP39" i="2" s="1"/>
  <c r="AT39" i="2" s="1"/>
  <c r="AI40" i="2"/>
  <c r="AM40" i="2" s="1"/>
  <c r="AQ40" i="2" s="1"/>
  <c r="AJ40" i="2"/>
  <c r="AN40" i="2" s="1"/>
  <c r="AR40" i="2" s="1"/>
  <c r="AK40" i="2"/>
  <c r="AO40" i="2" s="1"/>
  <c r="AS40" i="2" s="1"/>
  <c r="AL40" i="2"/>
  <c r="AP40" i="2" s="1"/>
  <c r="AT40" i="2" s="1"/>
  <c r="AI41" i="2"/>
  <c r="AM41" i="2" s="1"/>
  <c r="AQ41" i="2" s="1"/>
  <c r="AJ41" i="2"/>
  <c r="AN41" i="2" s="1"/>
  <c r="AR41" i="2" s="1"/>
  <c r="AK41" i="2"/>
  <c r="AO41" i="2" s="1"/>
  <c r="AS41" i="2" s="1"/>
  <c r="AL41" i="2"/>
  <c r="AP41" i="2" s="1"/>
  <c r="AT41" i="2" s="1"/>
  <c r="AI42" i="2"/>
  <c r="AM42" i="2" s="1"/>
  <c r="AQ42" i="2" s="1"/>
  <c r="AJ42" i="2"/>
  <c r="AN42" i="2" s="1"/>
  <c r="AR42" i="2" s="1"/>
  <c r="AK42" i="2"/>
  <c r="AO42" i="2" s="1"/>
  <c r="AS42" i="2" s="1"/>
  <c r="AL42" i="2"/>
  <c r="AP42" i="2" s="1"/>
  <c r="AT42" i="2" s="1"/>
  <c r="AJ38" i="2"/>
  <c r="AK38" i="2"/>
  <c r="AL38" i="2"/>
  <c r="AI38" i="2"/>
  <c r="S11" i="9"/>
  <c r="S10" i="9"/>
  <c r="S9" i="9"/>
  <c r="S8" i="9"/>
  <c r="S7" i="9"/>
  <c r="S6" i="9"/>
  <c r="S5" i="9"/>
  <c r="B75" i="3"/>
  <c r="B74" i="3"/>
  <c r="B73" i="3"/>
  <c r="B72" i="3"/>
  <c r="B71" i="3"/>
  <c r="B70" i="3"/>
  <c r="B69" i="3"/>
  <c r="B61" i="3"/>
  <c r="B60" i="3"/>
  <c r="B59" i="3"/>
  <c r="C59" i="3"/>
  <c r="B55" i="3"/>
  <c r="B56" i="3"/>
  <c r="B57" i="3"/>
  <c r="B58" i="3"/>
  <c r="J24" i="11"/>
  <c r="J25" i="11"/>
  <c r="J26" i="11"/>
  <c r="J23" i="11"/>
  <c r="R16" i="11"/>
  <c r="R15" i="11"/>
  <c r="R14" i="11"/>
  <c r="J19" i="2"/>
  <c r="P12" i="11"/>
  <c r="P11" i="11"/>
  <c r="M12" i="11"/>
  <c r="M11" i="11"/>
  <c r="F55" i="7"/>
  <c r="E55" i="7"/>
  <c r="D55" i="7"/>
  <c r="F54" i="7"/>
  <c r="E54" i="7"/>
  <c r="D54" i="7"/>
  <c r="F53" i="7"/>
  <c r="G53" i="7" s="1"/>
  <c r="G50" i="7" s="1"/>
  <c r="E53" i="7"/>
  <c r="D53" i="7"/>
  <c r="H5" i="7"/>
  <c r="H4" i="7"/>
  <c r="H3" i="7"/>
  <c r="G4" i="7"/>
  <c r="G5" i="7"/>
  <c r="G3" i="7"/>
  <c r="F4" i="7"/>
  <c r="F5" i="7"/>
  <c r="F3" i="7"/>
  <c r="F6" i="7" s="1"/>
  <c r="B4" i="11"/>
  <c r="C4" i="11" s="1"/>
  <c r="B5" i="11"/>
  <c r="C5" i="11" s="1"/>
  <c r="B3" i="11"/>
  <c r="C3" i="11" s="1"/>
  <c r="F41" i="7"/>
  <c r="C6" i="7" l="1"/>
  <c r="F7" i="7"/>
  <c r="G6" i="7"/>
  <c r="D6" i="7" s="1"/>
  <c r="H6" i="7"/>
  <c r="E6" i="7" s="1"/>
  <c r="B8" i="11"/>
  <c r="C8" i="11" s="1"/>
  <c r="H55" i="7"/>
  <c r="H53" i="7"/>
  <c r="H50" i="7" s="1"/>
  <c r="G54" i="7"/>
  <c r="G51" i="7" s="1"/>
  <c r="G55" i="7"/>
  <c r="G52" i="7" s="1"/>
  <c r="I15" i="2" s="1"/>
  <c r="J15" i="2" s="1"/>
  <c r="B7" i="11"/>
  <c r="C7" i="11" s="1"/>
  <c r="B6" i="11"/>
  <c r="C6" i="11" s="1"/>
  <c r="H7" i="7"/>
  <c r="C45" i="3"/>
  <c r="C4" i="3"/>
  <c r="C5" i="3"/>
  <c r="C6" i="3"/>
  <c r="C7" i="3"/>
  <c r="C8" i="3"/>
  <c r="C9" i="3"/>
  <c r="C10" i="3"/>
  <c r="C11" i="3"/>
  <c r="C16" i="3"/>
  <c r="C3" i="3"/>
  <c r="B13" i="3"/>
  <c r="C13" i="3" s="1"/>
  <c r="B14" i="3"/>
  <c r="C14" i="3" s="1"/>
  <c r="B15" i="3"/>
  <c r="B25" i="3" s="1"/>
  <c r="B35" i="3" s="1"/>
  <c r="B45" i="3" s="1"/>
  <c r="C55" i="3" s="1"/>
  <c r="B16" i="3"/>
  <c r="B26" i="3" s="1"/>
  <c r="B36" i="3" s="1"/>
  <c r="B46" i="3" s="1"/>
  <c r="C56" i="3" s="1"/>
  <c r="B17" i="3"/>
  <c r="C17" i="3" s="1"/>
  <c r="B18" i="3"/>
  <c r="C18" i="3" s="1"/>
  <c r="B19" i="3"/>
  <c r="C19" i="3" s="1"/>
  <c r="B20" i="3"/>
  <c r="B30" i="3" s="1"/>
  <c r="B40" i="3" s="1"/>
  <c r="B50" i="3" s="1"/>
  <c r="C60" i="3" s="1"/>
  <c r="B21" i="3"/>
  <c r="C21" i="3" s="1"/>
  <c r="B22" i="3"/>
  <c r="B32" i="3" s="1"/>
  <c r="B23" i="3"/>
  <c r="C23" i="3" s="1"/>
  <c r="B27" i="3"/>
  <c r="C27" i="3" s="1"/>
  <c r="B29" i="3"/>
  <c r="C29" i="3" s="1"/>
  <c r="B31" i="3"/>
  <c r="C31" i="3" s="1"/>
  <c r="B33" i="3"/>
  <c r="C33" i="3" s="1"/>
  <c r="B39" i="3"/>
  <c r="C39" i="3" s="1"/>
  <c r="B12" i="3"/>
  <c r="C12" i="3" s="1"/>
  <c r="C7" i="7" l="1"/>
  <c r="E7" i="7"/>
  <c r="G7" i="7"/>
  <c r="D7" i="7" s="1"/>
  <c r="H52" i="7"/>
  <c r="H54" i="7"/>
  <c r="H51" i="7" s="1"/>
  <c r="B37" i="3"/>
  <c r="B28" i="3"/>
  <c r="B38" i="3" s="1"/>
  <c r="B48" i="3" s="1"/>
  <c r="C58" i="3" s="1"/>
  <c r="B49" i="3"/>
  <c r="C20" i="3"/>
  <c r="C25" i="3"/>
  <c r="B42" i="3"/>
  <c r="C32" i="3"/>
  <c r="B43" i="3"/>
  <c r="C50" i="3"/>
  <c r="C46" i="3"/>
  <c r="C38" i="3"/>
  <c r="C30" i="3"/>
  <c r="C26" i="3"/>
  <c r="C22" i="3"/>
  <c r="B41" i="3"/>
  <c r="C15" i="3"/>
  <c r="C48" i="3"/>
  <c r="C40" i="3"/>
  <c r="C36" i="3"/>
  <c r="C28" i="3"/>
  <c r="B24" i="3"/>
  <c r="C35" i="3"/>
  <c r="C49" i="3" l="1"/>
  <c r="B47" i="3"/>
  <c r="C37" i="3"/>
  <c r="B52" i="3"/>
  <c r="C42" i="3"/>
  <c r="B34" i="3"/>
  <c r="C24" i="3"/>
  <c r="C41" i="3"/>
  <c r="B51" i="3"/>
  <c r="C43" i="3"/>
  <c r="B53" i="3"/>
  <c r="C47" i="3" l="1"/>
  <c r="C57" i="3"/>
  <c r="B62" i="3"/>
  <c r="C62" i="3" s="1"/>
  <c r="C52" i="3"/>
  <c r="B44" i="3"/>
  <c r="C34" i="3"/>
  <c r="C51" i="3"/>
  <c r="C61" i="3"/>
  <c r="C53" i="3"/>
  <c r="B63" i="3"/>
  <c r="C63" i="3" s="1"/>
  <c r="H7" i="2" l="1"/>
  <c r="H10" i="2"/>
  <c r="H11" i="2"/>
  <c r="I6" i="2"/>
  <c r="H12" i="2"/>
  <c r="H8" i="2"/>
  <c r="H9" i="2"/>
  <c r="B54" i="3"/>
  <c r="C44" i="3"/>
  <c r="B64" i="3" l="1"/>
  <c r="C64" i="3" s="1"/>
  <c r="C54" i="3"/>
  <c r="D9" i="4"/>
  <c r="D10" i="4"/>
  <c r="H6" i="2"/>
  <c r="J6" i="2" s="1"/>
  <c r="D8" i="4" l="1"/>
  <c r="D6" i="4"/>
  <c r="D7" i="4"/>
  <c r="D5" i="4"/>
  <c r="D4" i="4"/>
</calcChain>
</file>

<file path=xl/sharedStrings.xml><?xml version="1.0" encoding="utf-8"?>
<sst xmlns="http://schemas.openxmlformats.org/spreadsheetml/2006/main" count="722" uniqueCount="307">
  <si>
    <t>So here is a Problem</t>
  </si>
  <si>
    <t xml:space="preserve">collect relevant data from secondary sources and base the answer on the </t>
  </si>
  <si>
    <t xml:space="preserve">analysis of the data along with suitable data visualization. </t>
  </si>
  <si>
    <t>your suggestions.</t>
  </si>
  <si>
    <t>GDP Growth</t>
  </si>
  <si>
    <t>Poverty Allevation</t>
  </si>
  <si>
    <t>People Above Poverty line</t>
  </si>
  <si>
    <t>Income Differences</t>
  </si>
  <si>
    <t xml:space="preserve">Economic Growth </t>
  </si>
  <si>
    <t>Inequality</t>
  </si>
  <si>
    <t>Comparing By Decades</t>
  </si>
  <si>
    <t>Comparing B/W A specific Range</t>
  </si>
  <si>
    <t>Region</t>
  </si>
  <si>
    <t>*</t>
  </si>
  <si>
    <t>Financial Year</t>
  </si>
  <si>
    <t>Gross Domestic Product (in Rs. Cr) at 2004-05 Prices</t>
  </si>
  <si>
    <t>Agriculture &amp; Allied Services (in Rs. Cr.) at 2004-05 Prices</t>
  </si>
  <si>
    <t>Agriculture (in Rs. Cr.) at 2004-05 Prices</t>
  </si>
  <si>
    <t>Industry (in Rs. Cr.) at 2004-05 Prices</t>
  </si>
  <si>
    <t>Mining and Quarrying (in Rs. Cr.) at 2004-05 Prices</t>
  </si>
  <si>
    <t>Manufacturing (in Rs. Cr.) at 2004-05 Prices</t>
  </si>
  <si>
    <t>Services (in Rs. Cr.) at 2004-05 Prices</t>
  </si>
  <si>
    <t>Agri-culture &amp; Allied Services -Share to Total GDP</t>
  </si>
  <si>
    <t>Agriculture - Share to Total GDP</t>
  </si>
  <si>
    <t>Industry - Share to Total GDP</t>
  </si>
  <si>
    <t>Mining and Quarrying - Share to Total GDP</t>
  </si>
  <si>
    <t>Manufacturing - Share to Total GDP</t>
  </si>
  <si>
    <t>Services - Share to Total GDP</t>
  </si>
  <si>
    <t>Gross Domestic Product - % Growth Rate (YoY)</t>
  </si>
  <si>
    <t>Agri-culture &amp; Allied Services - % Growth Rate (YoY)</t>
  </si>
  <si>
    <t>Agriculture - % Growth Rate (YoY)</t>
  </si>
  <si>
    <t>Industry - % Growth Rate (YoY)</t>
  </si>
  <si>
    <t>Mining and Quarrying - % Growth Rate (YoY)</t>
  </si>
  <si>
    <t>Manufacturing - % Growth Rate (YoY)</t>
  </si>
  <si>
    <t>Services - % Growth Rate (YoY)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</si>
  <si>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</si>
  <si>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</si>
  <si>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</si>
  <si>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</si>
  <si>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</si>
  <si>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</si>
  <si>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</si>
  <si>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</si>
  <si>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</si>
  <si>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</si>
  <si>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</si>
  <si>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</si>
  <si>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</si>
  <si>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</si>
  <si>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</si>
  <si>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</si>
  <si>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</si>
  <si>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</si>
  <si>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</si>
  <si>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</si>
  <si>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</si>
  <si>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</si>
  <si>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</si>
  <si>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</si>
  <si>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</si>
  <si>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</si>
  <si>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</si>
  <si>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</si>
  <si>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</si>
  <si>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</si>
  <si>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</si>
  <si>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</si>
  <si>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</si>
  <si>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</si>
  <si>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</si>
  <si>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</si>
  <si>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</si>
  <si>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</si>
  <si>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</si>
  <si>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</si>
  <si>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</si>
  <si>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</si>
  <si>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</si>
  <si>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</si>
  <si>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</si>
  <si>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</si>
  <si>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</si>
  <si>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</si>
  <si>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1999-2K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</si>
  <si>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</si>
  <si>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</si>
  <si>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</si>
  <si>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</si>
  <si>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</si>
  <si>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</si>
  <si>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</si>
  <si>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</si>
  <si>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</si>
  <si>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</si>
  <si>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</si>
  <si>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</si>
  <si>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</si>
  <si>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Decade</t>
  </si>
  <si>
    <t>decade_60</t>
  </si>
  <si>
    <t>decade_70</t>
  </si>
  <si>
    <t>decade_year</t>
  </si>
  <si>
    <t>decade_110</t>
  </si>
  <si>
    <t>decade_80</t>
  </si>
  <si>
    <t>decade_90</t>
  </si>
  <si>
    <t>decade_100</t>
  </si>
  <si>
    <t>decade_120</t>
  </si>
  <si>
    <t>Fake it</t>
  </si>
  <si>
    <t>Get Sum Numbers</t>
  </si>
  <si>
    <t>Find Real Data</t>
  </si>
  <si>
    <t>Assume Values From That Data</t>
  </si>
  <si>
    <t>Create Visualisation</t>
  </si>
  <si>
    <t>Calculate Desires Numbers</t>
  </si>
  <si>
    <t>India Poverty Statistics 2022</t>
  </si>
  <si>
    <t>Total Population</t>
  </si>
  <si>
    <t>People living in extreme poverty</t>
  </si>
  <si>
    <t>Males</t>
  </si>
  <si>
    <t>Females</t>
  </si>
  <si>
    <t>Poverty in India – Age Groups</t>
  </si>
  <si>
    <t>AGE GROUPS</t>
  </si>
  <si>
    <t>NO. OF PEOPLE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</si>
  <si>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</si>
  <si>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</si>
  <si>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</si>
  <si>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</si>
  <si>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</si>
  <si>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</si>
  <si>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</si>
  <si>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</si>
  <si>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</si>
  <si>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</si>
  <si>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</si>
  <si>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</si>
  <si>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</si>
  <si>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</si>
  <si>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Poverty in India State wise</t>
  </si>
  <si>
    <t>AREA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</si>
  <si>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</si>
  <si>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</si>
  <si>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</si>
  <si>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</si>
  <si>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</si>
  <si>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</si>
  <si>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</si>
  <si>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</si>
  <si>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</si>
  <si>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</si>
  <si>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</si>
  <si>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</si>
  <si>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</si>
  <si>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</si>
  <si>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&amp; Kashmir and Ladakh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</si>
  <si>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</si>
  <si>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</si>
  <si>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</si>
  <si>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</si>
  <si>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</si>
  <si>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</si>
  <si>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</si>
  <si>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</si>
  <si>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</si>
  <si>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</si>
  <si>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</si>
  <si>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</si>
  <si>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</si>
  <si>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</si>
  <si>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</si>
  <si>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</si>
  <si>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</si>
  <si>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</si>
  <si>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</si>
  <si>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</si>
  <si>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</si>
  <si>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r>
      <t>MULTIDIMENSIONAL POVERTY INDEX </t>
    </r>
    <r>
      <rPr>
        <sz val="16"/>
        <color theme="1"/>
        <rFont val="Calibri"/>
        <family val="2"/>
        <scheme val="minor"/>
      </rPr>
      <t>SCORE</t>
    </r>
  </si>
  <si>
    <t>The age group from 0-19 are the most affected by extreme poverty. This can lead the youngsters to malnutrition and illiteracy. We can see a decreasing trend after the age of 40.</t>
  </si>
  <si>
    <t>Extreme Poverty means individuals who are without income, home, health, or food twice a day. Also, people who are bedridden, no facility to make and eat food, having debts due to health ailments comes under the list of extreme poor category.</t>
  </si>
  <si>
    <r>
      <t>The </t>
    </r>
    <r>
      <rPr>
        <sz val="12"/>
        <color rgb="FF4A4A4A"/>
        <rFont val="Arial"/>
        <family val="2"/>
      </rPr>
      <t>poverty line of India</t>
    </r>
    <r>
      <rPr>
        <sz val="12"/>
        <color rgb="FF4A4A4A"/>
        <rFont val="Arial"/>
        <family val="2"/>
      </rPr>
      <t> in </t>
    </r>
    <r>
      <rPr>
        <sz val="12"/>
        <color rgb="FF4A4A4A"/>
        <rFont val="Arial"/>
        <family val="2"/>
      </rPr>
      <t>Rural areas is Rs. 972</t>
    </r>
    <r>
      <rPr>
        <sz val="12"/>
        <color rgb="FF4A4A4A"/>
        <rFont val="Arial"/>
        <family val="2"/>
      </rPr>
      <t> and </t>
    </r>
    <r>
      <rPr>
        <sz val="12"/>
        <color rgb="FF4A4A4A"/>
        <rFont val="Arial"/>
        <family val="2"/>
      </rPr>
      <t>Urban area, it is Rs. 1407</t>
    </r>
  </si>
  <si>
    <t>What is Poverty Line?</t>
  </si>
  <si>
    <r>
      <t>‘</t>
    </r>
    <r>
      <rPr>
        <sz val="14"/>
        <color rgb="FF4A4A4A"/>
        <rFont val="Inherit"/>
      </rPr>
      <t>Poverty Line</t>
    </r>
    <r>
      <rPr>
        <sz val="14"/>
        <color rgb="FF4A4A4A"/>
        <rFont val="Arial"/>
        <family val="2"/>
      </rPr>
      <t>‘ is a </t>
    </r>
    <r>
      <rPr>
        <sz val="14"/>
        <color rgb="FF4A4A4A"/>
        <rFont val="Inherit"/>
      </rPr>
      <t>method to find the poverty of a person based on his income and consumption level</t>
    </r>
    <r>
      <rPr>
        <sz val="14"/>
        <color rgb="FF4A4A4A"/>
        <rFont val="Arial"/>
        <family val="2"/>
      </rPr>
      <t>.</t>
    </r>
  </si>
  <si>
    <t>Every 5 years, sample surveys are conducted by NSSO (National Sample Survey Organization) to estimate the poverty line of India.</t>
  </si>
  <si>
    <t>https://www.theglobalstatistics.com/poverty-in-india-statistics-2021/</t>
  </si>
  <si>
    <t>https://www.ibef.org/economy/indian-economy-overview</t>
  </si>
  <si>
    <t>https://www.drishtiias.com/to-the-points/Paper2/inequality-in-india#:~:text=The%20bottom%2060%25%20population%20holds%20only%204.8%25%20of,India%20among%20the%20countries%20with%20highest%20inequality%20countries.</t>
  </si>
  <si>
    <t>https://en.wikipedia.org/wiki/Income_inequality_in_India</t>
  </si>
  <si>
    <t>https://www.weforum.org/agenda/2016/10/inequality-in-india-oxfam-explainer/</t>
  </si>
  <si>
    <t>Calculate By GDP Sheet Yoy</t>
  </si>
  <si>
    <t>Calculate By Online Articles and Data.gov.in data</t>
  </si>
  <si>
    <t>find some Data</t>
  </si>
  <si>
    <t>Category</t>
  </si>
  <si>
    <t>State/ Union Teritorries</t>
  </si>
  <si>
    <t>Salary Expenditure (Rs. crore) - 2007-08 - Actual</t>
  </si>
  <si>
    <t>Salary Expenditure (Rs. crore) - 2008-09 - Actual</t>
  </si>
  <si>
    <t>Salary Expenditure (Rs. crore) - 2009-10 - Actual</t>
  </si>
  <si>
    <t>Salary Expenditure (Rs. crore) - 2010-11 - Actual</t>
  </si>
  <si>
    <t>Salary Expenditure (Rs. crore) - 2011-12 - Actual</t>
  </si>
  <si>
    <t>Salary Expenditure (Rs. crore) - 2012-13 - Pre-Actual</t>
  </si>
  <si>
    <t>Salary Expenditure (Rs. crore) - 2013-14 - BE</t>
  </si>
  <si>
    <t>Total Expenditure (Rs. crore) - 2007-08 - Actual</t>
  </si>
  <si>
    <t>Total Expenditure (Rs. crore) - 2008-09 - Actual</t>
  </si>
  <si>
    <t>Total Expenditure (Rs. crore) - 2009-10 - Actual</t>
  </si>
  <si>
    <t>Total Expenditure (Rs. crore) - 2010-11 - Actual</t>
  </si>
  <si>
    <t>Total Expenditure (Rs. crore) - 2011-12 - Actual</t>
  </si>
  <si>
    <t>Total Expenditure (Rs. crore) - 2012-13 - Pre-Actual</t>
  </si>
  <si>
    <t>Total Expenditure (Rs. crore) - 2013-14 - BE</t>
  </si>
  <si>
    <t>Salary Expenditure (As percentage of Total Expenditure) - 2007-08 - Actual</t>
  </si>
  <si>
    <t>Salary Expenditure (As percentage of Total Expenditure) - 2008-09 - Actual</t>
  </si>
  <si>
    <t>Salary Expenditure (As percentage of Total Expenditure) - 2009-10 - Actual</t>
  </si>
  <si>
    <t>Salary Expenditure (As percentage of Total Expenditure) - 2010-11 - Actual</t>
  </si>
  <si>
    <t>Salary Expenditure (As percentage of Total Expenditure) - 2011-12 - Actual</t>
  </si>
  <si>
    <t>Salary Expenditure (As percentage of Total Expenditure) - 2012-13 - Pre-Actual</t>
  </si>
  <si>
    <t>Salary Expenditure (As percentage of Total Expenditure) - 2013-14 - BE</t>
  </si>
  <si>
    <t>Special Category States (SCS)</t>
  </si>
  <si>
    <t>Jammu and Kashmir</t>
  </si>
  <si>
    <t>Sub Total - SCS</t>
  </si>
  <si>
    <t>General Category States (GCS)</t>
  </si>
  <si>
    <t>Sub Total - GCS</t>
  </si>
  <si>
    <t>Union Teritorries With legislatures</t>
  </si>
  <si>
    <t>Sub Total - Union Teritorries</t>
  </si>
  <si>
    <t>Grand Total</t>
  </si>
  <si>
    <t>Grand Total - All States and Union Teritorries</t>
  </si>
  <si>
    <t xml:space="preserve">Years </t>
  </si>
  <si>
    <t>Number of Persons Below Poverty Line in Rural India</t>
  </si>
  <si>
    <t>Number of Persons Below Poverty Line in Urban India</t>
  </si>
  <si>
    <t>Number of Persons Below Poverty Line in India</t>
  </si>
  <si>
    <t>Use data of specific Time Period as possible with data found</t>
  </si>
  <si>
    <t>See sheets to get the max possible time period to study</t>
  </si>
  <si>
    <t>do prediction for next decades to get trustworthy figures</t>
  </si>
  <si>
    <t xml:space="preserve">We have then all data to fill the views </t>
  </si>
  <si>
    <t>Create visualisatiomns using excel  and Provide thoughts as asked in the questions</t>
  </si>
  <si>
    <t>Macrotrends Data Download</t>
  </si>
  <si>
    <t>date</t>
  </si>
  <si>
    <t xml:space="preserve"> Population</t>
  </si>
  <si>
    <t xml:space="preserve"> Annual % Change</t>
  </si>
  <si>
    <t>India Population 1950-2022</t>
  </si>
  <si>
    <t>Original Source: United Nations - World Population Prospects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</si>
  <si>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</si>
  <si>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</si>
  <si>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</si>
  <si>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</si>
  <si>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</si>
  <si>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</si>
  <si>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r>
      <rPr>
        <b/>
        <sz val="12"/>
        <color rgb="FF7030A0"/>
        <rFont val="Calibri"/>
        <family val="2"/>
        <scheme val="minor"/>
      </rPr>
      <t>“India’s Economic Growth</t>
    </r>
    <r>
      <rPr>
        <sz val="12"/>
        <color rgb="FF7030A0"/>
        <rFont val="Calibri"/>
        <family val="2"/>
        <scheme val="minor"/>
      </rPr>
      <t xml:space="preserve"> has a far greater</t>
    </r>
    <r>
      <rPr>
        <b/>
        <sz val="12"/>
        <color rgb="FF7030A0"/>
        <rFont val="Calibri"/>
        <family val="2"/>
        <scheme val="minor"/>
      </rPr>
      <t xml:space="preserve"> impact</t>
    </r>
    <r>
      <rPr>
        <sz val="12"/>
        <color rgb="FF7030A0"/>
        <rFont val="Calibri"/>
        <family val="2"/>
        <scheme val="minor"/>
      </rPr>
      <t xml:space="preserve"> on </t>
    </r>
    <r>
      <rPr>
        <b/>
        <sz val="12"/>
        <color rgb="FF7030A0"/>
        <rFont val="Calibri"/>
        <family val="2"/>
        <scheme val="minor"/>
      </rPr>
      <t>poverty alleviation</t>
    </r>
    <r>
      <rPr>
        <sz val="12"/>
        <color rgb="FF7030A0"/>
        <rFont val="Calibri"/>
        <family val="2"/>
        <scheme val="minor"/>
      </rPr>
      <t xml:space="preserve"> than measures to reduce </t>
    </r>
  </si>
  <si>
    <r>
      <rPr>
        <b/>
        <sz val="12"/>
        <color rgb="FF7030A0"/>
        <rFont val="Calibri"/>
        <family val="2"/>
        <scheme val="minor"/>
      </rPr>
      <t>inequality”</t>
    </r>
    <r>
      <rPr>
        <sz val="12"/>
        <color rgb="FF7030A0"/>
        <rFont val="Calibri"/>
        <family val="2"/>
        <scheme val="minor"/>
      </rPr>
      <t xml:space="preserve">. Examine critically. Do you agree with the statement? If so, why? If not, give reasons and </t>
    </r>
  </si>
  <si>
    <t>Year on Year State, UT and Nanional</t>
  </si>
  <si>
    <t>Year on Nanional</t>
  </si>
  <si>
    <t>GDP-Eco.Growth</t>
  </si>
  <si>
    <t>poverty allevation Measure</t>
  </si>
  <si>
    <t>Salary MeasuresSalaries-Income Differences</t>
  </si>
  <si>
    <t>April 2007 - March 2008</t>
  </si>
  <si>
    <t>2013-14</t>
  </si>
  <si>
    <t>India Poverty Rate 1977-2022</t>
  </si>
  <si>
    <t xml:space="preserve"> </t>
  </si>
  <si>
    <t xml:space="preserve"> % Under US $5.50 Per Day</t>
  </si>
  <si>
    <t xml:space="preserve"> Change</t>
  </si>
  <si>
    <t>100-#</t>
  </si>
  <si>
    <t>std. Dev.</t>
  </si>
  <si>
    <t>Downloaded from wid.world on 09-11-2022 at 16:37:51</t>
  </si>
  <si>
    <t xml:space="preserve">Total population </t>
  </si>
  <si>
    <t xml:space="preserve"> average income or wealth </t>
  </si>
  <si>
    <t xml:space="preserve"> adults </t>
  </si>
  <si>
    <t xml:space="preserve"> individual </t>
  </si>
  <si>
    <t>Percentile</t>
  </si>
  <si>
    <t>Year</t>
  </si>
  <si>
    <t>anninc_992_i_IN</t>
  </si>
  <si>
    <t>India"</t>
  </si>
  <si>
    <t>year</t>
  </si>
  <si>
    <t>Rs Per Month</t>
  </si>
  <si>
    <t>National income</t>
  </si>
  <si>
    <t>pall</t>
  </si>
  <si>
    <t xml:space="preserve"> Euro â‚¬ </t>
  </si>
  <si>
    <t xml:space="preserve"> ppp </t>
  </si>
  <si>
    <t xml:space="preserve"> constant (2021)</t>
  </si>
  <si>
    <t>agdpro_992_i_IN</t>
  </si>
  <si>
    <t>Gross domestic product</t>
  </si>
  <si>
    <t>Comparative Progress</t>
  </si>
  <si>
    <t>diff</t>
  </si>
  <si>
    <t xml:space="preserve"> adults - Rs Per Month </t>
  </si>
  <si>
    <t xml:space="preserve"> individual - Rs Per Month </t>
  </si>
  <si>
    <t>Special Category States (SCS) - Sub Total - SCS</t>
  </si>
  <si>
    <t>General Category States (GCS) - Sub Total - GCS</t>
  </si>
  <si>
    <t>GDP</t>
  </si>
  <si>
    <t>Income Records</t>
  </si>
  <si>
    <t>Salary Records</t>
  </si>
  <si>
    <t>UT - Legislatures - Sub Total - GCS</t>
  </si>
  <si>
    <t>National Grand Total</t>
  </si>
  <si>
    <t xml:space="preserve">Before </t>
  </si>
  <si>
    <t>After</t>
  </si>
  <si>
    <t>Habitation</t>
  </si>
  <si>
    <t>School</t>
  </si>
  <si>
    <t>No. of Students</t>
  </si>
  <si>
    <t>No. of Teachers</t>
  </si>
  <si>
    <r>
      <t xml:space="preserve">QUESTION 1: CASE STUDY Out of the total </t>
    </r>
    <r>
      <rPr>
        <b/>
        <sz val="16"/>
        <color theme="1"/>
        <rFont val="Calibri"/>
        <family val="2"/>
        <scheme val="minor"/>
      </rPr>
      <t xml:space="preserve">1200 </t>
    </r>
    <r>
      <rPr>
        <sz val="16"/>
        <color theme="1"/>
        <rFont val="Calibri"/>
        <family val="2"/>
        <scheme val="minor"/>
      </rPr>
      <t xml:space="preserve">tribal habitations in a State, </t>
    </r>
    <r>
      <rPr>
        <b/>
        <sz val="16"/>
        <color theme="1"/>
        <rFont val="Calibri"/>
        <family val="2"/>
        <scheme val="minor"/>
      </rPr>
      <t>schools</t>
    </r>
    <r>
      <rPr>
        <sz val="16"/>
        <color theme="1"/>
        <rFont val="Calibri"/>
        <family val="2"/>
        <scheme val="minor"/>
      </rPr>
      <t xml:space="preserve"> were there only in</t>
    </r>
    <r>
      <rPr>
        <b/>
        <sz val="16"/>
        <color theme="1"/>
        <rFont val="Calibri"/>
        <family val="2"/>
        <scheme val="minor"/>
      </rPr>
      <t xml:space="preserve"> 824</t>
    </r>
    <r>
      <rPr>
        <sz val="16"/>
        <color theme="1"/>
        <rFont val="Calibri"/>
        <family val="2"/>
        <scheme val="minor"/>
      </rPr>
      <t xml:space="preserve"> habitations. Even in the existing schools, teacher truancy has been a major issue, resulting in the high </t>
    </r>
    <r>
      <rPr>
        <b/>
        <sz val="16"/>
        <color theme="1"/>
        <rFont val="Calibri"/>
        <family val="2"/>
        <scheme val="minor"/>
      </rPr>
      <t>dropout rate of more than 80</t>
    </r>
    <r>
      <rPr>
        <sz val="16"/>
        <color theme="1"/>
        <rFont val="Calibri"/>
        <family val="2"/>
        <scheme val="minor"/>
      </rPr>
      <t xml:space="preserve"> from </t>
    </r>
    <r>
      <rPr>
        <b/>
        <sz val="16"/>
        <color theme="1"/>
        <rFont val="Calibri"/>
        <family val="2"/>
        <scheme val="minor"/>
      </rPr>
      <t>class 1 to 5</t>
    </r>
    <r>
      <rPr>
        <sz val="16"/>
        <color theme="1"/>
        <rFont val="Calibri"/>
        <family val="2"/>
        <scheme val="minor"/>
      </rPr>
      <t xml:space="preserve">. In order to address the problem, the Govt has decided to employ educated tribal youth in the villages as teachers. As a result, schools were set up in all the 1200 habitations, with tribal youth, who were educated up to </t>
    </r>
    <r>
      <rPr>
        <b/>
        <sz val="16"/>
        <color theme="1"/>
        <rFont val="Calibri"/>
        <family val="2"/>
        <scheme val="minor"/>
      </rPr>
      <t>10th class</t>
    </r>
    <r>
      <rPr>
        <sz val="16"/>
        <color theme="1"/>
        <rFont val="Calibri"/>
        <family val="2"/>
        <scheme val="minor"/>
      </rPr>
      <t xml:space="preserve"> even though they were not</t>
    </r>
    <r>
      <rPr>
        <b/>
        <sz val="16"/>
        <color theme="1"/>
        <rFont val="Calibri"/>
        <family val="2"/>
        <scheme val="minor"/>
      </rPr>
      <t xml:space="preserve"> trained in</t>
    </r>
    <r>
      <rPr>
        <sz val="16"/>
        <color theme="1"/>
        <rFont val="Calibri"/>
        <family val="2"/>
        <scheme val="minor"/>
      </rPr>
      <t xml:space="preserve"> teaching. All of them have been given the normal salary of the regular teachers.</t>
    </r>
    <r>
      <rPr>
        <b/>
        <sz val="16"/>
        <color theme="1"/>
        <rFont val="Calibri"/>
        <family val="2"/>
        <scheme val="minor"/>
      </rPr>
      <t xml:space="preserve"> Three years later,</t>
    </r>
    <r>
      <rPr>
        <sz val="16"/>
        <color theme="1"/>
        <rFont val="Calibri"/>
        <family val="2"/>
        <scheme val="minor"/>
      </rPr>
      <t xml:space="preserve"> when the system was checked, it was found that the </t>
    </r>
    <r>
      <rPr>
        <b/>
        <sz val="16"/>
        <color theme="1"/>
        <rFont val="Calibri"/>
        <family val="2"/>
        <scheme val="minor"/>
      </rPr>
      <t>drop-out rate had not improved,</t>
    </r>
    <r>
      <rPr>
        <sz val="16"/>
        <color theme="1"/>
        <rFont val="Calibri"/>
        <family val="2"/>
        <scheme val="minor"/>
      </rPr>
      <t xml:space="preserve"> and the teacher truancy remained the same. All the tribal youth appointed as teachers </t>
    </r>
    <r>
      <rPr>
        <b/>
        <sz val="16"/>
        <color theme="1"/>
        <rFont val="Calibri"/>
        <family val="2"/>
        <scheme val="minor"/>
      </rPr>
      <t>shifted their residence to the nearest town.</t>
    </r>
    <r>
      <rPr>
        <sz val="16"/>
        <color theme="1"/>
        <rFont val="Calibri"/>
        <family val="2"/>
        <scheme val="minor"/>
      </rPr>
      <t xml:space="preserve"> You are required to create a presentation (</t>
    </r>
    <r>
      <rPr>
        <b/>
        <sz val="16"/>
        <color theme="1"/>
        <rFont val="Calibri"/>
        <family val="2"/>
        <scheme val="minor"/>
      </rPr>
      <t>not exceeding 10 slides)</t>
    </r>
    <r>
      <rPr>
        <sz val="16"/>
        <color theme="1"/>
        <rFont val="Calibri"/>
        <family val="2"/>
        <scheme val="minor"/>
      </rPr>
      <t>, critically examining the policy of Govt in engaging untrained tribal youth as teachers. Do you agree with the Policy? If so, why? If not, what could have been done differently?</t>
    </r>
  </si>
  <si>
    <t>decade_10</t>
  </si>
  <si>
    <t>decade_20</t>
  </si>
  <si>
    <t>Salary</t>
  </si>
  <si>
    <t>Diff</t>
  </si>
  <si>
    <t>AVG</t>
  </si>
  <si>
    <t>Avearage Values</t>
  </si>
  <si>
    <t>avearge Values</t>
  </si>
  <si>
    <t>Growth Rate</t>
  </si>
  <si>
    <t>Avg decade Income of Individual</t>
  </si>
  <si>
    <t>Poverty allevation Measures</t>
  </si>
  <si>
    <t>Incomde Adult</t>
  </si>
  <si>
    <t>Figures</t>
  </si>
  <si>
    <t xml:space="preserve">Change </t>
  </si>
  <si>
    <t>“India’s Economic Growth has a far greater impact on poverty alleviation than measures to reduce inequality”. Examine critically. Do you agree with the statement? If so, why? If not, give reasons and  your suggestions.</t>
  </si>
  <si>
    <t>Log Values To Norma;lise Data</t>
  </si>
  <si>
    <t xml:space="preserve">Squares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</si>
</sst>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#,##0_ ;[Red]\-#,##0\ "/>
    <numFmt numFmtId="165" formatCode="\ [$]yyyy"/>
    <numFmt numFmtId="166" formatCode="[$-809]d\ mmmm\ yyyy;@"/>
    <numFmt numFmtId="167" formatCode="#,##0.00_ ;[Red]\-#,##0.00\ "/>
    <numFmt numFmtId="168" formatCode="&quot;₹&quot;\ #.00,,"/>
    <numFmt numFmtId="169" formatCode="_-[$$-409]* #,##0.00_ ;_-[$$-409]* \-#,##0.00\ ;_-[$$-409]* &quot;-&quot;??_ ;_-@_ "/>
    <numFmt numFmtId="170" formatCode="_ [$₹-4009]\ * #,##0.00_ ;_ [$₹-4009]\ * \-#,##0.00_ ;_ [$₹-4009]\ * &quot;-&quot;??_ ;_ @_ "/>
    <numFmt numFmtId="171" formatCode="_ [$₹-4009]\ * #,##0.0_ ;_ [$₹-4009]\ * \-#,##0.0_ ;_ [$₹-4009]\ * &quot;-&quot;??_ ;_ @_ "/>
    <numFmt numFmtId="177" formatCode="0.00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18"/>
      <name val="Calibri"/>
      <family val="2"/>
    </font>
    <font>
      <b/>
      <sz val="10"/>
      <color indexed="8"/>
      <name val="Calibri"/>
      <family val="2"/>
    </font>
    <font>
      <sz val="12"/>
      <color indexed="8"/>
      <name val="Calibri"/>
      <family val="2"/>
    </font>
    <font>
      <b/>
      <sz val="11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u/>
      <sz val="14"/>
      <color rgb="FF333333"/>
      <name val="Inherit"/>
    </font>
    <font>
      <sz val="14"/>
      <color theme="1"/>
      <name val="Calibri"/>
      <family val="2"/>
      <scheme val="minor"/>
    </font>
    <font>
      <sz val="14"/>
      <color theme="1"/>
      <name val="Inherit"/>
    </font>
    <font>
      <u/>
      <sz val="16"/>
      <color rgb="FF333333"/>
      <name val="Inherit"/>
    </font>
    <font>
      <sz val="16"/>
      <color theme="1"/>
      <name val="Calibri"/>
      <family val="2"/>
      <scheme val="minor"/>
    </font>
    <font>
      <sz val="16"/>
      <color theme="1"/>
      <name val="Inherit"/>
    </font>
    <font>
      <sz val="12"/>
      <color rgb="FF4A4A4A"/>
      <name val="Arial"/>
      <family val="2"/>
    </font>
    <font>
      <b/>
      <sz val="12"/>
      <color rgb="FF4A4A4A"/>
      <name val="Arial"/>
      <family val="2"/>
    </font>
    <font>
      <sz val="14"/>
      <color rgb="FF4A4A4A"/>
      <name val="Arial"/>
      <family val="2"/>
    </font>
    <font>
      <sz val="14"/>
      <color rgb="FF4A4A4A"/>
      <name val="Inherit"/>
    </font>
    <font>
      <b/>
      <sz val="11"/>
      <color rgb="FF4A4A4A"/>
      <name val="Arial"/>
      <family val="2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rgb="FF3F3F76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2F2F2"/>
      </patternFill>
    </fill>
    <fill>
      <patternFill patternType="solid">
        <fgColor rgb="FFF0F0F0"/>
        <bgColor indexed="64"/>
      </patternFill>
    </fill>
    <fill>
      <patternFill patternType="solid">
        <fgColor rgb="FFE9FBE5"/>
        <bgColor indexed="64"/>
      </patternFill>
    </fill>
    <fill>
      <patternFill patternType="solid">
        <fgColor rgb="FFFCF0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5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10" borderId="2" applyNumberFormat="0" applyAlignment="0" applyProtection="0"/>
    <xf numFmtId="0" fontId="29" fillId="12" borderId="0" applyNumberFormat="0" applyBorder="0" applyAlignment="0" applyProtection="0"/>
  </cellStyleXfs>
  <cellXfs count="224">
    <xf numFmtId="0" fontId="0" fillId="0" borderId="0" xfId="0"/>
    <xf numFmtId="164" fontId="3" fillId="0" borderId="1" xfId="2" applyNumberFormat="1" applyBorder="1" applyAlignment="1">
      <alignment vertical="center"/>
    </xf>
    <xf numFmtId="165" fontId="4" fillId="2" borderId="1" xfId="2" applyNumberFormat="1" applyFont="1" applyFill="1" applyBorder="1" applyAlignment="1">
      <alignment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66" fontId="3" fillId="0" borderId="1" xfId="2" applyNumberFormat="1" applyBorder="1" applyAlignment="1">
      <alignment vertical="center"/>
    </xf>
    <xf numFmtId="167" fontId="6" fillId="0" borderId="1" xfId="2" applyNumberFormat="1" applyFont="1" applyBorder="1" applyAlignment="1">
      <alignment vertical="center"/>
    </xf>
    <xf numFmtId="167" fontId="6" fillId="4" borderId="1" xfId="2" applyNumberFormat="1" applyFont="1" applyFill="1" applyBorder="1" applyAlignment="1">
      <alignment vertical="center"/>
    </xf>
    <xf numFmtId="165" fontId="3" fillId="0" borderId="1" xfId="2" applyNumberFormat="1" applyBorder="1" applyAlignment="1">
      <alignment vertical="center"/>
    </xf>
    <xf numFmtId="0" fontId="3" fillId="0" borderId="1" xfId="2" applyNumberFormat="1" applyBorder="1" applyAlignment="1">
      <alignment vertical="center"/>
    </xf>
    <xf numFmtId="168" fontId="0" fillId="0" borderId="0" xfId="0" applyNumberFormat="1"/>
    <xf numFmtId="0" fontId="2" fillId="0" borderId="0" xfId="0" applyFont="1"/>
    <xf numFmtId="0" fontId="8" fillId="5" borderId="2" xfId="3" applyFont="1"/>
    <xf numFmtId="0" fontId="8" fillId="5" borderId="2" xfId="3" applyFont="1" applyAlignment="1">
      <alignment vertical="center"/>
    </xf>
    <xf numFmtId="0" fontId="8" fillId="5" borderId="2" xfId="3" applyFont="1" applyAlignment="1"/>
    <xf numFmtId="0" fontId="8" fillId="5" borderId="2" xfId="3" applyFont="1" applyAlignment="1">
      <alignment horizontal="left" vertical="top"/>
    </xf>
    <xf numFmtId="3" fontId="8" fillId="5" borderId="2" xfId="3" applyNumberFormat="1" applyFont="1" applyAlignment="1">
      <alignment horizontal="center" vertical="top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7" borderId="0" xfId="0" applyFont="1" applyFill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3" fontId="10" fillId="6" borderId="0" xfId="0" applyNumberFormat="1" applyFont="1" applyFill="1" applyAlignment="1">
      <alignment horizontal="center" vertical="top" wrapText="1"/>
    </xf>
    <xf numFmtId="16" fontId="10" fillId="7" borderId="0" xfId="0" applyNumberFormat="1" applyFont="1" applyFill="1" applyAlignment="1">
      <alignment horizontal="center" vertical="top" wrapText="1"/>
    </xf>
    <xf numFmtId="3" fontId="10" fillId="7" borderId="0" xfId="0" applyNumberFormat="1" applyFont="1" applyFill="1" applyAlignment="1">
      <alignment horizontal="center" vertical="top" wrapText="1"/>
    </xf>
    <xf numFmtId="17" fontId="10" fillId="6" borderId="0" xfId="0" applyNumberFormat="1" applyFont="1" applyFill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4" fillId="8" borderId="0" xfId="0" applyFont="1" applyFill="1" applyAlignment="1">
      <alignment horizontal="left" vertical="top"/>
    </xf>
    <xf numFmtId="0" fontId="14" fillId="8" borderId="0" xfId="0" applyFont="1" applyFill="1" applyAlignment="1">
      <alignment horizontal="center" vertical="top"/>
    </xf>
    <xf numFmtId="0" fontId="13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center" vertical="top"/>
    </xf>
    <xf numFmtId="0" fontId="13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center" vertical="top"/>
    </xf>
    <xf numFmtId="0" fontId="16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3" fillId="9" borderId="1" xfId="2" applyNumberFormat="1" applyFill="1" applyBorder="1" applyAlignment="1">
      <alignment vertical="center"/>
    </xf>
    <xf numFmtId="0" fontId="3" fillId="9" borderId="1" xfId="2" applyNumberFormat="1" applyFill="1" applyBorder="1" applyAlignment="1">
      <alignment vertical="center"/>
    </xf>
    <xf numFmtId="166" fontId="3" fillId="9" borderId="1" xfId="2" applyNumberFormat="1" applyFill="1" applyBorder="1" applyAlignment="1">
      <alignment vertical="center"/>
    </xf>
    <xf numFmtId="164" fontId="3" fillId="9" borderId="1" xfId="2" applyNumberFormat="1" applyFill="1" applyBorder="1" applyAlignment="1">
      <alignment vertical="center"/>
    </xf>
    <xf numFmtId="167" fontId="6" fillId="9" borderId="1" xfId="2" applyNumberFormat="1" applyFont="1" applyFill="1" applyBorder="1" applyAlignment="1">
      <alignment vertical="center"/>
    </xf>
    <xf numFmtId="0" fontId="0" fillId="9" borderId="0" xfId="0" applyFill="1"/>
    <xf numFmtId="0" fontId="20" fillId="0" borderId="0" xfId="0" applyFont="1"/>
    <xf numFmtId="0" fontId="13" fillId="9" borderId="0" xfId="0" applyFont="1" applyFill="1"/>
    <xf numFmtId="43" fontId="13" fillId="9" borderId="0" xfId="4" applyFont="1" applyFill="1"/>
    <xf numFmtId="14" fontId="0" fillId="0" borderId="0" xfId="0" applyNumberFormat="1"/>
    <xf numFmtId="43" fontId="0" fillId="0" borderId="0" xfId="4" applyFont="1"/>
    <xf numFmtId="0" fontId="10" fillId="0" borderId="11" xfId="0" applyFont="1" applyBorder="1"/>
    <xf numFmtId="0" fontId="10" fillId="0" borderId="12" xfId="0" applyFont="1" applyBorder="1"/>
    <xf numFmtId="169" fontId="0" fillId="0" borderId="0" xfId="5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10" xfId="0" applyFont="1" applyBorder="1"/>
    <xf numFmtId="0" fontId="9" fillId="0" borderId="3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5" fillId="0" borderId="6" xfId="0" applyFont="1" applyBorder="1"/>
    <xf numFmtId="0" fontId="19" fillId="0" borderId="8" xfId="0" applyFont="1" applyBorder="1"/>
    <xf numFmtId="0" fontId="22" fillId="0" borderId="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22" fillId="0" borderId="6" xfId="0" applyFont="1" applyBorder="1" applyAlignment="1"/>
    <xf numFmtId="0" fontId="0" fillId="0" borderId="0" xfId="0" applyBorder="1" applyAlignment="1"/>
    <xf numFmtId="0" fontId="0" fillId="0" borderId="7" xfId="0" applyBorder="1" applyAlignment="1"/>
    <xf numFmtId="0" fontId="22" fillId="0" borderId="8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14" fontId="0" fillId="9" borderId="0" xfId="0" applyNumberFormat="1" applyFill="1"/>
    <xf numFmtId="43" fontId="0" fillId="9" borderId="0" xfId="4" applyFont="1" applyFill="1"/>
    <xf numFmtId="14" fontId="0" fillId="0" borderId="0" xfId="0" applyNumberFormat="1" applyFill="1"/>
    <xf numFmtId="43" fontId="0" fillId="0" borderId="0" xfId="4" applyFont="1" applyFill="1"/>
    <xf numFmtId="0" fontId="0" fillId="0" borderId="0" xfId="0" applyFill="1"/>
    <xf numFmtId="0" fontId="25" fillId="9" borderId="21" xfId="0" applyFont="1" applyFill="1" applyBorder="1"/>
    <xf numFmtId="0" fontId="25" fillId="9" borderId="22" xfId="0" applyFont="1" applyFill="1" applyBorder="1"/>
    <xf numFmtId="0" fontId="25" fillId="9" borderId="23" xfId="0" applyFont="1" applyFill="1" applyBorder="1"/>
    <xf numFmtId="14" fontId="0" fillId="9" borderId="24" xfId="0" applyNumberFormat="1" applyFill="1" applyBorder="1"/>
    <xf numFmtId="0" fontId="0" fillId="9" borderId="1" xfId="0" applyFill="1" applyBorder="1"/>
    <xf numFmtId="0" fontId="0" fillId="9" borderId="25" xfId="0" applyFill="1" applyBorder="1"/>
    <xf numFmtId="0" fontId="21" fillId="10" borderId="2" xfId="6"/>
    <xf numFmtId="14" fontId="0" fillId="9" borderId="26" xfId="0" applyNumberFormat="1" applyFill="1" applyBorder="1"/>
    <xf numFmtId="0" fontId="0" fillId="9" borderId="27" xfId="0" applyFill="1" applyBorder="1"/>
    <xf numFmtId="0" fontId="0" fillId="9" borderId="28" xfId="0" applyFill="1" applyBorder="1"/>
    <xf numFmtId="170" fontId="0" fillId="0" borderId="0" xfId="0" applyNumberFormat="1"/>
    <xf numFmtId="171" fontId="0" fillId="0" borderId="0" xfId="0" applyNumberFormat="1"/>
    <xf numFmtId="0" fontId="0" fillId="9" borderId="21" xfId="0" applyFill="1" applyBorder="1"/>
    <xf numFmtId="170" fontId="0" fillId="9" borderId="22" xfId="0" applyNumberFormat="1" applyFill="1" applyBorder="1"/>
    <xf numFmtId="170" fontId="0" fillId="9" borderId="23" xfId="0" applyNumberFormat="1" applyFill="1" applyBorder="1"/>
    <xf numFmtId="0" fontId="0" fillId="9" borderId="24" xfId="0" applyFill="1" applyBorder="1"/>
    <xf numFmtId="170" fontId="0" fillId="9" borderId="1" xfId="0" applyNumberFormat="1" applyFill="1" applyBorder="1"/>
    <xf numFmtId="170" fontId="0" fillId="9" borderId="25" xfId="0" applyNumberFormat="1" applyFill="1" applyBorder="1"/>
    <xf numFmtId="0" fontId="0" fillId="9" borderId="26" xfId="0" applyFill="1" applyBorder="1"/>
    <xf numFmtId="170" fontId="0" fillId="9" borderId="27" xfId="0" applyNumberFormat="1" applyFill="1" applyBorder="1"/>
    <xf numFmtId="170" fontId="0" fillId="9" borderId="28" xfId="0" applyNumberFormat="1" applyFill="1" applyBorder="1"/>
    <xf numFmtId="0" fontId="0" fillId="9" borderId="0" xfId="0" applyFill="1" applyBorder="1" applyAlignment="1">
      <alignment horizontal="right" wrapText="1"/>
    </xf>
    <xf numFmtId="0" fontId="21" fillId="10" borderId="31" xfId="6" applyBorder="1"/>
    <xf numFmtId="0" fontId="21" fillId="10" borderId="32" xfId="6" applyBorder="1"/>
    <xf numFmtId="0" fontId="0" fillId="0" borderId="0" xfId="0" applyBorder="1" applyAlignment="1">
      <alignment horizontal="right" wrapText="1"/>
    </xf>
    <xf numFmtId="0" fontId="5" fillId="2" borderId="30" xfId="2" applyFont="1" applyFill="1" applyBorder="1" applyAlignment="1">
      <alignment horizontal="right" vertical="center" wrapText="1"/>
    </xf>
    <xf numFmtId="0" fontId="21" fillId="10" borderId="36" xfId="6" applyBorder="1"/>
    <xf numFmtId="0" fontId="21" fillId="10" borderId="39" xfId="6" applyBorder="1"/>
    <xf numFmtId="0" fontId="21" fillId="10" borderId="40" xfId="6" applyBorder="1"/>
    <xf numFmtId="9" fontId="0" fillId="0" borderId="0" xfId="1" applyFont="1"/>
    <xf numFmtId="0" fontId="0" fillId="0" borderId="6" xfId="0" applyFill="1" applyBorder="1"/>
    <xf numFmtId="9" fontId="0" fillId="0" borderId="0" xfId="0" applyNumberFormat="1"/>
    <xf numFmtId="2" fontId="0" fillId="0" borderId="0" xfId="0" applyNumberFormat="1"/>
    <xf numFmtId="0" fontId="21" fillId="10" borderId="26" xfId="6" applyBorder="1" applyAlignment="1"/>
    <xf numFmtId="0" fontId="21" fillId="11" borderId="1" xfId="6" applyFill="1" applyBorder="1" applyAlignment="1"/>
    <xf numFmtId="0" fontId="21" fillId="11" borderId="41" xfId="6" applyFill="1" applyBorder="1" applyAlignment="1"/>
    <xf numFmtId="0" fontId="21" fillId="10" borderId="28" xfId="6" applyBorder="1" applyAlignment="1"/>
    <xf numFmtId="0" fontId="21" fillId="10" borderId="42" xfId="6" applyBorder="1" applyAlignment="1"/>
    <xf numFmtId="0" fontId="21" fillId="11" borderId="44" xfId="6" applyFill="1" applyBorder="1" applyAlignment="1"/>
    <xf numFmtId="0" fontId="5" fillId="2" borderId="40" xfId="2" applyFont="1" applyFill="1" applyBorder="1" applyAlignment="1">
      <alignment horizontal="center" vertical="center" wrapText="1"/>
    </xf>
    <xf numFmtId="0" fontId="0" fillId="9" borderId="19" xfId="0" applyFill="1" applyBorder="1" applyAlignment="1">
      <alignment wrapText="1"/>
    </xf>
    <xf numFmtId="0" fontId="0" fillId="9" borderId="20" xfId="0" applyFill="1" applyBorder="1" applyAlignment="1">
      <alignment wrapText="1"/>
    </xf>
    <xf numFmtId="0" fontId="0" fillId="9" borderId="4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3" fillId="0" borderId="0" xfId="0" applyFont="1" applyAlignment="1">
      <alignment wrapText="1"/>
    </xf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70" fontId="0" fillId="0" borderId="1" xfId="0" applyNumberFormat="1" applyBorder="1"/>
    <xf numFmtId="0" fontId="0" fillId="0" borderId="1" xfId="0" applyBorder="1"/>
    <xf numFmtId="0" fontId="27" fillId="10" borderId="33" xfId="6" applyFont="1" applyBorder="1" applyAlignment="1">
      <alignment vertical="center"/>
    </xf>
    <xf numFmtId="0" fontId="27" fillId="10" borderId="33" xfId="6" applyFont="1" applyBorder="1" applyAlignment="1">
      <alignment vertical="center" wrapText="1"/>
    </xf>
    <xf numFmtId="0" fontId="0" fillId="0" borderId="1" xfId="0" applyFill="1" applyBorder="1"/>
    <xf numFmtId="2" fontId="0" fillId="0" borderId="1" xfId="0" applyNumberFormat="1" applyBorder="1"/>
    <xf numFmtId="9" fontId="0" fillId="0" borderId="1" xfId="1" applyFont="1" applyBorder="1"/>
    <xf numFmtId="9" fontId="0" fillId="0" borderId="1" xfId="0" applyNumberFormat="1" applyBorder="1"/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69" fontId="0" fillId="0" borderId="0" xfId="5" applyNumberFormat="1" applyFont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27" fillId="10" borderId="33" xfId="6" applyFont="1" applyBorder="1" applyAlignment="1">
      <alignment horizontal="center" vertical="center"/>
    </xf>
    <xf numFmtId="0" fontId="27" fillId="10" borderId="37" xfId="6" applyFont="1" applyBorder="1" applyAlignment="1">
      <alignment horizontal="center" vertical="center"/>
    </xf>
    <xf numFmtId="0" fontId="27" fillId="10" borderId="34" xfId="6" applyFont="1" applyBorder="1" applyAlignment="1">
      <alignment horizontal="center" vertical="center"/>
    </xf>
    <xf numFmtId="0" fontId="26" fillId="10" borderId="29" xfId="6" applyFont="1" applyBorder="1" applyAlignment="1">
      <alignment horizontal="center" vertical="center"/>
    </xf>
    <xf numFmtId="0" fontId="26" fillId="10" borderId="35" xfId="6" applyFont="1" applyBorder="1" applyAlignment="1">
      <alignment horizontal="center" vertical="center"/>
    </xf>
    <xf numFmtId="0" fontId="26" fillId="10" borderId="38" xfId="6" applyFont="1" applyBorder="1" applyAlignment="1">
      <alignment horizontal="center" vertical="center"/>
    </xf>
    <xf numFmtId="0" fontId="27" fillId="10" borderId="33" xfId="6" applyFont="1" applyBorder="1" applyAlignment="1">
      <alignment horizontal="center" vertical="center" wrapText="1"/>
    </xf>
    <xf numFmtId="0" fontId="27" fillId="10" borderId="37" xfId="6" applyFont="1" applyBorder="1" applyAlignment="1">
      <alignment horizontal="center" vertical="center" wrapText="1"/>
    </xf>
    <xf numFmtId="0" fontId="27" fillId="10" borderId="34" xfId="6" applyFont="1" applyBorder="1" applyAlignment="1">
      <alignment horizontal="center" vertical="center" wrapText="1"/>
    </xf>
    <xf numFmtId="0" fontId="5" fillId="9" borderId="1" xfId="2" applyFont="1" applyFill="1" applyBorder="1" applyAlignment="1">
      <alignment horizontal="center" vertical="center" wrapText="1"/>
    </xf>
    <xf numFmtId="164" fontId="3" fillId="13" borderId="1" xfId="2" applyNumberFormat="1" applyFill="1" applyBorder="1" applyAlignment="1">
      <alignment vertical="center"/>
    </xf>
    <xf numFmtId="2" fontId="0" fillId="0" borderId="46" xfId="0" applyNumberFormat="1" applyBorder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horizontal="center"/>
    </xf>
    <xf numFmtId="165" fontId="4" fillId="2" borderId="21" xfId="2" applyNumberFormat="1" applyFont="1" applyFill="1" applyBorder="1" applyAlignment="1">
      <alignment vertical="center" wrapText="1"/>
    </xf>
    <xf numFmtId="0" fontId="5" fillId="2" borderId="22" xfId="2" applyFont="1" applyFill="1" applyBorder="1" applyAlignment="1">
      <alignment horizontal="center" vertical="center" wrapText="1"/>
    </xf>
    <xf numFmtId="166" fontId="3" fillId="0" borderId="24" xfId="2" applyNumberForma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166" fontId="3" fillId="0" borderId="26" xfId="2" applyNumberFormat="1" applyBorder="1" applyAlignment="1">
      <alignment vertical="center"/>
    </xf>
    <xf numFmtId="2" fontId="0" fillId="0" borderId="47" xfId="0" applyNumberFormat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13" borderId="0" xfId="0" applyFill="1"/>
    <xf numFmtId="0" fontId="0" fillId="13" borderId="24" xfId="0" applyFill="1" applyBorder="1"/>
    <xf numFmtId="0" fontId="0" fillId="13" borderId="26" xfId="0" applyFill="1" applyBorder="1"/>
    <xf numFmtId="0" fontId="0" fillId="13" borderId="22" xfId="0" applyFill="1" applyBorder="1" applyAlignment="1">
      <alignment wrapText="1"/>
    </xf>
    <xf numFmtId="0" fontId="0" fillId="14" borderId="5" xfId="0" applyFill="1" applyBorder="1" applyAlignment="1">
      <alignment wrapText="1"/>
    </xf>
    <xf numFmtId="170" fontId="0" fillId="0" borderId="7" xfId="0" applyNumberFormat="1" applyBorder="1"/>
    <xf numFmtId="170" fontId="0" fillId="0" borderId="10" xfId="0" applyNumberFormat="1" applyBorder="1"/>
    <xf numFmtId="0" fontId="0" fillId="0" borderId="1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/>
    <xf numFmtId="0" fontId="0" fillId="0" borderId="4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9" xfId="0" applyBorder="1"/>
    <xf numFmtId="0" fontId="0" fillId="0" borderId="51" xfId="0" applyBorder="1"/>
    <xf numFmtId="0" fontId="0" fillId="0" borderId="52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/>
    <xf numFmtId="0" fontId="0" fillId="0" borderId="59" xfId="0" applyBorder="1"/>
    <xf numFmtId="0" fontId="0" fillId="0" borderId="0" xfId="0" applyAlignment="1">
      <alignment horizontal="center" wrapText="1"/>
    </xf>
    <xf numFmtId="0" fontId="0" fillId="15" borderId="50" xfId="0" applyFill="1" applyBorder="1"/>
    <xf numFmtId="0" fontId="0" fillId="15" borderId="41" xfId="0" applyFill="1" applyBorder="1"/>
    <xf numFmtId="0" fontId="0" fillId="15" borderId="58" xfId="0" applyFill="1" applyBorder="1"/>
    <xf numFmtId="0" fontId="0" fillId="15" borderId="49" xfId="0" applyFill="1" applyBorder="1"/>
    <xf numFmtId="2" fontId="0" fillId="15" borderId="53" xfId="1" applyNumberFormat="1" applyFont="1" applyFill="1" applyBorder="1"/>
    <xf numFmtId="2" fontId="0" fillId="15" borderId="54" xfId="1" applyNumberFormat="1" applyFont="1" applyFill="1" applyBorder="1"/>
    <xf numFmtId="2" fontId="0" fillId="0" borderId="55" xfId="1" applyNumberFormat="1" applyFont="1" applyBorder="1"/>
    <xf numFmtId="2" fontId="0" fillId="15" borderId="48" xfId="1" applyNumberFormat="1" applyFont="1" applyFill="1" applyBorder="1"/>
    <xf numFmtId="2" fontId="0" fillId="15" borderId="41" xfId="1" applyNumberFormat="1" applyFont="1" applyFill="1" applyBorder="1"/>
    <xf numFmtId="2" fontId="0" fillId="0" borderId="44" xfId="1" applyNumberFormat="1" applyFont="1" applyBorder="1"/>
    <xf numFmtId="2" fontId="0" fillId="15" borderId="57" xfId="1" applyNumberFormat="1" applyFont="1" applyFill="1" applyBorder="1"/>
    <xf numFmtId="2" fontId="0" fillId="15" borderId="58" xfId="1" applyNumberFormat="1" applyFont="1" applyFill="1" applyBorder="1"/>
    <xf numFmtId="2" fontId="0" fillId="0" borderId="59" xfId="1" applyNumberFormat="1" applyFont="1" applyBorder="1"/>
    <xf numFmtId="2" fontId="0" fillId="15" borderId="60" xfId="1" applyNumberFormat="1" applyFont="1" applyFill="1" applyBorder="1"/>
    <xf numFmtId="2" fontId="0" fillId="15" borderId="61" xfId="1" applyNumberFormat="1" applyFont="1" applyFill="1" applyBorder="1"/>
    <xf numFmtId="2" fontId="0" fillId="0" borderId="62" xfId="1" applyNumberFormat="1" applyFont="1" applyBorder="1"/>
    <xf numFmtId="2" fontId="0" fillId="15" borderId="0" xfId="1" applyNumberFormat="1" applyFont="1" applyFill="1" applyBorder="1"/>
    <xf numFmtId="177" fontId="0" fillId="0" borderId="0" xfId="1" applyNumberFormat="1" applyFont="1" applyBorder="1"/>
    <xf numFmtId="0" fontId="0" fillId="15" borderId="1" xfId="0" applyFill="1" applyBorder="1"/>
    <xf numFmtId="2" fontId="0" fillId="15" borderId="1" xfId="1" applyNumberFormat="1" applyFont="1" applyFill="1" applyBorder="1"/>
    <xf numFmtId="0" fontId="29" fillId="12" borderId="19" xfId="7" applyBorder="1" applyAlignment="1">
      <alignment wrapText="1"/>
    </xf>
    <xf numFmtId="0" fontId="29" fillId="12" borderId="53" xfId="7" applyBorder="1"/>
    <xf numFmtId="0" fontId="29" fillId="12" borderId="54" xfId="7" applyBorder="1"/>
    <xf numFmtId="0" fontId="29" fillId="12" borderId="55" xfId="7" applyBorder="1"/>
    <xf numFmtId="0" fontId="21" fillId="10" borderId="2" xfId="6" applyAlignment="1">
      <alignment wrapText="1"/>
    </xf>
  </cellXfs>
  <cellStyles count="8">
    <cellStyle name="Calculation" xfId="3" builtinId="22"/>
    <cellStyle name="Comma" xfId="4" builtinId="3"/>
    <cellStyle name="Currency" xfId="5" builtinId="4"/>
    <cellStyle name="Good" xfId="7" builtinId="26"/>
    <cellStyle name="Input" xfId="6" builtinId="20"/>
    <cellStyle name="Normal" xfId="0" builtinId="0"/>
    <cellStyle name="Normal_Sheet1" xfId="2" xr:uid="{6030849A-7F9B-42F3-A04E-6A6D28B3FE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Sheet4!$C$4:$C$10</c:f>
              <c:strCache>
                <c:ptCount val="7"/>
                <c:pt idx="0">
                  <c:v>decade_60</c:v>
                </c:pt>
                <c:pt idx="1">
                  <c:v>decade_70</c:v>
                </c:pt>
                <c:pt idx="2">
                  <c:v>decade_80</c:v>
                </c:pt>
                <c:pt idx="3">
                  <c:v>decade_90</c:v>
                </c:pt>
                <c:pt idx="4">
                  <c:v>decade_100</c:v>
                </c:pt>
                <c:pt idx="5">
                  <c:v>decade_110</c:v>
                </c:pt>
                <c:pt idx="6">
                  <c:v>decade_120</c:v>
                </c:pt>
              </c:strCache>
            </c:strRef>
          </c:cat>
          <c:val>
            <c:numRef>
              <c:f>Sheet4!$D$4:$D$10</c:f>
              <c:numCache>
                <c:formatCode>"₹"\ #.00,,</c:formatCode>
                <c:ptCount val="7"/>
                <c:pt idx="0">
                  <c:v>3011155.6455000006</c:v>
                </c:pt>
                <c:pt idx="1">
                  <c:v>4755678.3574999999</c:v>
                </c:pt>
                <c:pt idx="2">
                  <c:v>6682167.0438999999</c:v>
                </c:pt>
                <c:pt idx="3">
                  <c:v>10072594.0561</c:v>
                </c:pt>
                <c:pt idx="4">
                  <c:v>17202798.311000001</c:v>
                </c:pt>
                <c:pt idx="5">
                  <c:v>32523613.277296521</c:v>
                </c:pt>
                <c:pt idx="6">
                  <c:v>15684063.96954155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1-44A3-BF0F-0AF32710B2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8851375"/>
        <c:axId val="1058851791"/>
      </c:lineChart>
      <c:catAx>
        <c:axId val="10588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51791"/>
        <c:crosses val="autoZero"/>
        <c:auto val="1"/>
        <c:lblAlgn val="ctr"/>
        <c:lblOffset val="100"/>
        <c:noMultiLvlLbl val="0"/>
      </c:catAx>
      <c:valAx>
        <c:axId val="1058851791"/>
        <c:scaling>
          <c:orientation val="minMax"/>
        </c:scaling>
        <c:delete val="1"/>
        <c:axPos val="l"/>
        <c:numFmt formatCode="&quot;₹&quot;\ #.00,," sourceLinked="1"/>
        <c:majorTickMark val="none"/>
        <c:minorTickMark val="none"/>
        <c:tickLblPos val="nextTo"/>
        <c:crossAx val="10588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6</xdr:row>
      <xdr:rowOff>11430</xdr:rowOff>
    </xdr:from>
    <xdr:to>
      <xdr:col>15</xdr:col>
      <xdr:colOff>91440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DC0A2-F6F2-193B-B356-87CCEE72D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B333-12F2-4929-A11F-29A1273D5491}">
  <dimension ref="A1:AK29"/>
  <sheetViews>
    <sheetView showGridLines="0" zoomScaleNormal="100" workbookViewId="0">
      <selection activeCell="A4" sqref="A4:A6"/>
    </sheetView>
  </sheetViews>
  <sheetFormatPr defaultRowHeight="14.4" outlineLevelRow="1" outlineLevelCol="1"/>
  <cols>
    <col min="1" max="1" width="131.5546875" bestFit="1" customWidth="1"/>
    <col min="2" max="2" width="20.21875" bestFit="1" customWidth="1"/>
    <col min="4" max="4" width="28.109375" bestFit="1" customWidth="1"/>
    <col min="5" max="5" width="8.88671875" hidden="1" customWidth="1" outlineLevel="1"/>
    <col min="6" max="6" width="0" hidden="1" customWidth="1" outlineLevel="1"/>
    <col min="7" max="7" width="47.44140625" bestFit="1" customWidth="1" collapsed="1"/>
    <col min="8" max="9" width="0" hidden="1" customWidth="1" outlineLevel="1"/>
    <col min="10" max="10" width="39" bestFit="1" customWidth="1" collapsed="1"/>
    <col min="11" max="14" width="0" hidden="1" customWidth="1" outlineLevel="1"/>
    <col min="15" max="15" width="8.88671875" collapsed="1"/>
  </cols>
  <sheetData>
    <row r="1" spans="1:37" ht="26.4" thickBot="1">
      <c r="A1" s="143" t="s">
        <v>0</v>
      </c>
      <c r="B1" s="144"/>
    </row>
    <row r="2" spans="1:37" ht="15.6">
      <c r="A2" s="72" t="s">
        <v>1</v>
      </c>
      <c r="B2" s="73"/>
      <c r="C2" s="73"/>
      <c r="D2" s="73"/>
      <c r="E2" s="73"/>
      <c r="F2" s="73"/>
      <c r="G2" s="74"/>
      <c r="O2" s="145" t="s">
        <v>179</v>
      </c>
      <c r="P2" s="145"/>
      <c r="Q2" s="145"/>
      <c r="R2" s="145"/>
      <c r="S2" s="145"/>
      <c r="T2" s="145"/>
      <c r="U2" s="145"/>
      <c r="V2" s="145"/>
      <c r="W2" s="58"/>
      <c r="X2" s="58"/>
      <c r="Y2" s="58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</row>
    <row r="3" spans="1:37" ht="15.6">
      <c r="A3" s="75" t="s">
        <v>2</v>
      </c>
      <c r="B3" s="76"/>
      <c r="C3" s="76"/>
      <c r="D3" s="76"/>
      <c r="E3" s="76"/>
      <c r="F3" s="76"/>
      <c r="G3" s="77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</row>
    <row r="4" spans="1:37" ht="15.6">
      <c r="A4" s="75" t="s">
        <v>240</v>
      </c>
      <c r="B4" s="76"/>
      <c r="C4" s="76"/>
      <c r="D4" s="76"/>
      <c r="E4" s="76"/>
      <c r="F4" s="76"/>
      <c r="G4" s="77"/>
      <c r="O4" s="145" t="s">
        <v>180</v>
      </c>
      <c r="P4" s="145"/>
      <c r="Q4" s="145"/>
      <c r="R4" s="145"/>
      <c r="S4" s="145"/>
      <c r="T4" s="145"/>
      <c r="U4" s="145"/>
      <c r="V4" s="145"/>
      <c r="W4" s="58"/>
      <c r="X4" s="58"/>
      <c r="Y4" s="58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 spans="1:37" ht="15.6">
      <c r="A5" s="75" t="s">
        <v>241</v>
      </c>
      <c r="B5" s="76"/>
      <c r="C5" s="76"/>
      <c r="D5" s="76"/>
      <c r="E5" s="76"/>
      <c r="F5" s="76"/>
      <c r="G5" s="77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</row>
    <row r="6" spans="1:37" ht="16.2" thickBot="1">
      <c r="A6" s="78" t="s">
        <v>3</v>
      </c>
      <c r="B6" s="79"/>
      <c r="C6" s="79"/>
      <c r="D6" s="79"/>
      <c r="E6" s="79"/>
      <c r="F6" s="79"/>
      <c r="G6" s="80"/>
      <c r="O6" s="145" t="s">
        <v>181</v>
      </c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</row>
    <row r="7" spans="1:37" ht="15" thickBot="1"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 spans="1:37" ht="18.600000000000001" thickBot="1">
      <c r="A8" s="60" t="s">
        <v>10</v>
      </c>
      <c r="B8" s="61" t="s">
        <v>8</v>
      </c>
      <c r="C8" s="61"/>
      <c r="D8" s="61" t="s">
        <v>4</v>
      </c>
      <c r="E8" s="61"/>
      <c r="F8" s="61"/>
      <c r="G8" s="61" t="s">
        <v>244</v>
      </c>
      <c r="H8" s="61"/>
      <c r="I8" s="61"/>
      <c r="J8" s="62" t="s">
        <v>243</v>
      </c>
      <c r="K8" s="56"/>
      <c r="L8" s="56"/>
      <c r="O8" s="145" t="s">
        <v>182</v>
      </c>
      <c r="P8" s="145"/>
      <c r="Q8" s="145"/>
      <c r="R8" s="145"/>
      <c r="S8" s="145"/>
      <c r="T8" s="145"/>
      <c r="U8" s="145"/>
      <c r="V8" s="145"/>
      <c r="W8" s="58"/>
      <c r="X8" s="58"/>
      <c r="Y8" s="58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</row>
    <row r="9" spans="1:37" ht="19.2" thickTop="1" thickBot="1">
      <c r="A9" s="63" t="s">
        <v>10</v>
      </c>
      <c r="B9" s="57" t="s">
        <v>5</v>
      </c>
      <c r="C9" s="57"/>
      <c r="D9" s="57" t="s">
        <v>6</v>
      </c>
      <c r="E9" s="57"/>
      <c r="F9" s="57"/>
      <c r="G9" s="57" t="s">
        <v>245</v>
      </c>
      <c r="H9" s="57"/>
      <c r="I9" s="57"/>
      <c r="J9" s="64" t="s">
        <v>11</v>
      </c>
      <c r="K9" s="57"/>
      <c r="L9" s="57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1:37" ht="19.2" thickTop="1" thickBot="1">
      <c r="A10" s="65" t="s">
        <v>10</v>
      </c>
      <c r="B10" s="66" t="s">
        <v>9</v>
      </c>
      <c r="C10" s="66"/>
      <c r="D10" s="66" t="s">
        <v>7</v>
      </c>
      <c r="E10" s="66"/>
      <c r="F10" s="66"/>
      <c r="G10" s="66" t="s">
        <v>246</v>
      </c>
      <c r="H10" s="66"/>
      <c r="I10" s="66"/>
      <c r="J10" s="67" t="s">
        <v>242</v>
      </c>
      <c r="K10" s="57"/>
      <c r="L10" s="57"/>
      <c r="O10" s="145" t="s">
        <v>183</v>
      </c>
      <c r="P10" s="145"/>
      <c r="Q10" s="145"/>
      <c r="R10" s="145"/>
      <c r="S10" s="145"/>
      <c r="T10" s="145"/>
      <c r="U10" s="145"/>
      <c r="V10" s="145"/>
      <c r="W10" s="145"/>
      <c r="X10" s="58"/>
      <c r="Y10" s="58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1:37" ht="18.600000000000001" thickBo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1:37" hidden="1" outlineLevel="1"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37" hidden="1" outlineLevel="1"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1:37" ht="17.399999999999999" collapsed="1">
      <c r="A14" s="68" t="s">
        <v>176</v>
      </c>
      <c r="B14" s="36"/>
      <c r="C14" s="36"/>
      <c r="D14" s="36"/>
      <c r="E14" s="36"/>
      <c r="F14" s="36"/>
      <c r="G14" s="36"/>
      <c r="H14" s="36"/>
      <c r="I14" s="36"/>
      <c r="J14" s="37"/>
      <c r="O14" s="145" t="s">
        <v>232</v>
      </c>
      <c r="P14" s="145"/>
      <c r="Q14" s="145"/>
      <c r="R14" s="145"/>
      <c r="S14" s="145"/>
      <c r="T14" s="145"/>
      <c r="U14" s="145"/>
      <c r="V14" s="145"/>
      <c r="W14" s="145"/>
      <c r="X14" s="58"/>
      <c r="Y14" s="58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1:37" ht="17.399999999999999">
      <c r="A15" s="69" t="s">
        <v>177</v>
      </c>
      <c r="B15" s="39"/>
      <c r="C15" s="39"/>
      <c r="D15" s="39"/>
      <c r="E15" s="39"/>
      <c r="F15" s="39"/>
      <c r="G15" s="39"/>
      <c r="H15" s="39"/>
      <c r="I15" s="39"/>
      <c r="J15" s="40"/>
      <c r="O15" s="145" t="s">
        <v>233</v>
      </c>
      <c r="P15" s="145"/>
      <c r="Q15" s="145"/>
      <c r="R15" s="145"/>
      <c r="S15" s="145"/>
      <c r="T15" s="145"/>
      <c r="U15" s="145"/>
      <c r="V15" s="145"/>
      <c r="W15" s="145"/>
      <c r="X15" s="58"/>
      <c r="Y15" s="58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1:37" ht="15.6">
      <c r="A16" s="70" t="s">
        <v>175</v>
      </c>
      <c r="B16" s="39"/>
      <c r="C16" s="39"/>
      <c r="D16" s="39"/>
      <c r="E16" s="39"/>
      <c r="F16" s="39"/>
      <c r="G16" s="39"/>
      <c r="H16" s="39"/>
      <c r="I16" s="39"/>
      <c r="J16" s="40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1:37">
      <c r="A17" s="38"/>
      <c r="B17" s="39"/>
      <c r="C17" s="39"/>
      <c r="D17" s="39"/>
      <c r="E17" s="39"/>
      <c r="F17" s="39"/>
      <c r="G17" s="39"/>
      <c r="H17" s="39"/>
      <c r="I17" s="39"/>
      <c r="J17" s="40"/>
      <c r="O17" s="145" t="s">
        <v>238</v>
      </c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1:37" ht="15" thickBot="1">
      <c r="A18" s="71" t="s">
        <v>178</v>
      </c>
      <c r="B18" s="43"/>
      <c r="C18" s="43"/>
      <c r="D18" s="43"/>
      <c r="E18" s="43"/>
      <c r="F18" s="43"/>
      <c r="G18" s="43"/>
      <c r="H18" s="43"/>
      <c r="I18" s="43"/>
      <c r="J18" s="44"/>
      <c r="O18" s="145" t="s">
        <v>239</v>
      </c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22" spans="1:37" ht="231">
      <c r="A22" s="131" t="s">
        <v>290</v>
      </c>
    </row>
    <row r="23" spans="1:37" ht="15" thickBot="1"/>
    <row r="24" spans="1:37">
      <c r="A24" s="35"/>
      <c r="B24" s="36" t="s">
        <v>284</v>
      </c>
      <c r="C24" s="37" t="s">
        <v>285</v>
      </c>
    </row>
    <row r="25" spans="1:37">
      <c r="A25" s="38" t="s">
        <v>286</v>
      </c>
      <c r="B25" s="39">
        <v>1200</v>
      </c>
      <c r="C25" s="40">
        <v>1200</v>
      </c>
    </row>
    <row r="26" spans="1:37">
      <c r="A26" s="38" t="s">
        <v>287</v>
      </c>
      <c r="B26" s="39">
        <v>824</v>
      </c>
      <c r="C26" s="40">
        <v>1200</v>
      </c>
    </row>
    <row r="27" spans="1:37">
      <c r="A27" s="38" t="s">
        <v>288</v>
      </c>
      <c r="B27" s="39"/>
      <c r="C27" s="40"/>
    </row>
    <row r="28" spans="1:37">
      <c r="A28" s="38" t="s">
        <v>289</v>
      </c>
      <c r="B28" s="39"/>
      <c r="C28" s="40"/>
    </row>
    <row r="29" spans="1:37" ht="15" thickBot="1">
      <c r="A29" s="42"/>
      <c r="B29" s="43"/>
      <c r="C29" s="44"/>
    </row>
  </sheetData>
  <mergeCells count="10">
    <mergeCell ref="A1:B1"/>
    <mergeCell ref="O14:W14"/>
    <mergeCell ref="O15:W15"/>
    <mergeCell ref="O17:Y17"/>
    <mergeCell ref="O18:Y18"/>
    <mergeCell ref="O2:V2"/>
    <mergeCell ref="O4:V4"/>
    <mergeCell ref="O6:AK6"/>
    <mergeCell ref="O8:V8"/>
    <mergeCell ref="O10:W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4ED-2E23-4F6E-83E9-B4CB7F0907F1}">
  <dimension ref="A1:G39"/>
  <sheetViews>
    <sheetView workbookViewId="0"/>
  </sheetViews>
  <sheetFormatPr defaultRowHeight="14.4"/>
  <cols>
    <col min="1" max="1" width="32.21875" bestFit="1" customWidth="1"/>
    <col min="2" max="2" width="21.77734375" bestFit="1" customWidth="1"/>
    <col min="6" max="6" width="40.6640625" bestFit="1" customWidth="1"/>
    <col min="7" max="7" width="69.88671875" bestFit="1" customWidth="1"/>
  </cols>
  <sheetData>
    <row r="1" spans="1:7" ht="156">
      <c r="A1" s="34" t="s">
        <v>174</v>
      </c>
    </row>
    <row r="2" spans="1:7" ht="23.4">
      <c r="A2" s="12"/>
      <c r="B2" s="12"/>
      <c r="C2" s="12"/>
      <c r="F2" s="26" t="s">
        <v>134</v>
      </c>
      <c r="G2" s="27"/>
    </row>
    <row r="3" spans="1:7" ht="23.4">
      <c r="A3" s="13" t="s">
        <v>112</v>
      </c>
      <c r="B3" s="14"/>
      <c r="C3" s="12"/>
      <c r="F3" s="28" t="s">
        <v>135</v>
      </c>
      <c r="G3" s="29" t="s">
        <v>172</v>
      </c>
    </row>
    <row r="4" spans="1:7" ht="23.4">
      <c r="A4" s="15" t="s">
        <v>113</v>
      </c>
      <c r="B4" s="16">
        <v>1406156288</v>
      </c>
      <c r="C4" s="12"/>
      <c r="F4" s="30" t="s">
        <v>136</v>
      </c>
      <c r="G4" s="31">
        <v>4.3</v>
      </c>
    </row>
    <row r="5" spans="1:7" ht="23.4">
      <c r="A5" s="15" t="s">
        <v>114</v>
      </c>
      <c r="B5" s="16">
        <v>83068597</v>
      </c>
      <c r="C5" s="12"/>
      <c r="F5" s="32" t="s">
        <v>137</v>
      </c>
      <c r="G5" s="33">
        <v>12.31</v>
      </c>
    </row>
    <row r="6" spans="1:7" ht="23.4">
      <c r="A6" s="15" t="s">
        <v>115</v>
      </c>
      <c r="B6" s="16">
        <v>37767473</v>
      </c>
      <c r="C6" s="12"/>
      <c r="F6" s="30" t="s">
        <v>138</v>
      </c>
      <c r="G6" s="31">
        <v>24.27</v>
      </c>
    </row>
    <row r="7" spans="1:7" ht="23.4">
      <c r="A7" s="15" t="s">
        <v>116</v>
      </c>
      <c r="B7" s="16">
        <v>45301124</v>
      </c>
      <c r="C7" s="12"/>
      <c r="F7" s="32" t="s">
        <v>139</v>
      </c>
      <c r="G7" s="33">
        <v>32.67</v>
      </c>
    </row>
    <row r="8" spans="1:7" ht="23.4">
      <c r="A8" s="12"/>
      <c r="B8" s="12"/>
      <c r="C8" s="12"/>
      <c r="F8" s="30" t="s">
        <v>140</v>
      </c>
      <c r="G8" s="31">
        <v>51.91</v>
      </c>
    </row>
    <row r="9" spans="1:7" ht="23.4">
      <c r="A9" s="12"/>
      <c r="B9" s="12"/>
      <c r="C9" s="12"/>
      <c r="F9" s="32" t="s">
        <v>141</v>
      </c>
      <c r="G9" s="33">
        <v>21.81</v>
      </c>
    </row>
    <row r="10" spans="1:7" ht="23.4">
      <c r="A10" s="12"/>
      <c r="B10" s="12"/>
      <c r="C10" s="12"/>
      <c r="F10" s="30" t="s">
        <v>142</v>
      </c>
      <c r="G10" s="31">
        <v>29.91</v>
      </c>
    </row>
    <row r="11" spans="1:7" ht="21">
      <c r="F11" s="32" t="s">
        <v>143</v>
      </c>
      <c r="G11" s="33">
        <v>27.36</v>
      </c>
    </row>
    <row r="12" spans="1:7" ht="109.2">
      <c r="A12" s="34" t="s">
        <v>173</v>
      </c>
      <c r="F12" s="30" t="s">
        <v>144</v>
      </c>
      <c r="G12" s="31">
        <v>6.82</v>
      </c>
    </row>
    <row r="13" spans="1:7" ht="34.799999999999997">
      <c r="A13" s="17" t="s">
        <v>117</v>
      </c>
      <c r="B13" s="18"/>
      <c r="F13" s="32" t="s">
        <v>145</v>
      </c>
      <c r="G13" s="33">
        <v>4.79</v>
      </c>
    </row>
    <row r="14" spans="1:7" ht="21">
      <c r="A14" s="19" t="s">
        <v>118</v>
      </c>
      <c r="B14" s="19" t="s">
        <v>119</v>
      </c>
      <c r="F14" s="30" t="s">
        <v>146</v>
      </c>
      <c r="G14" s="31">
        <v>3.76</v>
      </c>
    </row>
    <row r="15" spans="1:7" ht="21">
      <c r="A15" s="20" t="s">
        <v>120</v>
      </c>
      <c r="B15" s="21">
        <v>11216926</v>
      </c>
      <c r="F15" s="32" t="s">
        <v>147</v>
      </c>
      <c r="G15" s="33">
        <v>18.600000000000001</v>
      </c>
    </row>
    <row r="16" spans="1:7" ht="21">
      <c r="A16" s="22">
        <v>44809</v>
      </c>
      <c r="B16" s="23">
        <v>12103639</v>
      </c>
      <c r="F16" s="30" t="s">
        <v>148</v>
      </c>
      <c r="G16" s="31">
        <v>12.28</v>
      </c>
    </row>
    <row r="17" spans="1:7" ht="21">
      <c r="A17" s="24">
        <v>41913</v>
      </c>
      <c r="B17" s="21">
        <v>13480409</v>
      </c>
      <c r="F17" s="32" t="s">
        <v>149</v>
      </c>
      <c r="G17" s="33">
        <v>7.62</v>
      </c>
    </row>
    <row r="18" spans="1:7" ht="21">
      <c r="A18" s="25" t="s">
        <v>121</v>
      </c>
      <c r="B18" s="23">
        <v>10182310</v>
      </c>
      <c r="F18" s="30" t="s">
        <v>150</v>
      </c>
      <c r="G18" s="31">
        <v>12.58</v>
      </c>
    </row>
    <row r="19" spans="1:7" ht="21">
      <c r="A19" s="20" t="s">
        <v>122</v>
      </c>
      <c r="B19" s="21">
        <v>5211873</v>
      </c>
      <c r="F19" s="32" t="s">
        <v>151</v>
      </c>
      <c r="G19" s="33">
        <v>42.16</v>
      </c>
    </row>
    <row r="20" spans="1:7" ht="21">
      <c r="A20" s="25" t="s">
        <v>123</v>
      </c>
      <c r="B20" s="23">
        <v>3800309</v>
      </c>
      <c r="F20" s="30" t="s">
        <v>152</v>
      </c>
      <c r="G20" s="31">
        <v>13.16</v>
      </c>
    </row>
    <row r="21" spans="1:7" ht="21">
      <c r="A21" s="20" t="s">
        <v>124</v>
      </c>
      <c r="B21" s="21">
        <v>6986947</v>
      </c>
      <c r="F21" s="32" t="s">
        <v>153</v>
      </c>
      <c r="G21" s="33">
        <v>0.79</v>
      </c>
    </row>
    <row r="22" spans="1:7" ht="21">
      <c r="A22" s="25" t="s">
        <v>125</v>
      </c>
      <c r="B22" s="23">
        <v>8220823</v>
      </c>
      <c r="F22" s="30" t="s">
        <v>154</v>
      </c>
      <c r="G22" s="31">
        <v>1.82</v>
      </c>
    </row>
    <row r="23" spans="1:7" ht="21">
      <c r="A23" s="20" t="s">
        <v>126</v>
      </c>
      <c r="B23" s="21">
        <v>5045245</v>
      </c>
      <c r="F23" s="32" t="s">
        <v>155</v>
      </c>
      <c r="G23" s="33">
        <v>36.65</v>
      </c>
    </row>
    <row r="24" spans="1:7" ht="21">
      <c r="A24" s="25" t="s">
        <v>127</v>
      </c>
      <c r="B24" s="23">
        <v>1785554</v>
      </c>
      <c r="F24" s="30" t="s">
        <v>156</v>
      </c>
      <c r="G24" s="31">
        <v>14.85</v>
      </c>
    </row>
    <row r="25" spans="1:7" ht="21">
      <c r="A25" s="20" t="s">
        <v>128</v>
      </c>
      <c r="B25" s="21">
        <v>822463</v>
      </c>
      <c r="F25" s="32" t="s">
        <v>157</v>
      </c>
      <c r="G25" s="33">
        <v>17.89</v>
      </c>
    </row>
    <row r="26" spans="1:7" ht="21">
      <c r="A26" s="25" t="s">
        <v>129</v>
      </c>
      <c r="B26" s="23">
        <v>1049636</v>
      </c>
      <c r="F26" s="30" t="s">
        <v>158</v>
      </c>
      <c r="G26" s="31">
        <v>32.67</v>
      </c>
    </row>
    <row r="27" spans="1:7" ht="21">
      <c r="A27" s="20" t="s">
        <v>130</v>
      </c>
      <c r="B27" s="21">
        <v>5527405</v>
      </c>
      <c r="F27" s="32" t="s">
        <v>159</v>
      </c>
      <c r="G27" s="33">
        <v>9.8000000000000007</v>
      </c>
    </row>
    <row r="28" spans="1:7" ht="21">
      <c r="A28" s="25" t="s">
        <v>131</v>
      </c>
      <c r="B28" s="23">
        <v>4234187</v>
      </c>
      <c r="F28" s="30" t="s">
        <v>160</v>
      </c>
      <c r="G28" s="31">
        <v>25.23</v>
      </c>
    </row>
    <row r="29" spans="1:7" ht="21">
      <c r="A29" s="20" t="s">
        <v>132</v>
      </c>
      <c r="B29" s="21">
        <v>3799953</v>
      </c>
      <c r="F29" s="32" t="s">
        <v>161</v>
      </c>
      <c r="G29" s="33">
        <v>29.35</v>
      </c>
    </row>
    <row r="30" spans="1:7" ht="21">
      <c r="A30" s="25" t="s">
        <v>133</v>
      </c>
      <c r="B30" s="23">
        <v>4230068</v>
      </c>
      <c r="F30" s="30" t="s">
        <v>162</v>
      </c>
      <c r="G30" s="31">
        <v>1.72</v>
      </c>
    </row>
    <row r="31" spans="1:7" ht="21">
      <c r="F31" s="32" t="s">
        <v>163</v>
      </c>
      <c r="G31" s="33">
        <v>5.59</v>
      </c>
    </row>
    <row r="32" spans="1:7" ht="21">
      <c r="F32" s="30" t="s">
        <v>164</v>
      </c>
      <c r="G32" s="31">
        <v>29.46</v>
      </c>
    </row>
    <row r="33" spans="6:7" ht="21">
      <c r="F33" s="32" t="s">
        <v>165</v>
      </c>
      <c r="G33" s="33">
        <v>3.82</v>
      </c>
    </row>
    <row r="34" spans="6:7" ht="21">
      <c r="F34" s="30" t="s">
        <v>166</v>
      </c>
      <c r="G34" s="31">
        <v>4.8899999999999997</v>
      </c>
    </row>
    <row r="35" spans="6:7" ht="21">
      <c r="F35" s="32" t="s">
        <v>167</v>
      </c>
      <c r="G35" s="33">
        <v>13.74</v>
      </c>
    </row>
    <row r="36" spans="6:7" ht="21">
      <c r="F36" s="30" t="s">
        <v>168</v>
      </c>
      <c r="G36" s="31">
        <v>16.649999999999999</v>
      </c>
    </row>
    <row r="37" spans="6:7" ht="21">
      <c r="F37" s="32" t="s">
        <v>169</v>
      </c>
      <c r="G37" s="33">
        <v>37.79</v>
      </c>
    </row>
    <row r="38" spans="6:7" ht="21">
      <c r="F38" s="30" t="s">
        <v>170</v>
      </c>
      <c r="G38" s="31">
        <v>17.72</v>
      </c>
    </row>
    <row r="39" spans="6:7" ht="21">
      <c r="F39" s="32" t="s">
        <v>171</v>
      </c>
      <c r="G39" s="33">
        <v>21.43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E280-F80A-48BF-9978-7AD0E063C382}">
  <dimension ref="C4:F39"/>
  <sheetViews>
    <sheetView topLeftCell="A18" workbookViewId="0">
      <selection activeCell="E34" sqref="E34:F39"/>
    </sheetView>
  </sheetViews>
  <sheetFormatPr defaultRowHeight="14.4"/>
  <cols>
    <col min="3" max="3" width="10.88671875" bestFit="1" customWidth="1"/>
    <col min="4" max="4" width="11.77734375" bestFit="1" customWidth="1"/>
  </cols>
  <sheetData>
    <row r="4" spans="3:4">
      <c r="C4" t="s">
        <v>98</v>
      </c>
      <c r="D4" s="10">
        <f t="shared" ref="D4:D10" si="0">SUMIFS(Gross_Domestic_Product__in_Rs._Cr__at_2004_05_Prices,Decade,C4)</f>
        <v>3011155.6455000006</v>
      </c>
    </row>
    <row r="5" spans="3:4">
      <c r="C5" t="s">
        <v>99</v>
      </c>
      <c r="D5" s="10">
        <f t="shared" si="0"/>
        <v>4755678.3574999999</v>
      </c>
    </row>
    <row r="6" spans="3:4">
      <c r="C6" t="s">
        <v>102</v>
      </c>
      <c r="D6" s="10">
        <f t="shared" si="0"/>
        <v>6682167.0438999999</v>
      </c>
    </row>
    <row r="7" spans="3:4">
      <c r="C7" t="s">
        <v>103</v>
      </c>
      <c r="D7" s="10">
        <f t="shared" si="0"/>
        <v>10072594.0561</v>
      </c>
    </row>
    <row r="8" spans="3:4">
      <c r="C8" t="s">
        <v>104</v>
      </c>
      <c r="D8" s="10">
        <f t="shared" si="0"/>
        <v>17202798.311000001</v>
      </c>
    </row>
    <row r="9" spans="3:4">
      <c r="C9" t="s">
        <v>101</v>
      </c>
      <c r="D9" s="10">
        <f t="shared" si="0"/>
        <v>32523613.277296521</v>
      </c>
    </row>
    <row r="10" spans="3:4">
      <c r="C10" t="s">
        <v>105</v>
      </c>
      <c r="D10" s="10">
        <f t="shared" si="0"/>
        <v>15684063.96954155</v>
      </c>
    </row>
    <row r="34" spans="5:6">
      <c r="E34" t="s">
        <v>98</v>
      </c>
      <c r="F34" t="s">
        <v>99</v>
      </c>
    </row>
    <row r="35" spans="5:6">
      <c r="E35">
        <v>334572.84950000007</v>
      </c>
      <c r="F35">
        <v>475567.83574999997</v>
      </c>
    </row>
    <row r="39" spans="5:6">
      <c r="E39">
        <v>1291.9426399999998</v>
      </c>
      <c r="F39">
        <v>1618.2773400000001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5EA3-4F55-45D5-A405-0359CB2D66F0}">
  <dimension ref="A1:S37"/>
  <sheetViews>
    <sheetView topLeftCell="A16" workbookViewId="0">
      <selection activeCell="F27" sqref="F27"/>
    </sheetView>
  </sheetViews>
  <sheetFormatPr defaultRowHeight="14.4"/>
  <cols>
    <col min="1" max="1" width="12" customWidth="1"/>
    <col min="2" max="2" width="13.6640625" customWidth="1"/>
    <col min="3" max="4" width="10.33203125" bestFit="1" customWidth="1"/>
    <col min="5" max="5" width="15" bestFit="1" customWidth="1"/>
    <col min="7" max="7" width="9.33203125" bestFit="1" customWidth="1"/>
    <col min="8" max="9" width="12" bestFit="1" customWidth="1"/>
    <col min="10" max="10" width="9.33203125" bestFit="1" customWidth="1"/>
    <col min="11" max="12" width="10.33203125" bestFit="1" customWidth="1"/>
  </cols>
  <sheetData>
    <row r="1" spans="1:19" ht="15" thickBot="1">
      <c r="D1" s="146" t="s">
        <v>279</v>
      </c>
      <c r="E1" s="146"/>
      <c r="F1" s="146"/>
      <c r="G1" s="146"/>
      <c r="H1" s="146"/>
      <c r="I1" s="146"/>
      <c r="J1" s="146"/>
      <c r="K1" s="147" t="s">
        <v>280</v>
      </c>
      <c r="L1" s="147"/>
      <c r="M1" s="147" t="s">
        <v>281</v>
      </c>
      <c r="N1" s="147"/>
      <c r="O1" s="147"/>
      <c r="P1" s="147"/>
    </row>
    <row r="2" spans="1:19" ht="115.8" thickBot="1">
      <c r="A2" s="2" t="s">
        <v>14</v>
      </c>
      <c r="B2" s="2" t="s">
        <v>100</v>
      </c>
      <c r="C2" s="2" t="s">
        <v>97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125" t="s">
        <v>21</v>
      </c>
      <c r="K2" s="126" t="s">
        <v>275</v>
      </c>
      <c r="L2" s="127" t="s">
        <v>276</v>
      </c>
      <c r="M2" s="126" t="s">
        <v>277</v>
      </c>
      <c r="N2" s="128" t="s">
        <v>278</v>
      </c>
      <c r="O2" s="128" t="s">
        <v>282</v>
      </c>
      <c r="P2" s="127" t="s">
        <v>283</v>
      </c>
      <c r="Q2" s="129" t="s">
        <v>220</v>
      </c>
      <c r="R2" s="129" t="s">
        <v>221</v>
      </c>
      <c r="S2" s="130" t="s">
        <v>222</v>
      </c>
    </row>
    <row r="3" spans="1:19" ht="15" thickBot="1">
      <c r="A3" s="45" t="s">
        <v>91</v>
      </c>
      <c r="B3" s="46">
        <f>0+10</f>
        <v>10</v>
      </c>
      <c r="C3" s="47" t="str">
        <f t="shared" ref="C3:C8" si="0">"decade_"&amp;B3</f>
        <v>decade_10</v>
      </c>
      <c r="D3" s="48">
        <v>3896636.40949693</v>
      </c>
      <c r="E3" s="48">
        <v>655080</v>
      </c>
      <c r="F3" s="48">
        <v>556956</v>
      </c>
      <c r="G3" s="48">
        <v>1119995</v>
      </c>
      <c r="H3" s="48">
        <v>95997</v>
      </c>
      <c r="I3" s="48">
        <v>629073</v>
      </c>
      <c r="J3" s="48">
        <v>2121561.40949693</v>
      </c>
      <c r="K3" s="99">
        <v>4268.3941999999997</v>
      </c>
      <c r="L3" s="100">
        <v>4811.8082000000004</v>
      </c>
      <c r="M3" s="50">
        <v>21319.72</v>
      </c>
      <c r="N3" s="50">
        <v>143207.07</v>
      </c>
      <c r="O3" s="50">
        <v>2158.62</v>
      </c>
      <c r="P3" s="50">
        <v>166685.41</v>
      </c>
      <c r="Q3" s="43">
        <v>2209.2399999999998</v>
      </c>
      <c r="R3" s="43">
        <v>807.96</v>
      </c>
      <c r="S3" s="44">
        <v>3017.2</v>
      </c>
    </row>
    <row r="4" spans="1:19" ht="15" thickBot="1">
      <c r="A4" s="45" t="s">
        <v>92</v>
      </c>
      <c r="B4" s="46">
        <f t="shared" ref="B4:B5" si="1">0+10</f>
        <v>10</v>
      </c>
      <c r="C4" s="47" t="str">
        <f t="shared" si="0"/>
        <v>decade_10</v>
      </c>
      <c r="D4" s="48">
        <v>4158675.9479497299</v>
      </c>
      <c r="E4" s="48">
        <v>655689</v>
      </c>
      <c r="F4" s="48">
        <v>555442</v>
      </c>
      <c r="G4" s="48">
        <v>1169736</v>
      </c>
      <c r="H4" s="48">
        <v>98055</v>
      </c>
      <c r="I4" s="48">
        <v>656302</v>
      </c>
      <c r="J4" s="48">
        <v>2333250.9479497299</v>
      </c>
      <c r="K4" s="102">
        <v>4599.0995999999996</v>
      </c>
      <c r="L4" s="103">
        <v>5146.7745000000004</v>
      </c>
      <c r="M4" s="50">
        <v>24146.02</v>
      </c>
      <c r="N4" s="50">
        <v>160762.23000000001</v>
      </c>
      <c r="O4" s="50">
        <v>3593.18</v>
      </c>
      <c r="P4" s="50">
        <v>188501.43</v>
      </c>
      <c r="Q4" s="43">
        <v>2209.2399999999998</v>
      </c>
      <c r="R4" s="43">
        <v>807.96</v>
      </c>
      <c r="S4" s="44">
        <v>3017.2</v>
      </c>
    </row>
    <row r="5" spans="1:19" ht="15" thickBot="1">
      <c r="A5" s="45" t="s">
        <v>93</v>
      </c>
      <c r="B5" s="46">
        <f t="shared" si="1"/>
        <v>10</v>
      </c>
      <c r="C5" s="47" t="str">
        <f t="shared" si="0"/>
        <v>decade_10</v>
      </c>
      <c r="D5" s="48">
        <v>4516071</v>
      </c>
      <c r="E5" s="48">
        <v>660987</v>
      </c>
      <c r="F5" s="48">
        <v>557715</v>
      </c>
      <c r="G5" s="48">
        <v>1276919</v>
      </c>
      <c r="H5" s="48">
        <v>103830</v>
      </c>
      <c r="I5" s="48">
        <v>730435</v>
      </c>
      <c r="J5" s="48">
        <v>2578165</v>
      </c>
      <c r="K5" s="102">
        <v>4622.3473999999997</v>
      </c>
      <c r="L5" s="103">
        <v>5222.2177000000001</v>
      </c>
      <c r="M5" s="50">
        <v>30845</v>
      </c>
      <c r="N5" s="50">
        <v>206983.09</v>
      </c>
      <c r="O5" s="50">
        <v>4704.32</v>
      </c>
      <c r="P5" s="50">
        <v>242532.41</v>
      </c>
      <c r="Q5" s="43">
        <v>2209.2399999999998</v>
      </c>
      <c r="R5" s="43">
        <v>807.96</v>
      </c>
      <c r="S5" s="44">
        <v>3017.2</v>
      </c>
    </row>
    <row r="6" spans="1:19">
      <c r="A6" s="45" t="s">
        <v>94</v>
      </c>
      <c r="B6" s="46">
        <f>B3+10</f>
        <v>20</v>
      </c>
      <c r="C6" s="47" t="str">
        <f t="shared" si="0"/>
        <v>decade_20</v>
      </c>
      <c r="D6" s="48">
        <v>4937006</v>
      </c>
      <c r="E6" s="48">
        <v>713477</v>
      </c>
      <c r="F6" s="48">
        <v>606848</v>
      </c>
      <c r="G6" s="48">
        <v>1393879</v>
      </c>
      <c r="H6" s="48">
        <v>108938</v>
      </c>
      <c r="I6" s="48">
        <v>801476</v>
      </c>
      <c r="J6" s="48">
        <v>2829650</v>
      </c>
      <c r="K6" s="102">
        <v>4903.7647999999999</v>
      </c>
      <c r="L6" s="103">
        <v>5535.2304000000004</v>
      </c>
      <c r="M6" s="50">
        <v>40913.949999999997</v>
      </c>
      <c r="N6" s="50">
        <v>246054.64</v>
      </c>
      <c r="O6" s="50">
        <v>4442.8599999999997</v>
      </c>
      <c r="P6" s="50">
        <v>291411.45</v>
      </c>
      <c r="Q6">
        <v>2090.0401087518048</v>
      </c>
      <c r="R6">
        <v>893.04303296718274</v>
      </c>
      <c r="S6">
        <v>2955.6667845296242</v>
      </c>
    </row>
    <row r="7" spans="1:19">
      <c r="A7" s="45" t="s">
        <v>95</v>
      </c>
      <c r="B7" s="46">
        <f t="shared" ref="B7:B8" si="2">B4+10</f>
        <v>20</v>
      </c>
      <c r="C7" s="47" t="str">
        <f t="shared" si="0"/>
        <v>decade_20</v>
      </c>
      <c r="D7" s="48">
        <v>5243582</v>
      </c>
      <c r="E7" s="48">
        <v>739495</v>
      </c>
      <c r="F7" s="48">
        <v>630540</v>
      </c>
      <c r="G7" s="48">
        <v>1442498</v>
      </c>
      <c r="H7" s="48">
        <v>108249</v>
      </c>
      <c r="I7" s="48">
        <v>823023</v>
      </c>
      <c r="J7" s="48">
        <v>3061589</v>
      </c>
      <c r="K7" s="102">
        <v>5268.183</v>
      </c>
      <c r="L7" s="103">
        <v>5952.4966999999997</v>
      </c>
      <c r="M7" s="50">
        <v>43166.23</v>
      </c>
      <c r="N7" s="50">
        <v>268771.96999999997</v>
      </c>
      <c r="O7" s="50">
        <v>4732.9799999999996</v>
      </c>
      <c r="P7" s="50">
        <v>316671.18</v>
      </c>
      <c r="Q7">
        <v>2090.0401087518048</v>
      </c>
      <c r="R7">
        <v>893.04303296718274</v>
      </c>
      <c r="S7">
        <v>2955.6667845296242</v>
      </c>
    </row>
    <row r="8" spans="1:19" ht="15" thickBot="1">
      <c r="A8" s="45" t="s">
        <v>96</v>
      </c>
      <c r="B8" s="46">
        <f t="shared" si="2"/>
        <v>20</v>
      </c>
      <c r="C8" s="47" t="str">
        <f t="shared" si="0"/>
        <v>decade_20</v>
      </c>
      <c r="D8" s="48">
        <v>5503475.9695415497</v>
      </c>
      <c r="E8" s="48">
        <v>752746.33139207994</v>
      </c>
      <c r="F8" s="48"/>
      <c r="G8" s="48">
        <v>1487533.3618117501</v>
      </c>
      <c r="H8" s="48">
        <v>108713.49256035101</v>
      </c>
      <c r="I8" s="48">
        <v>838540.66324100806</v>
      </c>
      <c r="J8" s="48">
        <v>3263196.2763377102</v>
      </c>
      <c r="K8" s="105">
        <v>5479.9386000000004</v>
      </c>
      <c r="L8" s="106">
        <v>6194.4754999999996</v>
      </c>
      <c r="M8" s="50">
        <v>48624.72</v>
      </c>
      <c r="N8" s="50">
        <v>302622.67</v>
      </c>
      <c r="O8" s="50">
        <v>5230</v>
      </c>
      <c r="P8" s="50">
        <v>356477.39</v>
      </c>
      <c r="Q8">
        <v>2090.0401087518048</v>
      </c>
      <c r="R8">
        <v>893.04303296718274</v>
      </c>
      <c r="S8">
        <v>2955.6667845296242</v>
      </c>
    </row>
    <row r="11" spans="1:19">
      <c r="M11">
        <f>AVERAGE(M3:M5)</f>
        <v>25436.913333333334</v>
      </c>
      <c r="P11">
        <f>AVERAGE(P3:P5)</f>
        <v>199239.75</v>
      </c>
    </row>
    <row r="12" spans="1:19" ht="115.2">
      <c r="A12" s="2" t="s">
        <v>97</v>
      </c>
      <c r="B12" s="3" t="s">
        <v>15</v>
      </c>
      <c r="C12" s="132" t="s">
        <v>275</v>
      </c>
      <c r="D12" s="132" t="s">
        <v>276</v>
      </c>
      <c r="E12" s="132" t="s">
        <v>277</v>
      </c>
      <c r="F12" s="132" t="s">
        <v>278</v>
      </c>
      <c r="G12" s="132" t="s">
        <v>282</v>
      </c>
      <c r="H12" s="132" t="s">
        <v>283</v>
      </c>
      <c r="I12" s="133" t="s">
        <v>220</v>
      </c>
      <c r="J12" s="133" t="s">
        <v>221</v>
      </c>
      <c r="K12" s="133" t="s">
        <v>222</v>
      </c>
      <c r="M12">
        <f>AVERAGE(M6:M8)</f>
        <v>44234.966666666667</v>
      </c>
      <c r="P12">
        <f>AVERAGE(P6:P8)</f>
        <v>321520.00666666665</v>
      </c>
    </row>
    <row r="13" spans="1:19">
      <c r="A13" s="47" t="s">
        <v>291</v>
      </c>
      <c r="B13" s="134">
        <v>4190461.1191488863</v>
      </c>
      <c r="C13" s="135">
        <v>4496.6137333333327</v>
      </c>
      <c r="D13" s="135">
        <v>5060.2668000000003</v>
      </c>
      <c r="E13" s="136">
        <v>25436.913333333334</v>
      </c>
      <c r="F13" s="136">
        <v>170317.46333333335</v>
      </c>
      <c r="G13" s="136">
        <v>3485.373333333333</v>
      </c>
      <c r="H13" s="136">
        <v>199239.75</v>
      </c>
      <c r="I13" s="136">
        <v>2209.2399999999998</v>
      </c>
      <c r="J13" s="136">
        <v>807.96</v>
      </c>
      <c r="K13" s="136">
        <v>3017.1999999999994</v>
      </c>
    </row>
    <row r="14" spans="1:19">
      <c r="A14" s="47" t="s">
        <v>292</v>
      </c>
      <c r="B14" s="134">
        <v>5228021.3231805163</v>
      </c>
      <c r="C14" s="135">
        <v>5217.2954666666665</v>
      </c>
      <c r="D14" s="135">
        <v>5894.0675333333338</v>
      </c>
      <c r="E14" s="136">
        <v>44234.966666666667</v>
      </c>
      <c r="F14" s="136">
        <v>272483.09333333332</v>
      </c>
      <c r="G14" s="136">
        <v>4801.9466666666667</v>
      </c>
      <c r="H14" s="136">
        <v>321520.00666666665</v>
      </c>
      <c r="I14" s="136">
        <v>2090.0401087518048</v>
      </c>
      <c r="J14" s="136">
        <v>893.04303296718274</v>
      </c>
      <c r="K14" s="136">
        <v>2955.6667845296238</v>
      </c>
      <c r="R14" s="118">
        <f t="shared" ref="R14:R16" si="3">SUM(Q14,Q14*R17)</f>
        <v>0</v>
      </c>
      <c r="S14">
        <v>2090.0401087518048</v>
      </c>
    </row>
    <row r="15" spans="1:19">
      <c r="R15" s="118">
        <f t="shared" si="3"/>
        <v>0</v>
      </c>
      <c r="S15">
        <v>893.04303296718274</v>
      </c>
    </row>
    <row r="16" spans="1:19">
      <c r="R16" s="118">
        <f t="shared" si="3"/>
        <v>0</v>
      </c>
      <c r="S16">
        <v>2955.6667845296242</v>
      </c>
    </row>
    <row r="21" spans="5:10" ht="15.6">
      <c r="H21" s="2" t="s">
        <v>97</v>
      </c>
      <c r="I21" s="2" t="s">
        <v>97</v>
      </c>
    </row>
    <row r="22" spans="5:10" ht="15" thickBot="1">
      <c r="H22" s="47" t="s">
        <v>291</v>
      </c>
      <c r="I22" s="47" t="s">
        <v>292</v>
      </c>
      <c r="J22" t="s">
        <v>294</v>
      </c>
    </row>
    <row r="23" spans="5:10" ht="82.8" customHeight="1" thickBot="1">
      <c r="E23" s="138" t="s">
        <v>8</v>
      </c>
      <c r="F23" t="s">
        <v>295</v>
      </c>
      <c r="G23" s="3" t="s">
        <v>15</v>
      </c>
      <c r="H23" s="134">
        <v>4190461.1191488863</v>
      </c>
      <c r="I23" s="134">
        <v>5228021.3231805163</v>
      </c>
      <c r="J23" s="115">
        <f>I23/H23-1</f>
        <v>0.24760048465558038</v>
      </c>
    </row>
    <row r="24" spans="5:10" ht="43.8" thickBot="1">
      <c r="E24" s="137" t="s">
        <v>9</v>
      </c>
      <c r="F24" t="s">
        <v>295</v>
      </c>
      <c r="G24" s="132" t="s">
        <v>275</v>
      </c>
      <c r="H24" s="135">
        <v>4496.6137333333327</v>
      </c>
      <c r="I24" s="135">
        <v>5217.2954666666665</v>
      </c>
      <c r="J24" s="115">
        <f t="shared" ref="J24:J26" si="4">I24/H24-1</f>
        <v>0.16027210164638572</v>
      </c>
    </row>
    <row r="25" spans="5:10" ht="43.8" thickBot="1">
      <c r="E25" s="137" t="s">
        <v>293</v>
      </c>
      <c r="F25" t="s">
        <v>295</v>
      </c>
      <c r="G25" s="132" t="s">
        <v>283</v>
      </c>
      <c r="H25" s="136">
        <v>199239.75</v>
      </c>
      <c r="I25" s="136">
        <v>321520.00666666665</v>
      </c>
      <c r="J25" s="115">
        <f t="shared" si="4"/>
        <v>0.61373424061547288</v>
      </c>
    </row>
    <row r="26" spans="5:10" ht="100.8">
      <c r="E26" s="138" t="s">
        <v>5</v>
      </c>
      <c r="F26" t="s">
        <v>295</v>
      </c>
      <c r="G26" s="133" t="s">
        <v>222</v>
      </c>
      <c r="H26" s="136">
        <v>3017.1999999999994</v>
      </c>
      <c r="I26" s="136">
        <v>2955.6667845296238</v>
      </c>
      <c r="J26" s="115">
        <f t="shared" si="4"/>
        <v>-2.0394145389889817E-2</v>
      </c>
    </row>
    <row r="27" spans="5:10" ht="14.4" customHeight="1"/>
    <row r="28" spans="5:10" ht="14.4" customHeight="1"/>
    <row r="29" spans="5:10" ht="15" customHeight="1"/>
    <row r="30" spans="5:10" ht="14.4" customHeight="1"/>
    <row r="31" spans="5:10" ht="14.4" customHeight="1"/>
    <row r="32" spans="5:10" ht="15" customHeight="1"/>
    <row r="33" ht="14.4" customHeight="1"/>
    <row r="34" ht="14.4" customHeight="1"/>
    <row r="35" ht="14.4" customHeight="1"/>
    <row r="36" ht="14.4" customHeight="1"/>
    <row r="37" ht="15" customHeight="1"/>
  </sheetData>
  <mergeCells count="3">
    <mergeCell ref="D1:J1"/>
    <mergeCell ref="K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D800-BED8-4AFA-A115-F849BD891925}">
  <dimension ref="A1:W79"/>
  <sheetViews>
    <sheetView topLeftCell="A60" workbookViewId="0">
      <selection activeCell="A68" sqref="A68:F75"/>
    </sheetView>
  </sheetViews>
  <sheetFormatPr defaultRowHeight="14.4"/>
  <cols>
    <col min="1" max="1" width="10.88671875" bestFit="1" customWidth="1"/>
    <col min="2" max="2" width="15.109375" bestFit="1" customWidth="1"/>
    <col min="3" max="3" width="21.5546875" customWidth="1"/>
    <col min="4" max="4" width="18.33203125" customWidth="1"/>
    <col min="5" max="5" width="18.21875" customWidth="1"/>
    <col min="6" max="6" width="14.109375" customWidth="1"/>
    <col min="7" max="7" width="9.33203125" bestFit="1" customWidth="1"/>
    <col min="10" max="10" width="9.33203125" bestFit="1" customWidth="1"/>
  </cols>
  <sheetData>
    <row r="1" spans="1:23" ht="96.6">
      <c r="A1" s="2" t="s">
        <v>14</v>
      </c>
      <c r="B1" s="2" t="s">
        <v>100</v>
      </c>
      <c r="C1" s="2" t="s">
        <v>97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</row>
    <row r="2" spans="1:23" ht="15.6">
      <c r="A2" s="2"/>
      <c r="B2" s="9">
        <v>60</v>
      </c>
      <c r="C2" s="2"/>
      <c r="D2" s="157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</row>
    <row r="3" spans="1:23" ht="15.6">
      <c r="A3" s="5" t="s">
        <v>35</v>
      </c>
      <c r="B3" s="9">
        <v>60</v>
      </c>
      <c r="C3" s="5" t="str">
        <f>"decade_"&amp;B3</f>
        <v>decade_60</v>
      </c>
      <c r="D3" s="48">
        <v>286146.85920000001</v>
      </c>
      <c r="E3" s="1">
        <v>147215.64108196</v>
      </c>
      <c r="F3" s="1">
        <v>118877.04807882701</v>
      </c>
      <c r="G3" s="1">
        <v>47767.952076714006</v>
      </c>
      <c r="H3" s="1">
        <v>5771.6876959000001</v>
      </c>
      <c r="I3" s="1">
        <v>25888.502567187003</v>
      </c>
      <c r="J3" s="1">
        <v>84799.306936410008</v>
      </c>
      <c r="K3" s="6">
        <v>51.447582368557406</v>
      </c>
      <c r="L3" s="6">
        <v>41.544068808296394</v>
      </c>
      <c r="M3" s="6">
        <v>16.693509133828019</v>
      </c>
      <c r="N3" s="6">
        <v>2.0170368851981446</v>
      </c>
      <c r="O3" s="6">
        <v>9.0472782540983427</v>
      </c>
      <c r="P3" s="6">
        <v>29.634889990926034</v>
      </c>
      <c r="Q3" s="7">
        <v>2.3349117051127903</v>
      </c>
      <c r="R3" s="7">
        <v>1.4913222070087742</v>
      </c>
      <c r="S3" s="7">
        <v>1.6395014381594513</v>
      </c>
      <c r="T3" s="7">
        <v>5.5026526137252363</v>
      </c>
      <c r="U3" s="7">
        <v>12.326139088717973</v>
      </c>
      <c r="V3" s="7">
        <v>3.1576789009642789</v>
      </c>
      <c r="W3" s="7">
        <v>2.6731768233773279</v>
      </c>
    </row>
    <row r="4" spans="1:23" ht="15.6">
      <c r="A4" s="8" t="s">
        <v>36</v>
      </c>
      <c r="B4" s="9">
        <v>60</v>
      </c>
      <c r="C4" s="5" t="str">
        <f t="shared" ref="C4:C64" si="0">"decade_"&amp;B4</f>
        <v>decade_60</v>
      </c>
      <c r="D4" s="48">
        <v>294267.1373</v>
      </c>
      <c r="E4" s="1">
        <v>151858.73630313302</v>
      </c>
      <c r="F4" s="1">
        <v>123822.31533689301</v>
      </c>
      <c r="G4" s="1">
        <v>47738.629802819996</v>
      </c>
      <c r="H4" s="1">
        <v>5904.7667461049996</v>
      </c>
      <c r="I4" s="1">
        <v>26789.016967754997</v>
      </c>
      <c r="J4" s="1">
        <v>87437.733616761005</v>
      </c>
      <c r="K4" s="6">
        <v>51.605740857265957</v>
      </c>
      <c r="L4" s="6">
        <v>42.078200261505387</v>
      </c>
      <c r="M4" s="6">
        <v>16.222888576970565</v>
      </c>
      <c r="N4" s="6">
        <v>2.0066008050654998</v>
      </c>
      <c r="O4" s="6">
        <v>9.1036386915485163</v>
      </c>
      <c r="P4" s="6">
        <v>29.713726928202597</v>
      </c>
      <c r="Q4" s="7">
        <v>2.8378008840294116</v>
      </c>
      <c r="R4" s="7">
        <v>3.1539415153502932</v>
      </c>
      <c r="S4" s="7">
        <v>4.1599849070838371</v>
      </c>
      <c r="T4" s="7">
        <v>-6.1384825221141269E-2</v>
      </c>
      <c r="U4" s="7">
        <v>2.3057216054765761</v>
      </c>
      <c r="V4" s="7">
        <v>3.4784337109917374</v>
      </c>
      <c r="W4" s="7">
        <v>3.1113776464346827</v>
      </c>
    </row>
    <row r="5" spans="1:23" ht="15.6">
      <c r="A5" s="8" t="s">
        <v>37</v>
      </c>
      <c r="B5" s="9">
        <v>60</v>
      </c>
      <c r="C5" s="5" t="str">
        <f t="shared" si="0"/>
        <v>decade_60</v>
      </c>
      <c r="D5" s="48">
        <v>312177.40520000004</v>
      </c>
      <c r="E5" s="1">
        <v>163553.25282166401</v>
      </c>
      <c r="F5" s="1">
        <v>134957.57698600902</v>
      </c>
      <c r="G5" s="1">
        <v>50409.128114652995</v>
      </c>
      <c r="H5" s="1">
        <v>5993.4861129080009</v>
      </c>
      <c r="I5" s="1">
        <v>28862.772987349003</v>
      </c>
      <c r="J5" s="1">
        <v>89939.706433880012</v>
      </c>
      <c r="K5" s="6">
        <v>52.391124436722684</v>
      </c>
      <c r="L5" s="6">
        <v>43.231052195961112</v>
      </c>
      <c r="M5" s="6">
        <v>16.147590208316906</v>
      </c>
      <c r="N5" s="6">
        <v>1.9198974727425275</v>
      </c>
      <c r="O5" s="6">
        <v>9.2456316525719515</v>
      </c>
      <c r="P5" s="6">
        <v>28.810447180268895</v>
      </c>
      <c r="Q5" s="7">
        <v>6.0863975720608048</v>
      </c>
      <c r="R5" s="7">
        <v>7.7009178419521191</v>
      </c>
      <c r="S5" s="7">
        <v>8.9929360623078658</v>
      </c>
      <c r="T5" s="7">
        <v>5.5939986607559646</v>
      </c>
      <c r="U5" s="7">
        <v>1.5025041736241971</v>
      </c>
      <c r="V5" s="7">
        <v>7.7410679984641222</v>
      </c>
      <c r="W5" s="7">
        <v>2.8614337467678852</v>
      </c>
    </row>
    <row r="6" spans="1:23" ht="15.6">
      <c r="A6" s="8" t="s">
        <v>38</v>
      </c>
      <c r="B6" s="9">
        <v>60</v>
      </c>
      <c r="C6" s="5" t="str">
        <f t="shared" si="0"/>
        <v>decade_60</v>
      </c>
      <c r="D6" s="48">
        <v>325430.7426</v>
      </c>
      <c r="E6" s="1">
        <v>168360.958740467</v>
      </c>
      <c r="F6" s="1">
        <v>138731.006537799</v>
      </c>
      <c r="G6" s="1">
        <v>54574.451094846998</v>
      </c>
      <c r="H6" s="1">
        <v>6249.7865058939997</v>
      </c>
      <c r="I6" s="1">
        <v>30885.071041196006</v>
      </c>
      <c r="J6" s="1">
        <v>94172.160634540007</v>
      </c>
      <c r="K6" s="6">
        <v>51.734804584029803</v>
      </c>
      <c r="L6" s="6">
        <v>42.629963423068133</v>
      </c>
      <c r="M6" s="6">
        <v>16.769912596096258</v>
      </c>
      <c r="N6" s="6">
        <v>1.9204659203251315</v>
      </c>
      <c r="O6" s="6">
        <v>9.4905204082572148</v>
      </c>
      <c r="P6" s="6">
        <v>28.937696507146157</v>
      </c>
      <c r="Q6" s="7">
        <v>4.2454505608786954</v>
      </c>
      <c r="R6" s="7">
        <v>2.9395354943170995</v>
      </c>
      <c r="S6" s="7">
        <v>2.7960116327378661</v>
      </c>
      <c r="T6" s="7">
        <v>8.2630331766901186</v>
      </c>
      <c r="U6" s="7">
        <v>4.2763157894703703</v>
      </c>
      <c r="V6" s="7">
        <v>7.00659654127276</v>
      </c>
      <c r="W6" s="7">
        <v>4.7058794924703493</v>
      </c>
    </row>
    <row r="7" spans="1:23" ht="15.6">
      <c r="A7" s="8" t="s">
        <v>39</v>
      </c>
      <c r="B7" s="9">
        <v>60</v>
      </c>
      <c r="C7" s="5" t="str">
        <f t="shared" si="0"/>
        <v>decade_60</v>
      </c>
      <c r="D7" s="48">
        <v>333766.25690000004</v>
      </c>
      <c r="E7" s="1">
        <v>166906.30116250401</v>
      </c>
      <c r="F7" s="1">
        <v>136678.88883206999</v>
      </c>
      <c r="G7" s="1">
        <v>60310.510849311002</v>
      </c>
      <c r="H7" s="1">
        <v>6348.3635801190003</v>
      </c>
      <c r="I7" s="1">
        <v>33303.595431293004</v>
      </c>
      <c r="J7" s="1">
        <v>98845.134457243999</v>
      </c>
      <c r="K7" s="6">
        <v>50.006942796650335</v>
      </c>
      <c r="L7" s="6">
        <v>40.950481364274175</v>
      </c>
      <c r="M7" s="6">
        <v>18.069684877516146</v>
      </c>
      <c r="N7" s="6">
        <v>1.9020387618215815</v>
      </c>
      <c r="O7" s="6">
        <v>9.9781193403475523</v>
      </c>
      <c r="P7" s="6">
        <v>29.615077142702013</v>
      </c>
      <c r="Q7" s="7">
        <v>2.5613788769322126</v>
      </c>
      <c r="R7" s="7">
        <v>-0.86401122258123231</v>
      </c>
      <c r="S7" s="7">
        <v>-1.4792062401492627</v>
      </c>
      <c r="T7" s="7">
        <v>10.510522120497539</v>
      </c>
      <c r="U7" s="7">
        <v>1.5772870662387479</v>
      </c>
      <c r="V7" s="7">
        <v>7.8307230923025974</v>
      </c>
      <c r="W7" s="7">
        <v>4.9621605697661586</v>
      </c>
    </row>
    <row r="8" spans="1:23" ht="15.6">
      <c r="A8" s="8" t="s">
        <v>40</v>
      </c>
      <c r="B8" s="9">
        <v>60</v>
      </c>
      <c r="C8" s="5" t="str">
        <f t="shared" si="0"/>
        <v>decade_60</v>
      </c>
      <c r="D8" s="48">
        <v>352765.75089999998</v>
      </c>
      <c r="E8" s="1">
        <v>175979.57124596002</v>
      </c>
      <c r="F8" s="1">
        <v>144859.325260096</v>
      </c>
      <c r="G8" s="1">
        <v>65479.962527719996</v>
      </c>
      <c r="H8" s="1">
        <v>6671.2034982079995</v>
      </c>
      <c r="I8" s="1">
        <v>35804.452566584005</v>
      </c>
      <c r="J8" s="1">
        <v>103391.333655169</v>
      </c>
      <c r="K8" s="6">
        <v>49.885673650854422</v>
      </c>
      <c r="L8" s="6">
        <v>41.063885847909283</v>
      </c>
      <c r="M8" s="6">
        <v>18.561882030969009</v>
      </c>
      <c r="N8" s="6">
        <v>1.891114282264639</v>
      </c>
      <c r="O8" s="6">
        <v>10.149639661797453</v>
      </c>
      <c r="P8" s="6">
        <v>29.308778811829097</v>
      </c>
      <c r="Q8" s="7">
        <v>5.6924550062268278</v>
      </c>
      <c r="R8" s="7">
        <v>5.4361459215503523</v>
      </c>
      <c r="S8" s="7">
        <v>5.9851499364154677</v>
      </c>
      <c r="T8" s="7">
        <v>8.5713942820433768</v>
      </c>
      <c r="U8" s="7">
        <v>5.0854037267183037</v>
      </c>
      <c r="V8" s="7">
        <v>7.5092707045712066</v>
      </c>
      <c r="W8" s="7">
        <v>4.599315103255269</v>
      </c>
    </row>
    <row r="9" spans="1:23" ht="15.6">
      <c r="A9" s="8" t="s">
        <v>41</v>
      </c>
      <c r="B9" s="9">
        <v>60</v>
      </c>
      <c r="C9" s="5" t="str">
        <f t="shared" si="0"/>
        <v>decade_60</v>
      </c>
      <c r="D9" s="48">
        <v>348500.15910000005</v>
      </c>
      <c r="E9" s="1">
        <v>168074.67926632898</v>
      </c>
      <c r="F9" s="1">
        <v>137497.49316277099</v>
      </c>
      <c r="G9" s="1">
        <v>64841.854378338998</v>
      </c>
      <c r="H9" s="1">
        <v>7104.9426248</v>
      </c>
      <c r="I9" s="1">
        <v>37183.526048596999</v>
      </c>
      <c r="J9" s="1">
        <v>107274.910798153</v>
      </c>
      <c r="K9" s="6">
        <v>48.22800646644783</v>
      </c>
      <c r="L9" s="6">
        <v>39.45406897886577</v>
      </c>
      <c r="M9" s="6">
        <v>18.605975545547171</v>
      </c>
      <c r="N9" s="6">
        <v>2.0387200519932271</v>
      </c>
      <c r="O9" s="6">
        <v>10.669586534658484</v>
      </c>
      <c r="P9" s="6">
        <v>30.781882876377999</v>
      </c>
      <c r="Q9" s="7">
        <v>-1.2091853557544259</v>
      </c>
      <c r="R9" s="7">
        <v>-4.4919372877563539</v>
      </c>
      <c r="S9" s="7">
        <v>-5.0820560458270698</v>
      </c>
      <c r="T9" s="7">
        <v>-0.97450903260805022</v>
      </c>
      <c r="U9" s="7">
        <v>6.5016623568522585</v>
      </c>
      <c r="V9" s="7">
        <v>3.8516815176782577</v>
      </c>
      <c r="W9" s="7">
        <v>3.7561921349583418</v>
      </c>
    </row>
    <row r="10" spans="1:23" ht="15.6">
      <c r="A10" s="8" t="s">
        <v>42</v>
      </c>
      <c r="B10" s="9">
        <v>60</v>
      </c>
      <c r="C10" s="5" t="str">
        <f t="shared" si="0"/>
        <v>decade_60</v>
      </c>
      <c r="D10" s="48">
        <v>374948.13309999998</v>
      </c>
      <c r="E10" s="1">
        <v>185009.89940829598</v>
      </c>
      <c r="F10" s="1">
        <v>152961.26538243901</v>
      </c>
      <c r="G10" s="1">
        <v>69335.254484045989</v>
      </c>
      <c r="H10" s="1">
        <v>7326.7410418070003</v>
      </c>
      <c r="I10" s="1">
        <v>39025.721222331005</v>
      </c>
      <c r="J10" s="1">
        <v>111689.62840629098</v>
      </c>
      <c r="K10" s="6">
        <v>49.342797863445604</v>
      </c>
      <c r="L10" s="6">
        <v>40.795313239136384</v>
      </c>
      <c r="M10" s="6">
        <v>18.491958850626958</v>
      </c>
      <c r="N10" s="6">
        <v>1.9540678816642976</v>
      </c>
      <c r="O10" s="6">
        <v>10.40829858243959</v>
      </c>
      <c r="P10" s="6">
        <v>29.788020941153206</v>
      </c>
      <c r="Q10" s="7">
        <v>7.5890852010804508</v>
      </c>
      <c r="R10" s="7">
        <v>10.076009197751715</v>
      </c>
      <c r="S10" s="7">
        <v>11.246584838722731</v>
      </c>
      <c r="T10" s="7">
        <v>6.9297834690058639</v>
      </c>
      <c r="U10" s="7">
        <v>3.1217481789762354</v>
      </c>
      <c r="V10" s="7">
        <v>4.9543315804056602</v>
      </c>
      <c r="W10" s="7">
        <v>4.1153309523087458</v>
      </c>
    </row>
    <row r="11" spans="1:23" ht="15.6">
      <c r="A11" s="8" t="s">
        <v>43</v>
      </c>
      <c r="B11" s="9">
        <v>60</v>
      </c>
      <c r="C11" s="5" t="str">
        <f t="shared" si="0"/>
        <v>decade_60</v>
      </c>
      <c r="D11" s="48">
        <v>383153.20120000001</v>
      </c>
      <c r="E11" s="1">
        <v>183147.293579686</v>
      </c>
      <c r="F11" s="1">
        <v>150729.727549434</v>
      </c>
      <c r="G11" s="1">
        <v>74081.447255682011</v>
      </c>
      <c r="H11" s="1">
        <v>7703.7983507190002</v>
      </c>
      <c r="I11" s="1">
        <v>41675.806458288003</v>
      </c>
      <c r="J11" s="1">
        <v>117231.65022951701</v>
      </c>
      <c r="K11" s="6">
        <v>47.800016548494384</v>
      </c>
      <c r="L11" s="6">
        <v>39.339284410873404</v>
      </c>
      <c r="M11" s="6">
        <v>19.33468049429467</v>
      </c>
      <c r="N11" s="6">
        <v>2.0106313418735442</v>
      </c>
      <c r="O11" s="6">
        <v>10.877060749528718</v>
      </c>
      <c r="P11" s="6">
        <v>30.596547245947164</v>
      </c>
      <c r="Q11" s="7">
        <v>2.1883208304471577</v>
      </c>
      <c r="R11" s="7">
        <v>-1.0067600893611783</v>
      </c>
      <c r="S11" s="7">
        <v>-1.458890803123031</v>
      </c>
      <c r="T11" s="7">
        <v>6.8452806684774181</v>
      </c>
      <c r="U11" s="7">
        <v>5.1463168516599556</v>
      </c>
      <c r="V11" s="7">
        <v>6.7906118143451151</v>
      </c>
      <c r="W11" s="7">
        <v>4.9619842972938617</v>
      </c>
    </row>
    <row r="12" spans="1:23" ht="15.6">
      <c r="A12" s="8" t="s">
        <v>44</v>
      </c>
      <c r="B12" s="9">
        <f>B2+10</f>
        <v>70</v>
      </c>
      <c r="C12" s="5" t="str">
        <f t="shared" si="0"/>
        <v>decade_70</v>
      </c>
      <c r="D12" s="158">
        <v>410279.49559999997</v>
      </c>
      <c r="E12" s="1">
        <v>195482.36042160101</v>
      </c>
      <c r="F12" s="1">
        <v>161707.99658718199</v>
      </c>
      <c r="G12" s="1">
        <v>82412.644782315998</v>
      </c>
      <c r="H12" s="1">
        <v>8857.1501191570005</v>
      </c>
      <c r="I12" s="1">
        <v>45133.781756468998</v>
      </c>
      <c r="J12" s="1">
        <v>123872.41852059099</v>
      </c>
      <c r="K12" s="6">
        <v>47.646144279212436</v>
      </c>
      <c r="L12" s="6">
        <v>39.414106315670821</v>
      </c>
      <c r="M12" s="6">
        <v>20.086951862362582</v>
      </c>
      <c r="N12" s="6">
        <v>2.1588088642363537</v>
      </c>
      <c r="O12" s="6">
        <v>11.000740285708055</v>
      </c>
      <c r="P12" s="6">
        <v>30.192203083275654</v>
      </c>
      <c r="Q12" s="7">
        <v>7.0797514714852801</v>
      </c>
      <c r="R12" s="7">
        <v>6.7350527549827666</v>
      </c>
      <c r="S12" s="7">
        <v>7.2834133095261553</v>
      </c>
      <c r="T12" s="7">
        <v>11.245997257423973</v>
      </c>
      <c r="U12" s="7">
        <v>14.971209213054717</v>
      </c>
      <c r="V12" s="7">
        <v>8.2973206568707258</v>
      </c>
      <c r="W12" s="7">
        <v>5.6646547908117268</v>
      </c>
    </row>
    <row r="13" spans="1:23" ht="15.6">
      <c r="A13" s="8" t="s">
        <v>45</v>
      </c>
      <c r="B13" s="9">
        <f t="shared" ref="B13:B64" si="1">B3+10</f>
        <v>70</v>
      </c>
      <c r="C13" s="5" t="str">
        <f t="shared" si="0"/>
        <v>decade_70</v>
      </c>
      <c r="D13" s="158">
        <v>423011.04800000001</v>
      </c>
      <c r="E13" s="1">
        <v>195646.97111923</v>
      </c>
      <c r="F13" s="1">
        <v>161186.55684228399</v>
      </c>
      <c r="G13" s="1">
        <v>88005.758060267995</v>
      </c>
      <c r="H13" s="1">
        <v>9367.2864782739998</v>
      </c>
      <c r="I13" s="1">
        <v>48987.983390899994</v>
      </c>
      <c r="J13" s="1">
        <v>130511.02004859102</v>
      </c>
      <c r="K13" s="6">
        <v>46.251031041446936</v>
      </c>
      <c r="L13" s="6">
        <v>38.104573770442983</v>
      </c>
      <c r="M13" s="6">
        <v>20.804600370690082</v>
      </c>
      <c r="N13" s="6">
        <v>2.2144306921917556</v>
      </c>
      <c r="O13" s="6">
        <v>11.580781074753393</v>
      </c>
      <c r="P13" s="6">
        <v>30.852863220865807</v>
      </c>
      <c r="Q13" s="7">
        <v>3.1031412821109177</v>
      </c>
      <c r="R13" s="7">
        <v>8.4207443205601251E-2</v>
      </c>
      <c r="S13" s="7">
        <v>-0.32245761242665366</v>
      </c>
      <c r="T13" s="7">
        <v>6.786717369313406</v>
      </c>
      <c r="U13" s="7">
        <v>5.7595993322234973</v>
      </c>
      <c r="V13" s="7">
        <v>8.539505187549624</v>
      </c>
      <c r="W13" s="7">
        <v>5.3592249245513122</v>
      </c>
    </row>
    <row r="14" spans="1:23" ht="15.6">
      <c r="A14" s="8" t="s">
        <v>46</v>
      </c>
      <c r="B14" s="9">
        <f t="shared" si="1"/>
        <v>70</v>
      </c>
      <c r="C14" s="5" t="str">
        <f t="shared" si="0"/>
        <v>decade_70</v>
      </c>
      <c r="D14" s="158">
        <v>431959.65969999996</v>
      </c>
      <c r="E14" s="1">
        <v>191755.35951766901</v>
      </c>
      <c r="F14" s="1">
        <v>157727.01653711498</v>
      </c>
      <c r="G14" s="1">
        <v>93995.713982118003</v>
      </c>
      <c r="H14" s="1">
        <v>10478.742990166</v>
      </c>
      <c r="I14" s="1">
        <v>52554.020417150001</v>
      </c>
      <c r="J14" s="1">
        <v>137882.56922148998</v>
      </c>
      <c r="K14" s="6">
        <v>44.391960038778834</v>
      </c>
      <c r="L14" s="6">
        <v>36.514293174195451</v>
      </c>
      <c r="M14" s="6">
        <v>21.760299109273053</v>
      </c>
      <c r="N14" s="6">
        <v>2.4258614791583977</v>
      </c>
      <c r="O14" s="6">
        <v>12.166418608082351</v>
      </c>
      <c r="P14" s="6">
        <v>31.920242116416777</v>
      </c>
      <c r="Q14" s="7">
        <v>2.1154557882847422</v>
      </c>
      <c r="R14" s="7">
        <v>-1.9890988239165661</v>
      </c>
      <c r="S14" s="7">
        <v>-2.1462958034112365</v>
      </c>
      <c r="T14" s="7">
        <v>6.8063227382780704</v>
      </c>
      <c r="U14" s="7">
        <v>11.865298605629867</v>
      </c>
      <c r="V14" s="7">
        <v>7.2794117647072492</v>
      </c>
      <c r="W14" s="7">
        <v>5.6482197213342067</v>
      </c>
    </row>
    <row r="15" spans="1:23" ht="15.6">
      <c r="A15" s="8" t="s">
        <v>47</v>
      </c>
      <c r="B15" s="9">
        <f t="shared" si="1"/>
        <v>70</v>
      </c>
      <c r="C15" s="5" t="str">
        <f t="shared" si="0"/>
        <v>decade_70</v>
      </c>
      <c r="D15" s="158">
        <v>453828.97079999995</v>
      </c>
      <c r="E15" s="1">
        <v>196241.00102806598</v>
      </c>
      <c r="F15" s="1">
        <v>160681.93773431799</v>
      </c>
      <c r="G15" s="1">
        <v>103220.96006945499</v>
      </c>
      <c r="H15" s="1">
        <v>10789.260773975999</v>
      </c>
      <c r="I15" s="1">
        <v>57524.859908285012</v>
      </c>
      <c r="J15" s="1">
        <v>146069.03026622001</v>
      </c>
      <c r="K15" s="6">
        <v>43.241179751512242</v>
      </c>
      <c r="L15" s="6">
        <v>35.405835253547465</v>
      </c>
      <c r="M15" s="6">
        <v>22.744462498173991</v>
      </c>
      <c r="N15" s="6">
        <v>2.3773847568516664</v>
      </c>
      <c r="O15" s="6">
        <v>12.675449036865457</v>
      </c>
      <c r="P15" s="6">
        <v>32.1859201735695</v>
      </c>
      <c r="Q15" s="7">
        <v>5.0628132995540458</v>
      </c>
      <c r="R15" s="7">
        <v>2.3392522230825263</v>
      </c>
      <c r="S15" s="7">
        <v>1.8734401132273304</v>
      </c>
      <c r="T15" s="7">
        <v>9.814539085358744</v>
      </c>
      <c r="U15" s="7">
        <v>2.9633113828768489</v>
      </c>
      <c r="V15" s="7">
        <v>9.4585332419456005</v>
      </c>
      <c r="W15" s="7">
        <v>5.9372704548169377</v>
      </c>
    </row>
    <row r="16" spans="1:23" ht="15.6">
      <c r="A16" s="8" t="s">
        <v>48</v>
      </c>
      <c r="B16" s="9">
        <f t="shared" si="1"/>
        <v>70</v>
      </c>
      <c r="C16" s="5" t="str">
        <f t="shared" si="0"/>
        <v>decade_70</v>
      </c>
      <c r="D16" s="158">
        <v>488247.20970000001</v>
      </c>
      <c r="E16" s="1">
        <v>214342.81002714497</v>
      </c>
      <c r="F16" s="1">
        <v>177283.90638639798</v>
      </c>
      <c r="G16" s="1">
        <v>110194.95477562099</v>
      </c>
      <c r="H16" s="1">
        <v>10944.519665881</v>
      </c>
      <c r="I16" s="1">
        <v>61502.560660507996</v>
      </c>
      <c r="J16" s="1">
        <v>154471.71602490501</v>
      </c>
      <c r="K16" s="6">
        <v>43.900467994245446</v>
      </c>
      <c r="L16" s="6">
        <v>36.310275381876487</v>
      </c>
      <c r="M16" s="6">
        <v>22.569500160242491</v>
      </c>
      <c r="N16" s="6">
        <v>2.2415938992474285</v>
      </c>
      <c r="O16" s="6">
        <v>12.596602589556591</v>
      </c>
      <c r="P16" s="6">
        <v>31.638013071251152</v>
      </c>
      <c r="Q16" s="7">
        <v>7.5839668938120726</v>
      </c>
      <c r="R16" s="7">
        <v>9.2242746950165149</v>
      </c>
      <c r="S16" s="7">
        <v>10.332193453834721</v>
      </c>
      <c r="T16" s="7">
        <v>6.7563745788388001</v>
      </c>
      <c r="U16" s="7">
        <v>1.4390132480576436</v>
      </c>
      <c r="V16" s="7">
        <v>6.9147508721704778</v>
      </c>
      <c r="W16" s="7">
        <v>5.7525443575346333</v>
      </c>
    </row>
    <row r="17" spans="1:23" ht="15.6">
      <c r="A17" s="8" t="s">
        <v>49</v>
      </c>
      <c r="B17" s="9">
        <f t="shared" si="1"/>
        <v>70</v>
      </c>
      <c r="C17" s="5" t="str">
        <f t="shared" si="0"/>
        <v>decade_70</v>
      </c>
      <c r="D17" s="158">
        <v>470402.16490000003</v>
      </c>
      <c r="E17" s="1">
        <v>190674.65450279802</v>
      </c>
      <c r="F17" s="1">
        <v>153404.20882165298</v>
      </c>
      <c r="G17" s="1">
        <v>114705.939857285</v>
      </c>
      <c r="H17" s="1">
        <v>12230.950484523</v>
      </c>
      <c r="I17" s="1">
        <v>62073.744080297001</v>
      </c>
      <c r="J17" s="1">
        <v>158795.02006634299</v>
      </c>
      <c r="K17" s="6">
        <v>40.534391363469254</v>
      </c>
      <c r="L17" s="6">
        <v>32.61128886476623</v>
      </c>
      <c r="M17" s="6">
        <v>24.384653901767152</v>
      </c>
      <c r="N17" s="6">
        <v>2.6001050584286967</v>
      </c>
      <c r="O17" s="6">
        <v>13.19588826584012</v>
      </c>
      <c r="P17" s="6">
        <v>33.757289382394802</v>
      </c>
      <c r="Q17" s="7">
        <v>-3.6549199760843964</v>
      </c>
      <c r="R17" s="7">
        <v>-11.042197086690031</v>
      </c>
      <c r="S17" s="7">
        <v>-13.469749201429577</v>
      </c>
      <c r="T17" s="7">
        <v>4.0936403039951141</v>
      </c>
      <c r="U17" s="7">
        <v>11.754109434810418</v>
      </c>
      <c r="V17" s="7">
        <v>0.92871485943799703</v>
      </c>
      <c r="W17" s="7">
        <v>2.7987674071937843</v>
      </c>
    </row>
    <row r="18" spans="1:23" ht="15.6">
      <c r="A18" s="8" t="s">
        <v>50</v>
      </c>
      <c r="B18" s="9">
        <f t="shared" si="1"/>
        <v>70</v>
      </c>
      <c r="C18" s="5" t="str">
        <f t="shared" si="0"/>
        <v>decade_70</v>
      </c>
      <c r="D18" s="158">
        <v>475189.54170000006</v>
      </c>
      <c r="E18" s="1">
        <v>187962.15648534201</v>
      </c>
      <c r="F18" s="1">
        <v>149894.30258180099</v>
      </c>
      <c r="G18" s="1">
        <v>118823.443277867</v>
      </c>
      <c r="H18" s="1">
        <v>12519.288426633</v>
      </c>
      <c r="I18" s="1">
        <v>62562.594754891004</v>
      </c>
      <c r="J18" s="1">
        <v>163712.02655298801</v>
      </c>
      <c r="K18" s="6">
        <v>39.555196398663078</v>
      </c>
      <c r="L18" s="6">
        <v>31.5441080722339</v>
      </c>
      <c r="M18" s="6">
        <v>25.00548367558212</v>
      </c>
      <c r="N18" s="6">
        <v>2.6345883753764858</v>
      </c>
      <c r="O18" s="6">
        <v>13.165818955331398</v>
      </c>
      <c r="P18" s="6">
        <v>34.451942264407791</v>
      </c>
      <c r="Q18" s="7">
        <v>1.0177199760587299</v>
      </c>
      <c r="R18" s="7">
        <v>-1.4225792224609486</v>
      </c>
      <c r="S18" s="7">
        <v>-2.288011695906329</v>
      </c>
      <c r="T18" s="7">
        <v>3.5896165671149363</v>
      </c>
      <c r="U18" s="7">
        <v>2.3574450936978417</v>
      </c>
      <c r="V18" s="7">
        <v>0.78753212302070641</v>
      </c>
      <c r="W18" s="7">
        <v>3.0964487958065372</v>
      </c>
    </row>
    <row r="19" spans="1:23" ht="15.6">
      <c r="A19" s="8" t="s">
        <v>51</v>
      </c>
      <c r="B19" s="9">
        <f t="shared" si="1"/>
        <v>70</v>
      </c>
      <c r="C19" s="5" t="str">
        <f t="shared" si="0"/>
        <v>decade_70</v>
      </c>
      <c r="D19" s="158">
        <v>513860.32779999997</v>
      </c>
      <c r="E19" s="1">
        <v>215913.768641476</v>
      </c>
      <c r="F19" s="1">
        <v>175484.09823465301</v>
      </c>
      <c r="G19" s="1">
        <v>122754.60064615699</v>
      </c>
      <c r="H19" s="1">
        <v>12898.810162401</v>
      </c>
      <c r="I19" s="1">
        <v>62804.447193901004</v>
      </c>
      <c r="J19" s="1">
        <v>169941.976195886</v>
      </c>
      <c r="K19" s="6">
        <v>42.017987565973762</v>
      </c>
      <c r="L19" s="6">
        <v>34.150154962527743</v>
      </c>
      <c r="M19" s="6">
        <v>23.888709442059596</v>
      </c>
      <c r="N19" s="6">
        <v>2.5101782458328552</v>
      </c>
      <c r="O19" s="6">
        <v>12.222085223583399</v>
      </c>
      <c r="P19" s="6">
        <v>33.071628028468709</v>
      </c>
      <c r="Q19" s="7">
        <v>8.1379707898566966</v>
      </c>
      <c r="R19" s="7">
        <v>14.87087224300587</v>
      </c>
      <c r="S19" s="7">
        <v>17.07189346899095</v>
      </c>
      <c r="T19" s="7">
        <v>3.3084021636176901</v>
      </c>
      <c r="U19" s="7">
        <v>3.0314960629920553</v>
      </c>
      <c r="V19" s="7">
        <v>0.38657673959581373</v>
      </c>
      <c r="W19" s="7">
        <v>3.8054318757587233</v>
      </c>
    </row>
    <row r="20" spans="1:23" ht="15.6">
      <c r="A20" s="8" t="s">
        <v>52</v>
      </c>
      <c r="B20" s="9">
        <f t="shared" si="1"/>
        <v>70</v>
      </c>
      <c r="C20" s="5" t="str">
        <f t="shared" si="0"/>
        <v>decade_70</v>
      </c>
      <c r="D20" s="158">
        <v>527270.2006000001</v>
      </c>
      <c r="E20" s="1">
        <v>215572.022519224</v>
      </c>
      <c r="F20" s="1">
        <v>174878.55530509399</v>
      </c>
      <c r="G20" s="1">
        <v>128685.280052253</v>
      </c>
      <c r="H20" s="1">
        <v>13263.545337035001</v>
      </c>
      <c r="I20" s="1">
        <v>66283.005678381</v>
      </c>
      <c r="J20" s="1">
        <v>177731.861151572</v>
      </c>
      <c r="K20" s="6">
        <v>40.884545015803411</v>
      </c>
      <c r="L20" s="6">
        <v>33.166781491935872</v>
      </c>
      <c r="M20" s="6">
        <v>24.405945927878591</v>
      </c>
      <c r="N20" s="6">
        <v>2.5155120319604491</v>
      </c>
      <c r="O20" s="6">
        <v>12.570975109717017</v>
      </c>
      <c r="P20" s="6">
        <v>33.707928297355771</v>
      </c>
      <c r="Q20" s="7">
        <v>2.6096338001830328</v>
      </c>
      <c r="R20" s="7">
        <v>-0.15827898535709434</v>
      </c>
      <c r="S20" s="7">
        <v>-0.34506997252212429</v>
      </c>
      <c r="T20" s="7">
        <v>4.8313296405006687</v>
      </c>
      <c r="U20" s="7">
        <v>2.8276652655698027</v>
      </c>
      <c r="V20" s="7">
        <v>5.5387136419501859</v>
      </c>
      <c r="W20" s="7">
        <v>4.5838498116009152</v>
      </c>
    </row>
    <row r="21" spans="1:23" ht="15.6">
      <c r="A21" s="8" t="s">
        <v>53</v>
      </c>
      <c r="B21" s="9">
        <f t="shared" si="1"/>
        <v>70</v>
      </c>
      <c r="C21" s="5" t="str">
        <f t="shared" si="0"/>
        <v>decade_70</v>
      </c>
      <c r="D21" s="158">
        <v>561629.7387000001</v>
      </c>
      <c r="E21" s="1">
        <v>229427.949067496</v>
      </c>
      <c r="F21" s="1">
        <v>187555.70867299399</v>
      </c>
      <c r="G21" s="1">
        <v>138291.30354502698</v>
      </c>
      <c r="H21" s="1">
        <v>13919.082880634</v>
      </c>
      <c r="I21" s="1">
        <v>73394.496544580994</v>
      </c>
      <c r="J21" s="1">
        <v>186910.23774283001</v>
      </c>
      <c r="K21" s="6">
        <v>40.850391861113167</v>
      </c>
      <c r="L21" s="6">
        <v>33.39490339438359</v>
      </c>
      <c r="M21" s="6">
        <v>24.62321597590768</v>
      </c>
      <c r="N21" s="6">
        <v>2.4783379371705618</v>
      </c>
      <c r="O21" s="6">
        <v>13.068128606306825</v>
      </c>
      <c r="P21" s="6">
        <v>33.279975197800177</v>
      </c>
      <c r="Q21" s="7">
        <v>6.5164953492348001</v>
      </c>
      <c r="R21" s="7">
        <v>6.4275161434904513</v>
      </c>
      <c r="S21" s="7">
        <v>7.2491183071494234</v>
      </c>
      <c r="T21" s="7">
        <v>7.4647414909253254</v>
      </c>
      <c r="U21" s="7">
        <v>4.9424005945724101</v>
      </c>
      <c r="V21" s="7">
        <v>10.728980669202654</v>
      </c>
      <c r="W21" s="7">
        <v>5.1641706398553806</v>
      </c>
    </row>
    <row r="22" spans="1:23" ht="15.6">
      <c r="A22" s="8" t="s">
        <v>54</v>
      </c>
      <c r="B22" s="9">
        <f t="shared" si="1"/>
        <v>80</v>
      </c>
      <c r="C22" s="5" t="str">
        <f t="shared" si="0"/>
        <v>decade_80</v>
      </c>
      <c r="D22" s="48">
        <v>589786.55839999998</v>
      </c>
      <c r="E22" s="1">
        <v>245699.358678805</v>
      </c>
      <c r="F22" s="1">
        <v>201455.16165796801</v>
      </c>
      <c r="G22" s="1">
        <v>139321.303028158</v>
      </c>
      <c r="H22" s="1">
        <v>12965.349687503001</v>
      </c>
      <c r="I22" s="1">
        <v>75118.338397097003</v>
      </c>
      <c r="J22" s="1">
        <v>196157.750329134</v>
      </c>
      <c r="K22" s="6">
        <v>41.659029894704531</v>
      </c>
      <c r="L22" s="6">
        <v>34.157299583850268</v>
      </c>
      <c r="M22" s="6">
        <v>23.622325915008172</v>
      </c>
      <c r="N22" s="6">
        <v>2.1983121695204444</v>
      </c>
      <c r="O22" s="6">
        <v>12.736529398174396</v>
      </c>
      <c r="P22" s="6">
        <v>33.25910832238695</v>
      </c>
      <c r="Q22" s="7">
        <v>5.0134132436032042</v>
      </c>
      <c r="R22" s="7">
        <v>7.0921653954732768</v>
      </c>
      <c r="S22" s="7">
        <v>7.4108397357330844</v>
      </c>
      <c r="T22" s="7">
        <v>0.7448042333303011</v>
      </c>
      <c r="U22" s="7">
        <v>-6.8519830028309778</v>
      </c>
      <c r="V22" s="7">
        <v>2.348734487835773</v>
      </c>
      <c r="W22" s="7">
        <v>4.9475687891573115</v>
      </c>
    </row>
    <row r="23" spans="1:23" ht="15.6">
      <c r="A23" s="8" t="s">
        <v>55</v>
      </c>
      <c r="B23" s="9">
        <f t="shared" si="1"/>
        <v>80</v>
      </c>
      <c r="C23" s="5" t="str">
        <f t="shared" si="0"/>
        <v>decade_80</v>
      </c>
      <c r="D23" s="48">
        <v>595741.42890000006</v>
      </c>
      <c r="E23" s="1">
        <v>241086.68065175897</v>
      </c>
      <c r="F23" s="1">
        <v>196089.37847659699</v>
      </c>
      <c r="G23" s="1">
        <v>142814.24650823799</v>
      </c>
      <c r="H23" s="1">
        <v>13307.905020436001</v>
      </c>
      <c r="I23" s="1">
        <v>77572.883363215995</v>
      </c>
      <c r="J23" s="1">
        <v>203373.845306214</v>
      </c>
      <c r="K23" s="6">
        <v>40.468342296910713</v>
      </c>
      <c r="L23" s="6">
        <v>32.915182487587607</v>
      </c>
      <c r="M23" s="6">
        <v>23.972522235348936</v>
      </c>
      <c r="N23" s="6">
        <v>2.2338391078505704</v>
      </c>
      <c r="O23" s="6">
        <v>13.021233642664328</v>
      </c>
      <c r="P23" s="6">
        <v>34.137938951422484</v>
      </c>
      <c r="Q23" s="7">
        <v>1.0096653467577699</v>
      </c>
      <c r="R23" s="7">
        <v>-1.8773667346344349</v>
      </c>
      <c r="S23" s="7">
        <v>-2.6635123851932305</v>
      </c>
      <c r="T23" s="7">
        <v>2.5071137034757998</v>
      </c>
      <c r="U23" s="7">
        <v>2.6420832541306671</v>
      </c>
      <c r="V23" s="7">
        <v>3.2675709001223727</v>
      </c>
      <c r="W23" s="7">
        <v>3.6787202978072941</v>
      </c>
    </row>
    <row r="24" spans="1:23" ht="15.6">
      <c r="A24" s="8" t="s">
        <v>56</v>
      </c>
      <c r="B24" s="9">
        <f t="shared" si="1"/>
        <v>80</v>
      </c>
      <c r="C24" s="5" t="str">
        <f t="shared" si="0"/>
        <v>decade_80</v>
      </c>
      <c r="D24" s="48">
        <v>593843.4362</v>
      </c>
      <c r="E24" s="1">
        <v>228987.79437600903</v>
      </c>
      <c r="F24" s="1">
        <v>185055.04064907401</v>
      </c>
      <c r="G24" s="1">
        <v>148011.438342159</v>
      </c>
      <c r="H24" s="1">
        <v>14094.057187384002</v>
      </c>
      <c r="I24" s="1">
        <v>80614.049138849005</v>
      </c>
      <c r="J24" s="1">
        <v>209352.75674127502</v>
      </c>
      <c r="K24" s="6">
        <v>38.560297279919489</v>
      </c>
      <c r="L24" s="6">
        <v>31.162260853338708</v>
      </c>
      <c r="M24" s="6">
        <v>24.924320000787272</v>
      </c>
      <c r="N24" s="6">
        <v>2.3733624602423453</v>
      </c>
      <c r="O24" s="6">
        <v>13.57496677149414</v>
      </c>
      <c r="P24" s="6">
        <v>35.253863893978831</v>
      </c>
      <c r="Q24" s="7">
        <v>-0.31859337086973916</v>
      </c>
      <c r="R24" s="7">
        <v>-5.0184797613213439</v>
      </c>
      <c r="S24" s="7">
        <v>-5.6271981242675579</v>
      </c>
      <c r="T24" s="7">
        <v>3.6391270205813946</v>
      </c>
      <c r="U24" s="7">
        <v>5.9074074074075735</v>
      </c>
      <c r="V24" s="7">
        <v>3.9203980099508446</v>
      </c>
      <c r="W24" s="7">
        <v>2.9398625108645349</v>
      </c>
    </row>
    <row r="25" spans="1:23" ht="15.6">
      <c r="A25" s="8" t="s">
        <v>57</v>
      </c>
      <c r="B25" s="9">
        <f t="shared" si="1"/>
        <v>80</v>
      </c>
      <c r="C25" s="5" t="str">
        <f t="shared" si="0"/>
        <v>decade_80</v>
      </c>
      <c r="D25" s="48">
        <v>620871.8959</v>
      </c>
      <c r="E25" s="1">
        <v>245479.28133306201</v>
      </c>
      <c r="F25" s="1">
        <v>200647.77108522199</v>
      </c>
      <c r="G25" s="1">
        <v>148920.039468264</v>
      </c>
      <c r="H25" s="1">
        <v>14271.495920990001</v>
      </c>
      <c r="I25" s="1">
        <v>84200.669351397009</v>
      </c>
      <c r="J25" s="1">
        <v>216163.47444105899</v>
      </c>
      <c r="K25" s="6">
        <v>39.537831065331368</v>
      </c>
      <c r="L25" s="6">
        <v>32.317096716766045</v>
      </c>
      <c r="M25" s="6">
        <v>23.985630602975405</v>
      </c>
      <c r="N25" s="6">
        <v>2.2986216666003871</v>
      </c>
      <c r="O25" s="6">
        <v>13.561681549354375</v>
      </c>
      <c r="P25" s="6">
        <v>34.81611518712954</v>
      </c>
      <c r="Q25" s="7">
        <v>4.5514453898749698</v>
      </c>
      <c r="R25" s="7">
        <v>7.201906547897992</v>
      </c>
      <c r="S25" s="7">
        <v>8.425996061202671</v>
      </c>
      <c r="T25" s="7">
        <v>0.61387223601231522</v>
      </c>
      <c r="U25" s="7">
        <v>1.2589613568818889</v>
      </c>
      <c r="V25" s="7">
        <v>4.4491254947018462</v>
      </c>
      <c r="W25" s="7">
        <v>3.2532257066005004</v>
      </c>
    </row>
    <row r="26" spans="1:23" ht="15.6">
      <c r="A26" s="8" t="s">
        <v>58</v>
      </c>
      <c r="B26" s="9">
        <f t="shared" si="1"/>
        <v>80</v>
      </c>
      <c r="C26" s="5" t="str">
        <f t="shared" si="0"/>
        <v>decade_80</v>
      </c>
      <c r="D26" s="48">
        <v>628079.05039999995</v>
      </c>
      <c r="E26" s="1">
        <v>241739.75570213597</v>
      </c>
      <c r="F26" s="1">
        <v>195119.38841350601</v>
      </c>
      <c r="G26" s="1">
        <v>151023.852445456</v>
      </c>
      <c r="H26" s="1">
        <v>14978.786428557998</v>
      </c>
      <c r="I26" s="1">
        <v>86655.214317516991</v>
      </c>
      <c r="J26" s="1">
        <v>225075.647015283</v>
      </c>
      <c r="K26" s="6">
        <v>38.488746846146356</v>
      </c>
      <c r="L26" s="6">
        <v>31.066055823584911</v>
      </c>
      <c r="M26" s="6">
        <v>24.045357403542528</v>
      </c>
      <c r="N26" s="6">
        <v>2.3848568773339234</v>
      </c>
      <c r="O26" s="6">
        <v>13.796864305906961</v>
      </c>
      <c r="P26" s="6">
        <v>35.835560328264535</v>
      </c>
      <c r="Q26" s="7">
        <v>1.1608118434081542</v>
      </c>
      <c r="R26" s="7">
        <v>-1.523356924714278</v>
      </c>
      <c r="S26" s="7">
        <v>-2.7552674230145766</v>
      </c>
      <c r="T26" s="7">
        <v>1.4127131477428401</v>
      </c>
      <c r="U26" s="7">
        <v>4.9559661543800742</v>
      </c>
      <c r="V26" s="7">
        <v>2.9151133655201251</v>
      </c>
      <c r="W26" s="7">
        <v>4.1228855139696963</v>
      </c>
    </row>
    <row r="27" spans="1:23" ht="15.6">
      <c r="A27" s="8" t="s">
        <v>59</v>
      </c>
      <c r="B27" s="9">
        <f t="shared" si="1"/>
        <v>80</v>
      </c>
      <c r="C27" s="5" t="str">
        <f t="shared" si="0"/>
        <v>decade_80</v>
      </c>
      <c r="D27" s="48">
        <v>684634.01520000002</v>
      </c>
      <c r="E27" s="1">
        <v>272899.48721532698</v>
      </c>
      <c r="F27" s="1">
        <v>222817.37056185998</v>
      </c>
      <c r="G27" s="1">
        <v>161723.378873807</v>
      </c>
      <c r="H27" s="1">
        <v>16795.069021162002</v>
      </c>
      <c r="I27" s="1">
        <v>88481.972101526</v>
      </c>
      <c r="J27" s="1">
        <v>240036.06684508</v>
      </c>
      <c r="K27" s="6">
        <v>39.860638115622358</v>
      </c>
      <c r="L27" s="6">
        <v>32.545471830926928</v>
      </c>
      <c r="M27" s="6">
        <v>23.621873188197238</v>
      </c>
      <c r="N27" s="6">
        <v>2.4531455709596477</v>
      </c>
      <c r="O27" s="6">
        <v>12.923981300531501</v>
      </c>
      <c r="P27" s="6">
        <v>35.060493857431112</v>
      </c>
      <c r="Q27" s="7">
        <v>9.0044341972530919</v>
      </c>
      <c r="R27" s="7">
        <v>12.889783652956547</v>
      </c>
      <c r="S27" s="7">
        <v>14.195402298850553</v>
      </c>
      <c r="T27" s="7">
        <v>7.0846599759566198</v>
      </c>
      <c r="U27" s="7">
        <v>12.125699243171978</v>
      </c>
      <c r="V27" s="7">
        <v>2.1080760095007203</v>
      </c>
      <c r="W27" s="7">
        <v>6.6468407525142705</v>
      </c>
    </row>
    <row r="28" spans="1:23" ht="15.6">
      <c r="A28" s="8" t="s">
        <v>60</v>
      </c>
      <c r="B28" s="9">
        <f t="shared" si="1"/>
        <v>80</v>
      </c>
      <c r="C28" s="5" t="str">
        <f t="shared" si="0"/>
        <v>decade_80</v>
      </c>
      <c r="D28" s="48">
        <v>693191.28810000001</v>
      </c>
      <c r="E28" s="1">
        <v>257130.855930472</v>
      </c>
      <c r="F28" s="1">
        <v>209266.27056734002</v>
      </c>
      <c r="G28" s="1">
        <v>175745.24811041198</v>
      </c>
      <c r="H28" s="1">
        <v>17391.460320226004</v>
      </c>
      <c r="I28" s="1">
        <v>96241.833336135009</v>
      </c>
      <c r="J28" s="1">
        <v>251164.31986943504</v>
      </c>
      <c r="K28" s="6">
        <v>37.093780655445599</v>
      </c>
      <c r="L28" s="6">
        <v>30.188820050079915</v>
      </c>
      <c r="M28" s="6">
        <v>25.353066480699756</v>
      </c>
      <c r="N28" s="6">
        <v>2.508897705263299</v>
      </c>
      <c r="O28" s="6">
        <v>13.883878085070672</v>
      </c>
      <c r="P28" s="6">
        <v>36.233046228532807</v>
      </c>
      <c r="Q28" s="7">
        <v>1.2499047242781491</v>
      </c>
      <c r="R28" s="7">
        <v>-5.7781828195276157</v>
      </c>
      <c r="S28" s="7">
        <v>-6.0817071668825822</v>
      </c>
      <c r="T28" s="7">
        <v>8.6702796678186314</v>
      </c>
      <c r="U28" s="7">
        <v>3.5509904622156734</v>
      </c>
      <c r="V28" s="7">
        <v>8.7699912765339221</v>
      </c>
      <c r="W28" s="7">
        <v>4.6360753909275019</v>
      </c>
    </row>
    <row r="29" spans="1:23" ht="15.6">
      <c r="A29" s="8" t="s">
        <v>61</v>
      </c>
      <c r="B29" s="9">
        <f t="shared" si="1"/>
        <v>80</v>
      </c>
      <c r="C29" s="5" t="str">
        <f t="shared" si="0"/>
        <v>decade_80</v>
      </c>
      <c r="D29" s="48">
        <v>744971.92079999996</v>
      </c>
      <c r="E29" s="1">
        <v>282937.16127728601</v>
      </c>
      <c r="F29" s="1">
        <v>235455.27577691895</v>
      </c>
      <c r="G29" s="1">
        <v>188059.068251558</v>
      </c>
      <c r="H29" s="1">
        <v>17936.098655321002</v>
      </c>
      <c r="I29" s="1">
        <v>102231.54054905601</v>
      </c>
      <c r="J29" s="1">
        <v>263566.25558509299</v>
      </c>
      <c r="K29" s="6">
        <v>37.979573911114585</v>
      </c>
      <c r="L29" s="6">
        <v>31.605926237336778</v>
      </c>
      <c r="M29" s="6">
        <v>25.24377939635735</v>
      </c>
      <c r="N29" s="6">
        <v>2.4076207645598289</v>
      </c>
      <c r="O29" s="6">
        <v>13.722871653910531</v>
      </c>
      <c r="P29" s="6">
        <v>35.379354338893492</v>
      </c>
      <c r="Q29" s="7">
        <v>7.4698908640251211</v>
      </c>
      <c r="R29" s="7">
        <v>10.036253818480665</v>
      </c>
      <c r="S29" s="7">
        <v>12.514680525714027</v>
      </c>
      <c r="T29" s="7">
        <v>7.0066304913176705</v>
      </c>
      <c r="U29" s="7">
        <v>3.1316423409343725</v>
      </c>
      <c r="V29" s="7">
        <v>6.2236004918997114</v>
      </c>
      <c r="W29" s="7">
        <v>4.9377776756288299</v>
      </c>
    </row>
    <row r="30" spans="1:23" ht="15.6">
      <c r="A30" s="8" t="s">
        <v>62</v>
      </c>
      <c r="B30" s="9">
        <f t="shared" si="1"/>
        <v>80</v>
      </c>
      <c r="C30" s="5" t="str">
        <f t="shared" si="0"/>
        <v>decade_80</v>
      </c>
      <c r="D30" s="48">
        <v>785964.64989999996</v>
      </c>
      <c r="E30" s="1">
        <v>289451.80856063502</v>
      </c>
      <c r="F30" s="1">
        <v>240148.23348100303</v>
      </c>
      <c r="G30" s="1">
        <v>201012.15615245298</v>
      </c>
      <c r="H30" s="1">
        <v>18422.645273255999</v>
      </c>
      <c r="I30" s="1">
        <v>114859.32534330701</v>
      </c>
      <c r="J30" s="1">
        <v>281161.10976466403</v>
      </c>
      <c r="K30" s="6">
        <v>36.827586151293524</v>
      </c>
      <c r="L30" s="6">
        <v>30.554584549261552</v>
      </c>
      <c r="M30" s="6">
        <v>25.575215905451753</v>
      </c>
      <c r="N30" s="6">
        <v>2.3439534177014134</v>
      </c>
      <c r="O30" s="6">
        <v>14.613802969118373</v>
      </c>
      <c r="P30" s="6">
        <v>35.772742425557787</v>
      </c>
      <c r="Q30" s="7">
        <v>5.5025871385835998</v>
      </c>
      <c r="R30" s="7">
        <v>2.3025067664987571</v>
      </c>
      <c r="S30" s="7">
        <v>1.9931418774113192</v>
      </c>
      <c r="T30" s="7">
        <v>6.887776282911406</v>
      </c>
      <c r="U30" s="7">
        <v>2.7126669365785174</v>
      </c>
      <c r="V30" s="7">
        <v>12.352141742588266</v>
      </c>
      <c r="W30" s="7">
        <v>6.6756854516569524</v>
      </c>
    </row>
    <row r="31" spans="1:23" ht="15.6">
      <c r="A31" s="8" t="s">
        <v>63</v>
      </c>
      <c r="B31" s="9">
        <f t="shared" si="1"/>
        <v>80</v>
      </c>
      <c r="C31" s="5" t="str">
        <f t="shared" si="0"/>
        <v>decade_80</v>
      </c>
      <c r="D31" s="48">
        <v>745082.80009999999</v>
      </c>
      <c r="E31" s="1">
        <v>252475.23598230499</v>
      </c>
      <c r="F31" s="1">
        <v>208060.06509334501</v>
      </c>
      <c r="G31" s="1">
        <v>194656.21011745103</v>
      </c>
      <c r="H31" s="1">
        <v>18621.209321188002</v>
      </c>
      <c r="I31" s="1">
        <v>111159.497606116</v>
      </c>
      <c r="J31" s="1">
        <v>287348.71034362103</v>
      </c>
      <c r="K31" s="6">
        <v>33.885527346547185</v>
      </c>
      <c r="L31" s="6">
        <v>27.924421965642019</v>
      </c>
      <c r="M31" s="6">
        <v>26.125446741130727</v>
      </c>
      <c r="N31" s="6">
        <v>2.4992134187889974</v>
      </c>
      <c r="O31" s="6">
        <v>14.919079811156145</v>
      </c>
      <c r="P31" s="6">
        <v>38.566010422607398</v>
      </c>
      <c r="Q31" s="7">
        <v>-5.2014870904437567</v>
      </c>
      <c r="R31" s="7">
        <v>-12.774690461325653</v>
      </c>
      <c r="S31" s="7">
        <v>-13.361817375265581</v>
      </c>
      <c r="T31" s="7">
        <v>-3.1619709756167342</v>
      </c>
      <c r="U31" s="7">
        <v>1.0778259310038201</v>
      </c>
      <c r="V31" s="7">
        <v>-3.221181846691564</v>
      </c>
      <c r="W31" s="7">
        <v>2.2007313117152356</v>
      </c>
    </row>
    <row r="32" spans="1:23" ht="15.6">
      <c r="A32" s="8" t="s">
        <v>64</v>
      </c>
      <c r="B32" s="9">
        <f t="shared" si="1"/>
        <v>90</v>
      </c>
      <c r="C32" s="5" t="str">
        <f t="shared" si="0"/>
        <v>decade_90</v>
      </c>
      <c r="D32" s="158">
        <v>798506.29560000007</v>
      </c>
      <c r="E32" s="1">
        <v>285014.81329595897</v>
      </c>
      <c r="F32" s="1">
        <v>238101.72265425199</v>
      </c>
      <c r="G32" s="1">
        <v>204861.19563380702</v>
      </c>
      <c r="H32" s="1">
        <v>20890.946455229001</v>
      </c>
      <c r="I32" s="1">
        <v>111375.621062252</v>
      </c>
      <c r="J32" s="1">
        <v>300613.64965670102</v>
      </c>
      <c r="K32" s="6">
        <v>35.693496077172185</v>
      </c>
      <c r="L32" s="6">
        <v>29.818390157505473</v>
      </c>
      <c r="M32" s="6">
        <v>25.655551717331633</v>
      </c>
      <c r="N32" s="6">
        <v>2.6162531930360649</v>
      </c>
      <c r="O32" s="6">
        <v>13.947995360332634</v>
      </c>
      <c r="P32" s="6">
        <v>37.646998065408987</v>
      </c>
      <c r="Q32" s="7">
        <v>7.1701420959965709</v>
      </c>
      <c r="R32" s="7">
        <v>12.888225329130716</v>
      </c>
      <c r="S32" s="7">
        <v>14.438935000538887</v>
      </c>
      <c r="T32" s="7">
        <v>5.2425686856836125</v>
      </c>
      <c r="U32" s="7">
        <v>12.188988883006626</v>
      </c>
      <c r="V32" s="7">
        <v>0.19442644199582299</v>
      </c>
      <c r="W32" s="7">
        <v>4.6163211580860537</v>
      </c>
    </row>
    <row r="33" spans="1:23" ht="15.6">
      <c r="A33" s="8" t="s">
        <v>65</v>
      </c>
      <c r="B33" s="9">
        <f t="shared" si="1"/>
        <v>90</v>
      </c>
      <c r="C33" s="5" t="str">
        <f t="shared" si="0"/>
        <v>decade_90</v>
      </c>
      <c r="D33" s="158">
        <v>843426.45680000004</v>
      </c>
      <c r="E33" s="1">
        <v>298130.26386373403</v>
      </c>
      <c r="F33" s="1">
        <v>249645.22522064499</v>
      </c>
      <c r="G33" s="1">
        <v>221264.27948722499</v>
      </c>
      <c r="H33" s="1">
        <v>23745.429708392003</v>
      </c>
      <c r="I33" s="1">
        <v>120474.59407221399</v>
      </c>
      <c r="J33" s="1">
        <v>316225.21172730898</v>
      </c>
      <c r="K33" s="6">
        <v>35.34751150620226</v>
      </c>
      <c r="L33" s="6">
        <v>29.598932213700149</v>
      </c>
      <c r="M33" s="6">
        <v>26.233974249125662</v>
      </c>
      <c r="N33" s="6">
        <v>2.8153527218583214</v>
      </c>
      <c r="O33" s="6">
        <v>14.283947711256333</v>
      </c>
      <c r="P33" s="6">
        <v>37.492920595244591</v>
      </c>
      <c r="Q33" s="7">
        <v>5.6255237369477253</v>
      </c>
      <c r="R33" s="7">
        <v>4.6016733011543476</v>
      </c>
      <c r="S33" s="7">
        <v>4.848139038101519</v>
      </c>
      <c r="T33" s="7">
        <v>8.0069257638907754</v>
      </c>
      <c r="U33" s="7">
        <v>13.663733518633975</v>
      </c>
      <c r="V33" s="7">
        <v>8.169627179790302</v>
      </c>
      <c r="W33" s="7">
        <v>5.1932312749059379</v>
      </c>
    </row>
    <row r="34" spans="1:23" ht="15.6">
      <c r="A34" s="8" t="s">
        <v>66</v>
      </c>
      <c r="B34" s="9">
        <f t="shared" si="1"/>
        <v>90</v>
      </c>
      <c r="C34" s="5" t="str">
        <f t="shared" si="0"/>
        <v>decade_90</v>
      </c>
      <c r="D34" s="158">
        <v>868091.70150000008</v>
      </c>
      <c r="E34" s="1">
        <v>297293.00992963096</v>
      </c>
      <c r="F34" s="1">
        <v>249295.74277910401</v>
      </c>
      <c r="G34" s="1">
        <v>224401.75438974096</v>
      </c>
      <c r="H34" s="1">
        <v>26568.677497054996</v>
      </c>
      <c r="I34" s="1">
        <v>124435.98277506801</v>
      </c>
      <c r="J34" s="1">
        <v>338780.92980454501</v>
      </c>
      <c r="K34" s="6">
        <v>34.246728705726596</v>
      </c>
      <c r="L34" s="6">
        <v>28.717673760541526</v>
      </c>
      <c r="M34" s="6">
        <v>25.85000570815167</v>
      </c>
      <c r="N34" s="6">
        <v>3.0605842045427032</v>
      </c>
      <c r="O34" s="6">
        <v>14.334428328257438</v>
      </c>
      <c r="P34" s="6">
        <v>39.025938068427095</v>
      </c>
      <c r="Q34" s="7">
        <v>2.9244096507929269</v>
      </c>
      <c r="R34" s="7">
        <v>-0.2808349354581951</v>
      </c>
      <c r="S34" s="7">
        <v>-0.13999163862721492</v>
      </c>
      <c r="T34" s="7">
        <v>1.4179762362849515</v>
      </c>
      <c r="U34" s="7">
        <v>11.889647074549313</v>
      </c>
      <c r="V34" s="7">
        <v>3.2881527705995115</v>
      </c>
      <c r="W34" s="7">
        <v>7.1328019527698325</v>
      </c>
    </row>
    <row r="35" spans="1:23" ht="15.6">
      <c r="A35" s="8" t="s">
        <v>67</v>
      </c>
      <c r="B35" s="9">
        <f t="shared" si="1"/>
        <v>90</v>
      </c>
      <c r="C35" s="5" t="str">
        <f t="shared" si="0"/>
        <v>decade_90</v>
      </c>
      <c r="D35" s="158">
        <v>936269.66619999998</v>
      </c>
      <c r="E35" s="1">
        <v>327381.95841968601</v>
      </c>
      <c r="F35" s="1">
        <v>276103.59002942499</v>
      </c>
      <c r="G35" s="1">
        <v>242074.632335145</v>
      </c>
      <c r="H35" s="1">
        <v>27337.762940401</v>
      </c>
      <c r="I35" s="1">
        <v>137168.25846808101</v>
      </c>
      <c r="J35" s="1">
        <v>358156.80851284298</v>
      </c>
      <c r="K35" s="6">
        <v>34.966630901160983</v>
      </c>
      <c r="L35" s="6">
        <v>29.489750655923256</v>
      </c>
      <c r="M35" s="6">
        <v>25.855225377282974</v>
      </c>
      <c r="N35" s="6">
        <v>2.9198599428469878</v>
      </c>
      <c r="O35" s="6">
        <v>14.650507585576312</v>
      </c>
      <c r="P35" s="6">
        <v>38.253595245318543</v>
      </c>
      <c r="Q35" s="7">
        <v>7.8537745012644713</v>
      </c>
      <c r="R35" s="7">
        <v>10.120974084515838</v>
      </c>
      <c r="S35" s="7">
        <v>10.753431627621044</v>
      </c>
      <c r="T35" s="7">
        <v>7.8755524855254828</v>
      </c>
      <c r="U35" s="7">
        <v>2.8947072861690377</v>
      </c>
      <c r="V35" s="7">
        <v>10.231988697375431</v>
      </c>
      <c r="W35" s="7">
        <v>5.7192943887002778</v>
      </c>
    </row>
    <row r="36" spans="1:23" ht="15.6">
      <c r="A36" s="8" t="s">
        <v>68</v>
      </c>
      <c r="B36" s="9">
        <f t="shared" si="1"/>
        <v>90</v>
      </c>
      <c r="C36" s="5" t="str">
        <f t="shared" si="0"/>
        <v>decade_90</v>
      </c>
      <c r="D36" s="158">
        <v>973357.40700000001</v>
      </c>
      <c r="E36" s="1">
        <v>332571.264853139</v>
      </c>
      <c r="F36" s="1">
        <v>280200.26879254397</v>
      </c>
      <c r="G36" s="1">
        <v>251942.16230578101</v>
      </c>
      <c r="H36" s="1">
        <v>27658.241014250001</v>
      </c>
      <c r="I36" s="1">
        <v>142940.25902317101</v>
      </c>
      <c r="J36" s="1">
        <v>380008.891153078</v>
      </c>
      <c r="K36" s="6">
        <v>34.167435564923892</v>
      </c>
      <c r="L36" s="6">
        <v>28.786986853693708</v>
      </c>
      <c r="M36" s="6">
        <v>25.883828539641556</v>
      </c>
      <c r="N36" s="6">
        <v>2.8415298240238283</v>
      </c>
      <c r="O36" s="6">
        <v>14.685279836080911</v>
      </c>
      <c r="P36" s="6">
        <v>39.041043754350142</v>
      </c>
      <c r="Q36" s="7">
        <v>3.9612242219195832</v>
      </c>
      <c r="R36" s="7">
        <v>1.5850923668800896</v>
      </c>
      <c r="S36" s="7">
        <v>1.4837470105630961</v>
      </c>
      <c r="T36" s="7">
        <v>4.0762346204763471</v>
      </c>
      <c r="U36" s="7">
        <v>1.1722907779530987</v>
      </c>
      <c r="V36" s="7">
        <v>4.2079710127931218</v>
      </c>
      <c r="W36" s="7">
        <v>6.1012612690431212</v>
      </c>
    </row>
    <row r="37" spans="1:23" ht="15.6">
      <c r="A37" s="8" t="s">
        <v>69</v>
      </c>
      <c r="B37" s="9">
        <f t="shared" si="1"/>
        <v>90</v>
      </c>
      <c r="C37" s="5" t="str">
        <f t="shared" si="0"/>
        <v>decade_90</v>
      </c>
      <c r="D37" s="158">
        <v>1013865.97</v>
      </c>
      <c r="E37" s="1">
        <v>333616.44744676002</v>
      </c>
      <c r="F37" s="1">
        <v>280747.215239899</v>
      </c>
      <c r="G37" s="1">
        <v>262984.57791197504</v>
      </c>
      <c r="H37" s="1">
        <v>29167.034006164999</v>
      </c>
      <c r="I37" s="1">
        <v>147496.46514834001</v>
      </c>
      <c r="J37" s="1">
        <v>409161.54285011196</v>
      </c>
      <c r="K37" s="6">
        <v>32.9053797364123</v>
      </c>
      <c r="L37" s="6">
        <v>27.690762245417805</v>
      </c>
      <c r="M37" s="6">
        <v>25.938791289343211</v>
      </c>
      <c r="N37" s="6">
        <v>2.8768135896863174</v>
      </c>
      <c r="O37" s="6">
        <v>14.54792541743363</v>
      </c>
      <c r="P37" s="6">
        <v>40.356571278362559</v>
      </c>
      <c r="Q37" s="7">
        <v>4.1617357312615555</v>
      </c>
      <c r="R37" s="7">
        <v>0.31427327134909488</v>
      </c>
      <c r="S37" s="7">
        <v>0.19519840209717404</v>
      </c>
      <c r="T37" s="7">
        <v>4.3829168985189169</v>
      </c>
      <c r="U37" s="7">
        <v>5.4551299597745251</v>
      </c>
      <c r="V37" s="7">
        <v>3.1874897641191691</v>
      </c>
      <c r="W37" s="7">
        <v>7.6715709489256323</v>
      </c>
    </row>
    <row r="38" spans="1:23" ht="15.6">
      <c r="A38" s="8" t="s">
        <v>70</v>
      </c>
      <c r="B38" s="9">
        <f t="shared" si="1"/>
        <v>90</v>
      </c>
      <c r="C38" s="5" t="str">
        <f t="shared" si="0"/>
        <v>decade_90</v>
      </c>
      <c r="D38" s="158">
        <v>1057612.2449999999</v>
      </c>
      <c r="E38" s="1">
        <v>332250.33997413598</v>
      </c>
      <c r="F38" s="1">
        <v>279649.10055095999</v>
      </c>
      <c r="G38" s="1">
        <v>278124.16810865799</v>
      </c>
      <c r="H38" s="1">
        <v>32738.881775316997</v>
      </c>
      <c r="I38" s="1">
        <v>155600.27421542499</v>
      </c>
      <c r="J38" s="1">
        <v>440226.16452436597</v>
      </c>
      <c r="K38" s="6">
        <v>31.415137404553786</v>
      </c>
      <c r="L38" s="6">
        <v>26.441552834986325</v>
      </c>
      <c r="M38" s="6">
        <v>26.29736648980062</v>
      </c>
      <c r="N38" s="6">
        <v>3.0955467781405086</v>
      </c>
      <c r="O38" s="6">
        <v>14.712412318507623</v>
      </c>
      <c r="P38" s="6">
        <v>41.624533623319195</v>
      </c>
      <c r="Q38" s="7">
        <v>4.3147986316179354</v>
      </c>
      <c r="R38" s="7">
        <v>-0.40948444930673183</v>
      </c>
      <c r="S38" s="7">
        <v>-0.39114001113089097</v>
      </c>
      <c r="T38" s="7">
        <v>5.7568357494143276</v>
      </c>
      <c r="U38" s="7">
        <v>12.246180974030549</v>
      </c>
      <c r="V38" s="7">
        <v>5.4942395120688641</v>
      </c>
      <c r="W38" s="7">
        <v>7.5922633045779451</v>
      </c>
    </row>
    <row r="39" spans="1:23" ht="15.6">
      <c r="A39" s="8" t="s">
        <v>71</v>
      </c>
      <c r="B39" s="9">
        <f t="shared" si="1"/>
        <v>90</v>
      </c>
      <c r="C39" s="5" t="str">
        <f t="shared" si="0"/>
        <v>decade_90</v>
      </c>
      <c r="D39" s="158">
        <v>1094992.8320000002</v>
      </c>
      <c r="E39" s="1">
        <v>326974.88038058998</v>
      </c>
      <c r="F39" s="1">
        <v>274819.56989043095</v>
      </c>
      <c r="G39" s="1">
        <v>293614.73151502502</v>
      </c>
      <c r="H39" s="1">
        <v>33973.934556500993</v>
      </c>
      <c r="I39" s="1">
        <v>164313.923365444</v>
      </c>
      <c r="J39" s="1">
        <v>468200.99305025407</v>
      </c>
      <c r="K39" s="6">
        <v>29.860915142555921</v>
      </c>
      <c r="L39" s="6">
        <v>25.097841909017255</v>
      </c>
      <c r="M39" s="6">
        <v>26.814306261597974</v>
      </c>
      <c r="N39" s="6">
        <v>3.1026627356498522</v>
      </c>
      <c r="O39" s="6">
        <v>15.005935980907314</v>
      </c>
      <c r="P39" s="6">
        <v>42.758361458411265</v>
      </c>
      <c r="Q39" s="7">
        <v>3.5344321301802148</v>
      </c>
      <c r="R39" s="7">
        <v>-1.5877965975765933</v>
      </c>
      <c r="S39" s="7">
        <v>-1.7269966722631964</v>
      </c>
      <c r="T39" s="7">
        <v>5.5696574345582048</v>
      </c>
      <c r="U39" s="7">
        <v>3.7724342256403718</v>
      </c>
      <c r="V39" s="7">
        <v>5.6000217184419423</v>
      </c>
      <c r="W39" s="7">
        <v>6.3546492190242629</v>
      </c>
    </row>
    <row r="40" spans="1:23" ht="15.6">
      <c r="A40" s="8" t="s">
        <v>72</v>
      </c>
      <c r="B40" s="9">
        <f t="shared" si="1"/>
        <v>90</v>
      </c>
      <c r="C40" s="5" t="str">
        <f t="shared" si="0"/>
        <v>decade_90</v>
      </c>
      <c r="D40" s="158">
        <v>1206243.442</v>
      </c>
      <c r="E40" s="1">
        <v>378112.59901482397</v>
      </c>
      <c r="F40" s="1">
        <v>321114.20147308498</v>
      </c>
      <c r="G40" s="1">
        <v>320331.48782425601</v>
      </c>
      <c r="H40" s="1">
        <v>39468.090900937998</v>
      </c>
      <c r="I40" s="1">
        <v>178274.54760733803</v>
      </c>
      <c r="J40" s="1">
        <v>500723.91664189502</v>
      </c>
      <c r="K40" s="6">
        <v>31.346292618005705</v>
      </c>
      <c r="L40" s="6">
        <v>26.621011173388414</v>
      </c>
      <c r="M40" s="6">
        <v>26.556122642468715</v>
      </c>
      <c r="N40" s="6">
        <v>3.2719838737940261</v>
      </c>
      <c r="O40" s="6">
        <v>14.77931745782192</v>
      </c>
      <c r="P40" s="6">
        <v>41.511016699222395</v>
      </c>
      <c r="Q40" s="7">
        <v>10.159939567531328</v>
      </c>
      <c r="R40" s="7">
        <v>15.639647478335661</v>
      </c>
      <c r="S40" s="7">
        <v>16.845463953353626</v>
      </c>
      <c r="T40" s="7">
        <v>9.0992560800253379</v>
      </c>
      <c r="U40" s="7">
        <v>16.17168107302922</v>
      </c>
      <c r="V40" s="7">
        <v>8.4963123976078148</v>
      </c>
      <c r="W40" s="7">
        <v>6.946359378641926</v>
      </c>
    </row>
    <row r="41" spans="1:23" ht="15.6">
      <c r="A41" s="8" t="s">
        <v>73</v>
      </c>
      <c r="B41" s="9">
        <f t="shared" si="1"/>
        <v>90</v>
      </c>
      <c r="C41" s="5" t="str">
        <f t="shared" si="0"/>
        <v>decade_90</v>
      </c>
      <c r="D41" s="158">
        <v>1280228.04</v>
      </c>
      <c r="E41" s="1">
        <v>382608.94291822799</v>
      </c>
      <c r="F41" s="1">
        <v>322383.76662028598</v>
      </c>
      <c r="G41" s="1">
        <v>346926.28894910798</v>
      </c>
      <c r="H41" s="1">
        <v>42465.675632730999</v>
      </c>
      <c r="I41" s="1">
        <v>194032.97872577299</v>
      </c>
      <c r="J41" s="1">
        <v>545183.37069427001</v>
      </c>
      <c r="K41" s="6">
        <v>29.88599928792592</v>
      </c>
      <c r="L41" s="6">
        <v>25.18174548186634</v>
      </c>
      <c r="M41" s="6">
        <v>27.098788505609356</v>
      </c>
      <c r="N41" s="6">
        <v>3.3170399574071978</v>
      </c>
      <c r="O41" s="6">
        <v>15.156126304324109</v>
      </c>
      <c r="P41" s="6">
        <v>42.584864075799338</v>
      </c>
      <c r="Q41" s="7">
        <v>6.1334715219119094</v>
      </c>
      <c r="R41" s="7">
        <v>1.1891547425606255</v>
      </c>
      <c r="S41" s="7">
        <v>0.39536250386217148</v>
      </c>
      <c r="T41" s="7">
        <v>8.3022750293729235</v>
      </c>
      <c r="U41" s="7">
        <v>7.594957504574313</v>
      </c>
      <c r="V41" s="7">
        <v>8.8394172527331243</v>
      </c>
      <c r="W41" s="7">
        <v>8.8790354474262614</v>
      </c>
    </row>
    <row r="42" spans="1:23" ht="15.6">
      <c r="A42" s="8" t="s">
        <v>74</v>
      </c>
      <c r="B42" s="9">
        <f t="shared" si="1"/>
        <v>100</v>
      </c>
      <c r="C42" s="5" t="str">
        <f t="shared" si="0"/>
        <v>decade_100</v>
      </c>
      <c r="D42" s="48">
        <v>1347889.4470000002</v>
      </c>
      <c r="E42" s="1">
        <v>397971.05853381997</v>
      </c>
      <c r="F42" s="1">
        <v>336176.155006963</v>
      </c>
      <c r="G42" s="1">
        <v>372359.78002312407</v>
      </c>
      <c r="H42" s="1">
        <v>46909.408135343998</v>
      </c>
      <c r="I42" s="1">
        <v>203295.23127746902</v>
      </c>
      <c r="J42" s="1">
        <v>573464.83302509191</v>
      </c>
      <c r="K42" s="6">
        <v>29.525497021998714</v>
      </c>
      <c r="L42" s="6">
        <v>24.940929373339248</v>
      </c>
      <c r="M42" s="6">
        <v>27.625394712592037</v>
      </c>
      <c r="N42" s="6">
        <v>3.4802118407967617</v>
      </c>
      <c r="O42" s="6">
        <v>15.082485565113931</v>
      </c>
      <c r="P42" s="6">
        <v>42.545390818323682</v>
      </c>
      <c r="Q42" s="7">
        <v>5.2851058472364123</v>
      </c>
      <c r="R42" s="7">
        <v>4.0150958047196541</v>
      </c>
      <c r="S42" s="7">
        <v>4.2782515172118263</v>
      </c>
      <c r="T42" s="7">
        <v>7.3310936311739194</v>
      </c>
      <c r="U42" s="7">
        <v>10.464292481874304</v>
      </c>
      <c r="V42" s="7">
        <v>4.7735455140264484</v>
      </c>
      <c r="W42" s="7">
        <v>5.1875137524474653</v>
      </c>
    </row>
    <row r="43" spans="1:23" ht="15.6">
      <c r="A43" s="8" t="s">
        <v>75</v>
      </c>
      <c r="B43" s="9">
        <f t="shared" si="1"/>
        <v>100</v>
      </c>
      <c r="C43" s="5" t="str">
        <f t="shared" si="0"/>
        <v>decade_100</v>
      </c>
      <c r="D43" s="48">
        <v>1367171.0359999998</v>
      </c>
      <c r="E43" s="1">
        <v>390200.72043823102</v>
      </c>
      <c r="F43" s="1">
        <v>328407.10536465899</v>
      </c>
      <c r="G43" s="1">
        <v>373634.18504867499</v>
      </c>
      <c r="H43" s="1">
        <v>48484.348479085995</v>
      </c>
      <c r="I43" s="1">
        <v>198419.26874719799</v>
      </c>
      <c r="J43" s="1">
        <v>600366.29450144304</v>
      </c>
      <c r="K43" s="6">
        <v>28.540739246485256</v>
      </c>
      <c r="L43" s="6">
        <v>24.020923258109384</v>
      </c>
      <c r="M43" s="6">
        <v>27.329000923091165</v>
      </c>
      <c r="N43" s="6">
        <v>3.5463264801848831</v>
      </c>
      <c r="O43" s="6">
        <v>14.513126998924955</v>
      </c>
      <c r="P43" s="6">
        <v>43.913034923411232</v>
      </c>
      <c r="Q43" s="7">
        <v>1.4305022598785644</v>
      </c>
      <c r="R43" s="7">
        <v>-1.9524882347515298</v>
      </c>
      <c r="S43" s="7">
        <v>-2.3110055625875967</v>
      </c>
      <c r="T43" s="7">
        <v>0.34225098786764208</v>
      </c>
      <c r="U43" s="7">
        <v>3.357408260615752</v>
      </c>
      <c r="V43" s="7">
        <v>-2.3984638004695937</v>
      </c>
      <c r="W43" s="7">
        <v>4.6910394373169986</v>
      </c>
    </row>
    <row r="44" spans="1:23" ht="15.6">
      <c r="A44" s="8" t="s">
        <v>76</v>
      </c>
      <c r="B44" s="9">
        <f t="shared" si="1"/>
        <v>100</v>
      </c>
      <c r="C44" s="5" t="str">
        <f t="shared" si="0"/>
        <v>decade_100</v>
      </c>
      <c r="D44" s="48">
        <v>1440503.925</v>
      </c>
      <c r="E44" s="1">
        <v>416152.99682350899</v>
      </c>
      <c r="F44" s="1">
        <v>351584.31868339196</v>
      </c>
      <c r="G44" s="1">
        <v>385646.94188795402</v>
      </c>
      <c r="H44" s="1">
        <v>48930.678788678997</v>
      </c>
      <c r="I44" s="1">
        <v>204550.78818213398</v>
      </c>
      <c r="J44" s="1">
        <v>634548.86530585901</v>
      </c>
      <c r="K44" s="6">
        <v>28.889403881597126</v>
      </c>
      <c r="L44" s="6">
        <v>24.407036494773308</v>
      </c>
      <c r="M44" s="6">
        <v>26.771668941336209</v>
      </c>
      <c r="N44" s="6">
        <v>3.3967751103961068</v>
      </c>
      <c r="O44" s="6">
        <v>14.199946604250592</v>
      </c>
      <c r="P44" s="6">
        <v>44.050478050995871</v>
      </c>
      <c r="Q44" s="7">
        <v>5.3638416166680853</v>
      </c>
      <c r="R44" s="7">
        <v>6.651006783414239</v>
      </c>
      <c r="S44" s="7">
        <v>7.05746402563285</v>
      </c>
      <c r="T44" s="7">
        <v>3.2151118179173226</v>
      </c>
      <c r="U44" s="7">
        <v>0.92056575697934662</v>
      </c>
      <c r="V44" s="7">
        <v>3.0901834653710178</v>
      </c>
      <c r="W44" s="7">
        <v>5.6936192317061876</v>
      </c>
    </row>
    <row r="45" spans="1:23" ht="15.6">
      <c r="A45" s="8" t="s">
        <v>77</v>
      </c>
      <c r="B45" s="9">
        <f t="shared" si="1"/>
        <v>100</v>
      </c>
      <c r="C45" s="5" t="str">
        <f t="shared" si="0"/>
        <v>decade_100</v>
      </c>
      <c r="D45" s="48">
        <v>1522343.645</v>
      </c>
      <c r="E45" s="1">
        <v>429980.54087782692</v>
      </c>
      <c r="F45" s="1">
        <v>362764.19663302001</v>
      </c>
      <c r="G45" s="1">
        <v>406847.53949633101</v>
      </c>
      <c r="H45" s="1">
        <v>49611.033117903004</v>
      </c>
      <c r="I45" s="1">
        <v>222124.44406619301</v>
      </c>
      <c r="J45" s="1">
        <v>681350.71718830499</v>
      </c>
      <c r="K45" s="6">
        <v>28.244643861460524</v>
      </c>
      <c r="L45" s="6">
        <v>23.82932380770178</v>
      </c>
      <c r="M45" s="6">
        <v>26.725078850139056</v>
      </c>
      <c r="N45" s="6">
        <v>3.2588590152325958</v>
      </c>
      <c r="O45" s="6">
        <v>14.590952890021953</v>
      </c>
      <c r="P45" s="6">
        <v>44.756695994767</v>
      </c>
      <c r="Q45" s="7">
        <v>5.6813257207889922</v>
      </c>
      <c r="R45" s="7">
        <v>3.3227068313489059</v>
      </c>
      <c r="S45" s="7">
        <v>3.1798568239602658</v>
      </c>
      <c r="T45" s="7">
        <v>5.4974110528631188</v>
      </c>
      <c r="U45" s="7">
        <v>1.3904453117487077</v>
      </c>
      <c r="V45" s="7">
        <v>8.591341074868545</v>
      </c>
      <c r="W45" s="7">
        <v>7.3756103653084324</v>
      </c>
    </row>
    <row r="46" spans="1:23" ht="15.6">
      <c r="A46" s="8" t="s">
        <v>78</v>
      </c>
      <c r="B46" s="9">
        <f t="shared" si="1"/>
        <v>100</v>
      </c>
      <c r="C46" s="5" t="str">
        <f t="shared" si="0"/>
        <v>decade_100</v>
      </c>
      <c r="D46" s="48">
        <v>1619694.4750000001</v>
      </c>
      <c r="E46" s="1">
        <v>450258.33777106297</v>
      </c>
      <c r="F46" s="1">
        <v>379959.49934485898</v>
      </c>
      <c r="G46" s="1">
        <v>444121.94156234601</v>
      </c>
      <c r="H46" s="1">
        <v>54218.949812881001</v>
      </c>
      <c r="I46" s="1">
        <v>246160.93718801098</v>
      </c>
      <c r="J46" s="1">
        <v>721139.99015119392</v>
      </c>
      <c r="K46" s="6">
        <v>27.798967318886667</v>
      </c>
      <c r="L46" s="6">
        <v>23.458714295167237</v>
      </c>
      <c r="M46" s="6">
        <v>27.420105977847825</v>
      </c>
      <c r="N46" s="6">
        <v>3.3474800741591091</v>
      </c>
      <c r="O46" s="6">
        <v>15.1979858539686</v>
      </c>
      <c r="P46" s="6">
        <v>44.523211092091543</v>
      </c>
      <c r="Q46" s="7">
        <v>6.394799907349439</v>
      </c>
      <c r="R46" s="7">
        <v>4.7159801352493558</v>
      </c>
      <c r="S46" s="7">
        <v>4.7400771276317846</v>
      </c>
      <c r="T46" s="7">
        <v>9.1617617036986267</v>
      </c>
      <c r="U46" s="7">
        <v>9.2880885669666693</v>
      </c>
      <c r="V46" s="7">
        <v>10.821183243864462</v>
      </c>
      <c r="W46" s="7">
        <v>5.8397638630344861</v>
      </c>
    </row>
    <row r="47" spans="1:23" ht="15.6">
      <c r="A47" s="8" t="s">
        <v>79</v>
      </c>
      <c r="B47" s="9">
        <f t="shared" si="1"/>
        <v>100</v>
      </c>
      <c r="C47" s="5" t="str">
        <f t="shared" si="0"/>
        <v>decade_100</v>
      </c>
      <c r="D47" s="48">
        <v>1737740.933</v>
      </c>
      <c r="E47" s="1">
        <v>447127.344544422</v>
      </c>
      <c r="F47" s="1">
        <v>376243.39142544102</v>
      </c>
      <c r="G47" s="1">
        <v>494262.33701259998</v>
      </c>
      <c r="H47" s="1">
        <v>57399.569456486992</v>
      </c>
      <c r="I47" s="1">
        <v>284221.019226367</v>
      </c>
      <c r="J47" s="1">
        <v>794040.59453814197</v>
      </c>
      <c r="K47" s="6">
        <v>25.730379946365804</v>
      </c>
      <c r="L47" s="6">
        <v>21.651293600818981</v>
      </c>
      <c r="M47" s="6">
        <v>28.442809145280116</v>
      </c>
      <c r="N47" s="6">
        <v>3.3031143116018775</v>
      </c>
      <c r="O47" s="6">
        <v>16.355776274182233</v>
      </c>
      <c r="P47" s="6">
        <v>45.693841898937528</v>
      </c>
      <c r="Q47" s="7">
        <v>7.2881929167536272</v>
      </c>
      <c r="R47" s="7">
        <v>-0.69537706778301789</v>
      </c>
      <c r="S47" s="7">
        <v>-0.97802737550328933</v>
      </c>
      <c r="T47" s="7">
        <v>11.289781196999304</v>
      </c>
      <c r="U47" s="7">
        <v>5.8662509225701722</v>
      </c>
      <c r="V47" s="7">
        <v>15.46146292467467</v>
      </c>
      <c r="W47" s="7">
        <v>10.109078040681634</v>
      </c>
    </row>
    <row r="48" spans="1:23" ht="15.6">
      <c r="A48" s="8" t="s">
        <v>80</v>
      </c>
      <c r="B48" s="9">
        <f t="shared" si="1"/>
        <v>100</v>
      </c>
      <c r="C48" s="5" t="str">
        <f t="shared" si="0"/>
        <v>decade_100</v>
      </c>
      <c r="D48" s="48">
        <v>1876319.2749999999</v>
      </c>
      <c r="E48" s="1">
        <v>491483.71510545391</v>
      </c>
      <c r="F48" s="1">
        <v>415376.536244035</v>
      </c>
      <c r="G48" s="1">
        <v>525864.105413749</v>
      </c>
      <c r="H48" s="1">
        <v>57718.089724305006</v>
      </c>
      <c r="I48" s="1">
        <v>311225.64493014704</v>
      </c>
      <c r="J48" s="1">
        <v>853842.58556400286</v>
      </c>
      <c r="K48" s="6">
        <v>26.194034333813146</v>
      </c>
      <c r="L48" s="6">
        <v>22.137838787806249</v>
      </c>
      <c r="M48" s="6">
        <v>28.026365897336369</v>
      </c>
      <c r="N48" s="6">
        <v>3.076133709936173</v>
      </c>
      <c r="O48" s="6">
        <v>16.587030207326897</v>
      </c>
      <c r="P48" s="6">
        <v>45.506252424124504</v>
      </c>
      <c r="Q48" s="7">
        <v>7.9746261003797141</v>
      </c>
      <c r="R48" s="7">
        <v>9.9202992396330885</v>
      </c>
      <c r="S48" s="7">
        <v>10.401018518978791</v>
      </c>
      <c r="T48" s="7">
        <v>6.3937237443894919</v>
      </c>
      <c r="U48" s="7">
        <v>0.55491752087003943</v>
      </c>
      <c r="V48" s="7">
        <v>9.5012767800513309</v>
      </c>
      <c r="W48" s="7">
        <v>7.5313518524383554</v>
      </c>
    </row>
    <row r="49" spans="1:23" ht="15.6">
      <c r="A49" s="8" t="s">
        <v>81</v>
      </c>
      <c r="B49" s="9">
        <f t="shared" si="1"/>
        <v>100</v>
      </c>
      <c r="C49" s="5" t="str">
        <f t="shared" si="0"/>
        <v>decade_100</v>
      </c>
      <c r="D49" s="48">
        <v>1957031.9480000001</v>
      </c>
      <c r="E49" s="1">
        <v>478932.55864916602</v>
      </c>
      <c r="F49" s="1">
        <v>403029.52655763103</v>
      </c>
      <c r="G49" s="1">
        <v>546965.73487953504</v>
      </c>
      <c r="H49" s="1">
        <v>63380.265496549</v>
      </c>
      <c r="I49" s="1">
        <v>311384.95171565498</v>
      </c>
      <c r="J49" s="1">
        <v>930089.36950174707</v>
      </c>
      <c r="K49" s="6">
        <v>24.472393470051106</v>
      </c>
      <c r="L49" s="6">
        <v>20.59391656684549</v>
      </c>
      <c r="M49" s="6">
        <v>27.948738161301343</v>
      </c>
      <c r="N49" s="6">
        <v>3.238591253521478</v>
      </c>
      <c r="O49" s="6">
        <v>15.911081678246317</v>
      </c>
      <c r="P49" s="6">
        <v>47.525507718576449</v>
      </c>
      <c r="Q49" s="7">
        <v>4.3016491956039937</v>
      </c>
      <c r="R49" s="7">
        <v>-2.5537278388959206</v>
      </c>
      <c r="S49" s="7">
        <v>-2.9724860720467032</v>
      </c>
      <c r="T49" s="7">
        <v>4.0127533422695425</v>
      </c>
      <c r="U49" s="7">
        <v>9.8100540043681654</v>
      </c>
      <c r="V49" s="7">
        <v>5.1186908310109892E-2</v>
      </c>
      <c r="W49" s="7">
        <v>8.9298408426630136</v>
      </c>
    </row>
    <row r="50" spans="1:23" ht="15.6">
      <c r="A50" s="8" t="s">
        <v>82</v>
      </c>
      <c r="B50" s="9">
        <f t="shared" si="1"/>
        <v>100</v>
      </c>
      <c r="C50" s="5" t="str">
        <f t="shared" si="0"/>
        <v>decade_100</v>
      </c>
      <c r="D50" s="48">
        <v>2087828.1070000001</v>
      </c>
      <c r="E50" s="1">
        <v>509203.27290827199</v>
      </c>
      <c r="F50" s="1">
        <v>431719.330535129</v>
      </c>
      <c r="G50" s="1">
        <v>569655.81832184503</v>
      </c>
      <c r="H50" s="1">
        <v>65170.971558234</v>
      </c>
      <c r="I50" s="1">
        <v>321137.04137716402</v>
      </c>
      <c r="J50" s="1">
        <v>1007138.4157656301</v>
      </c>
      <c r="K50" s="6">
        <v>24.389137745633001</v>
      </c>
      <c r="L50" s="6">
        <v>20.677915441777746</v>
      </c>
      <c r="M50" s="6">
        <v>27.284612962720544</v>
      </c>
      <c r="N50" s="6">
        <v>3.1214720857397671</v>
      </c>
      <c r="O50" s="6">
        <v>15.381392764110537</v>
      </c>
      <c r="P50" s="6">
        <v>48.238569659491127</v>
      </c>
      <c r="Q50" s="7">
        <v>6.6833941639873515</v>
      </c>
      <c r="R50" s="7">
        <v>6.3204544590755773</v>
      </c>
      <c r="S50" s="7">
        <v>7.1185365058843857</v>
      </c>
      <c r="T50" s="7">
        <v>4.1483555541751267</v>
      </c>
      <c r="U50" s="7">
        <v>2.8253369525290202</v>
      </c>
      <c r="V50" s="7">
        <v>3.1318435935254421</v>
      </c>
      <c r="W50" s="7">
        <v>8.2840476184733198</v>
      </c>
    </row>
    <row r="51" spans="1:23" ht="15.6">
      <c r="A51" s="8" t="s">
        <v>83</v>
      </c>
      <c r="B51" s="9">
        <f t="shared" si="1"/>
        <v>100</v>
      </c>
      <c r="C51" s="5" t="str">
        <f t="shared" si="0"/>
        <v>decade_100</v>
      </c>
      <c r="D51" s="48">
        <v>2246275.52</v>
      </c>
      <c r="E51" s="1">
        <v>522794.55669987103</v>
      </c>
      <c r="F51" s="1">
        <v>442112.64142386511</v>
      </c>
      <c r="G51" s="1">
        <v>603631.43681936595</v>
      </c>
      <c r="H51" s="1">
        <v>67901.611245053005</v>
      </c>
      <c r="I51" s="1">
        <v>338458.44927452097</v>
      </c>
      <c r="J51" s="1">
        <v>1119849.52599795</v>
      </c>
      <c r="K51" s="6">
        <v>23.273839386357693</v>
      </c>
      <c r="L51" s="6">
        <v>19.682030876776199</v>
      </c>
      <c r="M51" s="6">
        <v>26.872546641979426</v>
      </c>
      <c r="N51" s="6">
        <v>3.0228531914487942</v>
      </c>
      <c r="O51" s="6">
        <v>15.067539411840313</v>
      </c>
      <c r="P51" s="6">
        <v>49.853613950168942</v>
      </c>
      <c r="Q51" s="7">
        <v>7.5891024011393826</v>
      </c>
      <c r="R51" s="7">
        <v>2.669127343580012</v>
      </c>
      <c r="S51" s="7">
        <v>2.4074230995988253</v>
      </c>
      <c r="T51" s="7">
        <v>5.9642361939899153</v>
      </c>
      <c r="U51" s="7">
        <v>4.1899631408425799</v>
      </c>
      <c r="V51" s="7">
        <v>5.393774515414302</v>
      </c>
      <c r="W51" s="7">
        <v>11.191223417551452</v>
      </c>
    </row>
    <row r="52" spans="1:23" ht="15.6">
      <c r="A52" s="8" t="s">
        <v>84</v>
      </c>
      <c r="B52" s="9">
        <f t="shared" si="1"/>
        <v>110</v>
      </c>
      <c r="C52" s="5" t="str">
        <f t="shared" si="0"/>
        <v>decade_110</v>
      </c>
      <c r="D52" s="158">
        <v>2342774.2239999999</v>
      </c>
      <c r="E52" s="1">
        <v>522754.72944860993</v>
      </c>
      <c r="F52" s="1">
        <v>439432.31004212302</v>
      </c>
      <c r="G52" s="1">
        <v>640043.2753765051</v>
      </c>
      <c r="H52" s="1">
        <v>69471.901615775001</v>
      </c>
      <c r="I52" s="1">
        <v>363162.86266622</v>
      </c>
      <c r="J52" s="1">
        <v>1179976.2188897699</v>
      </c>
      <c r="K52" s="6">
        <v>22.313491590157174</v>
      </c>
      <c r="L52" s="6">
        <v>18.756920984551648</v>
      </c>
      <c r="M52" s="6">
        <v>27.319887201239119</v>
      </c>
      <c r="N52" s="6">
        <v>2.9653690442760738</v>
      </c>
      <c r="O52" s="6">
        <v>15.501402522952635</v>
      </c>
      <c r="P52" s="6">
        <v>50.366621196433734</v>
      </c>
      <c r="Q52" s="7">
        <v>4.29594246746721</v>
      </c>
      <c r="R52" s="7">
        <v>-7.6181457420882127E-3</v>
      </c>
      <c r="S52" s="7">
        <v>-0.60625531382903419</v>
      </c>
      <c r="T52" s="7">
        <v>6.032130922305698</v>
      </c>
      <c r="U52" s="7">
        <v>2.3125966261020054</v>
      </c>
      <c r="V52" s="7">
        <v>7.2990978492788265</v>
      </c>
      <c r="W52" s="7">
        <v>5.3691760808880264</v>
      </c>
    </row>
    <row r="53" spans="1:23" ht="15.6">
      <c r="A53" s="8" t="s">
        <v>85</v>
      </c>
      <c r="B53" s="9">
        <f t="shared" si="1"/>
        <v>110</v>
      </c>
      <c r="C53" s="5" t="str">
        <f t="shared" si="0"/>
        <v>decade_110</v>
      </c>
      <c r="D53" s="158">
        <v>2472051.9739999999</v>
      </c>
      <c r="E53" s="1">
        <v>554157.07427924394</v>
      </c>
      <c r="F53" s="1">
        <v>467814.52041991998</v>
      </c>
      <c r="G53" s="1">
        <v>656736.54740338994</v>
      </c>
      <c r="H53" s="1">
        <v>70765.51188702599</v>
      </c>
      <c r="I53" s="1">
        <v>371407.84063376399</v>
      </c>
      <c r="J53" s="1">
        <v>1261158.3523686999</v>
      </c>
      <c r="K53" s="6">
        <v>22.416886056912812</v>
      </c>
      <c r="L53" s="6">
        <v>18.924137734165619</v>
      </c>
      <c r="M53" s="6">
        <v>26.566453873570136</v>
      </c>
      <c r="N53" s="6">
        <v>2.8626223328355471</v>
      </c>
      <c r="O53" s="6">
        <v>15.024273135843218</v>
      </c>
      <c r="P53" s="6">
        <v>51.01666007159362</v>
      </c>
      <c r="Q53" s="7">
        <v>5.5181480432746985</v>
      </c>
      <c r="R53" s="7">
        <v>6.0070895702381328</v>
      </c>
      <c r="S53" s="7">
        <v>6.4588355769916657</v>
      </c>
      <c r="T53" s="7">
        <v>2.608147397074835</v>
      </c>
      <c r="U53" s="7">
        <v>1.8620625622219167</v>
      </c>
      <c r="V53" s="7">
        <v>2.270325194325248</v>
      </c>
      <c r="W53" s="7">
        <v>6.8799804758195551</v>
      </c>
    </row>
    <row r="54" spans="1:23" ht="15.6">
      <c r="A54" s="8" t="s">
        <v>86</v>
      </c>
      <c r="B54" s="9">
        <f t="shared" si="1"/>
        <v>110</v>
      </c>
      <c r="C54" s="5" t="str">
        <f t="shared" si="0"/>
        <v>decade_110</v>
      </c>
      <c r="D54" s="158">
        <v>2570689.8249999997</v>
      </c>
      <c r="E54" s="1">
        <v>517559.24155757</v>
      </c>
      <c r="F54" s="1">
        <v>429751.699609595</v>
      </c>
      <c r="G54" s="1">
        <v>704095.49068576994</v>
      </c>
      <c r="H54" s="1">
        <v>76721.054200686995</v>
      </c>
      <c r="I54" s="1">
        <v>396911.53907080303</v>
      </c>
      <c r="J54" s="1">
        <v>1349035.0922727801</v>
      </c>
      <c r="K54" s="6">
        <v>20.133087878759159</v>
      </c>
      <c r="L54" s="6">
        <v>16.717368833464576</v>
      </c>
      <c r="M54" s="6">
        <v>27.389360001289536</v>
      </c>
      <c r="N54" s="6">
        <v>2.9844539568552193</v>
      </c>
      <c r="O54" s="6">
        <v>15.439884470340681</v>
      </c>
      <c r="P54" s="6">
        <v>52.47755210112836</v>
      </c>
      <c r="Q54" s="7">
        <v>3.9901204358739664</v>
      </c>
      <c r="R54" s="7">
        <v>-6.6042345068452581</v>
      </c>
      <c r="S54" s="7">
        <v>-8.1363059821569887</v>
      </c>
      <c r="T54" s="7">
        <v>7.2112544169542812</v>
      </c>
      <c r="U54" s="7">
        <v>8.4158824755889068</v>
      </c>
      <c r="V54" s="7">
        <v>6.8667636077687444</v>
      </c>
      <c r="W54" s="7">
        <v>6.9679386207949809</v>
      </c>
    </row>
    <row r="55" spans="1:23" ht="15.6">
      <c r="A55" s="8" t="s">
        <v>87</v>
      </c>
      <c r="B55" s="9">
        <f t="shared" si="1"/>
        <v>110</v>
      </c>
      <c r="C55" s="5" t="str">
        <f t="shared" si="0"/>
        <v>decade_110</v>
      </c>
      <c r="D55" s="158">
        <v>2777813.0929999999</v>
      </c>
      <c r="E55" s="1">
        <v>564391.00957167801</v>
      </c>
      <c r="F55" s="1">
        <v>476324.26809251303</v>
      </c>
      <c r="G55" s="1">
        <v>755625.37734066695</v>
      </c>
      <c r="H55" s="1">
        <v>78792.336105174996</v>
      </c>
      <c r="I55" s="1">
        <v>422062.27662416606</v>
      </c>
      <c r="J55" s="1">
        <v>1457796.70609896</v>
      </c>
      <c r="K55" s="6">
        <v>20.317818034407185</v>
      </c>
      <c r="L55" s="6">
        <v>17.147455647496045</v>
      </c>
      <c r="M55" s="6">
        <v>27.202167750048364</v>
      </c>
      <c r="N55" s="6">
        <v>2.8364880381523569</v>
      </c>
      <c r="O55" s="6">
        <v>15.194048789234579</v>
      </c>
      <c r="P55" s="6">
        <v>52.480014215951428</v>
      </c>
      <c r="Q55" s="7">
        <v>8.0571084844901577</v>
      </c>
      <c r="R55" s="7">
        <v>9.0485811582013334</v>
      </c>
      <c r="S55" s="7">
        <v>10.837087677658181</v>
      </c>
      <c r="T55" s="7">
        <v>7.3185934772438754</v>
      </c>
      <c r="U55" s="7">
        <v>2.6997568347665566</v>
      </c>
      <c r="V55" s="7">
        <v>6.3366103218471839</v>
      </c>
      <c r="W55" s="7">
        <v>8.0621782523792085</v>
      </c>
    </row>
    <row r="56" spans="1:23" ht="15.6">
      <c r="A56" s="8" t="s">
        <v>88</v>
      </c>
      <c r="B56" s="9">
        <f t="shared" si="1"/>
        <v>110</v>
      </c>
      <c r="C56" s="5" t="str">
        <f t="shared" si="0"/>
        <v>decade_110</v>
      </c>
      <c r="D56" s="158">
        <v>2971464</v>
      </c>
      <c r="E56" s="1">
        <v>565426</v>
      </c>
      <c r="F56" s="1">
        <v>476634</v>
      </c>
      <c r="G56" s="1">
        <v>829783</v>
      </c>
      <c r="H56" s="1">
        <v>85028</v>
      </c>
      <c r="I56" s="1">
        <v>453225</v>
      </c>
      <c r="J56" s="1">
        <v>1576255</v>
      </c>
      <c r="K56" s="6">
        <v>19.028532736725062</v>
      </c>
      <c r="L56" s="6">
        <v>16.040376057054704</v>
      </c>
      <c r="M56" s="6">
        <v>27.925056470480545</v>
      </c>
      <c r="N56" s="6">
        <v>2.8614851130621135</v>
      </c>
      <c r="O56" s="6">
        <v>15.25258256536172</v>
      </c>
      <c r="P56" s="6">
        <v>53.046410792794397</v>
      </c>
      <c r="Q56" s="7">
        <v>6.9713440219572078</v>
      </c>
      <c r="R56" s="7">
        <v>0.18338180636638055</v>
      </c>
      <c r="S56" s="7">
        <v>6.5025430832513623E-2</v>
      </c>
      <c r="T56" s="7">
        <v>9.8140725395330062</v>
      </c>
      <c r="U56" s="7">
        <v>7.9140487553274257</v>
      </c>
      <c r="V56" s="7">
        <v>7.3834419946474918</v>
      </c>
      <c r="W56" s="7">
        <v>8.1258445299984547</v>
      </c>
    </row>
    <row r="57" spans="1:23" ht="15.6">
      <c r="A57" s="8" t="s">
        <v>89</v>
      </c>
      <c r="B57" s="9">
        <f t="shared" si="1"/>
        <v>110</v>
      </c>
      <c r="C57" s="5" t="str">
        <f t="shared" si="0"/>
        <v>decade_110</v>
      </c>
      <c r="D57" s="158">
        <v>3253072.9657689398</v>
      </c>
      <c r="E57" s="1">
        <v>594487</v>
      </c>
      <c r="F57" s="1">
        <v>502996</v>
      </c>
      <c r="G57" s="1">
        <v>910413</v>
      </c>
      <c r="H57" s="1">
        <v>86141</v>
      </c>
      <c r="I57" s="1">
        <v>499020</v>
      </c>
      <c r="J57" s="1">
        <v>1748172.96576894</v>
      </c>
      <c r="K57" s="6">
        <v>18.27462852065106</v>
      </c>
      <c r="L57" s="6">
        <v>15.462180076895544</v>
      </c>
      <c r="M57" s="6">
        <v>27.986245915169707</v>
      </c>
      <c r="N57" s="6">
        <v>2.6479885605528852</v>
      </c>
      <c r="O57" s="6">
        <v>15.339957180519157</v>
      </c>
      <c r="P57" s="6">
        <v>53.73912556417924</v>
      </c>
      <c r="Q57" s="7">
        <v>9.4771118131984711</v>
      </c>
      <c r="R57" s="7">
        <v>5.13966460686279</v>
      </c>
      <c r="S57" s="7">
        <v>5.5308685490334302</v>
      </c>
      <c r="T57" s="7">
        <v>9.716998299555426</v>
      </c>
      <c r="U57" s="7">
        <v>1.3089805711059885</v>
      </c>
      <c r="V57" s="7">
        <v>10.104252854542446</v>
      </c>
      <c r="W57" s="7">
        <v>10.906735634078245</v>
      </c>
    </row>
    <row r="58" spans="1:23" ht="15.6">
      <c r="A58" s="8" t="s">
        <v>90</v>
      </c>
      <c r="B58" s="9">
        <f t="shared" si="1"/>
        <v>110</v>
      </c>
      <c r="C58" s="5" t="str">
        <f t="shared" si="0"/>
        <v>decade_110</v>
      </c>
      <c r="D58" s="158">
        <v>3564363.8380809198</v>
      </c>
      <c r="E58" s="1">
        <v>619190</v>
      </c>
      <c r="F58" s="1">
        <v>523745</v>
      </c>
      <c r="G58" s="1">
        <v>1021204</v>
      </c>
      <c r="H58" s="1">
        <v>92578</v>
      </c>
      <c r="I58" s="1">
        <v>570458</v>
      </c>
      <c r="J58" s="1">
        <v>1923969.8380809198</v>
      </c>
      <c r="K58" s="6">
        <v>17.371683367020594</v>
      </c>
      <c r="L58" s="6">
        <v>14.693926428172615</v>
      </c>
      <c r="M58" s="6">
        <v>28.650386054579204</v>
      </c>
      <c r="N58" s="6">
        <v>2.5973218281174315</v>
      </c>
      <c r="O58" s="6">
        <v>16.004482873082306</v>
      </c>
      <c r="P58" s="6">
        <v>53.977930578400198</v>
      </c>
      <c r="Q58" s="7">
        <v>9.5691328042006916</v>
      </c>
      <c r="R58" s="7">
        <v>4.1553473835424493</v>
      </c>
      <c r="S58" s="7">
        <v>4.1250825056262874</v>
      </c>
      <c r="T58" s="7">
        <v>12.169312169312169</v>
      </c>
      <c r="U58" s="7">
        <v>7.4726320799619232</v>
      </c>
      <c r="V58" s="7">
        <v>14.315658691034427</v>
      </c>
      <c r="W58" s="7">
        <v>10.056034257151143</v>
      </c>
    </row>
    <row r="59" spans="1:23" s="50" customFormat="1" ht="15.6">
      <c r="A59" s="45" t="s">
        <v>91</v>
      </c>
      <c r="B59" s="46">
        <f t="shared" si="1"/>
        <v>110</v>
      </c>
      <c r="C59" s="47" t="str">
        <f t="shared" si="0"/>
        <v>decade_110</v>
      </c>
      <c r="D59" s="158">
        <v>3896636.40949693</v>
      </c>
      <c r="E59" s="48">
        <v>655080</v>
      </c>
      <c r="F59" s="48">
        <v>556956</v>
      </c>
      <c r="G59" s="48">
        <v>1119995</v>
      </c>
      <c r="H59" s="48">
        <v>95997</v>
      </c>
      <c r="I59" s="48">
        <v>629073</v>
      </c>
      <c r="J59" s="48">
        <v>2121561.40949693</v>
      </c>
      <c r="K59" s="49">
        <v>16.811422241075174</v>
      </c>
      <c r="L59" s="49">
        <v>14.293250420865032</v>
      </c>
      <c r="M59" s="49">
        <v>28.742609838329656</v>
      </c>
      <c r="N59" s="49">
        <v>2.4635862808763718</v>
      </c>
      <c r="O59" s="49">
        <v>16.144000463240953</v>
      </c>
      <c r="P59" s="49">
        <v>54.445967920595173</v>
      </c>
      <c r="Q59" s="49">
        <v>9.3220722269168856</v>
      </c>
      <c r="R59" s="49">
        <v>5.7962822397002531</v>
      </c>
      <c r="S59" s="49">
        <v>6.3410629218417363</v>
      </c>
      <c r="T59" s="49">
        <v>9.6739730749194095</v>
      </c>
      <c r="U59" s="49">
        <v>3.6931020328803821</v>
      </c>
      <c r="V59" s="49">
        <v>10.275077218655888</v>
      </c>
      <c r="W59" s="49">
        <v>10.269993193505547</v>
      </c>
    </row>
    <row r="60" spans="1:23" s="50" customFormat="1" ht="15.6">
      <c r="A60" s="45" t="s">
        <v>92</v>
      </c>
      <c r="B60" s="46">
        <f t="shared" si="1"/>
        <v>110</v>
      </c>
      <c r="C60" s="47" t="str">
        <f t="shared" si="0"/>
        <v>decade_110</v>
      </c>
      <c r="D60" s="158">
        <v>4158675.9479497299</v>
      </c>
      <c r="E60" s="48">
        <v>655689</v>
      </c>
      <c r="F60" s="48">
        <v>555442</v>
      </c>
      <c r="G60" s="48">
        <v>1169736</v>
      </c>
      <c r="H60" s="48">
        <v>98055</v>
      </c>
      <c r="I60" s="48">
        <v>656302</v>
      </c>
      <c r="J60" s="48">
        <v>2333250.9479497299</v>
      </c>
      <c r="K60" s="49">
        <v>15.766773083708564</v>
      </c>
      <c r="L60" s="49">
        <v>13.356222195524483</v>
      </c>
      <c r="M60" s="49">
        <v>28.127606349725131</v>
      </c>
      <c r="N60" s="49">
        <v>2.3578418041526445</v>
      </c>
      <c r="O60" s="49">
        <v>15.781513352189984</v>
      </c>
      <c r="P60" s="49">
        <v>56.105620566566301</v>
      </c>
      <c r="Q60" s="49">
        <v>6.724762356943387</v>
      </c>
      <c r="R60" s="49">
        <v>9.2965744641875805E-2</v>
      </c>
      <c r="S60" s="49">
        <v>-0.27183475893966491</v>
      </c>
      <c r="T60" s="49">
        <v>4.4411805409845577</v>
      </c>
      <c r="U60" s="49">
        <v>2.1438169942810714</v>
      </c>
      <c r="V60" s="49">
        <v>4.3284324712712197</v>
      </c>
      <c r="W60" s="49">
        <v>9.9780066466704955</v>
      </c>
    </row>
    <row r="61" spans="1:23" s="50" customFormat="1" ht="15.6">
      <c r="A61" s="45" t="s">
        <v>93</v>
      </c>
      <c r="B61" s="46">
        <f t="shared" si="1"/>
        <v>110</v>
      </c>
      <c r="C61" s="47" t="str">
        <f t="shared" si="0"/>
        <v>decade_110</v>
      </c>
      <c r="D61" s="158">
        <v>4516071</v>
      </c>
      <c r="E61" s="48">
        <v>660987</v>
      </c>
      <c r="F61" s="48">
        <v>557715</v>
      </c>
      <c r="G61" s="48">
        <v>1276919</v>
      </c>
      <c r="H61" s="48">
        <v>103830</v>
      </c>
      <c r="I61" s="48">
        <v>730435</v>
      </c>
      <c r="J61" s="48">
        <v>2578165</v>
      </c>
      <c r="K61" s="49">
        <v>14.63632879111068</v>
      </c>
      <c r="L61" s="49">
        <v>12.349562263303655</v>
      </c>
      <c r="M61" s="49">
        <v>28.27499833372859</v>
      </c>
      <c r="N61" s="49">
        <v>2.2991224008657083</v>
      </c>
      <c r="O61" s="49">
        <v>16.174125694658034</v>
      </c>
      <c r="P61" s="49">
        <v>57.088672875160732</v>
      </c>
      <c r="Q61" s="49">
        <v>8.5939625141138869</v>
      </c>
      <c r="R61" s="49">
        <v>0.80800501457245733</v>
      </c>
      <c r="S61" s="49">
        <v>0.40922364531310201</v>
      </c>
      <c r="T61" s="49">
        <v>9.1630077214003851</v>
      </c>
      <c r="U61" s="49">
        <v>5.8895517821630721</v>
      </c>
      <c r="V61" s="49">
        <v>11.295562104031376</v>
      </c>
      <c r="W61" s="49">
        <v>10.496687133695609</v>
      </c>
    </row>
    <row r="62" spans="1:23" s="50" customFormat="1" ht="15.6">
      <c r="A62" s="45" t="s">
        <v>94</v>
      </c>
      <c r="B62" s="46">
        <f t="shared" si="1"/>
        <v>120</v>
      </c>
      <c r="C62" s="47" t="str">
        <f t="shared" si="0"/>
        <v>decade_120</v>
      </c>
      <c r="D62" s="48">
        <v>4937006</v>
      </c>
      <c r="E62" s="48">
        <v>713477</v>
      </c>
      <c r="F62" s="48">
        <v>606848</v>
      </c>
      <c r="G62" s="48">
        <v>1393879</v>
      </c>
      <c r="H62" s="48">
        <v>108938</v>
      </c>
      <c r="I62" s="48">
        <v>801476</v>
      </c>
      <c r="J62" s="48">
        <v>2829650</v>
      </c>
      <c r="K62" s="49">
        <v>14.451612981632998</v>
      </c>
      <c r="L62" s="49">
        <v>12.291822209655001</v>
      </c>
      <c r="M62" s="49">
        <v>28.233285517578874</v>
      </c>
      <c r="N62" s="49">
        <v>2.2065600082317096</v>
      </c>
      <c r="O62" s="49">
        <v>16.234049543387226</v>
      </c>
      <c r="P62" s="49">
        <v>57.315101500788131</v>
      </c>
      <c r="Q62" s="49">
        <v>9.3208233440085415</v>
      </c>
      <c r="R62" s="49">
        <v>7.9411546671871003</v>
      </c>
      <c r="S62" s="49">
        <v>8.8096967088925346</v>
      </c>
      <c r="T62" s="49">
        <v>9.1595473166269752</v>
      </c>
      <c r="U62" s="49">
        <v>4.9195800828276992</v>
      </c>
      <c r="V62" s="49">
        <v>9.7258482958784835</v>
      </c>
      <c r="W62" s="49">
        <v>9.7544183556909658</v>
      </c>
    </row>
    <row r="63" spans="1:23" s="50" customFormat="1" ht="15.6">
      <c r="A63" s="45" t="s">
        <v>95</v>
      </c>
      <c r="B63" s="46">
        <f t="shared" si="1"/>
        <v>120</v>
      </c>
      <c r="C63" s="47" t="str">
        <f t="shared" si="0"/>
        <v>decade_120</v>
      </c>
      <c r="D63" s="48">
        <v>5243582</v>
      </c>
      <c r="E63" s="48">
        <v>739495</v>
      </c>
      <c r="F63" s="48">
        <v>630540</v>
      </c>
      <c r="G63" s="48">
        <v>1442498</v>
      </c>
      <c r="H63" s="48">
        <v>108249</v>
      </c>
      <c r="I63" s="48">
        <v>823023</v>
      </c>
      <c r="J63" s="48">
        <v>3061589</v>
      </c>
      <c r="K63" s="49">
        <v>14.102859457523502</v>
      </c>
      <c r="L63" s="49">
        <v>12.024985973328919</v>
      </c>
      <c r="M63" s="49">
        <v>27.509782434984331</v>
      </c>
      <c r="N63" s="49">
        <v>2.0644094056314941</v>
      </c>
      <c r="O63" s="49">
        <v>15.695816333185979</v>
      </c>
      <c r="P63" s="49">
        <v>58.387358107492169</v>
      </c>
      <c r="Q63" s="49">
        <v>6.2097554671799058</v>
      </c>
      <c r="R63" s="49">
        <v>3.646648735698558</v>
      </c>
      <c r="S63" s="49">
        <v>3.9041077831681079</v>
      </c>
      <c r="T63" s="49">
        <v>3.4880359055556474</v>
      </c>
      <c r="U63" s="49">
        <v>-0.63246984523306837</v>
      </c>
      <c r="V63" s="49">
        <v>2.6884148745564436</v>
      </c>
      <c r="W63" s="49">
        <v>8.1967381124874095</v>
      </c>
    </row>
    <row r="64" spans="1:23" s="50" customFormat="1" ht="15.6">
      <c r="A64" s="45" t="s">
        <v>96</v>
      </c>
      <c r="B64" s="46">
        <f t="shared" si="1"/>
        <v>120</v>
      </c>
      <c r="C64" s="47" t="str">
        <f t="shared" si="0"/>
        <v>decade_120</v>
      </c>
      <c r="D64" s="48">
        <v>5503475.9695415497</v>
      </c>
      <c r="E64" s="48">
        <v>752746.33139207994</v>
      </c>
      <c r="F64" s="48"/>
      <c r="G64" s="48">
        <v>1487533.3618117501</v>
      </c>
      <c r="H64" s="48">
        <v>108713.49256035101</v>
      </c>
      <c r="I64" s="48">
        <v>838540.66324100806</v>
      </c>
      <c r="J64" s="48">
        <v>3263196.2763377102</v>
      </c>
      <c r="K64" s="49">
        <v>13.677652733619279</v>
      </c>
      <c r="L64" s="49"/>
      <c r="M64" s="49">
        <v>27.028978958831807</v>
      </c>
      <c r="N64" s="49">
        <v>1.9753605387216226</v>
      </c>
      <c r="O64" s="49">
        <v>15.236564452753669</v>
      </c>
      <c r="P64" s="49">
        <v>59.293368307548739</v>
      </c>
      <c r="Q64" s="49">
        <v>4.956420430567305</v>
      </c>
      <c r="R64" s="49">
        <v>1.7919433386405508</v>
      </c>
      <c r="S64" s="49"/>
      <c r="T64" s="49">
        <v>3.1220398095352717</v>
      </c>
      <c r="U64" s="49">
        <v>0.42909639844340874</v>
      </c>
      <c r="V64" s="49">
        <v>1.8854470945536228</v>
      </c>
      <c r="W64" s="49">
        <v>6.5850535894174627</v>
      </c>
    </row>
    <row r="66" spans="1:16">
      <c r="A66" s="147" t="s">
        <v>297</v>
      </c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</row>
    <row r="67" spans="1:16" ht="15" thickBot="1">
      <c r="B67" t="s">
        <v>298</v>
      </c>
      <c r="C67" s="163" t="s">
        <v>300</v>
      </c>
      <c r="D67" s="163"/>
      <c r="E67" s="163"/>
      <c r="F67" t="s">
        <v>301</v>
      </c>
    </row>
    <row r="68" spans="1:16" ht="66.599999999999994" customHeight="1">
      <c r="A68" s="164" t="s">
        <v>97</v>
      </c>
      <c r="B68" s="165" t="s">
        <v>15</v>
      </c>
      <c r="C68" s="176" t="s">
        <v>220</v>
      </c>
      <c r="D68" s="176" t="s">
        <v>221</v>
      </c>
      <c r="E68" s="176" t="s">
        <v>222</v>
      </c>
      <c r="F68" s="177" t="s">
        <v>299</v>
      </c>
    </row>
    <row r="69" spans="1:16">
      <c r="A69" s="166" t="s">
        <v>98</v>
      </c>
      <c r="B69" s="159">
        <f>AVERAGE(D2:D11)</f>
        <v>334572.84950000007</v>
      </c>
      <c r="C69" s="167"/>
      <c r="D69" s="167"/>
      <c r="E69" s="168"/>
      <c r="F69" s="178">
        <v>1291.9426399999998</v>
      </c>
    </row>
    <row r="70" spans="1:16">
      <c r="A70" s="166" t="s">
        <v>99</v>
      </c>
      <c r="B70" s="159">
        <f>AVERAGE(D12:D21)</f>
        <v>475567.83574999997</v>
      </c>
      <c r="C70" s="167"/>
      <c r="D70" s="167"/>
      <c r="E70" s="168"/>
      <c r="F70" s="178">
        <v>1618.2773400000001</v>
      </c>
    </row>
    <row r="71" spans="1:16">
      <c r="A71" s="166" t="s">
        <v>102</v>
      </c>
      <c r="B71" s="159">
        <f>AVERAGE(D22:D31)</f>
        <v>668216.70438999997</v>
      </c>
      <c r="C71" s="167">
        <v>2612.9</v>
      </c>
      <c r="D71" s="167">
        <v>600.46</v>
      </c>
      <c r="E71" s="168">
        <v>3213.36</v>
      </c>
      <c r="F71" s="178">
        <v>1819.0895100000002</v>
      </c>
    </row>
    <row r="72" spans="1:16">
      <c r="A72" s="166" t="s">
        <v>103</v>
      </c>
      <c r="B72" s="159">
        <f>AVERAGE(D32:D41)</f>
        <v>1007259.40561</v>
      </c>
      <c r="C72" s="167">
        <v>2519.5700000000002</v>
      </c>
      <c r="D72" s="167">
        <v>709.4</v>
      </c>
      <c r="E72" s="168">
        <v>3228.97</v>
      </c>
      <c r="F72" s="178">
        <v>2111.8711999999996</v>
      </c>
    </row>
    <row r="73" spans="1:16">
      <c r="A73" s="166" t="s">
        <v>104</v>
      </c>
      <c r="B73" s="159">
        <f>AVERAGE(D42:D51)</f>
        <v>1720279.8311000001</v>
      </c>
      <c r="C73" s="167">
        <v>2440.31</v>
      </c>
      <c r="D73" s="167">
        <v>763.37</v>
      </c>
      <c r="E73" s="168">
        <v>3203.68</v>
      </c>
      <c r="F73" s="178">
        <v>2761.2527300000006</v>
      </c>
    </row>
    <row r="74" spans="1:16">
      <c r="A74" s="166" t="s">
        <v>101</v>
      </c>
      <c r="B74" s="159">
        <f>AVERAGE(D52:D61)</f>
        <v>3252361.3277296522</v>
      </c>
      <c r="C74" s="167">
        <v>2209.2399999999998</v>
      </c>
      <c r="D74" s="167">
        <v>807.96</v>
      </c>
      <c r="E74" s="168">
        <v>3017.2</v>
      </c>
      <c r="F74" s="178">
        <v>3985.5023699999997</v>
      </c>
    </row>
    <row r="75" spans="1:16" ht="15" thickBot="1">
      <c r="A75" s="169" t="s">
        <v>105</v>
      </c>
      <c r="B75" s="170">
        <f>AVERAGE(D62:D64)</f>
        <v>5228021.3231805163</v>
      </c>
      <c r="C75" s="171">
        <v>2090.0401087518048</v>
      </c>
      <c r="D75" s="171">
        <v>893.04303296718274</v>
      </c>
      <c r="E75" s="172">
        <v>2955.6667845296242</v>
      </c>
      <c r="F75" s="179">
        <v>5444.6089000000002</v>
      </c>
    </row>
    <row r="78" spans="1:16">
      <c r="B78" s="147" t="s">
        <v>296</v>
      </c>
      <c r="C78" s="147"/>
    </row>
    <row r="79" spans="1:16">
      <c r="B79" s="163"/>
      <c r="C79" s="163"/>
    </row>
  </sheetData>
  <mergeCells count="3">
    <mergeCell ref="B78:C79"/>
    <mergeCell ref="A66:P66"/>
    <mergeCell ref="C67:E67"/>
  </mergeCells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42B2-A982-45F7-98E6-0418E9D201D9}">
  <dimension ref="A1:H55"/>
  <sheetViews>
    <sheetView workbookViewId="0">
      <selection activeCell="A12" sqref="A12:E17"/>
    </sheetView>
  </sheetViews>
  <sheetFormatPr defaultRowHeight="14.4"/>
  <cols>
    <col min="1" max="1" width="10.88671875" bestFit="1" customWidth="1"/>
    <col min="2" max="2" width="31.21875" customWidth="1"/>
    <col min="3" max="3" width="44.44140625" bestFit="1" customWidth="1"/>
    <col min="4" max="4" width="45.21875" bestFit="1" customWidth="1"/>
    <col min="5" max="5" width="39.6640625" bestFit="1" customWidth="1"/>
  </cols>
  <sheetData>
    <row r="1" spans="1:8">
      <c r="B1" s="35" t="s">
        <v>219</v>
      </c>
      <c r="C1" s="36" t="s">
        <v>220</v>
      </c>
      <c r="D1" s="36" t="s">
        <v>221</v>
      </c>
      <c r="E1" s="37" t="s">
        <v>222</v>
      </c>
    </row>
    <row r="2" spans="1:8">
      <c r="B2" s="38">
        <v>1973</v>
      </c>
      <c r="C2" s="39">
        <v>2612.9</v>
      </c>
      <c r="D2" s="39">
        <v>600.46</v>
      </c>
      <c r="E2" s="40">
        <v>3213.36</v>
      </c>
    </row>
    <row r="3" spans="1:8">
      <c r="B3" s="38">
        <v>1983</v>
      </c>
      <c r="C3" s="39">
        <v>2519.5700000000002</v>
      </c>
      <c r="D3" s="39">
        <v>709.4</v>
      </c>
      <c r="E3" s="40">
        <v>3228.97</v>
      </c>
      <c r="F3" s="115">
        <f>C3/C2-1</f>
        <v>-3.5718932986336993E-2</v>
      </c>
      <c r="G3" s="115">
        <f>D3/D2-1</f>
        <v>0.18142757219465055</v>
      </c>
      <c r="H3" s="115">
        <f>E3/E2-1</f>
        <v>4.8578435033732603E-3</v>
      </c>
    </row>
    <row r="4" spans="1:8">
      <c r="B4" s="38">
        <v>1993</v>
      </c>
      <c r="C4" s="39">
        <v>2440.31</v>
      </c>
      <c r="D4" s="39">
        <v>763.37</v>
      </c>
      <c r="E4" s="40">
        <v>3203.68</v>
      </c>
      <c r="F4" s="115">
        <f t="shared" ref="F4:F5" si="0">C4/C3-1</f>
        <v>-3.145774874284113E-2</v>
      </c>
      <c r="G4" s="115">
        <f t="shared" ref="G4:H5" si="1">D4/D3-1</f>
        <v>7.6078376092472588E-2</v>
      </c>
      <c r="H4" s="115">
        <f t="shared" si="1"/>
        <v>-7.8322189428826627E-3</v>
      </c>
    </row>
    <row r="5" spans="1:8" ht="15" thickBot="1">
      <c r="B5" s="42">
        <v>2004</v>
      </c>
      <c r="C5" s="43">
        <v>2209.2399999999998</v>
      </c>
      <c r="D5" s="43">
        <v>807.96</v>
      </c>
      <c r="E5" s="44">
        <v>3017.2</v>
      </c>
      <c r="F5" s="115">
        <f t="shared" si="0"/>
        <v>-9.4688789539034035E-2</v>
      </c>
      <c r="G5" s="115">
        <f t="shared" si="1"/>
        <v>5.8412041342992271E-2</v>
      </c>
      <c r="H5" s="115">
        <f t="shared" si="1"/>
        <v>-5.8208060730160271E-2</v>
      </c>
    </row>
    <row r="6" spans="1:8">
      <c r="B6" s="116">
        <v>2013</v>
      </c>
      <c r="C6" s="118">
        <f t="shared" ref="C6:E7" si="2">SUM(C5,C5*F6)</f>
        <v>2090.0401087518048</v>
      </c>
      <c r="D6" s="118">
        <f t="shared" si="2"/>
        <v>893.04303296718274</v>
      </c>
      <c r="E6" s="118">
        <f t="shared" si="2"/>
        <v>2955.6667845296242</v>
      </c>
      <c r="F6" s="117">
        <f t="shared" ref="F6:H7" si="3">AVERAGE(F3:F5)</f>
        <v>-5.395515708940405E-2</v>
      </c>
      <c r="G6" s="117">
        <f t="shared" si="3"/>
        <v>0.1053059965433718</v>
      </c>
      <c r="H6" s="117">
        <f t="shared" si="3"/>
        <v>-2.039414538988989E-2</v>
      </c>
    </row>
    <row r="7" spans="1:8">
      <c r="B7" s="116">
        <v>2023</v>
      </c>
      <c r="C7" s="118">
        <f t="shared" si="2"/>
        <v>1964.5668530917471</v>
      </c>
      <c r="D7" s="118">
        <f t="shared" si="2"/>
        <v>964.42587191195423</v>
      </c>
      <c r="E7" s="118">
        <f t="shared" si="2"/>
        <v>2870.5096647968157</v>
      </c>
      <c r="F7" s="117">
        <f t="shared" si="3"/>
        <v>-6.0033898457093067E-2</v>
      </c>
      <c r="G7" s="117">
        <f t="shared" si="3"/>
        <v>7.9932137992945559E-2</v>
      </c>
      <c r="H7" s="117">
        <f t="shared" si="3"/>
        <v>-2.8811475020977608E-2</v>
      </c>
    </row>
    <row r="12" spans="1:8">
      <c r="B12" t="s">
        <v>219</v>
      </c>
      <c r="C12" t="s">
        <v>220</v>
      </c>
      <c r="D12" t="s">
        <v>221</v>
      </c>
      <c r="E12" t="s">
        <v>222</v>
      </c>
    </row>
    <row r="13" spans="1:8">
      <c r="A13" s="5" t="s">
        <v>99</v>
      </c>
      <c r="B13">
        <v>1973</v>
      </c>
      <c r="C13" s="160">
        <v>2612.9</v>
      </c>
      <c r="D13" s="160">
        <v>600.46</v>
      </c>
      <c r="E13" s="160">
        <v>3213.36</v>
      </c>
    </row>
    <row r="14" spans="1:8">
      <c r="A14" s="5" t="s">
        <v>102</v>
      </c>
      <c r="B14">
        <v>1983</v>
      </c>
      <c r="C14" s="160">
        <v>2519.5700000000002</v>
      </c>
      <c r="D14" s="160">
        <v>709.4</v>
      </c>
      <c r="E14" s="160">
        <v>3228.97</v>
      </c>
    </row>
    <row r="15" spans="1:8">
      <c r="A15" s="5" t="s">
        <v>103</v>
      </c>
      <c r="B15">
        <v>1993</v>
      </c>
      <c r="C15" s="160">
        <v>2440.31</v>
      </c>
      <c r="D15" s="160">
        <v>763.37</v>
      </c>
      <c r="E15" s="160">
        <v>3203.68</v>
      </c>
    </row>
    <row r="16" spans="1:8">
      <c r="A16" s="5" t="s">
        <v>101</v>
      </c>
      <c r="B16">
        <v>2004</v>
      </c>
      <c r="C16" s="160">
        <v>2209.2399999999998</v>
      </c>
      <c r="D16" s="160">
        <v>807.96</v>
      </c>
      <c r="E16" s="160">
        <v>3017.2</v>
      </c>
    </row>
    <row r="17" spans="1:5">
      <c r="A17" s="5" t="s">
        <v>105</v>
      </c>
      <c r="B17">
        <v>2013</v>
      </c>
      <c r="C17" s="160">
        <v>2090.0401087518048</v>
      </c>
      <c r="D17" s="160">
        <v>893.04303296718274</v>
      </c>
      <c r="E17" s="160">
        <v>2955.6667845296242</v>
      </c>
    </row>
    <row r="18" spans="1:5">
      <c r="B18">
        <v>2023</v>
      </c>
      <c r="C18" s="160">
        <v>1964.5668530917471</v>
      </c>
      <c r="D18" s="160">
        <v>964.42587191195423</v>
      </c>
      <c r="E18" s="160">
        <v>2870.5096647968157</v>
      </c>
    </row>
    <row r="21" spans="1:5">
      <c r="B21" t="s">
        <v>228</v>
      </c>
    </row>
    <row r="23" spans="1:5">
      <c r="B23" t="s">
        <v>249</v>
      </c>
    </row>
    <row r="26" spans="1:5">
      <c r="B26" t="s">
        <v>234</v>
      </c>
    </row>
    <row r="27" spans="1:5">
      <c r="B27" t="s">
        <v>235</v>
      </c>
    </row>
    <row r="28" spans="1:5">
      <c r="B28" t="s">
        <v>236</v>
      </c>
    </row>
    <row r="29" spans="1:5">
      <c r="B29" t="s">
        <v>237</v>
      </c>
    </row>
    <row r="32" spans="1:5">
      <c r="B32" t="s">
        <v>238</v>
      </c>
    </row>
    <row r="33" spans="2:6">
      <c r="B33" t="s">
        <v>239</v>
      </c>
    </row>
    <row r="36" spans="2:6" ht="15" thickBot="1">
      <c r="C36" t="s">
        <v>250</v>
      </c>
      <c r="D36" t="s">
        <v>250</v>
      </c>
      <c r="E36" t="s">
        <v>250</v>
      </c>
    </row>
    <row r="37" spans="2:6" ht="23.4">
      <c r="B37" s="86" t="s">
        <v>229</v>
      </c>
      <c r="C37" s="87" t="s">
        <v>251</v>
      </c>
      <c r="D37" s="87" t="s">
        <v>252</v>
      </c>
      <c r="E37" s="87" t="s">
        <v>253</v>
      </c>
      <c r="F37" s="88"/>
    </row>
    <row r="38" spans="2:6">
      <c r="B38" s="89">
        <v>28490</v>
      </c>
      <c r="C38" s="90">
        <v>97.1</v>
      </c>
      <c r="D38" s="90"/>
      <c r="E38" s="90"/>
      <c r="F38" s="91"/>
    </row>
    <row r="39" spans="2:6">
      <c r="B39" s="89">
        <v>30681</v>
      </c>
      <c r="C39" s="90">
        <v>96.6</v>
      </c>
      <c r="D39" s="90">
        <v>-0.5</v>
      </c>
      <c r="E39" s="90"/>
      <c r="F39" s="91"/>
    </row>
    <row r="40" spans="2:6">
      <c r="B40" s="89">
        <v>32142</v>
      </c>
      <c r="C40" s="90">
        <v>95.7</v>
      </c>
      <c r="D40" s="90">
        <v>-0.9</v>
      </c>
      <c r="E40" s="90"/>
      <c r="F40" s="91"/>
    </row>
    <row r="41" spans="2:6">
      <c r="B41" s="89">
        <v>34334</v>
      </c>
      <c r="C41" s="90">
        <v>95.6</v>
      </c>
      <c r="D41" s="90">
        <v>-0.1</v>
      </c>
      <c r="E41" s="92" t="s">
        <v>254</v>
      </c>
      <c r="F41" s="92">
        <f>STDEVA(D38:D44)</f>
        <v>1.3564659966250538</v>
      </c>
    </row>
    <row r="42" spans="2:6">
      <c r="B42" s="89">
        <v>38352</v>
      </c>
      <c r="C42" s="90">
        <v>92.9</v>
      </c>
      <c r="D42" s="90">
        <v>-2.7</v>
      </c>
      <c r="E42" s="90"/>
      <c r="F42" s="91"/>
    </row>
    <row r="43" spans="2:6">
      <c r="B43" s="89">
        <v>40178</v>
      </c>
      <c r="C43" s="90">
        <v>91.1</v>
      </c>
      <c r="D43" s="90">
        <v>-1.8</v>
      </c>
      <c r="E43" s="90"/>
      <c r="F43" s="91"/>
    </row>
    <row r="44" spans="2:6" ht="15" thickBot="1">
      <c r="B44" s="93">
        <v>40908</v>
      </c>
      <c r="C44" s="94">
        <v>87.5</v>
      </c>
      <c r="D44" s="94">
        <v>-3.6</v>
      </c>
      <c r="E44" s="94"/>
      <c r="F44" s="95"/>
    </row>
    <row r="49" spans="2:8">
      <c r="B49" s="136" t="s">
        <v>219</v>
      </c>
      <c r="C49" s="136">
        <v>1973</v>
      </c>
      <c r="D49" s="136">
        <v>1983</v>
      </c>
      <c r="E49" s="136">
        <v>1993</v>
      </c>
      <c r="F49" s="136">
        <v>2004</v>
      </c>
      <c r="G49" s="139">
        <v>2013</v>
      </c>
      <c r="H49" s="139">
        <v>2023</v>
      </c>
    </row>
    <row r="50" spans="2:8">
      <c r="B50" s="136" t="s">
        <v>220</v>
      </c>
      <c r="C50" s="136">
        <v>2612.9</v>
      </c>
      <c r="D50" s="136">
        <v>2519.5700000000002</v>
      </c>
      <c r="E50" s="136">
        <v>2440.31</v>
      </c>
      <c r="F50" s="136">
        <v>2209.2399999999998</v>
      </c>
      <c r="G50" s="140">
        <f t="shared" ref="G50:H52" si="4">SUM(F50,F50*G53)</f>
        <v>2090.0401087518048</v>
      </c>
      <c r="H50" s="140">
        <f t="shared" si="4"/>
        <v>1964.5668530917471</v>
      </c>
    </row>
    <row r="51" spans="2:8">
      <c r="B51" s="136" t="s">
        <v>221</v>
      </c>
      <c r="C51" s="136">
        <v>600.46</v>
      </c>
      <c r="D51" s="136">
        <v>709.4</v>
      </c>
      <c r="E51" s="136">
        <v>763.37</v>
      </c>
      <c r="F51" s="136">
        <v>807.96</v>
      </c>
      <c r="G51" s="140">
        <f t="shared" si="4"/>
        <v>893.04303296718274</v>
      </c>
      <c r="H51" s="140">
        <f t="shared" si="4"/>
        <v>964.42587191195423</v>
      </c>
    </row>
    <row r="52" spans="2:8">
      <c r="B52" s="136" t="s">
        <v>222</v>
      </c>
      <c r="C52" s="136">
        <v>3213.36</v>
      </c>
      <c r="D52" s="136">
        <v>3228.97</v>
      </c>
      <c r="E52" s="136">
        <v>3203.68</v>
      </c>
      <c r="F52" s="136">
        <v>3017.2</v>
      </c>
      <c r="G52" s="140">
        <f t="shared" si="4"/>
        <v>2955.6667845296242</v>
      </c>
      <c r="H52" s="140">
        <f t="shared" si="4"/>
        <v>2870.5096647968157</v>
      </c>
    </row>
    <row r="53" spans="2:8">
      <c r="B53" s="136"/>
      <c r="C53" s="136"/>
      <c r="D53" s="141">
        <f t="shared" ref="D53:F55" si="5">D50/C50-1</f>
        <v>-3.5718932986336993E-2</v>
      </c>
      <c r="E53" s="141">
        <f t="shared" si="5"/>
        <v>-3.145774874284113E-2</v>
      </c>
      <c r="F53" s="141">
        <f t="shared" si="5"/>
        <v>-9.4688789539034035E-2</v>
      </c>
      <c r="G53" s="142">
        <f t="shared" ref="G53:H55" si="6">AVERAGE(D53:F53)</f>
        <v>-5.395515708940405E-2</v>
      </c>
      <c r="H53" s="142">
        <f t="shared" si="6"/>
        <v>-6.0033898457093067E-2</v>
      </c>
    </row>
    <row r="54" spans="2:8">
      <c r="B54" s="136"/>
      <c r="C54" s="136"/>
      <c r="D54" s="141">
        <f t="shared" si="5"/>
        <v>0.18142757219465055</v>
      </c>
      <c r="E54" s="141">
        <f t="shared" si="5"/>
        <v>7.6078376092472588E-2</v>
      </c>
      <c r="F54" s="141">
        <f t="shared" si="5"/>
        <v>5.8412041342992271E-2</v>
      </c>
      <c r="G54" s="142">
        <f t="shared" si="6"/>
        <v>0.1053059965433718</v>
      </c>
      <c r="H54" s="142">
        <f t="shared" si="6"/>
        <v>7.9932137992945559E-2</v>
      </c>
    </row>
    <row r="55" spans="2:8">
      <c r="B55" s="136"/>
      <c r="C55" s="136"/>
      <c r="D55" s="141">
        <f t="shared" si="5"/>
        <v>4.8578435033732603E-3</v>
      </c>
      <c r="E55" s="141">
        <f t="shared" si="5"/>
        <v>-7.8322189428826627E-3</v>
      </c>
      <c r="F55" s="141">
        <f t="shared" si="5"/>
        <v>-5.8208060730160271E-2</v>
      </c>
      <c r="G55" s="142">
        <f t="shared" si="6"/>
        <v>-2.039414538988989E-2</v>
      </c>
      <c r="H55" s="142">
        <f t="shared" si="6"/>
        <v>-2.8811475020977608E-2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7C5C-A997-4488-80ED-02D5652EC9EF}">
  <dimension ref="A1:S102"/>
  <sheetViews>
    <sheetView topLeftCell="J1" workbookViewId="0">
      <selection activeCell="S4" sqref="S4:S11"/>
    </sheetView>
  </sheetViews>
  <sheetFormatPr defaultRowHeight="14.4"/>
  <cols>
    <col min="9" max="9" width="15" bestFit="1" customWidth="1"/>
    <col min="10" max="10" width="23.33203125" bestFit="1" customWidth="1"/>
    <col min="11" max="12" width="10.33203125" bestFit="1" customWidth="1"/>
    <col min="14" max="14" width="23.33203125" bestFit="1" customWidth="1"/>
    <col min="15" max="15" width="11.88671875" bestFit="1" customWidth="1"/>
    <col min="18" max="18" width="10.88671875" bestFit="1" customWidth="1"/>
    <col min="19" max="19" width="10.33203125" bestFit="1" customWidth="1"/>
  </cols>
  <sheetData>
    <row r="1" spans="1:19">
      <c r="A1" t="s">
        <v>255</v>
      </c>
      <c r="I1" t="s">
        <v>256</v>
      </c>
      <c r="J1" t="s">
        <v>257</v>
      </c>
      <c r="K1" t="s">
        <v>258</v>
      </c>
      <c r="L1" t="s">
        <v>259</v>
      </c>
      <c r="N1" t="s">
        <v>257</v>
      </c>
      <c r="O1" t="s">
        <v>258</v>
      </c>
    </row>
    <row r="2" spans="1:19">
      <c r="A2" t="s">
        <v>260</v>
      </c>
      <c r="B2" t="s">
        <v>261</v>
      </c>
      <c r="C2" t="s">
        <v>262</v>
      </c>
      <c r="I2" t="s">
        <v>263</v>
      </c>
      <c r="J2" t="s">
        <v>264</v>
      </c>
      <c r="K2" t="s">
        <v>265</v>
      </c>
      <c r="L2" t="s">
        <v>265</v>
      </c>
      <c r="N2" t="s">
        <v>264</v>
      </c>
      <c r="O2" t="s">
        <v>265</v>
      </c>
    </row>
    <row r="3" spans="1:19" ht="15" thickBot="1">
      <c r="A3" t="s">
        <v>266</v>
      </c>
      <c r="I3" t="s">
        <v>267</v>
      </c>
      <c r="J3">
        <v>1922</v>
      </c>
      <c r="K3" s="96">
        <v>888.04809999999998</v>
      </c>
      <c r="L3" s="97"/>
      <c r="O3" s="96"/>
    </row>
    <row r="4" spans="1:19" ht="15.6">
      <c r="A4" t="s">
        <v>256</v>
      </c>
      <c r="B4" t="s">
        <v>257</v>
      </c>
      <c r="C4" t="s">
        <v>258</v>
      </c>
      <c r="D4" t="s">
        <v>259</v>
      </c>
      <c r="E4" t="s">
        <v>268</v>
      </c>
      <c r="F4" t="s">
        <v>269</v>
      </c>
      <c r="G4" t="s">
        <v>270</v>
      </c>
      <c r="I4" t="s">
        <v>267</v>
      </c>
      <c r="J4">
        <v>1923</v>
      </c>
      <c r="K4" s="96">
        <v>919.32820000000004</v>
      </c>
      <c r="L4" s="97"/>
      <c r="N4" s="173">
        <v>1951</v>
      </c>
      <c r="O4" s="96">
        <v>1125.4878000000001</v>
      </c>
      <c r="R4" s="164" t="s">
        <v>97</v>
      </c>
      <c r="S4" t="s">
        <v>299</v>
      </c>
    </row>
    <row r="5" spans="1:19">
      <c r="A5" t="s">
        <v>263</v>
      </c>
      <c r="B5" t="s">
        <v>271</v>
      </c>
      <c r="I5" t="s">
        <v>267</v>
      </c>
      <c r="J5">
        <v>1924</v>
      </c>
      <c r="K5" s="96">
        <v>846.93330000000003</v>
      </c>
      <c r="L5" s="97"/>
      <c r="N5" s="173">
        <v>1952</v>
      </c>
      <c r="O5" s="96">
        <v>1182.7155</v>
      </c>
      <c r="R5" s="166" t="s">
        <v>98</v>
      </c>
      <c r="S5" s="96">
        <f>AVERAGE(O4:O13)</f>
        <v>1291.9426399999998</v>
      </c>
    </row>
    <row r="6" spans="1:19">
      <c r="A6" t="s">
        <v>272</v>
      </c>
      <c r="I6" t="s">
        <v>267</v>
      </c>
      <c r="J6">
        <v>1925</v>
      </c>
      <c r="K6" s="96">
        <v>941.15200000000004</v>
      </c>
      <c r="L6" s="97"/>
      <c r="N6" s="173">
        <v>1953</v>
      </c>
      <c r="O6" s="96">
        <v>1197.46</v>
      </c>
      <c r="R6" s="166" t="s">
        <v>99</v>
      </c>
      <c r="S6" s="96">
        <f>AVERAGE(O14:O23)</f>
        <v>1618.2773400000001</v>
      </c>
    </row>
    <row r="7" spans="1:19">
      <c r="I7" t="s">
        <v>267</v>
      </c>
      <c r="J7">
        <v>1926</v>
      </c>
      <c r="K7" s="96">
        <v>922.55820000000006</v>
      </c>
      <c r="L7" s="97"/>
      <c r="N7" s="173">
        <v>1954</v>
      </c>
      <c r="O7" s="96">
        <v>1238.3262</v>
      </c>
      <c r="R7" s="166" t="s">
        <v>102</v>
      </c>
      <c r="S7" s="96">
        <f>AVERAGE(O24:O33)</f>
        <v>1819.0895100000002</v>
      </c>
    </row>
    <row r="8" spans="1:19">
      <c r="I8" t="s">
        <v>267</v>
      </c>
      <c r="J8">
        <v>1927</v>
      </c>
      <c r="K8" s="96">
        <v>909.46389999999997</v>
      </c>
      <c r="L8" s="97"/>
      <c r="N8" s="173">
        <v>1955</v>
      </c>
      <c r="O8" s="96">
        <v>1326.6262999999999</v>
      </c>
      <c r="R8" s="166" t="s">
        <v>103</v>
      </c>
      <c r="S8" s="96">
        <f>AVERAGE(O34:O43)</f>
        <v>2111.8711999999996</v>
      </c>
    </row>
    <row r="9" spans="1:19">
      <c r="I9" t="s">
        <v>267</v>
      </c>
      <c r="J9">
        <v>1928</v>
      </c>
      <c r="K9" s="96">
        <v>976.35559999999998</v>
      </c>
      <c r="L9" s="97"/>
      <c r="N9" s="173">
        <v>1956</v>
      </c>
      <c r="O9" s="96">
        <v>1333.3422</v>
      </c>
      <c r="R9" s="166" t="s">
        <v>104</v>
      </c>
      <c r="S9" s="96">
        <f>AVERAGE(O44:O53)</f>
        <v>2761.2527300000006</v>
      </c>
    </row>
    <row r="10" spans="1:19">
      <c r="I10" t="s">
        <v>267</v>
      </c>
      <c r="J10">
        <v>1929</v>
      </c>
      <c r="K10" s="96">
        <v>968.28610000000003</v>
      </c>
      <c r="L10" s="97"/>
      <c r="N10" s="173">
        <v>1957</v>
      </c>
      <c r="O10" s="96">
        <v>1366.0723</v>
      </c>
      <c r="R10" s="166" t="s">
        <v>101</v>
      </c>
      <c r="S10" s="96">
        <f>AVERAGE(O54:O63)</f>
        <v>3985.5023699999997</v>
      </c>
    </row>
    <row r="11" spans="1:19" ht="15" thickBot="1">
      <c r="I11" t="s">
        <v>267</v>
      </c>
      <c r="J11">
        <v>1930</v>
      </c>
      <c r="K11" s="96">
        <v>929.70050000000003</v>
      </c>
      <c r="L11" s="97"/>
      <c r="N11" s="173">
        <v>1958</v>
      </c>
      <c r="O11" s="96">
        <v>1320.4666999999999</v>
      </c>
      <c r="R11" s="169" t="s">
        <v>105</v>
      </c>
      <c r="S11" s="96">
        <f>AVERAGE(O64:O66)</f>
        <v>5444.6089000000002</v>
      </c>
    </row>
    <row r="12" spans="1:19">
      <c r="I12" t="s">
        <v>267</v>
      </c>
      <c r="J12">
        <v>1931</v>
      </c>
      <c r="K12" s="96">
        <v>908.51829999999995</v>
      </c>
      <c r="L12" s="97"/>
      <c r="N12" s="173">
        <v>1959</v>
      </c>
      <c r="O12" s="96">
        <v>1390.1359</v>
      </c>
    </row>
    <row r="13" spans="1:19">
      <c r="I13" t="s">
        <v>267</v>
      </c>
      <c r="J13">
        <v>1932</v>
      </c>
      <c r="K13" s="96">
        <v>899.30669999999998</v>
      </c>
      <c r="L13" s="97"/>
      <c r="N13" s="173">
        <v>1960</v>
      </c>
      <c r="O13" s="96">
        <v>1438.7935</v>
      </c>
    </row>
    <row r="14" spans="1:19">
      <c r="I14" t="s">
        <v>267</v>
      </c>
      <c r="J14">
        <v>1933</v>
      </c>
      <c r="K14" s="96">
        <v>856.50829999999996</v>
      </c>
      <c r="L14" s="97"/>
      <c r="N14" s="50">
        <v>1961</v>
      </c>
      <c r="O14" s="96">
        <v>1492.4945</v>
      </c>
    </row>
    <row r="15" spans="1:19">
      <c r="I15" t="s">
        <v>267</v>
      </c>
      <c r="J15">
        <v>1934</v>
      </c>
      <c r="K15" s="96">
        <v>932.99350000000004</v>
      </c>
      <c r="L15" s="97"/>
      <c r="N15" s="50">
        <v>1962</v>
      </c>
      <c r="O15" s="96">
        <v>1552.114</v>
      </c>
    </row>
    <row r="16" spans="1:19">
      <c r="I16" t="s">
        <v>267</v>
      </c>
      <c r="J16">
        <v>1935</v>
      </c>
      <c r="K16" s="96">
        <v>969.03890000000001</v>
      </c>
      <c r="L16" s="97"/>
      <c r="N16" s="50">
        <v>1963</v>
      </c>
      <c r="O16" s="96">
        <v>1524.9168</v>
      </c>
    </row>
    <row r="17" spans="9:15">
      <c r="I17" t="s">
        <v>267</v>
      </c>
      <c r="J17">
        <v>1936</v>
      </c>
      <c r="K17" s="96">
        <v>951.07929999999999</v>
      </c>
      <c r="L17" s="97"/>
      <c r="N17" s="50">
        <v>1964</v>
      </c>
      <c r="O17" s="96">
        <v>1611.867</v>
      </c>
    </row>
    <row r="18" spans="9:15">
      <c r="I18" t="s">
        <v>267</v>
      </c>
      <c r="J18">
        <v>1937</v>
      </c>
      <c r="K18" s="96">
        <v>984.07640000000004</v>
      </c>
      <c r="L18" s="97"/>
      <c r="N18" s="50">
        <v>1965</v>
      </c>
      <c r="O18" s="96">
        <v>1680.828</v>
      </c>
    </row>
    <row r="19" spans="9:15">
      <c r="I19" t="s">
        <v>267</v>
      </c>
      <c r="J19">
        <v>1938</v>
      </c>
      <c r="K19" s="96">
        <v>846.36590000000001</v>
      </c>
      <c r="L19" s="97"/>
      <c r="N19" s="50">
        <v>1966</v>
      </c>
      <c r="O19" s="96">
        <v>1594.5712000000001</v>
      </c>
    </row>
    <row r="20" spans="9:15">
      <c r="I20" t="s">
        <v>267</v>
      </c>
      <c r="J20">
        <v>1939</v>
      </c>
      <c r="K20" s="96">
        <v>838.86760000000004</v>
      </c>
      <c r="L20" s="97"/>
      <c r="N20" s="50">
        <v>1967</v>
      </c>
      <c r="O20" s="96">
        <v>1592.4648</v>
      </c>
    </row>
    <row r="21" spans="9:15">
      <c r="I21" t="s">
        <v>267</v>
      </c>
      <c r="J21">
        <v>1940</v>
      </c>
      <c r="K21" s="96">
        <v>932.92309999999998</v>
      </c>
      <c r="L21" s="97"/>
      <c r="N21" s="50">
        <v>1968</v>
      </c>
      <c r="O21" s="96">
        <v>1666.903</v>
      </c>
    </row>
    <row r="22" spans="9:15">
      <c r="I22" t="s">
        <v>267</v>
      </c>
      <c r="J22">
        <v>1941</v>
      </c>
      <c r="K22" s="96">
        <v>874.74239999999998</v>
      </c>
      <c r="L22" s="97"/>
      <c r="N22" s="50">
        <v>1969</v>
      </c>
      <c r="O22" s="96">
        <v>1690.4512</v>
      </c>
    </row>
    <row r="23" spans="9:15">
      <c r="I23" t="s">
        <v>267</v>
      </c>
      <c r="J23">
        <v>1942</v>
      </c>
      <c r="K23" s="96">
        <v>933.39400000000001</v>
      </c>
      <c r="L23" s="97"/>
      <c r="N23" s="50">
        <v>1970</v>
      </c>
      <c r="O23" s="96">
        <v>1776.1629</v>
      </c>
    </row>
    <row r="24" spans="9:15">
      <c r="I24" t="s">
        <v>267</v>
      </c>
      <c r="J24">
        <v>1943</v>
      </c>
      <c r="K24" s="96">
        <v>966.10559999999998</v>
      </c>
      <c r="L24" s="97"/>
      <c r="N24" s="173">
        <v>1971</v>
      </c>
      <c r="O24" s="96">
        <v>1800.1115</v>
      </c>
    </row>
    <row r="25" spans="9:15">
      <c r="I25" t="s">
        <v>267</v>
      </c>
      <c r="J25">
        <v>1944</v>
      </c>
      <c r="K25" s="96">
        <v>967.49630000000002</v>
      </c>
      <c r="L25" s="97"/>
      <c r="N25" s="173">
        <v>1972</v>
      </c>
      <c r="O25" s="96">
        <v>1799.4737</v>
      </c>
    </row>
    <row r="26" spans="9:15">
      <c r="I26" t="s">
        <v>267</v>
      </c>
      <c r="J26">
        <v>1945</v>
      </c>
      <c r="K26" s="96">
        <v>955.14</v>
      </c>
      <c r="L26" s="97"/>
      <c r="N26" s="173">
        <v>1973</v>
      </c>
      <c r="O26" s="96">
        <v>1719.3245999999999</v>
      </c>
    </row>
    <row r="27" spans="9:15">
      <c r="I27" t="s">
        <v>267</v>
      </c>
      <c r="J27">
        <v>1946</v>
      </c>
      <c r="K27" s="96">
        <v>989.52769999999998</v>
      </c>
      <c r="L27" s="97"/>
      <c r="N27" s="173">
        <v>1974</v>
      </c>
      <c r="O27" s="96">
        <v>1751.5949000000001</v>
      </c>
    </row>
    <row r="28" spans="9:15">
      <c r="I28" t="s">
        <v>267</v>
      </c>
      <c r="J28">
        <v>1947</v>
      </c>
      <c r="K28" s="96">
        <v>1111.9597000000001</v>
      </c>
      <c r="L28" s="97"/>
      <c r="N28" s="173">
        <v>1975</v>
      </c>
      <c r="O28" s="96">
        <v>1730.7353000000001</v>
      </c>
    </row>
    <row r="29" spans="9:15">
      <c r="I29" t="s">
        <v>267</v>
      </c>
      <c r="J29">
        <v>1948</v>
      </c>
      <c r="K29" s="96">
        <v>1073.1775</v>
      </c>
      <c r="L29" s="97"/>
      <c r="N29" s="173">
        <v>1976</v>
      </c>
      <c r="O29" s="96">
        <v>1850.1486</v>
      </c>
    </row>
    <row r="30" spans="9:15">
      <c r="I30" t="s">
        <v>267</v>
      </c>
      <c r="J30">
        <v>1949</v>
      </c>
      <c r="K30" s="96">
        <v>1101.8617999999999</v>
      </c>
      <c r="L30" s="97"/>
      <c r="N30" s="173">
        <v>1977</v>
      </c>
      <c r="O30" s="96">
        <v>1839.3053</v>
      </c>
    </row>
    <row r="31" spans="9:15">
      <c r="I31" t="s">
        <v>267</v>
      </c>
      <c r="J31">
        <v>1950</v>
      </c>
      <c r="K31" s="96">
        <v>1105.585</v>
      </c>
      <c r="L31" s="96">
        <v>1177.5942</v>
      </c>
      <c r="N31" s="173">
        <v>1978</v>
      </c>
      <c r="O31" s="96">
        <v>1911.9413</v>
      </c>
    </row>
    <row r="32" spans="9:15">
      <c r="I32" t="s">
        <v>267</v>
      </c>
      <c r="J32">
        <v>1951</v>
      </c>
      <c r="K32" s="96">
        <v>1125.4878000000001</v>
      </c>
      <c r="L32" s="96">
        <v>1191.0147999999999</v>
      </c>
      <c r="N32" s="173">
        <v>1979</v>
      </c>
      <c r="O32" s="96">
        <v>1965.8054</v>
      </c>
    </row>
    <row r="33" spans="9:15">
      <c r="I33" t="s">
        <v>267</v>
      </c>
      <c r="J33">
        <v>1952</v>
      </c>
      <c r="K33" s="96">
        <v>1182.7155</v>
      </c>
      <c r="L33" s="96">
        <v>1251.9545000000001</v>
      </c>
      <c r="N33" s="173">
        <v>1980</v>
      </c>
      <c r="O33" s="96">
        <v>1822.4545000000001</v>
      </c>
    </row>
    <row r="34" spans="9:15">
      <c r="I34" t="s">
        <v>267</v>
      </c>
      <c r="J34">
        <v>1953</v>
      </c>
      <c r="K34" s="96">
        <v>1197.46</v>
      </c>
      <c r="L34" s="96">
        <v>1268.7385999999999</v>
      </c>
      <c r="N34" s="50">
        <v>1981</v>
      </c>
      <c r="O34" s="96">
        <v>1902.2920999999999</v>
      </c>
    </row>
    <row r="35" spans="9:15">
      <c r="I35" t="s">
        <v>267</v>
      </c>
      <c r="J35">
        <v>1954</v>
      </c>
      <c r="K35" s="96">
        <v>1238.3262</v>
      </c>
      <c r="L35" s="96">
        <v>1301.7654</v>
      </c>
      <c r="N35" s="50">
        <v>1982</v>
      </c>
      <c r="O35" s="96">
        <v>1962.3380999999999</v>
      </c>
    </row>
    <row r="36" spans="9:15">
      <c r="I36" t="s">
        <v>267</v>
      </c>
      <c r="J36">
        <v>1955</v>
      </c>
      <c r="K36" s="96">
        <v>1326.6262999999999</v>
      </c>
      <c r="L36" s="96">
        <v>1393.3140000000001</v>
      </c>
      <c r="N36" s="50">
        <v>1983</v>
      </c>
      <c r="O36" s="96">
        <v>1956.9683</v>
      </c>
    </row>
    <row r="37" spans="9:15">
      <c r="I37" t="s">
        <v>267</v>
      </c>
      <c r="J37">
        <v>1956</v>
      </c>
      <c r="K37" s="96">
        <v>1333.3422</v>
      </c>
      <c r="L37" s="96">
        <v>1401.3833999999999</v>
      </c>
      <c r="N37" s="50">
        <v>1984</v>
      </c>
      <c r="O37" s="96">
        <v>2049.4328999999998</v>
      </c>
    </row>
    <row r="38" spans="9:15">
      <c r="I38" t="s">
        <v>267</v>
      </c>
      <c r="J38">
        <v>1957</v>
      </c>
      <c r="K38" s="96">
        <v>1366.0723</v>
      </c>
      <c r="L38" s="96">
        <v>1429.7154</v>
      </c>
      <c r="N38" s="50">
        <v>1985</v>
      </c>
      <c r="O38" s="96">
        <v>2060.9288999999999</v>
      </c>
    </row>
    <row r="39" spans="9:15">
      <c r="I39" t="s">
        <v>267</v>
      </c>
      <c r="J39">
        <v>1958</v>
      </c>
      <c r="K39" s="96">
        <v>1320.4666999999999</v>
      </c>
      <c r="L39" s="96">
        <v>1387.5215000000001</v>
      </c>
      <c r="N39" s="50">
        <v>1986</v>
      </c>
      <c r="O39" s="96">
        <v>2117.9414000000002</v>
      </c>
    </row>
    <row r="40" spans="9:15">
      <c r="I40" t="s">
        <v>267</v>
      </c>
      <c r="J40">
        <v>1959</v>
      </c>
      <c r="K40" s="96">
        <v>1390.1359</v>
      </c>
      <c r="L40" s="96">
        <v>1460.5098</v>
      </c>
      <c r="N40" s="50">
        <v>1987</v>
      </c>
      <c r="O40" s="96">
        <v>2160.3578000000002</v>
      </c>
    </row>
    <row r="41" spans="9:15">
      <c r="I41" t="s">
        <v>267</v>
      </c>
      <c r="J41">
        <v>1960</v>
      </c>
      <c r="K41" s="96">
        <v>1438.7935</v>
      </c>
      <c r="L41" s="96">
        <v>1514.6149</v>
      </c>
      <c r="N41" s="50">
        <v>1988</v>
      </c>
      <c r="O41" s="96">
        <v>2179.2408999999998</v>
      </c>
    </row>
    <row r="42" spans="9:15">
      <c r="I42" t="s">
        <v>267</v>
      </c>
      <c r="J42">
        <v>1961</v>
      </c>
      <c r="K42" s="96">
        <v>1492.4945</v>
      </c>
      <c r="L42" s="96">
        <v>1569.4915000000001</v>
      </c>
      <c r="N42" s="50">
        <v>1989</v>
      </c>
      <c r="O42" s="96">
        <v>2329.2446</v>
      </c>
    </row>
    <row r="43" spans="9:15">
      <c r="I43" t="s">
        <v>267</v>
      </c>
      <c r="J43">
        <v>1962</v>
      </c>
      <c r="K43" s="96">
        <v>1552.114</v>
      </c>
      <c r="L43" s="96">
        <v>1637.7329999999999</v>
      </c>
      <c r="N43" s="50">
        <v>1990</v>
      </c>
      <c r="O43" s="96">
        <v>2399.9670000000001</v>
      </c>
    </row>
    <row r="44" spans="9:15">
      <c r="I44" t="s">
        <v>267</v>
      </c>
      <c r="J44">
        <v>1963</v>
      </c>
      <c r="K44" s="96">
        <v>1524.9168</v>
      </c>
      <c r="L44" s="96">
        <v>1609.9164000000001</v>
      </c>
      <c r="N44" s="173">
        <v>1991</v>
      </c>
      <c r="O44" s="96">
        <v>2472.6066000000001</v>
      </c>
    </row>
    <row r="45" spans="9:15">
      <c r="I45" t="s">
        <v>267</v>
      </c>
      <c r="J45">
        <v>1964</v>
      </c>
      <c r="K45" s="96">
        <v>1611.867</v>
      </c>
      <c r="L45" s="96">
        <v>1698.5020999999999</v>
      </c>
      <c r="N45" s="173">
        <v>1992</v>
      </c>
      <c r="O45" s="96">
        <v>2425.2581</v>
      </c>
    </row>
    <row r="46" spans="9:15">
      <c r="I46" t="s">
        <v>267</v>
      </c>
      <c r="J46">
        <v>1965</v>
      </c>
      <c r="K46" s="96">
        <v>1680.828</v>
      </c>
      <c r="L46" s="96">
        <v>1770.4333999999999</v>
      </c>
      <c r="N46" s="173">
        <v>1993</v>
      </c>
      <c r="O46" s="96">
        <v>2491.3636000000001</v>
      </c>
    </row>
    <row r="47" spans="9:15">
      <c r="I47" t="s">
        <v>267</v>
      </c>
      <c r="J47">
        <v>1966</v>
      </c>
      <c r="K47" s="96">
        <v>1594.5712000000001</v>
      </c>
      <c r="L47" s="96">
        <v>1685.5079000000001</v>
      </c>
      <c r="N47" s="173">
        <v>1994</v>
      </c>
      <c r="O47" s="96">
        <v>2554.8213000000001</v>
      </c>
    </row>
    <row r="48" spans="9:15">
      <c r="I48" t="s">
        <v>267</v>
      </c>
      <c r="J48">
        <v>1967</v>
      </c>
      <c r="K48" s="96">
        <v>1592.4648</v>
      </c>
      <c r="L48" s="96">
        <v>1688.7750000000001</v>
      </c>
      <c r="N48" s="173">
        <v>1995</v>
      </c>
      <c r="O48" s="96">
        <v>2661.2627000000002</v>
      </c>
    </row>
    <row r="49" spans="9:15">
      <c r="I49" t="s">
        <v>267</v>
      </c>
      <c r="J49">
        <v>1968</v>
      </c>
      <c r="K49" s="96">
        <v>1666.903</v>
      </c>
      <c r="L49" s="96">
        <v>1764.9265</v>
      </c>
      <c r="N49" s="173">
        <v>1996</v>
      </c>
      <c r="O49" s="96">
        <v>2782.6156000000001</v>
      </c>
    </row>
    <row r="50" spans="9:15">
      <c r="I50" t="s">
        <v>267</v>
      </c>
      <c r="J50">
        <v>1969</v>
      </c>
      <c r="K50" s="96">
        <v>1690.4512</v>
      </c>
      <c r="L50" s="96">
        <v>1790.0359000000001</v>
      </c>
      <c r="N50" s="173">
        <v>1997</v>
      </c>
      <c r="O50" s="96">
        <v>2932.9863999999998</v>
      </c>
    </row>
    <row r="51" spans="9:15">
      <c r="I51" t="s">
        <v>267</v>
      </c>
      <c r="J51">
        <v>1970</v>
      </c>
      <c r="K51" s="96">
        <v>1776.1629</v>
      </c>
      <c r="L51" s="96">
        <v>1884.7589</v>
      </c>
      <c r="N51" s="173">
        <v>1998</v>
      </c>
      <c r="O51" s="96">
        <v>2964.4186</v>
      </c>
    </row>
    <row r="52" spans="9:15">
      <c r="I52" t="s">
        <v>267</v>
      </c>
      <c r="J52">
        <v>1971</v>
      </c>
      <c r="K52" s="96">
        <v>1800.1115</v>
      </c>
      <c r="L52" s="96">
        <v>1924.8612000000001</v>
      </c>
      <c r="N52" s="173">
        <v>1999</v>
      </c>
      <c r="O52" s="96">
        <v>3070.4447</v>
      </c>
    </row>
    <row r="53" spans="9:15">
      <c r="I53" t="s">
        <v>267</v>
      </c>
      <c r="J53">
        <v>1972</v>
      </c>
      <c r="K53" s="96">
        <v>1799.4737</v>
      </c>
      <c r="L53" s="96">
        <v>1926.7154</v>
      </c>
      <c r="N53" s="173">
        <v>2000</v>
      </c>
      <c r="O53" s="96">
        <v>3256.7496999999998</v>
      </c>
    </row>
    <row r="54" spans="9:15">
      <c r="I54" t="s">
        <v>267</v>
      </c>
      <c r="J54">
        <v>1973</v>
      </c>
      <c r="K54" s="96">
        <v>1719.3245999999999</v>
      </c>
      <c r="L54" s="96">
        <v>1841.4562000000001</v>
      </c>
      <c r="N54" s="50">
        <v>2001</v>
      </c>
      <c r="O54" s="96">
        <v>3288.6974</v>
      </c>
    </row>
    <row r="55" spans="9:15">
      <c r="I55" t="s">
        <v>267</v>
      </c>
      <c r="J55">
        <v>1974</v>
      </c>
      <c r="K55" s="96">
        <v>1751.5949000000001</v>
      </c>
      <c r="L55" s="96">
        <v>1873.1702</v>
      </c>
      <c r="N55" s="50">
        <v>2002</v>
      </c>
      <c r="O55" s="96">
        <v>3368.3865999999998</v>
      </c>
    </row>
    <row r="56" spans="9:15">
      <c r="I56" t="s">
        <v>267</v>
      </c>
      <c r="J56">
        <v>1975</v>
      </c>
      <c r="K56" s="96">
        <v>1730.7353000000001</v>
      </c>
      <c r="L56" s="96">
        <v>1859.5308</v>
      </c>
      <c r="N56" s="50">
        <v>2003</v>
      </c>
      <c r="O56" s="96">
        <v>3411.4038</v>
      </c>
    </row>
    <row r="57" spans="9:15">
      <c r="I57" t="s">
        <v>267</v>
      </c>
      <c r="J57">
        <v>1976</v>
      </c>
      <c r="K57" s="96">
        <v>1850.1486</v>
      </c>
      <c r="L57" s="96">
        <v>1999.8520000000001</v>
      </c>
      <c r="N57" s="50">
        <v>2004</v>
      </c>
      <c r="O57" s="96">
        <v>3596.7224000000001</v>
      </c>
    </row>
    <row r="58" spans="9:15">
      <c r="I58" t="s">
        <v>267</v>
      </c>
      <c r="J58">
        <v>1977</v>
      </c>
      <c r="K58" s="96">
        <v>1839.3053</v>
      </c>
      <c r="L58" s="96">
        <v>1988.5377000000001</v>
      </c>
      <c r="N58" s="50">
        <v>2005</v>
      </c>
      <c r="O58" s="96">
        <v>3779.2411000000002</v>
      </c>
    </row>
    <row r="59" spans="9:15" ht="15" thickBot="1">
      <c r="I59" t="s">
        <v>267</v>
      </c>
      <c r="J59">
        <v>1978</v>
      </c>
      <c r="K59" s="96">
        <v>1911.9413</v>
      </c>
      <c r="L59" s="96">
        <v>2058.3442</v>
      </c>
      <c r="N59" s="50">
        <v>2006</v>
      </c>
      <c r="O59" s="96">
        <v>4016.9663999999998</v>
      </c>
    </row>
    <row r="60" spans="9:15">
      <c r="I60" t="s">
        <v>267</v>
      </c>
      <c r="J60">
        <v>1979</v>
      </c>
      <c r="K60" s="96">
        <v>1965.8054</v>
      </c>
      <c r="L60" s="96">
        <v>2117.8524000000002</v>
      </c>
      <c r="N60" s="98">
        <v>2007</v>
      </c>
      <c r="O60" s="96">
        <v>4268.3941999999997</v>
      </c>
    </row>
    <row r="61" spans="9:15">
      <c r="I61" t="s">
        <v>267</v>
      </c>
      <c r="J61">
        <v>1980</v>
      </c>
      <c r="K61" s="96">
        <v>1822.4545000000001</v>
      </c>
      <c r="L61" s="96">
        <v>1974.7945</v>
      </c>
      <c r="N61" s="101">
        <v>2008</v>
      </c>
      <c r="O61" s="96">
        <v>4599.0995999999996</v>
      </c>
    </row>
    <row r="62" spans="9:15">
      <c r="I62" t="s">
        <v>267</v>
      </c>
      <c r="J62">
        <v>1981</v>
      </c>
      <c r="K62" s="96">
        <v>1902.2920999999999</v>
      </c>
      <c r="L62" s="96">
        <v>2053.2489</v>
      </c>
      <c r="N62" s="101">
        <v>2009</v>
      </c>
      <c r="O62" s="96">
        <v>4622.3473999999997</v>
      </c>
    </row>
    <row r="63" spans="9:15">
      <c r="I63" t="s">
        <v>267</v>
      </c>
      <c r="J63">
        <v>1982</v>
      </c>
      <c r="K63" s="96">
        <v>1962.3380999999999</v>
      </c>
      <c r="L63" s="96">
        <v>2129.9937</v>
      </c>
      <c r="N63" s="101">
        <v>2010</v>
      </c>
      <c r="O63" s="96">
        <v>4903.7647999999999</v>
      </c>
    </row>
    <row r="64" spans="9:15">
      <c r="I64" t="s">
        <v>267</v>
      </c>
      <c r="J64">
        <v>1983</v>
      </c>
      <c r="K64" s="96">
        <v>1956.9683</v>
      </c>
      <c r="L64" s="96">
        <v>2138.9938999999999</v>
      </c>
      <c r="N64" s="174">
        <v>2011</v>
      </c>
      <c r="O64" s="96">
        <v>5268.183</v>
      </c>
    </row>
    <row r="65" spans="9:15" ht="15" thickBot="1">
      <c r="I65" t="s">
        <v>267</v>
      </c>
      <c r="J65">
        <v>1984</v>
      </c>
      <c r="K65" s="96">
        <v>2049.4328999999998</v>
      </c>
      <c r="L65" s="96">
        <v>2233.7799</v>
      </c>
      <c r="N65" s="175">
        <v>2012</v>
      </c>
      <c r="O65" s="96">
        <v>5479.9386000000004</v>
      </c>
    </row>
    <row r="66" spans="9:15">
      <c r="I66" t="s">
        <v>267</v>
      </c>
      <c r="J66">
        <v>1985</v>
      </c>
      <c r="K66" s="96">
        <v>2060.9288999999999</v>
      </c>
      <c r="L66" s="96">
        <v>2258.0920000000001</v>
      </c>
      <c r="N66" s="173">
        <v>2013</v>
      </c>
      <c r="O66" s="96">
        <v>5585.7051000000001</v>
      </c>
    </row>
    <row r="67" spans="9:15">
      <c r="I67" t="s">
        <v>267</v>
      </c>
      <c r="J67">
        <v>1986</v>
      </c>
      <c r="K67" s="96">
        <v>2117.9414000000002</v>
      </c>
      <c r="L67" s="96">
        <v>2331.3843000000002</v>
      </c>
    </row>
    <row r="68" spans="9:15">
      <c r="I68" t="s">
        <v>267</v>
      </c>
      <c r="J68">
        <v>1987</v>
      </c>
      <c r="K68" s="96">
        <v>2160.3578000000002</v>
      </c>
      <c r="L68" s="96">
        <v>2380.5462000000002</v>
      </c>
    </row>
    <row r="69" spans="9:15">
      <c r="I69" t="s">
        <v>267</v>
      </c>
      <c r="J69">
        <v>1988</v>
      </c>
      <c r="K69" s="96">
        <v>2179.2408999999998</v>
      </c>
      <c r="L69" s="96">
        <v>2411.8672000000001</v>
      </c>
    </row>
    <row r="70" spans="9:15">
      <c r="I70" t="s">
        <v>267</v>
      </c>
      <c r="J70">
        <v>1989</v>
      </c>
      <c r="K70" s="96">
        <v>2329.2446</v>
      </c>
      <c r="L70" s="96">
        <v>2582.4301</v>
      </c>
    </row>
    <row r="71" spans="9:15">
      <c r="I71" t="s">
        <v>267</v>
      </c>
      <c r="J71">
        <v>1990</v>
      </c>
      <c r="K71" s="96">
        <v>2399.9670000000001</v>
      </c>
      <c r="L71" s="96">
        <v>2667.63</v>
      </c>
    </row>
    <row r="72" spans="9:15">
      <c r="I72" t="s">
        <v>267</v>
      </c>
      <c r="J72">
        <v>1991</v>
      </c>
      <c r="K72" s="96">
        <v>2472.6066000000001</v>
      </c>
      <c r="L72" s="96">
        <v>2750.1043</v>
      </c>
    </row>
    <row r="73" spans="9:15">
      <c r="I73" t="s">
        <v>267</v>
      </c>
      <c r="J73">
        <v>1992</v>
      </c>
      <c r="K73" s="96">
        <v>2425.2581</v>
      </c>
      <c r="L73" s="96">
        <v>2723.0925000000002</v>
      </c>
    </row>
    <row r="74" spans="9:15">
      <c r="I74" t="s">
        <v>267</v>
      </c>
      <c r="J74">
        <v>1993</v>
      </c>
      <c r="K74" s="96">
        <v>2491.3636000000001</v>
      </c>
      <c r="L74" s="96">
        <v>2797.4861999999998</v>
      </c>
    </row>
    <row r="75" spans="9:15">
      <c r="I75" t="s">
        <v>267</v>
      </c>
      <c r="J75">
        <v>1994</v>
      </c>
      <c r="K75" s="96">
        <v>2554.8213000000001</v>
      </c>
      <c r="L75" s="96">
        <v>2853.1896000000002</v>
      </c>
    </row>
    <row r="76" spans="9:15">
      <c r="I76" t="s">
        <v>267</v>
      </c>
      <c r="J76">
        <v>1995</v>
      </c>
      <c r="K76" s="96">
        <v>2661.2627000000002</v>
      </c>
      <c r="L76" s="96">
        <v>2965.8723</v>
      </c>
    </row>
    <row r="77" spans="9:15">
      <c r="I77" t="s">
        <v>267</v>
      </c>
      <c r="J77">
        <v>1996</v>
      </c>
      <c r="K77" s="96">
        <v>2782.6156000000001</v>
      </c>
      <c r="L77" s="96">
        <v>3104.0018</v>
      </c>
    </row>
    <row r="78" spans="9:15">
      <c r="I78" t="s">
        <v>267</v>
      </c>
      <c r="J78">
        <v>1997</v>
      </c>
      <c r="K78" s="96">
        <v>2932.9863999999998</v>
      </c>
      <c r="L78" s="96">
        <v>3257.6323000000002</v>
      </c>
    </row>
    <row r="79" spans="9:15">
      <c r="I79" t="s">
        <v>267</v>
      </c>
      <c r="J79">
        <v>1998</v>
      </c>
      <c r="K79" s="96">
        <v>2964.4186</v>
      </c>
      <c r="L79" s="96">
        <v>3296.9856</v>
      </c>
    </row>
    <row r="80" spans="9:15">
      <c r="I80" t="s">
        <v>267</v>
      </c>
      <c r="J80">
        <v>1999</v>
      </c>
      <c r="K80" s="96">
        <v>3070.4447</v>
      </c>
      <c r="L80" s="96">
        <v>3404.0835000000002</v>
      </c>
    </row>
    <row r="81" spans="9:12">
      <c r="I81" t="s">
        <v>267</v>
      </c>
      <c r="J81">
        <v>2000</v>
      </c>
      <c r="K81" s="96">
        <v>3256.7496999999998</v>
      </c>
      <c r="L81" s="96">
        <v>3614.3667999999998</v>
      </c>
    </row>
    <row r="82" spans="9:12">
      <c r="I82" t="s">
        <v>267</v>
      </c>
      <c r="J82">
        <v>2001</v>
      </c>
      <c r="K82" s="96">
        <v>3288.6974</v>
      </c>
      <c r="L82" s="96">
        <v>3674.5315000000001</v>
      </c>
    </row>
    <row r="83" spans="9:12">
      <c r="I83" t="s">
        <v>267</v>
      </c>
      <c r="J83">
        <v>2002</v>
      </c>
      <c r="K83" s="96">
        <v>3368.3865999999998</v>
      </c>
      <c r="L83" s="96">
        <v>3764.9897999999998</v>
      </c>
    </row>
    <row r="84" spans="9:12">
      <c r="I84" t="s">
        <v>267</v>
      </c>
      <c r="J84">
        <v>2003</v>
      </c>
      <c r="K84" s="96">
        <v>3411.4038</v>
      </c>
      <c r="L84" s="96">
        <v>3800.5531000000001</v>
      </c>
    </row>
    <row r="85" spans="9:12">
      <c r="I85" t="s">
        <v>267</v>
      </c>
      <c r="J85">
        <v>2004</v>
      </c>
      <c r="K85" s="96">
        <v>3596.7224000000001</v>
      </c>
      <c r="L85" s="96">
        <v>4012.7240999999999</v>
      </c>
    </row>
    <row r="86" spans="9:12">
      <c r="I86" t="s">
        <v>267</v>
      </c>
      <c r="J86">
        <v>2005</v>
      </c>
      <c r="K86" s="96">
        <v>3779.2411000000002</v>
      </c>
      <c r="L86" s="96">
        <v>4230.0718999999999</v>
      </c>
    </row>
    <row r="87" spans="9:12" ht="15" thickBot="1">
      <c r="I87" t="s">
        <v>267</v>
      </c>
      <c r="J87">
        <v>2006</v>
      </c>
      <c r="K87" s="96">
        <v>4016.9663999999998</v>
      </c>
      <c r="L87" s="96">
        <v>4517.8343000000004</v>
      </c>
    </row>
    <row r="88" spans="9:12">
      <c r="I88" t="s">
        <v>267</v>
      </c>
      <c r="J88" s="98">
        <v>2007</v>
      </c>
      <c r="K88" s="99">
        <v>4268.3941999999997</v>
      </c>
      <c r="L88" s="100">
        <v>4811.8082000000004</v>
      </c>
    </row>
    <row r="89" spans="9:12">
      <c r="I89" t="s">
        <v>267</v>
      </c>
      <c r="J89" s="101">
        <v>2008</v>
      </c>
      <c r="K89" s="102">
        <v>4599.0995999999996</v>
      </c>
      <c r="L89" s="103">
        <v>5146.7745000000004</v>
      </c>
    </row>
    <row r="90" spans="9:12">
      <c r="I90" t="s">
        <v>267</v>
      </c>
      <c r="J90" s="101">
        <v>2009</v>
      </c>
      <c r="K90" s="102">
        <v>4622.3473999999997</v>
      </c>
      <c r="L90" s="103">
        <v>5222.2177000000001</v>
      </c>
    </row>
    <row r="91" spans="9:12">
      <c r="I91" t="s">
        <v>267</v>
      </c>
      <c r="J91" s="101">
        <v>2010</v>
      </c>
      <c r="K91" s="102">
        <v>4903.7647999999999</v>
      </c>
      <c r="L91" s="103">
        <v>5535.2304000000004</v>
      </c>
    </row>
    <row r="92" spans="9:12">
      <c r="I92" t="s">
        <v>267</v>
      </c>
      <c r="J92" s="101">
        <v>2011</v>
      </c>
      <c r="K92" s="102">
        <v>5268.183</v>
      </c>
      <c r="L92" s="103">
        <v>5952.4966999999997</v>
      </c>
    </row>
    <row r="93" spans="9:12" ht="15" thickBot="1">
      <c r="I93" t="s">
        <v>267</v>
      </c>
      <c r="J93" s="104">
        <v>2012</v>
      </c>
      <c r="K93" s="105">
        <v>5479.9386000000004</v>
      </c>
      <c r="L93" s="106">
        <v>6194.4754999999996</v>
      </c>
    </row>
    <row r="94" spans="9:12">
      <c r="I94" t="s">
        <v>267</v>
      </c>
      <c r="J94">
        <v>2013</v>
      </c>
      <c r="K94" s="96">
        <v>5585.7051000000001</v>
      </c>
      <c r="L94" s="96">
        <v>6390.0069000000003</v>
      </c>
    </row>
    <row r="95" spans="9:12">
      <c r="I95" t="s">
        <v>267</v>
      </c>
      <c r="J95">
        <v>2014</v>
      </c>
      <c r="K95" s="96">
        <v>5810.2249000000002</v>
      </c>
      <c r="L95" s="96">
        <v>6708.9530999999997</v>
      </c>
    </row>
    <row r="96" spans="9:12">
      <c r="I96" t="s">
        <v>267</v>
      </c>
      <c r="J96">
        <v>2015</v>
      </c>
      <c r="K96" s="96">
        <v>6186.0574999999999</v>
      </c>
      <c r="L96" s="96">
        <v>7092.6956</v>
      </c>
    </row>
    <row r="97" spans="9:12">
      <c r="I97" t="s">
        <v>267</v>
      </c>
      <c r="J97">
        <v>2016</v>
      </c>
      <c r="K97" s="96">
        <v>6652.2298000000001</v>
      </c>
      <c r="L97" s="96">
        <v>7524.2317000000003</v>
      </c>
    </row>
    <row r="98" spans="9:12">
      <c r="I98" t="s">
        <v>267</v>
      </c>
      <c r="J98">
        <v>2017</v>
      </c>
      <c r="K98" s="96">
        <v>7006.1532999999999</v>
      </c>
      <c r="L98" s="96">
        <v>7911.4526999999998</v>
      </c>
    </row>
    <row r="99" spans="9:12">
      <c r="I99" t="s">
        <v>267</v>
      </c>
      <c r="J99">
        <v>2018</v>
      </c>
      <c r="K99" s="96">
        <v>7323.1635999999999</v>
      </c>
      <c r="L99" s="96">
        <v>8281.5113000000001</v>
      </c>
    </row>
    <row r="100" spans="9:12">
      <c r="I100" t="s">
        <v>267</v>
      </c>
      <c r="J100">
        <v>2019</v>
      </c>
      <c r="K100" s="96">
        <v>7513.8518999999997</v>
      </c>
      <c r="L100" s="96">
        <v>8509.7284</v>
      </c>
    </row>
    <row r="101" spans="9:12">
      <c r="I101" t="s">
        <v>267</v>
      </c>
      <c r="J101">
        <v>2020</v>
      </c>
      <c r="K101" s="96">
        <v>7014.5119999999997</v>
      </c>
      <c r="L101" s="96">
        <v>7973.6940000000004</v>
      </c>
    </row>
    <row r="102" spans="9:12">
      <c r="I102" t="s">
        <v>267</v>
      </c>
      <c r="J102">
        <v>2021</v>
      </c>
      <c r="K102" s="96">
        <v>7828.1367</v>
      </c>
      <c r="L102" s="96">
        <v>8825.8562000000002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E656-186F-4A2D-9617-B29301D8622B}">
  <dimension ref="A1:W35"/>
  <sheetViews>
    <sheetView zoomScaleNormal="100" workbookViewId="0">
      <selection activeCell="C18" sqref="C18"/>
    </sheetView>
  </sheetViews>
  <sheetFormatPr defaultRowHeight="14.4"/>
  <cols>
    <col min="1" max="1" width="29.109375" bestFit="1" customWidth="1"/>
    <col min="2" max="2" width="38" bestFit="1" customWidth="1"/>
    <col min="3" max="7" width="40.44140625" bestFit="1" customWidth="1"/>
    <col min="8" max="8" width="43.88671875" bestFit="1" customWidth="1"/>
    <col min="9" max="9" width="37.33203125" bestFit="1" customWidth="1"/>
    <col min="10" max="14" width="39.77734375" bestFit="1" customWidth="1"/>
    <col min="15" max="15" width="43.21875" bestFit="1" customWidth="1"/>
    <col min="16" max="16" width="36.6640625" bestFit="1" customWidth="1"/>
    <col min="17" max="21" width="62.21875" bestFit="1" customWidth="1"/>
    <col min="22" max="22" width="65.6640625" bestFit="1" customWidth="1"/>
    <col min="23" max="23" width="59.21875" bestFit="1" customWidth="1"/>
  </cols>
  <sheetData>
    <row r="1" spans="1:2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</row>
    <row r="2" spans="1:23">
      <c r="A2" t="s">
        <v>210</v>
      </c>
      <c r="B2" t="s">
        <v>138</v>
      </c>
      <c r="C2">
        <v>415.9</v>
      </c>
      <c r="D2">
        <v>842.67</v>
      </c>
      <c r="E2">
        <v>1462.47</v>
      </c>
      <c r="F2">
        <v>1395.47</v>
      </c>
      <c r="G2">
        <v>1995.94</v>
      </c>
      <c r="H2">
        <v>1759.12</v>
      </c>
      <c r="I2">
        <v>2235.1999999999998</v>
      </c>
      <c r="J2">
        <v>3185.28</v>
      </c>
      <c r="K2">
        <v>4341.41</v>
      </c>
      <c r="L2">
        <v>4931.3500000000004</v>
      </c>
      <c r="M2">
        <v>5399.74</v>
      </c>
      <c r="N2">
        <v>6458.23</v>
      </c>
      <c r="O2">
        <v>5998.18</v>
      </c>
      <c r="P2">
        <v>8016.17</v>
      </c>
      <c r="Q2">
        <v>13.06</v>
      </c>
      <c r="R2">
        <v>19.41</v>
      </c>
      <c r="S2">
        <v>29.66</v>
      </c>
      <c r="T2">
        <v>25.84</v>
      </c>
      <c r="U2">
        <v>30.91</v>
      </c>
      <c r="V2">
        <v>29.33</v>
      </c>
      <c r="W2">
        <v>27.88</v>
      </c>
    </row>
    <row r="3" spans="1:23">
      <c r="A3" t="s">
        <v>210</v>
      </c>
      <c r="B3" t="s">
        <v>139</v>
      </c>
      <c r="C3">
        <v>5766.86</v>
      </c>
      <c r="D3">
        <v>5415.29</v>
      </c>
      <c r="E3">
        <v>6466.32</v>
      </c>
      <c r="F3">
        <v>11590.62</v>
      </c>
      <c r="G3">
        <v>9277.6200000000008</v>
      </c>
      <c r="H3">
        <v>11988.56</v>
      </c>
      <c r="I3">
        <v>12825.06</v>
      </c>
      <c r="J3">
        <v>14575.2</v>
      </c>
      <c r="K3">
        <v>16722.82</v>
      </c>
      <c r="L3">
        <v>20565.72</v>
      </c>
      <c r="M3">
        <v>29259.66</v>
      </c>
      <c r="N3">
        <v>29792.86</v>
      </c>
      <c r="O3">
        <v>33637.61</v>
      </c>
      <c r="P3">
        <v>40936.720000000001</v>
      </c>
      <c r="Q3">
        <v>39.57</v>
      </c>
      <c r="R3">
        <v>32.380000000000003</v>
      </c>
      <c r="S3">
        <v>31.44</v>
      </c>
      <c r="T3">
        <v>39.61</v>
      </c>
      <c r="U3">
        <v>31.14</v>
      </c>
      <c r="V3">
        <v>35.64</v>
      </c>
      <c r="W3">
        <v>31.33</v>
      </c>
    </row>
    <row r="4" spans="1:23">
      <c r="A4" t="s">
        <v>210</v>
      </c>
      <c r="B4" t="s">
        <v>149</v>
      </c>
      <c r="C4">
        <v>3014.87</v>
      </c>
      <c r="D4">
        <v>3314.89</v>
      </c>
      <c r="E4">
        <v>3973.03</v>
      </c>
      <c r="F4">
        <v>5166.3900000000003</v>
      </c>
      <c r="G4">
        <v>5305.51</v>
      </c>
      <c r="H4">
        <v>6129.73</v>
      </c>
      <c r="I4">
        <v>6956.42</v>
      </c>
      <c r="J4">
        <v>9719.19</v>
      </c>
      <c r="K4">
        <v>11606.81</v>
      </c>
      <c r="L4">
        <v>13164.12</v>
      </c>
      <c r="M4">
        <v>15961.6</v>
      </c>
      <c r="N4">
        <v>16200.78</v>
      </c>
      <c r="O4">
        <v>18597.63</v>
      </c>
      <c r="P4">
        <v>20408.990000000002</v>
      </c>
      <c r="Q4">
        <v>31.02</v>
      </c>
      <c r="R4">
        <v>28.56</v>
      </c>
      <c r="S4">
        <v>30.18</v>
      </c>
      <c r="T4">
        <v>32.369999999999997</v>
      </c>
      <c r="U4">
        <v>32.75</v>
      </c>
      <c r="V4">
        <v>32.96</v>
      </c>
      <c r="W4">
        <v>34.090000000000003</v>
      </c>
    </row>
    <row r="5" spans="1:23">
      <c r="A5" t="s">
        <v>210</v>
      </c>
      <c r="B5" t="s">
        <v>211</v>
      </c>
      <c r="C5">
        <v>4475</v>
      </c>
      <c r="D5">
        <v>5077.78</v>
      </c>
      <c r="E5">
        <v>6022.81</v>
      </c>
      <c r="F5">
        <v>7722</v>
      </c>
      <c r="G5">
        <v>9904.25</v>
      </c>
      <c r="H5">
        <v>10701</v>
      </c>
      <c r="I5">
        <v>13811</v>
      </c>
      <c r="J5">
        <v>15906.32</v>
      </c>
      <c r="K5">
        <v>17011.68</v>
      </c>
      <c r="L5">
        <v>21606.78</v>
      </c>
      <c r="M5">
        <v>24601.98</v>
      </c>
      <c r="N5">
        <v>28644.92</v>
      </c>
      <c r="O5">
        <v>30434.65</v>
      </c>
      <c r="P5">
        <v>36500</v>
      </c>
      <c r="Q5">
        <v>28.13</v>
      </c>
      <c r="R5">
        <v>29.85</v>
      </c>
      <c r="S5">
        <v>27.87</v>
      </c>
      <c r="T5">
        <v>31.39</v>
      </c>
      <c r="U5">
        <v>34.58</v>
      </c>
      <c r="V5">
        <v>35.159999999999997</v>
      </c>
      <c r="W5">
        <v>37.840000000000003</v>
      </c>
    </row>
    <row r="6" spans="1:23">
      <c r="A6" t="s">
        <v>210</v>
      </c>
      <c r="B6" t="s">
        <v>157</v>
      </c>
      <c r="C6">
        <v>890.17</v>
      </c>
      <c r="D6">
        <v>1063.32</v>
      </c>
      <c r="E6">
        <v>1148.8900000000001</v>
      </c>
      <c r="F6">
        <v>1673.15</v>
      </c>
      <c r="G6">
        <v>2210.1</v>
      </c>
      <c r="H6">
        <v>2350.12</v>
      </c>
      <c r="I6">
        <v>2627.33</v>
      </c>
      <c r="J6">
        <v>3408.4</v>
      </c>
      <c r="K6">
        <v>4090.16</v>
      </c>
      <c r="L6">
        <v>4609.07</v>
      </c>
      <c r="M6">
        <v>5999.86</v>
      </c>
      <c r="N6">
        <v>6702.4</v>
      </c>
      <c r="O6">
        <v>6821.4</v>
      </c>
      <c r="P6">
        <v>9224.1</v>
      </c>
      <c r="Q6">
        <v>26.12</v>
      </c>
      <c r="R6">
        <v>26</v>
      </c>
      <c r="S6">
        <v>24.93</v>
      </c>
      <c r="T6">
        <v>27.89</v>
      </c>
      <c r="U6">
        <v>32.97</v>
      </c>
      <c r="V6">
        <v>34.450000000000003</v>
      </c>
      <c r="W6">
        <v>28.48</v>
      </c>
    </row>
    <row r="7" spans="1:23">
      <c r="A7" t="s">
        <v>210</v>
      </c>
      <c r="B7" t="s">
        <v>158</v>
      </c>
      <c r="C7">
        <v>940.77</v>
      </c>
      <c r="D7">
        <v>1015.19</v>
      </c>
      <c r="E7">
        <v>1492.66</v>
      </c>
      <c r="F7">
        <v>1857.47</v>
      </c>
      <c r="G7">
        <v>2179.4299999999998</v>
      </c>
      <c r="H7">
        <v>2093.56</v>
      </c>
      <c r="I7">
        <v>1987.24</v>
      </c>
      <c r="J7">
        <v>2672.06</v>
      </c>
      <c r="K7">
        <v>3263.99</v>
      </c>
      <c r="L7">
        <v>3690.32</v>
      </c>
      <c r="M7">
        <v>4629.12</v>
      </c>
      <c r="N7">
        <v>5742.43</v>
      </c>
      <c r="O7">
        <v>5954.88</v>
      </c>
      <c r="P7">
        <v>9135.9</v>
      </c>
      <c r="Q7">
        <v>35.21</v>
      </c>
      <c r="R7">
        <v>31.1</v>
      </c>
      <c r="S7">
        <v>40.450000000000003</v>
      </c>
      <c r="T7">
        <v>40.130000000000003</v>
      </c>
      <c r="U7">
        <v>37.950000000000003</v>
      </c>
      <c r="V7">
        <v>35.159999999999997</v>
      </c>
      <c r="W7">
        <v>21.75</v>
      </c>
    </row>
    <row r="8" spans="1:23">
      <c r="A8" t="s">
        <v>210</v>
      </c>
      <c r="B8" t="s">
        <v>159</v>
      </c>
      <c r="C8">
        <v>597.84</v>
      </c>
      <c r="D8">
        <v>861.62</v>
      </c>
      <c r="E8">
        <v>998.27</v>
      </c>
      <c r="F8">
        <v>1304.3399999999999</v>
      </c>
      <c r="G8">
        <v>1411.38</v>
      </c>
      <c r="H8">
        <v>1651.21</v>
      </c>
      <c r="I8">
        <v>1959.39</v>
      </c>
      <c r="J8">
        <v>2339.2600000000002</v>
      </c>
      <c r="K8">
        <v>2752.83</v>
      </c>
      <c r="L8">
        <v>3333.08</v>
      </c>
      <c r="M8">
        <v>3975.9</v>
      </c>
      <c r="N8">
        <v>4367.1400000000003</v>
      </c>
      <c r="O8">
        <v>5146.71</v>
      </c>
      <c r="P8">
        <v>5753.55</v>
      </c>
      <c r="Q8">
        <v>25.56</v>
      </c>
      <c r="R8">
        <v>31.3</v>
      </c>
      <c r="S8">
        <v>29.95</v>
      </c>
      <c r="T8">
        <v>32.81</v>
      </c>
      <c r="U8">
        <v>32.32</v>
      </c>
      <c r="V8">
        <v>32.08</v>
      </c>
      <c r="W8">
        <v>34.06</v>
      </c>
    </row>
    <row r="9" spans="1:23">
      <c r="A9" t="s">
        <v>210</v>
      </c>
      <c r="B9" t="s">
        <v>160</v>
      </c>
      <c r="C9">
        <v>1123.47</v>
      </c>
      <c r="D9">
        <v>1254.32</v>
      </c>
      <c r="E9">
        <v>1493.87</v>
      </c>
      <c r="F9">
        <v>2036.36</v>
      </c>
      <c r="G9">
        <v>2339.19</v>
      </c>
      <c r="H9">
        <v>2590.7399999999998</v>
      </c>
      <c r="I9">
        <v>2821.72</v>
      </c>
      <c r="J9">
        <v>3483.16</v>
      </c>
      <c r="K9">
        <v>3846.57</v>
      </c>
      <c r="L9">
        <v>4520.13</v>
      </c>
      <c r="M9">
        <v>5577.66</v>
      </c>
      <c r="N9">
        <v>6477.62</v>
      </c>
      <c r="O9">
        <v>8057.2</v>
      </c>
      <c r="P9">
        <v>8071.45</v>
      </c>
      <c r="Q9">
        <v>32.25</v>
      </c>
      <c r="R9">
        <v>32.61</v>
      </c>
      <c r="S9">
        <v>33.049999999999997</v>
      </c>
      <c r="T9">
        <v>36.51</v>
      </c>
      <c r="U9">
        <v>36.11</v>
      </c>
      <c r="V9">
        <v>32.15</v>
      </c>
      <c r="W9">
        <v>34.96</v>
      </c>
    </row>
    <row r="10" spans="1:23">
      <c r="A10" t="s">
        <v>210</v>
      </c>
      <c r="B10" t="s">
        <v>165</v>
      </c>
      <c r="C10">
        <v>492.91</v>
      </c>
      <c r="D10">
        <v>576.44000000000005</v>
      </c>
      <c r="E10">
        <v>968.76</v>
      </c>
      <c r="F10">
        <v>1095.79</v>
      </c>
      <c r="G10">
        <v>874.84</v>
      </c>
      <c r="H10">
        <v>971.01</v>
      </c>
      <c r="I10">
        <v>1097.3</v>
      </c>
      <c r="J10">
        <v>1562.34</v>
      </c>
      <c r="K10">
        <v>1992.58</v>
      </c>
      <c r="L10">
        <v>2514.5300000000002</v>
      </c>
      <c r="M10">
        <v>2468.73</v>
      </c>
      <c r="N10">
        <v>3094.54</v>
      </c>
      <c r="O10">
        <v>3354.84</v>
      </c>
      <c r="P10">
        <v>4572.7</v>
      </c>
      <c r="Q10">
        <v>31.55</v>
      </c>
      <c r="R10">
        <v>28.93</v>
      </c>
      <c r="S10">
        <v>38.53</v>
      </c>
      <c r="T10">
        <v>44.39</v>
      </c>
      <c r="U10">
        <v>28.27</v>
      </c>
      <c r="V10">
        <v>28.94</v>
      </c>
      <c r="W10">
        <v>24</v>
      </c>
    </row>
    <row r="11" spans="1:23">
      <c r="A11" t="s">
        <v>210</v>
      </c>
      <c r="B11" t="s">
        <v>168</v>
      </c>
      <c r="C11">
        <v>1299.6500000000001</v>
      </c>
      <c r="D11">
        <v>1374.59</v>
      </c>
      <c r="E11">
        <v>2006.71</v>
      </c>
      <c r="F11">
        <v>2106.2199999999998</v>
      </c>
      <c r="G11">
        <v>2156.09</v>
      </c>
      <c r="H11">
        <v>2343.3000000000002</v>
      </c>
      <c r="I11">
        <v>3073.66</v>
      </c>
      <c r="J11">
        <v>3717.62</v>
      </c>
      <c r="K11">
        <v>4349.92</v>
      </c>
      <c r="L11">
        <v>5563.57</v>
      </c>
      <c r="M11">
        <v>5418.75</v>
      </c>
      <c r="N11">
        <v>6220.38</v>
      </c>
      <c r="O11">
        <v>6715</v>
      </c>
      <c r="P11">
        <v>9038.66</v>
      </c>
      <c r="Q11">
        <v>34.96</v>
      </c>
      <c r="R11">
        <v>31.6</v>
      </c>
      <c r="S11">
        <v>36.07</v>
      </c>
      <c r="T11">
        <v>38.869999999999997</v>
      </c>
      <c r="U11">
        <v>34.659999999999997</v>
      </c>
      <c r="V11">
        <v>34.9</v>
      </c>
      <c r="W11">
        <v>34.01</v>
      </c>
    </row>
    <row r="12" spans="1:23">
      <c r="A12" t="s">
        <v>210</v>
      </c>
      <c r="B12" t="s">
        <v>170</v>
      </c>
      <c r="C12">
        <v>2302.2800000000002</v>
      </c>
      <c r="D12">
        <v>3349.91</v>
      </c>
      <c r="E12">
        <v>4811.21</v>
      </c>
      <c r="F12">
        <v>4966.1400000000003</v>
      </c>
      <c r="G12">
        <v>5511.88</v>
      </c>
      <c r="H12">
        <v>6046.37</v>
      </c>
      <c r="I12">
        <v>7404.18</v>
      </c>
      <c r="J12">
        <v>10486.56</v>
      </c>
      <c r="K12">
        <v>11564.65</v>
      </c>
      <c r="L12">
        <v>14196.96</v>
      </c>
      <c r="M12">
        <v>14715.85</v>
      </c>
      <c r="N12">
        <v>17463.52</v>
      </c>
      <c r="O12">
        <v>19262.25</v>
      </c>
      <c r="P12">
        <v>25329.84</v>
      </c>
      <c r="Q12">
        <v>21.95</v>
      </c>
      <c r="R12">
        <v>28.97</v>
      </c>
      <c r="S12">
        <v>33.89</v>
      </c>
      <c r="T12">
        <v>33.75</v>
      </c>
      <c r="U12">
        <v>31.56</v>
      </c>
      <c r="V12">
        <v>31.39</v>
      </c>
      <c r="W12">
        <v>29.23</v>
      </c>
    </row>
    <row r="13" spans="1:23" s="50" customFormat="1">
      <c r="A13" s="50" t="s">
        <v>210</v>
      </c>
      <c r="B13" s="50" t="s">
        <v>212</v>
      </c>
      <c r="C13" s="50">
        <v>21319.72</v>
      </c>
      <c r="D13" s="50">
        <v>24146.02</v>
      </c>
      <c r="E13" s="50">
        <v>30845</v>
      </c>
      <c r="F13" s="50">
        <v>40913.949999999997</v>
      </c>
      <c r="G13" s="50">
        <v>43166.23</v>
      </c>
      <c r="H13" s="50">
        <v>48624.72</v>
      </c>
      <c r="I13" s="50">
        <v>56798.5</v>
      </c>
      <c r="J13" s="50">
        <v>71055.39</v>
      </c>
      <c r="K13" s="50">
        <v>81543.42</v>
      </c>
      <c r="L13" s="50">
        <v>98695.63</v>
      </c>
      <c r="M13" s="50">
        <v>118008.85</v>
      </c>
      <c r="N13" s="50">
        <v>131164.82</v>
      </c>
      <c r="O13" s="50">
        <v>143980.35</v>
      </c>
      <c r="P13" s="50">
        <v>176988.08</v>
      </c>
      <c r="Q13" s="50">
        <v>30</v>
      </c>
      <c r="R13" s="50">
        <v>29.61</v>
      </c>
      <c r="S13" s="50">
        <v>31.25</v>
      </c>
      <c r="T13" s="50">
        <v>34.67</v>
      </c>
      <c r="U13" s="50">
        <v>32.909999999999997</v>
      </c>
      <c r="V13" s="50">
        <v>33.770000000000003</v>
      </c>
      <c r="W13" s="50">
        <v>32.090000000000003</v>
      </c>
    </row>
    <row r="14" spans="1:23">
      <c r="A14" t="s">
        <v>213</v>
      </c>
      <c r="B14" t="s">
        <v>137</v>
      </c>
      <c r="C14">
        <v>13001.21</v>
      </c>
      <c r="D14">
        <v>14277.28</v>
      </c>
      <c r="E14">
        <v>17407.419999999998</v>
      </c>
      <c r="F14">
        <v>23439.87</v>
      </c>
      <c r="G14">
        <v>26396.2</v>
      </c>
      <c r="H14">
        <v>25771.46</v>
      </c>
      <c r="I14">
        <v>32116.720000000001</v>
      </c>
      <c r="J14">
        <v>69678.210000000006</v>
      </c>
      <c r="K14">
        <v>75634.05</v>
      </c>
      <c r="L14">
        <v>78830.81</v>
      </c>
      <c r="M14">
        <v>92972.36</v>
      </c>
      <c r="N14">
        <v>109120.55</v>
      </c>
      <c r="O14">
        <v>121764.09</v>
      </c>
      <c r="P14">
        <v>152722</v>
      </c>
      <c r="Q14">
        <v>18.66</v>
      </c>
      <c r="R14">
        <v>18.88</v>
      </c>
      <c r="S14">
        <v>22.08</v>
      </c>
      <c r="T14">
        <v>25.21</v>
      </c>
      <c r="U14">
        <v>24.19</v>
      </c>
      <c r="V14">
        <v>21.17</v>
      </c>
      <c r="W14">
        <v>21.03</v>
      </c>
    </row>
    <row r="15" spans="1:23">
      <c r="A15" t="s">
        <v>213</v>
      </c>
      <c r="B15" t="s">
        <v>140</v>
      </c>
      <c r="C15">
        <v>6484.76</v>
      </c>
      <c r="D15">
        <v>7658.49</v>
      </c>
      <c r="E15">
        <v>9572.69</v>
      </c>
      <c r="F15">
        <v>10549.85</v>
      </c>
      <c r="G15">
        <v>12193.7</v>
      </c>
      <c r="H15">
        <v>13557.88</v>
      </c>
      <c r="I15">
        <v>17676.18</v>
      </c>
      <c r="J15">
        <v>29939.34</v>
      </c>
      <c r="K15">
        <v>35498.980000000003</v>
      </c>
      <c r="L15">
        <v>40813.040000000001</v>
      </c>
      <c r="M15">
        <v>48514.49</v>
      </c>
      <c r="N15">
        <v>57257.57</v>
      </c>
      <c r="O15">
        <v>66136.62</v>
      </c>
      <c r="P15">
        <v>88849.2</v>
      </c>
      <c r="Q15">
        <v>21.66</v>
      </c>
      <c r="R15">
        <v>21.57</v>
      </c>
      <c r="S15">
        <v>23.45</v>
      </c>
      <c r="T15">
        <v>21.75</v>
      </c>
      <c r="U15">
        <v>21.3</v>
      </c>
      <c r="V15">
        <v>20.5</v>
      </c>
      <c r="W15">
        <v>19.89</v>
      </c>
    </row>
    <row r="16" spans="1:23">
      <c r="A16" t="s">
        <v>213</v>
      </c>
      <c r="B16" t="s">
        <v>142</v>
      </c>
      <c r="C16">
        <v>2793.91</v>
      </c>
      <c r="D16">
        <v>3530.33</v>
      </c>
      <c r="E16">
        <v>4830.38</v>
      </c>
      <c r="F16">
        <v>5946.77</v>
      </c>
      <c r="G16">
        <v>6935.3</v>
      </c>
      <c r="H16">
        <v>7177.7</v>
      </c>
      <c r="I16">
        <v>8386.51</v>
      </c>
      <c r="J16">
        <v>13970.54</v>
      </c>
      <c r="K16">
        <v>17226.07</v>
      </c>
      <c r="L16">
        <v>20910.439999999999</v>
      </c>
      <c r="M16">
        <v>22876.15</v>
      </c>
      <c r="N16">
        <v>27957.99</v>
      </c>
      <c r="O16">
        <v>33779.160000000003</v>
      </c>
      <c r="P16">
        <v>44169</v>
      </c>
      <c r="Q16">
        <v>20</v>
      </c>
      <c r="R16">
        <v>20.49</v>
      </c>
      <c r="S16">
        <v>23.1</v>
      </c>
      <c r="T16">
        <v>26</v>
      </c>
      <c r="U16">
        <v>24.81</v>
      </c>
      <c r="V16">
        <v>21.25</v>
      </c>
      <c r="W16">
        <v>18.989999999999998</v>
      </c>
    </row>
    <row r="17" spans="1:23">
      <c r="A17" t="s">
        <v>213</v>
      </c>
      <c r="B17" t="s">
        <v>146</v>
      </c>
      <c r="C17">
        <v>465.56</v>
      </c>
      <c r="D17">
        <v>668.28</v>
      </c>
      <c r="E17">
        <v>900.47</v>
      </c>
      <c r="F17">
        <v>1000</v>
      </c>
      <c r="G17">
        <v>1141.33</v>
      </c>
      <c r="H17">
        <v>1301.1199999999999</v>
      </c>
      <c r="I17">
        <v>0</v>
      </c>
      <c r="J17">
        <v>2826.47</v>
      </c>
      <c r="K17">
        <v>3647.92</v>
      </c>
      <c r="L17">
        <v>4556.07</v>
      </c>
      <c r="M17">
        <v>6230</v>
      </c>
      <c r="N17">
        <v>6953.57</v>
      </c>
      <c r="O17">
        <v>8988.74</v>
      </c>
      <c r="P17">
        <v>9886.49</v>
      </c>
      <c r="Q17">
        <v>16.47</v>
      </c>
      <c r="R17">
        <v>18.32</v>
      </c>
      <c r="S17">
        <v>19.760000000000002</v>
      </c>
      <c r="T17">
        <v>16.05</v>
      </c>
      <c r="U17">
        <v>16.41</v>
      </c>
      <c r="V17">
        <v>14.47</v>
      </c>
      <c r="W17">
        <v>0</v>
      </c>
    </row>
    <row r="18" spans="1:23">
      <c r="A18" t="s">
        <v>213</v>
      </c>
      <c r="B18" t="s">
        <v>147</v>
      </c>
      <c r="C18">
        <v>7353.21</v>
      </c>
      <c r="D18">
        <v>7353.21</v>
      </c>
      <c r="E18">
        <v>7353.21</v>
      </c>
      <c r="F18">
        <v>15205.33</v>
      </c>
      <c r="G18">
        <v>15205.33</v>
      </c>
      <c r="H18">
        <v>18373.740000000002</v>
      </c>
      <c r="I18">
        <v>20510</v>
      </c>
      <c r="J18">
        <v>39734.589999999997</v>
      </c>
      <c r="K18">
        <v>48031.34</v>
      </c>
      <c r="L18">
        <v>55750.46</v>
      </c>
      <c r="M18">
        <v>66568.31</v>
      </c>
      <c r="N18">
        <v>74161.5</v>
      </c>
      <c r="O18">
        <v>92143.14</v>
      </c>
      <c r="P18">
        <v>104077.51</v>
      </c>
      <c r="Q18">
        <v>18.510000000000002</v>
      </c>
      <c r="R18">
        <v>15.31</v>
      </c>
      <c r="S18">
        <v>13.19</v>
      </c>
      <c r="T18">
        <v>22.84</v>
      </c>
      <c r="U18">
        <v>20.5</v>
      </c>
      <c r="V18">
        <v>19.940000000000001</v>
      </c>
      <c r="W18">
        <v>19.71</v>
      </c>
    </row>
    <row r="19" spans="1:23">
      <c r="A19" t="s">
        <v>213</v>
      </c>
      <c r="B19" t="s">
        <v>148</v>
      </c>
      <c r="C19">
        <v>4216</v>
      </c>
      <c r="D19">
        <v>6259</v>
      </c>
      <c r="E19">
        <v>8429</v>
      </c>
      <c r="F19">
        <v>9523</v>
      </c>
      <c r="G19">
        <v>9715</v>
      </c>
      <c r="H19">
        <v>11099</v>
      </c>
      <c r="I19">
        <v>12790</v>
      </c>
      <c r="J19">
        <v>21240</v>
      </c>
      <c r="K19">
        <v>25369</v>
      </c>
      <c r="L19">
        <v>31305</v>
      </c>
      <c r="M19">
        <v>33063</v>
      </c>
      <c r="N19">
        <v>38014</v>
      </c>
      <c r="O19">
        <v>44185</v>
      </c>
      <c r="P19">
        <v>53073</v>
      </c>
      <c r="Q19">
        <v>19.850000000000001</v>
      </c>
      <c r="R19">
        <v>24.67</v>
      </c>
      <c r="S19">
        <v>26.93</v>
      </c>
      <c r="T19">
        <v>28.8</v>
      </c>
      <c r="U19">
        <v>25.56</v>
      </c>
      <c r="V19">
        <v>25.12</v>
      </c>
      <c r="W19">
        <v>24.1</v>
      </c>
    </row>
    <row r="20" spans="1:23">
      <c r="A20" t="s">
        <v>213</v>
      </c>
      <c r="B20" t="s">
        <v>151</v>
      </c>
      <c r="C20">
        <v>3166.73</v>
      </c>
      <c r="D20">
        <v>3947.74</v>
      </c>
      <c r="E20">
        <v>5394.07</v>
      </c>
      <c r="F20">
        <v>5811.72</v>
      </c>
      <c r="G20">
        <v>6305.58</v>
      </c>
      <c r="H20">
        <v>6446.02</v>
      </c>
      <c r="I20">
        <v>8143.59</v>
      </c>
      <c r="J20">
        <v>14013.18</v>
      </c>
      <c r="K20">
        <v>16346.36</v>
      </c>
      <c r="L20">
        <v>18151.259999999998</v>
      </c>
      <c r="M20">
        <v>20916.599999999999</v>
      </c>
      <c r="N20">
        <v>24443.45</v>
      </c>
      <c r="O20">
        <v>28319.1</v>
      </c>
      <c r="P20">
        <v>37739.879999999997</v>
      </c>
      <c r="Q20">
        <v>22.6</v>
      </c>
      <c r="R20">
        <v>24.15</v>
      </c>
      <c r="S20">
        <v>29.72</v>
      </c>
      <c r="T20">
        <v>27.79</v>
      </c>
      <c r="U20">
        <v>25.8</v>
      </c>
      <c r="V20">
        <v>22.76</v>
      </c>
      <c r="W20">
        <v>21.58</v>
      </c>
    </row>
    <row r="21" spans="1:23">
      <c r="A21" t="s">
        <v>213</v>
      </c>
      <c r="B21" t="s">
        <v>152</v>
      </c>
      <c r="C21">
        <v>7964</v>
      </c>
      <c r="D21">
        <v>9256</v>
      </c>
      <c r="E21">
        <v>9444</v>
      </c>
      <c r="F21">
        <v>9951</v>
      </c>
      <c r="G21">
        <v>11546</v>
      </c>
      <c r="H21">
        <v>15700</v>
      </c>
      <c r="I21">
        <v>17382</v>
      </c>
      <c r="J21">
        <v>46780</v>
      </c>
      <c r="K21">
        <v>52261</v>
      </c>
      <c r="L21">
        <v>60655</v>
      </c>
      <c r="M21">
        <v>69127</v>
      </c>
      <c r="N21">
        <v>82436</v>
      </c>
      <c r="O21">
        <v>92874</v>
      </c>
      <c r="P21">
        <v>115770</v>
      </c>
      <c r="Q21">
        <v>17.02</v>
      </c>
      <c r="R21">
        <v>17.71</v>
      </c>
      <c r="S21">
        <v>15.57</v>
      </c>
      <c r="T21">
        <v>14.4</v>
      </c>
      <c r="U21">
        <v>14.01</v>
      </c>
      <c r="V21">
        <v>16.899999999999999</v>
      </c>
      <c r="W21">
        <v>15.01</v>
      </c>
    </row>
    <row r="22" spans="1:23">
      <c r="A22" t="s">
        <v>213</v>
      </c>
      <c r="B22" t="s">
        <v>153</v>
      </c>
      <c r="C22">
        <v>7367.12</v>
      </c>
      <c r="D22">
        <v>8800.9500000000007</v>
      </c>
      <c r="E22">
        <v>9799.3799999999992</v>
      </c>
      <c r="F22">
        <v>10698.32</v>
      </c>
      <c r="G22">
        <v>9266.7800000000007</v>
      </c>
      <c r="H22">
        <v>8689.36</v>
      </c>
      <c r="I22">
        <v>17850.27</v>
      </c>
      <c r="J22">
        <v>27259.37</v>
      </c>
      <c r="K22">
        <v>30903.15</v>
      </c>
      <c r="L22">
        <v>34068.44</v>
      </c>
      <c r="M22">
        <v>38790.239999999998</v>
      </c>
      <c r="N22">
        <v>50896.07</v>
      </c>
      <c r="O22">
        <v>58976.21</v>
      </c>
      <c r="P22">
        <v>61175</v>
      </c>
      <c r="Q22">
        <v>27.03</v>
      </c>
      <c r="R22">
        <v>28.48</v>
      </c>
      <c r="S22">
        <v>28.76</v>
      </c>
      <c r="T22">
        <v>27.58</v>
      </c>
      <c r="U22">
        <v>18.21</v>
      </c>
      <c r="V22">
        <v>14.73</v>
      </c>
      <c r="W22">
        <v>29.18</v>
      </c>
    </row>
    <row r="23" spans="1:23">
      <c r="A23" t="s">
        <v>213</v>
      </c>
      <c r="B23" t="s">
        <v>155</v>
      </c>
      <c r="C23">
        <v>6533.57</v>
      </c>
      <c r="D23">
        <v>8076.89</v>
      </c>
      <c r="E23">
        <v>10171.89</v>
      </c>
      <c r="F23">
        <v>12425.13</v>
      </c>
      <c r="G23">
        <v>13340.38</v>
      </c>
      <c r="H23">
        <v>15203.19</v>
      </c>
      <c r="I23">
        <v>20472.13</v>
      </c>
      <c r="J23">
        <v>33590.75</v>
      </c>
      <c r="K23">
        <v>38089.22</v>
      </c>
      <c r="L23">
        <v>47641.440000000002</v>
      </c>
      <c r="M23">
        <v>57528.05</v>
      </c>
      <c r="N23">
        <v>77613.119999999995</v>
      </c>
      <c r="O23">
        <v>79920.69</v>
      </c>
      <c r="P23">
        <v>91948.86</v>
      </c>
      <c r="Q23">
        <v>19.45</v>
      </c>
      <c r="R23">
        <v>21.21</v>
      </c>
      <c r="S23">
        <v>21.35</v>
      </c>
      <c r="T23">
        <v>21.6</v>
      </c>
      <c r="U23">
        <v>17.190000000000001</v>
      </c>
      <c r="V23">
        <v>19.02</v>
      </c>
      <c r="W23">
        <v>22.26</v>
      </c>
    </row>
    <row r="24" spans="1:23">
      <c r="A24" t="s">
        <v>213</v>
      </c>
      <c r="B24" t="s">
        <v>156</v>
      </c>
      <c r="C24">
        <v>22879.17</v>
      </c>
      <c r="D24">
        <v>24478</v>
      </c>
      <c r="E24">
        <v>35467.910000000003</v>
      </c>
      <c r="F24">
        <v>41746</v>
      </c>
      <c r="G24">
        <v>45479.85</v>
      </c>
      <c r="H24">
        <v>54881</v>
      </c>
      <c r="I24">
        <v>60680</v>
      </c>
      <c r="J24">
        <v>77494.820000000007</v>
      </c>
      <c r="K24">
        <v>95847.679999999993</v>
      </c>
      <c r="L24">
        <v>113605.54</v>
      </c>
      <c r="M24">
        <v>125381.42</v>
      </c>
      <c r="N24">
        <v>142270.01999999999</v>
      </c>
      <c r="O24">
        <v>160512.14000000001</v>
      </c>
      <c r="P24">
        <v>179925.79</v>
      </c>
      <c r="Q24">
        <v>29.52</v>
      </c>
      <c r="R24">
        <v>25.54</v>
      </c>
      <c r="S24">
        <v>31.22</v>
      </c>
      <c r="T24">
        <v>33.299999999999997</v>
      </c>
      <c r="U24">
        <v>31.97</v>
      </c>
      <c r="V24">
        <v>34.19</v>
      </c>
      <c r="W24">
        <v>33.729999999999997</v>
      </c>
    </row>
    <row r="25" spans="1:23">
      <c r="A25" t="s">
        <v>213</v>
      </c>
      <c r="B25" t="s">
        <v>161</v>
      </c>
      <c r="C25">
        <v>4745.4399999999996</v>
      </c>
      <c r="D25">
        <v>7033.66</v>
      </c>
      <c r="E25">
        <v>8465.8799999999992</v>
      </c>
      <c r="F25">
        <v>8838.92</v>
      </c>
      <c r="G25">
        <v>8745.74</v>
      </c>
      <c r="H25">
        <v>9515.42</v>
      </c>
      <c r="I25">
        <v>14523.85</v>
      </c>
      <c r="J25">
        <v>20999.360000000001</v>
      </c>
      <c r="K25">
        <v>24838.42</v>
      </c>
      <c r="L25">
        <v>29042.63</v>
      </c>
      <c r="M25">
        <v>33967.74</v>
      </c>
      <c r="N25">
        <v>39777.339999999997</v>
      </c>
      <c r="O25">
        <v>44075.76</v>
      </c>
      <c r="P25">
        <v>57484.4</v>
      </c>
      <c r="Q25">
        <v>22.6</v>
      </c>
      <c r="R25">
        <v>28.32</v>
      </c>
      <c r="S25">
        <v>29.15</v>
      </c>
      <c r="T25">
        <v>26.02</v>
      </c>
      <c r="U25">
        <v>21.99</v>
      </c>
      <c r="V25">
        <v>21.59</v>
      </c>
      <c r="W25">
        <v>25.27</v>
      </c>
    </row>
    <row r="26" spans="1:23">
      <c r="A26" t="s">
        <v>213</v>
      </c>
      <c r="B26" t="s">
        <v>163</v>
      </c>
      <c r="C26">
        <v>6316.41</v>
      </c>
      <c r="D26">
        <v>6744.81</v>
      </c>
      <c r="E26">
        <v>8131.31</v>
      </c>
      <c r="F26">
        <v>9635.18</v>
      </c>
      <c r="G26">
        <v>12273.79</v>
      </c>
      <c r="H26">
        <v>13868.64</v>
      </c>
      <c r="I26">
        <v>15269.12</v>
      </c>
      <c r="J26">
        <v>25287.31</v>
      </c>
      <c r="K26">
        <v>27481.99</v>
      </c>
      <c r="L26">
        <v>29603.19</v>
      </c>
      <c r="M26">
        <v>35349.67</v>
      </c>
      <c r="N26">
        <v>34820.050000000003</v>
      </c>
      <c r="O26">
        <v>41571.279999999999</v>
      </c>
      <c r="P26">
        <v>52063.75</v>
      </c>
      <c r="Q26">
        <v>24.98</v>
      </c>
      <c r="R26">
        <v>24.54</v>
      </c>
      <c r="S26">
        <v>27.47</v>
      </c>
      <c r="T26">
        <v>27.26</v>
      </c>
      <c r="U26">
        <v>35.25</v>
      </c>
      <c r="V26">
        <v>33.36</v>
      </c>
      <c r="W26">
        <v>29.33</v>
      </c>
    </row>
    <row r="27" spans="1:23">
      <c r="A27" t="s">
        <v>213</v>
      </c>
      <c r="B27" t="s">
        <v>164</v>
      </c>
      <c r="C27">
        <v>7691.85</v>
      </c>
      <c r="D27">
        <v>11269.49</v>
      </c>
      <c r="E27">
        <v>13802.12</v>
      </c>
      <c r="F27">
        <v>13351.22</v>
      </c>
      <c r="G27">
        <v>14479.89</v>
      </c>
      <c r="H27">
        <v>16406.580000000002</v>
      </c>
      <c r="I27">
        <v>20121.939999999999</v>
      </c>
      <c r="J27">
        <v>35970.89</v>
      </c>
      <c r="K27">
        <v>40535.61</v>
      </c>
      <c r="L27">
        <v>45804.74</v>
      </c>
      <c r="M27">
        <v>50386.080000000002</v>
      </c>
      <c r="N27">
        <v>61881.66</v>
      </c>
      <c r="O27">
        <v>76557.2</v>
      </c>
      <c r="P27">
        <v>90439.65</v>
      </c>
      <c r="Q27">
        <v>21.38</v>
      </c>
      <c r="R27">
        <v>27.8</v>
      </c>
      <c r="S27">
        <v>30.13</v>
      </c>
      <c r="T27">
        <v>26.5</v>
      </c>
      <c r="U27">
        <v>23.4</v>
      </c>
      <c r="V27">
        <v>21.43</v>
      </c>
      <c r="W27">
        <v>22.25</v>
      </c>
    </row>
    <row r="28" spans="1:23">
      <c r="A28" t="s">
        <v>213</v>
      </c>
      <c r="B28" t="s">
        <v>166</v>
      </c>
      <c r="C28">
        <v>11005.84</v>
      </c>
      <c r="D28">
        <v>14265.63</v>
      </c>
      <c r="E28">
        <v>17275.68</v>
      </c>
      <c r="F28">
        <v>21545.200000000001</v>
      </c>
      <c r="G28">
        <v>23602.5</v>
      </c>
      <c r="H28">
        <v>27338.14</v>
      </c>
      <c r="I28">
        <v>34570</v>
      </c>
      <c r="J28">
        <v>52218.8</v>
      </c>
      <c r="K28">
        <v>65524.5</v>
      </c>
      <c r="L28">
        <v>70238.490000000005</v>
      </c>
      <c r="M28">
        <v>87604.49</v>
      </c>
      <c r="N28">
        <v>105656.84</v>
      </c>
      <c r="O28">
        <v>120574.03</v>
      </c>
      <c r="P28">
        <v>131412.04</v>
      </c>
      <c r="Q28">
        <v>21.08</v>
      </c>
      <c r="R28">
        <v>21.77</v>
      </c>
      <c r="S28">
        <v>24.6</v>
      </c>
      <c r="T28">
        <v>24.59</v>
      </c>
      <c r="U28">
        <v>22.34</v>
      </c>
      <c r="V28">
        <v>22.67</v>
      </c>
      <c r="W28">
        <v>26.31</v>
      </c>
    </row>
    <row r="29" spans="1:23">
      <c r="A29" t="s">
        <v>213</v>
      </c>
      <c r="B29" t="s">
        <v>169</v>
      </c>
      <c r="C29">
        <v>19603.89</v>
      </c>
      <c r="D29">
        <v>14156.88</v>
      </c>
      <c r="E29">
        <v>19711.009999999998</v>
      </c>
      <c r="F29">
        <v>22659.18</v>
      </c>
      <c r="G29">
        <v>26660.71</v>
      </c>
      <c r="H29">
        <v>30608.62</v>
      </c>
      <c r="I29">
        <v>33895.839999999997</v>
      </c>
      <c r="J29">
        <v>82915.55</v>
      </c>
      <c r="K29">
        <v>99121.62</v>
      </c>
      <c r="L29">
        <v>115406.69</v>
      </c>
      <c r="M29">
        <v>128916.63</v>
      </c>
      <c r="N29">
        <v>146434.70000000001</v>
      </c>
      <c r="O29">
        <v>178456.56</v>
      </c>
      <c r="P29">
        <v>221201.19</v>
      </c>
      <c r="Q29">
        <v>23.64</v>
      </c>
      <c r="R29">
        <v>14.28</v>
      </c>
      <c r="S29">
        <v>17.079999999999998</v>
      </c>
      <c r="T29">
        <v>17.579999999999998</v>
      </c>
      <c r="U29">
        <v>18.21</v>
      </c>
      <c r="V29">
        <v>17.149999999999999</v>
      </c>
      <c r="W29">
        <v>15.32</v>
      </c>
    </row>
    <row r="30" spans="1:23">
      <c r="A30" t="s">
        <v>213</v>
      </c>
      <c r="B30" t="s">
        <v>171</v>
      </c>
      <c r="C30">
        <v>11618.4</v>
      </c>
      <c r="D30">
        <v>12985.59</v>
      </c>
      <c r="E30">
        <v>20826.669999999998</v>
      </c>
      <c r="F30">
        <v>23727.95</v>
      </c>
      <c r="G30">
        <v>25483.89</v>
      </c>
      <c r="H30">
        <v>26684.799999999999</v>
      </c>
      <c r="I30">
        <v>31037.74</v>
      </c>
      <c r="J30">
        <v>42064.28</v>
      </c>
      <c r="K30">
        <v>56078.26</v>
      </c>
      <c r="L30">
        <v>62263.38</v>
      </c>
      <c r="M30">
        <v>67171.649999999994</v>
      </c>
      <c r="N30">
        <v>76538.080000000002</v>
      </c>
      <c r="O30">
        <v>87722.21</v>
      </c>
      <c r="P30">
        <v>101978.82</v>
      </c>
      <c r="Q30">
        <v>27.62</v>
      </c>
      <c r="R30">
        <v>23.16</v>
      </c>
      <c r="S30">
        <v>33.450000000000003</v>
      </c>
      <c r="T30">
        <v>35.32</v>
      </c>
      <c r="U30">
        <v>33.299999999999997</v>
      </c>
      <c r="V30">
        <v>30.42</v>
      </c>
      <c r="W30">
        <v>30.44</v>
      </c>
    </row>
    <row r="31" spans="1:23" s="50" customFormat="1">
      <c r="A31" s="50" t="s">
        <v>213</v>
      </c>
      <c r="B31" s="50" t="s">
        <v>214</v>
      </c>
      <c r="C31" s="50">
        <v>143207.07</v>
      </c>
      <c r="D31" s="50">
        <v>160762.23000000001</v>
      </c>
      <c r="E31" s="50">
        <v>206983.09</v>
      </c>
      <c r="F31" s="50">
        <v>246054.64</v>
      </c>
      <c r="G31" s="50">
        <v>268771.96999999997</v>
      </c>
      <c r="H31" s="50">
        <v>302622.67</v>
      </c>
      <c r="I31" s="50">
        <v>365425.89</v>
      </c>
      <c r="J31" s="50">
        <v>635983.46</v>
      </c>
      <c r="K31" s="50">
        <v>752435.17</v>
      </c>
      <c r="L31" s="50">
        <v>858646.62</v>
      </c>
      <c r="M31" s="50">
        <v>985363.88</v>
      </c>
      <c r="N31" s="50">
        <v>1156232.51</v>
      </c>
      <c r="O31" s="50">
        <v>1336555.93</v>
      </c>
      <c r="P31" s="50">
        <v>1593916.58</v>
      </c>
      <c r="Q31" s="50">
        <v>22.52</v>
      </c>
      <c r="R31" s="50">
        <v>21.37</v>
      </c>
      <c r="S31" s="50">
        <v>24.11</v>
      </c>
      <c r="T31" s="50">
        <v>24.97</v>
      </c>
      <c r="U31" s="50">
        <v>23.25</v>
      </c>
      <c r="V31" s="50">
        <v>22.64</v>
      </c>
      <c r="W31" s="50">
        <v>22.93</v>
      </c>
    </row>
    <row r="32" spans="1:23">
      <c r="A32" t="s">
        <v>215</v>
      </c>
      <c r="B32" t="s">
        <v>145</v>
      </c>
      <c r="C32">
        <v>1713.62</v>
      </c>
      <c r="D32">
        <v>2905.18</v>
      </c>
      <c r="E32">
        <v>3836.32</v>
      </c>
      <c r="F32">
        <v>3431.86</v>
      </c>
      <c r="G32">
        <v>3784.94</v>
      </c>
      <c r="H32">
        <v>4260.92</v>
      </c>
      <c r="I32">
        <v>5027.0600000000004</v>
      </c>
      <c r="J32">
        <v>18159.63</v>
      </c>
      <c r="K32">
        <v>20361.310000000001</v>
      </c>
      <c r="L32">
        <v>24925.919999999998</v>
      </c>
      <c r="M32">
        <v>25524.32</v>
      </c>
      <c r="N32">
        <v>26402.42</v>
      </c>
      <c r="O32">
        <v>29858.81</v>
      </c>
      <c r="P32">
        <v>37450</v>
      </c>
      <c r="Q32">
        <v>9.44</v>
      </c>
      <c r="R32">
        <v>14.27</v>
      </c>
      <c r="S32">
        <v>15.39</v>
      </c>
      <c r="T32">
        <v>13.45</v>
      </c>
      <c r="U32">
        <v>14.34</v>
      </c>
      <c r="V32">
        <v>14.27</v>
      </c>
      <c r="W32">
        <v>13.42</v>
      </c>
    </row>
    <row r="33" spans="1:23">
      <c r="A33" t="s">
        <v>215</v>
      </c>
      <c r="B33" t="s">
        <v>162</v>
      </c>
      <c r="C33">
        <v>445</v>
      </c>
      <c r="D33">
        <v>688</v>
      </c>
      <c r="E33">
        <v>868</v>
      </c>
      <c r="F33">
        <v>1011</v>
      </c>
      <c r="G33">
        <v>948.04</v>
      </c>
      <c r="H33">
        <v>969.08</v>
      </c>
      <c r="I33">
        <v>1215.98</v>
      </c>
      <c r="J33">
        <v>2476</v>
      </c>
      <c r="K33">
        <v>2834</v>
      </c>
      <c r="L33">
        <v>3454</v>
      </c>
      <c r="M33">
        <v>3913</v>
      </c>
      <c r="N33">
        <v>3599</v>
      </c>
      <c r="O33">
        <v>3356.34</v>
      </c>
      <c r="P33">
        <v>3995.07</v>
      </c>
      <c r="Q33">
        <v>17.97</v>
      </c>
      <c r="R33">
        <v>24.28</v>
      </c>
      <c r="S33">
        <v>25.13</v>
      </c>
      <c r="T33">
        <v>25.84</v>
      </c>
      <c r="U33">
        <v>26.34</v>
      </c>
      <c r="V33">
        <v>28.87</v>
      </c>
      <c r="W33">
        <v>30.44</v>
      </c>
    </row>
    <row r="34" spans="1:23" s="50" customFormat="1">
      <c r="A34" s="50" t="s">
        <v>215</v>
      </c>
      <c r="B34" s="50" t="s">
        <v>216</v>
      </c>
      <c r="C34" s="50">
        <v>2158.62</v>
      </c>
      <c r="D34" s="50">
        <v>3593.18</v>
      </c>
      <c r="E34" s="50">
        <v>4704.32</v>
      </c>
      <c r="F34" s="50">
        <v>4442.8599999999997</v>
      </c>
      <c r="G34" s="50">
        <v>4732.9799999999996</v>
      </c>
      <c r="H34" s="50">
        <v>5230</v>
      </c>
      <c r="I34" s="50">
        <v>6243.04</v>
      </c>
      <c r="J34" s="50">
        <v>20635.63</v>
      </c>
      <c r="K34" s="50">
        <v>23195.31</v>
      </c>
      <c r="L34" s="50">
        <v>28379.919999999998</v>
      </c>
      <c r="M34" s="50">
        <v>29437.32</v>
      </c>
      <c r="N34" s="50">
        <v>30001.42</v>
      </c>
      <c r="O34" s="50">
        <v>33215.15</v>
      </c>
      <c r="P34" s="50">
        <v>41445.07</v>
      </c>
      <c r="Q34" s="50">
        <v>10.46</v>
      </c>
      <c r="R34" s="50">
        <v>15.49</v>
      </c>
      <c r="S34" s="50">
        <v>16.579999999999998</v>
      </c>
      <c r="T34" s="50">
        <v>15.09</v>
      </c>
      <c r="U34" s="50">
        <v>15.78</v>
      </c>
      <c r="V34" s="50">
        <v>15.75</v>
      </c>
      <c r="W34" s="50">
        <v>15.06</v>
      </c>
    </row>
    <row r="35" spans="1:23">
      <c r="A35" t="s">
        <v>217</v>
      </c>
      <c r="B35" t="s">
        <v>218</v>
      </c>
      <c r="C35">
        <v>166685.41</v>
      </c>
      <c r="D35">
        <v>188501.43</v>
      </c>
      <c r="E35">
        <v>242532.41</v>
      </c>
      <c r="F35">
        <v>291411.45</v>
      </c>
      <c r="G35">
        <v>316671.18</v>
      </c>
      <c r="H35">
        <v>356477.39</v>
      </c>
      <c r="I35">
        <v>428467.43</v>
      </c>
      <c r="J35">
        <v>727674.48</v>
      </c>
      <c r="K35">
        <v>857173.9</v>
      </c>
      <c r="L35">
        <v>985722.17</v>
      </c>
      <c r="M35">
        <v>1132810.05</v>
      </c>
      <c r="N35">
        <v>1317398.75</v>
      </c>
      <c r="O35">
        <v>1513751.43</v>
      </c>
      <c r="P35">
        <v>1812349.73</v>
      </c>
      <c r="Q35">
        <v>22.91</v>
      </c>
      <c r="R35">
        <v>21.99</v>
      </c>
      <c r="S35">
        <v>24.6</v>
      </c>
      <c r="T35">
        <v>25.72</v>
      </c>
      <c r="U35">
        <v>24.04</v>
      </c>
      <c r="V35">
        <v>23.55</v>
      </c>
      <c r="W35">
        <v>23.64</v>
      </c>
    </row>
  </sheetData>
  <autoFilter ref="A1:W35" xr:uid="{EDBDE656-186F-4A2D-9617-B29301D8622B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0A79-B00E-40A3-A418-A56B7A239C65}">
  <dimension ref="A1:AI23"/>
  <sheetViews>
    <sheetView workbookViewId="0">
      <selection activeCell="AH3" sqref="AH3:AI8"/>
    </sheetView>
  </sheetViews>
  <sheetFormatPr defaultRowHeight="14.4"/>
  <cols>
    <col min="1" max="1" width="65.6640625" bestFit="1" customWidth="1"/>
    <col min="2" max="13" width="24.6640625" bestFit="1" customWidth="1"/>
    <col min="14" max="31" width="25.77734375" bestFit="1" customWidth="1"/>
    <col min="32" max="34" width="29.109375" bestFit="1" customWidth="1"/>
    <col min="35" max="35" width="38" bestFit="1" customWidth="1"/>
  </cols>
  <sheetData>
    <row r="1" spans="1:35">
      <c r="A1" t="s">
        <v>187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s="50" t="s">
        <v>210</v>
      </c>
      <c r="N1" t="s">
        <v>213</v>
      </c>
      <c r="O1" t="s">
        <v>213</v>
      </c>
      <c r="P1" t="s">
        <v>213</v>
      </c>
      <c r="Q1" t="s">
        <v>213</v>
      </c>
      <c r="R1" t="s">
        <v>213</v>
      </c>
      <c r="S1" t="s">
        <v>213</v>
      </c>
      <c r="T1" t="s">
        <v>213</v>
      </c>
      <c r="U1" t="s">
        <v>213</v>
      </c>
      <c r="V1" t="s">
        <v>213</v>
      </c>
      <c r="W1" t="s">
        <v>213</v>
      </c>
      <c r="X1" t="s">
        <v>213</v>
      </c>
      <c r="Y1" t="s">
        <v>213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s="50" t="s">
        <v>213</v>
      </c>
      <c r="AF1" t="s">
        <v>215</v>
      </c>
      <c r="AG1" t="s">
        <v>215</v>
      </c>
      <c r="AH1" s="50" t="s">
        <v>215</v>
      </c>
      <c r="AI1" s="50" t="s">
        <v>217</v>
      </c>
    </row>
    <row r="2" spans="1:35">
      <c r="A2" t="s">
        <v>188</v>
      </c>
      <c r="B2" t="s">
        <v>138</v>
      </c>
      <c r="C2" t="s">
        <v>139</v>
      </c>
      <c r="D2" t="s">
        <v>149</v>
      </c>
      <c r="E2" t="s">
        <v>211</v>
      </c>
      <c r="F2" t="s">
        <v>157</v>
      </c>
      <c r="G2" t="s">
        <v>158</v>
      </c>
      <c r="H2" t="s">
        <v>159</v>
      </c>
      <c r="I2" t="s">
        <v>160</v>
      </c>
      <c r="J2" t="s">
        <v>165</v>
      </c>
      <c r="K2" t="s">
        <v>168</v>
      </c>
      <c r="L2" t="s">
        <v>170</v>
      </c>
      <c r="M2" s="50" t="s">
        <v>212</v>
      </c>
      <c r="N2" t="s">
        <v>137</v>
      </c>
      <c r="O2" t="s">
        <v>140</v>
      </c>
      <c r="P2" t="s">
        <v>142</v>
      </c>
      <c r="Q2" t="s">
        <v>146</v>
      </c>
      <c r="R2" t="s">
        <v>147</v>
      </c>
      <c r="S2" t="s">
        <v>148</v>
      </c>
      <c r="T2" t="s">
        <v>151</v>
      </c>
      <c r="U2" t="s">
        <v>152</v>
      </c>
      <c r="V2" t="s">
        <v>153</v>
      </c>
      <c r="W2" t="s">
        <v>155</v>
      </c>
      <c r="X2" t="s">
        <v>156</v>
      </c>
      <c r="Y2" t="s">
        <v>161</v>
      </c>
      <c r="Z2" t="s">
        <v>163</v>
      </c>
      <c r="AA2" t="s">
        <v>164</v>
      </c>
      <c r="AB2" t="s">
        <v>166</v>
      </c>
      <c r="AC2" t="s">
        <v>169</v>
      </c>
      <c r="AD2" t="s">
        <v>171</v>
      </c>
      <c r="AE2" s="50" t="s">
        <v>214</v>
      </c>
      <c r="AF2" t="s">
        <v>145</v>
      </c>
      <c r="AG2" t="s">
        <v>162</v>
      </c>
      <c r="AH2" s="50" t="s">
        <v>216</v>
      </c>
      <c r="AI2" s="50" t="s">
        <v>218</v>
      </c>
    </row>
    <row r="3" spans="1:35">
      <c r="A3" t="s">
        <v>189</v>
      </c>
      <c r="B3">
        <v>415.9</v>
      </c>
      <c r="C3">
        <v>5766.86</v>
      </c>
      <c r="D3">
        <v>3014.87</v>
      </c>
      <c r="E3">
        <v>4475</v>
      </c>
      <c r="F3">
        <v>890.17</v>
      </c>
      <c r="G3">
        <v>940.77</v>
      </c>
      <c r="H3">
        <v>597.84</v>
      </c>
      <c r="I3">
        <v>1123.47</v>
      </c>
      <c r="J3">
        <v>492.91</v>
      </c>
      <c r="K3">
        <v>1299.6500000000001</v>
      </c>
      <c r="L3">
        <v>2302.2800000000002</v>
      </c>
      <c r="M3" s="50">
        <v>21319.72</v>
      </c>
      <c r="N3">
        <v>13001.21</v>
      </c>
      <c r="O3">
        <v>6484.76</v>
      </c>
      <c r="P3">
        <v>2793.91</v>
      </c>
      <c r="Q3">
        <v>465.56</v>
      </c>
      <c r="R3">
        <v>7353.21</v>
      </c>
      <c r="S3">
        <v>4216</v>
      </c>
      <c r="T3">
        <v>3166.73</v>
      </c>
      <c r="U3">
        <v>7964</v>
      </c>
      <c r="V3">
        <v>7367.12</v>
      </c>
      <c r="W3">
        <v>6533.57</v>
      </c>
      <c r="X3">
        <v>22879.17</v>
      </c>
      <c r="Y3">
        <v>4745.4399999999996</v>
      </c>
      <c r="Z3">
        <v>6316.41</v>
      </c>
      <c r="AA3">
        <v>7691.85</v>
      </c>
      <c r="AB3">
        <v>11005.84</v>
      </c>
      <c r="AC3">
        <v>19603.89</v>
      </c>
      <c r="AD3">
        <v>11618.4</v>
      </c>
      <c r="AE3" s="50">
        <v>143207.07</v>
      </c>
      <c r="AF3">
        <v>1713.62</v>
      </c>
      <c r="AG3">
        <v>445</v>
      </c>
      <c r="AH3" s="50">
        <v>2158.62</v>
      </c>
      <c r="AI3" s="50">
        <v>166685.41</v>
      </c>
    </row>
    <row r="4" spans="1:35">
      <c r="A4" t="s">
        <v>190</v>
      </c>
      <c r="B4">
        <v>842.67</v>
      </c>
      <c r="C4">
        <v>5415.29</v>
      </c>
      <c r="D4">
        <v>3314.89</v>
      </c>
      <c r="E4">
        <v>5077.78</v>
      </c>
      <c r="F4">
        <v>1063.32</v>
      </c>
      <c r="G4">
        <v>1015.19</v>
      </c>
      <c r="H4">
        <v>861.62</v>
      </c>
      <c r="I4">
        <v>1254.32</v>
      </c>
      <c r="J4">
        <v>576.44000000000005</v>
      </c>
      <c r="K4">
        <v>1374.59</v>
      </c>
      <c r="L4">
        <v>3349.91</v>
      </c>
      <c r="M4" s="50">
        <v>24146.02</v>
      </c>
      <c r="N4">
        <v>14277.28</v>
      </c>
      <c r="O4">
        <v>7658.49</v>
      </c>
      <c r="P4">
        <v>3530.33</v>
      </c>
      <c r="Q4">
        <v>668.28</v>
      </c>
      <c r="R4">
        <v>7353.21</v>
      </c>
      <c r="S4">
        <v>6259</v>
      </c>
      <c r="T4">
        <v>3947.74</v>
      </c>
      <c r="U4">
        <v>9256</v>
      </c>
      <c r="V4">
        <v>8800.9500000000007</v>
      </c>
      <c r="W4">
        <v>8076.89</v>
      </c>
      <c r="X4">
        <v>24478</v>
      </c>
      <c r="Y4">
        <v>7033.66</v>
      </c>
      <c r="Z4">
        <v>6744.81</v>
      </c>
      <c r="AA4">
        <v>11269.49</v>
      </c>
      <c r="AB4">
        <v>14265.63</v>
      </c>
      <c r="AC4">
        <v>14156.88</v>
      </c>
      <c r="AD4">
        <v>12985.59</v>
      </c>
      <c r="AE4" s="50">
        <v>160762.23000000001</v>
      </c>
      <c r="AF4">
        <v>2905.18</v>
      </c>
      <c r="AG4">
        <v>688</v>
      </c>
      <c r="AH4" s="50">
        <v>3593.18</v>
      </c>
      <c r="AI4" s="50">
        <v>188501.43</v>
      </c>
    </row>
    <row r="5" spans="1:35">
      <c r="A5" t="s">
        <v>191</v>
      </c>
      <c r="B5">
        <v>1462.47</v>
      </c>
      <c r="C5">
        <v>6466.32</v>
      </c>
      <c r="D5">
        <v>3973.03</v>
      </c>
      <c r="E5">
        <v>6022.81</v>
      </c>
      <c r="F5">
        <v>1148.8900000000001</v>
      </c>
      <c r="G5">
        <v>1492.66</v>
      </c>
      <c r="H5">
        <v>998.27</v>
      </c>
      <c r="I5">
        <v>1493.87</v>
      </c>
      <c r="J5">
        <v>968.76</v>
      </c>
      <c r="K5">
        <v>2006.71</v>
      </c>
      <c r="L5">
        <v>4811.21</v>
      </c>
      <c r="M5" s="50">
        <v>30845</v>
      </c>
      <c r="N5">
        <v>17407.419999999998</v>
      </c>
      <c r="O5">
        <v>9572.69</v>
      </c>
      <c r="P5">
        <v>4830.38</v>
      </c>
      <c r="Q5">
        <v>900.47</v>
      </c>
      <c r="R5">
        <v>7353.21</v>
      </c>
      <c r="S5">
        <v>8429</v>
      </c>
      <c r="T5">
        <v>5394.07</v>
      </c>
      <c r="U5">
        <v>9444</v>
      </c>
      <c r="V5">
        <v>9799.3799999999992</v>
      </c>
      <c r="W5">
        <v>10171.89</v>
      </c>
      <c r="X5">
        <v>35467.910000000003</v>
      </c>
      <c r="Y5">
        <v>8465.8799999999992</v>
      </c>
      <c r="Z5">
        <v>8131.31</v>
      </c>
      <c r="AA5">
        <v>13802.12</v>
      </c>
      <c r="AB5">
        <v>17275.68</v>
      </c>
      <c r="AC5">
        <v>19711.009999999998</v>
      </c>
      <c r="AD5">
        <v>20826.669999999998</v>
      </c>
      <c r="AE5" s="50">
        <v>206983.09</v>
      </c>
      <c r="AF5">
        <v>3836.32</v>
      </c>
      <c r="AG5">
        <v>868</v>
      </c>
      <c r="AH5" s="50">
        <v>4704.32</v>
      </c>
      <c r="AI5" s="50">
        <v>242532.41</v>
      </c>
    </row>
    <row r="6" spans="1:35">
      <c r="A6" t="s">
        <v>192</v>
      </c>
      <c r="B6">
        <v>1395.47</v>
      </c>
      <c r="C6">
        <v>11590.62</v>
      </c>
      <c r="D6">
        <v>5166.3900000000003</v>
      </c>
      <c r="E6">
        <v>7722</v>
      </c>
      <c r="F6">
        <v>1673.15</v>
      </c>
      <c r="G6">
        <v>1857.47</v>
      </c>
      <c r="H6">
        <v>1304.3399999999999</v>
      </c>
      <c r="I6">
        <v>2036.36</v>
      </c>
      <c r="J6">
        <v>1095.79</v>
      </c>
      <c r="K6">
        <v>2106.2199999999998</v>
      </c>
      <c r="L6">
        <v>4966.1400000000003</v>
      </c>
      <c r="M6" s="50">
        <v>40913.949999999997</v>
      </c>
      <c r="N6">
        <v>23439.87</v>
      </c>
      <c r="O6">
        <v>10549.85</v>
      </c>
      <c r="P6">
        <v>5946.77</v>
      </c>
      <c r="Q6">
        <v>1000</v>
      </c>
      <c r="R6">
        <v>15205.33</v>
      </c>
      <c r="S6">
        <v>9523</v>
      </c>
      <c r="T6">
        <v>5811.72</v>
      </c>
      <c r="U6">
        <v>9951</v>
      </c>
      <c r="V6">
        <v>10698.32</v>
      </c>
      <c r="W6">
        <v>12425.13</v>
      </c>
      <c r="X6">
        <v>41746</v>
      </c>
      <c r="Y6">
        <v>8838.92</v>
      </c>
      <c r="Z6">
        <v>9635.18</v>
      </c>
      <c r="AA6">
        <v>13351.22</v>
      </c>
      <c r="AB6">
        <v>21545.200000000001</v>
      </c>
      <c r="AC6">
        <v>22659.18</v>
      </c>
      <c r="AD6">
        <v>23727.95</v>
      </c>
      <c r="AE6" s="50">
        <v>246054.64</v>
      </c>
      <c r="AF6">
        <v>3431.86</v>
      </c>
      <c r="AG6">
        <v>1011</v>
      </c>
      <c r="AH6" s="50">
        <v>4442.8599999999997</v>
      </c>
      <c r="AI6" s="50">
        <v>291411.45</v>
      </c>
    </row>
    <row r="7" spans="1:35">
      <c r="A7" t="s">
        <v>193</v>
      </c>
      <c r="B7">
        <v>1995.94</v>
      </c>
      <c r="C7">
        <v>9277.6200000000008</v>
      </c>
      <c r="D7">
        <v>5305.51</v>
      </c>
      <c r="E7">
        <v>9904.25</v>
      </c>
      <c r="F7">
        <v>2210.1</v>
      </c>
      <c r="G7">
        <v>2179.4299999999998</v>
      </c>
      <c r="H7">
        <v>1411.38</v>
      </c>
      <c r="I7">
        <v>2339.19</v>
      </c>
      <c r="J7">
        <v>874.84</v>
      </c>
      <c r="K7">
        <v>2156.09</v>
      </c>
      <c r="L7">
        <v>5511.88</v>
      </c>
      <c r="M7" s="50">
        <v>43166.23</v>
      </c>
      <c r="N7">
        <v>26396.2</v>
      </c>
      <c r="O7">
        <v>12193.7</v>
      </c>
      <c r="P7">
        <v>6935.3</v>
      </c>
      <c r="Q7">
        <v>1141.33</v>
      </c>
      <c r="R7">
        <v>15205.33</v>
      </c>
      <c r="S7">
        <v>9715</v>
      </c>
      <c r="T7">
        <v>6305.58</v>
      </c>
      <c r="U7">
        <v>11546</v>
      </c>
      <c r="V7">
        <v>9266.7800000000007</v>
      </c>
      <c r="W7">
        <v>13340.38</v>
      </c>
      <c r="X7">
        <v>45479.85</v>
      </c>
      <c r="Y7">
        <v>8745.74</v>
      </c>
      <c r="Z7">
        <v>12273.79</v>
      </c>
      <c r="AA7">
        <v>14479.89</v>
      </c>
      <c r="AB7">
        <v>23602.5</v>
      </c>
      <c r="AC7">
        <v>26660.71</v>
      </c>
      <c r="AD7">
        <v>25483.89</v>
      </c>
      <c r="AE7" s="50">
        <v>268771.96999999997</v>
      </c>
      <c r="AF7">
        <v>3784.94</v>
      </c>
      <c r="AG7">
        <v>948.04</v>
      </c>
      <c r="AH7" s="50">
        <v>4732.9799999999996</v>
      </c>
      <c r="AI7" s="50">
        <v>316671.18</v>
      </c>
    </row>
    <row r="8" spans="1:35">
      <c r="A8" t="s">
        <v>194</v>
      </c>
      <c r="B8">
        <v>1759.12</v>
      </c>
      <c r="C8">
        <v>11988.56</v>
      </c>
      <c r="D8">
        <v>6129.73</v>
      </c>
      <c r="E8">
        <v>10701</v>
      </c>
      <c r="F8">
        <v>2350.12</v>
      </c>
      <c r="G8">
        <v>2093.56</v>
      </c>
      <c r="H8">
        <v>1651.21</v>
      </c>
      <c r="I8">
        <v>2590.7399999999998</v>
      </c>
      <c r="J8">
        <v>971.01</v>
      </c>
      <c r="K8">
        <v>2343.3000000000002</v>
      </c>
      <c r="L8">
        <v>6046.37</v>
      </c>
      <c r="M8" s="50">
        <v>48624.72</v>
      </c>
      <c r="N8">
        <v>25771.46</v>
      </c>
      <c r="O8">
        <v>13557.88</v>
      </c>
      <c r="P8">
        <v>7177.7</v>
      </c>
      <c r="Q8">
        <v>1301.1199999999999</v>
      </c>
      <c r="R8">
        <v>18373.740000000002</v>
      </c>
      <c r="S8">
        <v>11099</v>
      </c>
      <c r="T8">
        <v>6446.02</v>
      </c>
      <c r="U8">
        <v>15700</v>
      </c>
      <c r="V8">
        <v>8689.36</v>
      </c>
      <c r="W8">
        <v>15203.19</v>
      </c>
      <c r="X8">
        <v>54881</v>
      </c>
      <c r="Y8">
        <v>9515.42</v>
      </c>
      <c r="Z8">
        <v>13868.64</v>
      </c>
      <c r="AA8">
        <v>16406.580000000002</v>
      </c>
      <c r="AB8">
        <v>27338.14</v>
      </c>
      <c r="AC8">
        <v>30608.62</v>
      </c>
      <c r="AD8">
        <v>26684.799999999999</v>
      </c>
      <c r="AE8" s="50">
        <v>302622.67</v>
      </c>
      <c r="AF8">
        <v>4260.92</v>
      </c>
      <c r="AG8">
        <v>969.08</v>
      </c>
      <c r="AH8" s="50">
        <v>5230</v>
      </c>
      <c r="AI8" s="50">
        <v>356477.39</v>
      </c>
    </row>
    <row r="9" spans="1:35">
      <c r="A9" t="s">
        <v>195</v>
      </c>
      <c r="B9">
        <v>2235.1999999999998</v>
      </c>
      <c r="C9">
        <v>12825.06</v>
      </c>
      <c r="D9">
        <v>6956.42</v>
      </c>
      <c r="E9">
        <v>13811</v>
      </c>
      <c r="F9">
        <v>2627.33</v>
      </c>
      <c r="G9">
        <v>1987.24</v>
      </c>
      <c r="H9">
        <v>1959.39</v>
      </c>
      <c r="I9">
        <v>2821.72</v>
      </c>
      <c r="J9">
        <v>1097.3</v>
      </c>
      <c r="K9">
        <v>3073.66</v>
      </c>
      <c r="L9">
        <v>7404.18</v>
      </c>
      <c r="M9" s="50">
        <v>56798.5</v>
      </c>
      <c r="N9">
        <v>32116.720000000001</v>
      </c>
      <c r="O9">
        <v>17676.18</v>
      </c>
      <c r="P9">
        <v>8386.51</v>
      </c>
      <c r="Q9">
        <v>0</v>
      </c>
      <c r="R9">
        <v>20510</v>
      </c>
      <c r="S9">
        <v>12790</v>
      </c>
      <c r="T9">
        <v>8143.59</v>
      </c>
      <c r="U9">
        <v>17382</v>
      </c>
      <c r="V9">
        <v>17850.27</v>
      </c>
      <c r="W9">
        <v>20472.13</v>
      </c>
      <c r="X9">
        <v>60680</v>
      </c>
      <c r="Y9">
        <v>14523.85</v>
      </c>
      <c r="Z9">
        <v>15269.12</v>
      </c>
      <c r="AA9">
        <v>20121.939999999999</v>
      </c>
      <c r="AB9">
        <v>34570</v>
      </c>
      <c r="AC9">
        <v>33895.839999999997</v>
      </c>
      <c r="AD9">
        <v>31037.74</v>
      </c>
      <c r="AE9" s="50">
        <v>365425.89</v>
      </c>
      <c r="AF9">
        <v>5027.0600000000004</v>
      </c>
      <c r="AG9">
        <v>1215.98</v>
      </c>
      <c r="AH9" s="50">
        <v>6243.04</v>
      </c>
      <c r="AI9" s="50">
        <v>428467.43</v>
      </c>
    </row>
    <row r="10" spans="1:35">
      <c r="A10" t="s">
        <v>196</v>
      </c>
      <c r="B10">
        <v>3185.28</v>
      </c>
      <c r="C10">
        <v>14575.2</v>
      </c>
      <c r="D10">
        <v>9719.19</v>
      </c>
      <c r="E10">
        <v>15906.32</v>
      </c>
      <c r="F10">
        <v>3408.4</v>
      </c>
      <c r="G10">
        <v>2672.06</v>
      </c>
      <c r="H10">
        <v>2339.2600000000002</v>
      </c>
      <c r="I10">
        <v>3483.16</v>
      </c>
      <c r="J10">
        <v>1562.34</v>
      </c>
      <c r="K10">
        <v>3717.62</v>
      </c>
      <c r="L10">
        <v>10486.56</v>
      </c>
      <c r="M10" s="50">
        <v>71055.39</v>
      </c>
      <c r="N10">
        <v>69678.210000000006</v>
      </c>
      <c r="O10">
        <v>29939.34</v>
      </c>
      <c r="P10">
        <v>13970.54</v>
      </c>
      <c r="Q10">
        <v>2826.47</v>
      </c>
      <c r="R10">
        <v>39734.589999999997</v>
      </c>
      <c r="S10">
        <v>21240</v>
      </c>
      <c r="T10">
        <v>14013.18</v>
      </c>
      <c r="U10">
        <v>46780</v>
      </c>
      <c r="V10">
        <v>27259.37</v>
      </c>
      <c r="W10">
        <v>33590.75</v>
      </c>
      <c r="X10">
        <v>77494.820000000007</v>
      </c>
      <c r="Y10">
        <v>20999.360000000001</v>
      </c>
      <c r="Z10">
        <v>25287.31</v>
      </c>
      <c r="AA10">
        <v>35970.89</v>
      </c>
      <c r="AB10">
        <v>52218.8</v>
      </c>
      <c r="AC10">
        <v>82915.55</v>
      </c>
      <c r="AD10">
        <v>42064.28</v>
      </c>
      <c r="AE10" s="50">
        <v>635983.46</v>
      </c>
      <c r="AF10">
        <v>18159.63</v>
      </c>
      <c r="AG10">
        <v>2476</v>
      </c>
      <c r="AH10" s="50">
        <v>20635.63</v>
      </c>
      <c r="AI10" s="50">
        <v>727674.48</v>
      </c>
    </row>
    <row r="11" spans="1:35">
      <c r="A11" t="s">
        <v>197</v>
      </c>
      <c r="B11">
        <v>4341.41</v>
      </c>
      <c r="C11">
        <v>16722.82</v>
      </c>
      <c r="D11">
        <v>11606.81</v>
      </c>
      <c r="E11">
        <v>17011.68</v>
      </c>
      <c r="F11">
        <v>4090.16</v>
      </c>
      <c r="G11">
        <v>3263.99</v>
      </c>
      <c r="H11">
        <v>2752.83</v>
      </c>
      <c r="I11">
        <v>3846.57</v>
      </c>
      <c r="J11">
        <v>1992.58</v>
      </c>
      <c r="K11">
        <v>4349.92</v>
      </c>
      <c r="L11">
        <v>11564.65</v>
      </c>
      <c r="M11" s="50">
        <v>81543.42</v>
      </c>
      <c r="N11">
        <v>75634.05</v>
      </c>
      <c r="O11">
        <v>35498.980000000003</v>
      </c>
      <c r="P11">
        <v>17226.07</v>
      </c>
      <c r="Q11">
        <v>3647.92</v>
      </c>
      <c r="R11">
        <v>48031.34</v>
      </c>
      <c r="S11">
        <v>25369</v>
      </c>
      <c r="T11">
        <v>16346.36</v>
      </c>
      <c r="U11">
        <v>52261</v>
      </c>
      <c r="V11">
        <v>30903.15</v>
      </c>
      <c r="W11">
        <v>38089.22</v>
      </c>
      <c r="X11">
        <v>95847.679999999993</v>
      </c>
      <c r="Y11">
        <v>24838.42</v>
      </c>
      <c r="Z11">
        <v>27481.99</v>
      </c>
      <c r="AA11">
        <v>40535.61</v>
      </c>
      <c r="AB11">
        <v>65524.5</v>
      </c>
      <c r="AC11">
        <v>99121.62</v>
      </c>
      <c r="AD11">
        <v>56078.26</v>
      </c>
      <c r="AE11" s="50">
        <v>752435.17</v>
      </c>
      <c r="AF11">
        <v>20361.310000000001</v>
      </c>
      <c r="AG11">
        <v>2834</v>
      </c>
      <c r="AH11" s="50">
        <v>23195.31</v>
      </c>
      <c r="AI11" s="50">
        <v>857173.9</v>
      </c>
    </row>
    <row r="12" spans="1:35">
      <c r="A12" t="s">
        <v>198</v>
      </c>
      <c r="B12">
        <v>4931.3500000000004</v>
      </c>
      <c r="C12">
        <v>20565.72</v>
      </c>
      <c r="D12">
        <v>13164.12</v>
      </c>
      <c r="E12">
        <v>21606.78</v>
      </c>
      <c r="F12">
        <v>4609.07</v>
      </c>
      <c r="G12">
        <v>3690.32</v>
      </c>
      <c r="H12">
        <v>3333.08</v>
      </c>
      <c r="I12">
        <v>4520.13</v>
      </c>
      <c r="J12">
        <v>2514.5300000000002</v>
      </c>
      <c r="K12">
        <v>5563.57</v>
      </c>
      <c r="L12">
        <v>14196.96</v>
      </c>
      <c r="M12" s="50">
        <v>98695.63</v>
      </c>
      <c r="N12">
        <v>78830.81</v>
      </c>
      <c r="O12">
        <v>40813.040000000001</v>
      </c>
      <c r="P12">
        <v>20910.439999999999</v>
      </c>
      <c r="Q12">
        <v>4556.07</v>
      </c>
      <c r="R12">
        <v>55750.46</v>
      </c>
      <c r="S12">
        <v>31305</v>
      </c>
      <c r="T12">
        <v>18151.259999999998</v>
      </c>
      <c r="U12">
        <v>60655</v>
      </c>
      <c r="V12">
        <v>34068.44</v>
      </c>
      <c r="W12">
        <v>47641.440000000002</v>
      </c>
      <c r="X12">
        <v>113605.54</v>
      </c>
      <c r="Y12">
        <v>29042.63</v>
      </c>
      <c r="Z12">
        <v>29603.19</v>
      </c>
      <c r="AA12">
        <v>45804.74</v>
      </c>
      <c r="AB12">
        <v>70238.490000000005</v>
      </c>
      <c r="AC12">
        <v>115406.69</v>
      </c>
      <c r="AD12">
        <v>62263.38</v>
      </c>
      <c r="AE12" s="50">
        <v>858646.62</v>
      </c>
      <c r="AF12">
        <v>24925.919999999998</v>
      </c>
      <c r="AG12">
        <v>3454</v>
      </c>
      <c r="AH12" s="50">
        <v>28379.919999999998</v>
      </c>
      <c r="AI12" s="50">
        <v>985722.17</v>
      </c>
    </row>
    <row r="13" spans="1:35">
      <c r="A13" t="s">
        <v>199</v>
      </c>
      <c r="B13">
        <v>5399.74</v>
      </c>
      <c r="C13">
        <v>29259.66</v>
      </c>
      <c r="D13">
        <v>15961.6</v>
      </c>
      <c r="E13">
        <v>24601.98</v>
      </c>
      <c r="F13">
        <v>5999.86</v>
      </c>
      <c r="G13">
        <v>4629.12</v>
      </c>
      <c r="H13">
        <v>3975.9</v>
      </c>
      <c r="I13">
        <v>5577.66</v>
      </c>
      <c r="J13">
        <v>2468.73</v>
      </c>
      <c r="K13">
        <v>5418.75</v>
      </c>
      <c r="L13">
        <v>14715.85</v>
      </c>
      <c r="M13" s="50">
        <v>118008.85</v>
      </c>
      <c r="N13">
        <v>92972.36</v>
      </c>
      <c r="O13">
        <v>48514.49</v>
      </c>
      <c r="P13">
        <v>22876.15</v>
      </c>
      <c r="Q13">
        <v>6230</v>
      </c>
      <c r="R13">
        <v>66568.31</v>
      </c>
      <c r="S13">
        <v>33063</v>
      </c>
      <c r="T13">
        <v>20916.599999999999</v>
      </c>
      <c r="U13">
        <v>69127</v>
      </c>
      <c r="V13">
        <v>38790.239999999998</v>
      </c>
      <c r="W13">
        <v>57528.05</v>
      </c>
      <c r="X13">
        <v>125381.42</v>
      </c>
      <c r="Y13">
        <v>33967.74</v>
      </c>
      <c r="Z13">
        <v>35349.67</v>
      </c>
      <c r="AA13">
        <v>50386.080000000002</v>
      </c>
      <c r="AB13">
        <v>87604.49</v>
      </c>
      <c r="AC13">
        <v>128916.63</v>
      </c>
      <c r="AD13">
        <v>67171.649999999994</v>
      </c>
      <c r="AE13" s="50">
        <v>985363.88</v>
      </c>
      <c r="AF13">
        <v>25524.32</v>
      </c>
      <c r="AG13">
        <v>3913</v>
      </c>
      <c r="AH13" s="50">
        <v>29437.32</v>
      </c>
      <c r="AI13" s="50">
        <v>1132810.05</v>
      </c>
    </row>
    <row r="14" spans="1:35">
      <c r="A14" t="s">
        <v>200</v>
      </c>
      <c r="B14">
        <v>6458.23</v>
      </c>
      <c r="C14">
        <v>29792.86</v>
      </c>
      <c r="D14">
        <v>16200.78</v>
      </c>
      <c r="E14">
        <v>28644.92</v>
      </c>
      <c r="F14">
        <v>6702.4</v>
      </c>
      <c r="G14">
        <v>5742.43</v>
      </c>
      <c r="H14">
        <v>4367.1400000000003</v>
      </c>
      <c r="I14">
        <v>6477.62</v>
      </c>
      <c r="J14">
        <v>3094.54</v>
      </c>
      <c r="K14">
        <v>6220.38</v>
      </c>
      <c r="L14">
        <v>17463.52</v>
      </c>
      <c r="M14" s="50">
        <v>131164.82</v>
      </c>
      <c r="N14">
        <v>109120.55</v>
      </c>
      <c r="O14">
        <v>57257.57</v>
      </c>
      <c r="P14">
        <v>27957.99</v>
      </c>
      <c r="Q14">
        <v>6953.57</v>
      </c>
      <c r="R14">
        <v>74161.5</v>
      </c>
      <c r="S14">
        <v>38014</v>
      </c>
      <c r="T14">
        <v>24443.45</v>
      </c>
      <c r="U14">
        <v>82436</v>
      </c>
      <c r="V14">
        <v>50896.07</v>
      </c>
      <c r="W14">
        <v>77613.119999999995</v>
      </c>
      <c r="X14">
        <v>142270.01999999999</v>
      </c>
      <c r="Y14">
        <v>39777.339999999997</v>
      </c>
      <c r="Z14">
        <v>34820.050000000003</v>
      </c>
      <c r="AA14">
        <v>61881.66</v>
      </c>
      <c r="AB14">
        <v>105656.84</v>
      </c>
      <c r="AC14">
        <v>146434.70000000001</v>
      </c>
      <c r="AD14">
        <v>76538.080000000002</v>
      </c>
      <c r="AE14" s="50">
        <v>1156232.51</v>
      </c>
      <c r="AF14">
        <v>26402.42</v>
      </c>
      <c r="AG14">
        <v>3599</v>
      </c>
      <c r="AH14" s="50">
        <v>30001.42</v>
      </c>
      <c r="AI14" s="50">
        <v>1317398.75</v>
      </c>
    </row>
    <row r="15" spans="1:35">
      <c r="A15" t="s">
        <v>201</v>
      </c>
      <c r="B15">
        <v>5998.18</v>
      </c>
      <c r="C15">
        <v>33637.61</v>
      </c>
      <c r="D15">
        <v>18597.63</v>
      </c>
      <c r="E15">
        <v>30434.65</v>
      </c>
      <c r="F15">
        <v>6821.4</v>
      </c>
      <c r="G15">
        <v>5954.88</v>
      </c>
      <c r="H15">
        <v>5146.71</v>
      </c>
      <c r="I15">
        <v>8057.2</v>
      </c>
      <c r="J15">
        <v>3354.84</v>
      </c>
      <c r="K15">
        <v>6715</v>
      </c>
      <c r="L15">
        <v>19262.25</v>
      </c>
      <c r="M15" s="50">
        <v>143980.35</v>
      </c>
      <c r="N15">
        <v>121764.09</v>
      </c>
      <c r="O15">
        <v>66136.62</v>
      </c>
      <c r="P15">
        <v>33779.160000000003</v>
      </c>
      <c r="Q15">
        <v>8988.74</v>
      </c>
      <c r="R15">
        <v>92143.14</v>
      </c>
      <c r="S15">
        <v>44185</v>
      </c>
      <c r="T15">
        <v>28319.1</v>
      </c>
      <c r="U15">
        <v>92874</v>
      </c>
      <c r="V15">
        <v>58976.21</v>
      </c>
      <c r="W15">
        <v>79920.69</v>
      </c>
      <c r="X15">
        <v>160512.14000000001</v>
      </c>
      <c r="Y15">
        <v>44075.76</v>
      </c>
      <c r="Z15">
        <v>41571.279999999999</v>
      </c>
      <c r="AA15">
        <v>76557.2</v>
      </c>
      <c r="AB15">
        <v>120574.03</v>
      </c>
      <c r="AC15">
        <v>178456.56</v>
      </c>
      <c r="AD15">
        <v>87722.21</v>
      </c>
      <c r="AE15" s="50">
        <v>1336555.93</v>
      </c>
      <c r="AF15">
        <v>29858.81</v>
      </c>
      <c r="AG15">
        <v>3356.34</v>
      </c>
      <c r="AH15" s="50">
        <v>33215.15</v>
      </c>
      <c r="AI15" s="50">
        <v>1513751.43</v>
      </c>
    </row>
    <row r="16" spans="1:35">
      <c r="A16" t="s">
        <v>202</v>
      </c>
      <c r="B16">
        <v>8016.17</v>
      </c>
      <c r="C16">
        <v>40936.720000000001</v>
      </c>
      <c r="D16">
        <v>20408.990000000002</v>
      </c>
      <c r="E16">
        <v>36500</v>
      </c>
      <c r="F16">
        <v>9224.1</v>
      </c>
      <c r="G16">
        <v>9135.9</v>
      </c>
      <c r="H16">
        <v>5753.55</v>
      </c>
      <c r="I16">
        <v>8071.45</v>
      </c>
      <c r="J16">
        <v>4572.7</v>
      </c>
      <c r="K16">
        <v>9038.66</v>
      </c>
      <c r="L16">
        <v>25329.84</v>
      </c>
      <c r="M16" s="50">
        <v>176988.08</v>
      </c>
      <c r="N16">
        <v>152722</v>
      </c>
      <c r="O16">
        <v>88849.2</v>
      </c>
      <c r="P16">
        <v>44169</v>
      </c>
      <c r="Q16">
        <v>9886.49</v>
      </c>
      <c r="R16">
        <v>104077.51</v>
      </c>
      <c r="S16">
        <v>53073</v>
      </c>
      <c r="T16">
        <v>37739.879999999997</v>
      </c>
      <c r="U16">
        <v>115770</v>
      </c>
      <c r="V16">
        <v>61175</v>
      </c>
      <c r="W16">
        <v>91948.86</v>
      </c>
      <c r="X16">
        <v>179925.79</v>
      </c>
      <c r="Y16">
        <v>57484.4</v>
      </c>
      <c r="Z16">
        <v>52063.75</v>
      </c>
      <c r="AA16">
        <v>90439.65</v>
      </c>
      <c r="AB16">
        <v>131412.04</v>
      </c>
      <c r="AC16">
        <v>221201.19</v>
      </c>
      <c r="AD16">
        <v>101978.82</v>
      </c>
      <c r="AE16" s="50">
        <v>1593916.58</v>
      </c>
      <c r="AF16">
        <v>37450</v>
      </c>
      <c r="AG16">
        <v>3995.07</v>
      </c>
      <c r="AH16" s="50">
        <v>41445.07</v>
      </c>
      <c r="AI16" s="50">
        <v>1812349.73</v>
      </c>
    </row>
    <row r="17" spans="1:35">
      <c r="A17" t="s">
        <v>203</v>
      </c>
      <c r="B17">
        <v>13.06</v>
      </c>
      <c r="C17">
        <v>39.57</v>
      </c>
      <c r="D17">
        <v>31.02</v>
      </c>
      <c r="E17">
        <v>28.13</v>
      </c>
      <c r="F17">
        <v>26.12</v>
      </c>
      <c r="G17">
        <v>35.21</v>
      </c>
      <c r="H17">
        <v>25.56</v>
      </c>
      <c r="I17">
        <v>32.25</v>
      </c>
      <c r="J17">
        <v>31.55</v>
      </c>
      <c r="K17">
        <v>34.96</v>
      </c>
      <c r="L17">
        <v>21.95</v>
      </c>
      <c r="M17" s="50">
        <v>30</v>
      </c>
      <c r="N17">
        <v>18.66</v>
      </c>
      <c r="O17">
        <v>21.66</v>
      </c>
      <c r="P17">
        <v>20</v>
      </c>
      <c r="Q17">
        <v>16.47</v>
      </c>
      <c r="R17">
        <v>18.510000000000002</v>
      </c>
      <c r="S17">
        <v>19.850000000000001</v>
      </c>
      <c r="T17">
        <v>22.6</v>
      </c>
      <c r="U17">
        <v>17.02</v>
      </c>
      <c r="V17">
        <v>27.03</v>
      </c>
      <c r="W17">
        <v>19.45</v>
      </c>
      <c r="X17">
        <v>29.52</v>
      </c>
      <c r="Y17">
        <v>22.6</v>
      </c>
      <c r="Z17">
        <v>24.98</v>
      </c>
      <c r="AA17">
        <v>21.38</v>
      </c>
      <c r="AB17">
        <v>21.08</v>
      </c>
      <c r="AC17">
        <v>23.64</v>
      </c>
      <c r="AD17">
        <v>27.62</v>
      </c>
      <c r="AE17" s="50">
        <v>22.52</v>
      </c>
      <c r="AF17">
        <v>9.44</v>
      </c>
      <c r="AG17">
        <v>17.97</v>
      </c>
      <c r="AH17" s="50">
        <v>10.46</v>
      </c>
      <c r="AI17" s="50">
        <v>22.91</v>
      </c>
    </row>
    <row r="18" spans="1:35">
      <c r="A18" t="s">
        <v>204</v>
      </c>
      <c r="B18">
        <v>19.41</v>
      </c>
      <c r="C18">
        <v>32.380000000000003</v>
      </c>
      <c r="D18">
        <v>28.56</v>
      </c>
      <c r="E18">
        <v>29.85</v>
      </c>
      <c r="F18">
        <v>26</v>
      </c>
      <c r="G18">
        <v>31.1</v>
      </c>
      <c r="H18">
        <v>31.3</v>
      </c>
      <c r="I18">
        <v>32.61</v>
      </c>
      <c r="J18">
        <v>28.93</v>
      </c>
      <c r="K18">
        <v>31.6</v>
      </c>
      <c r="L18">
        <v>28.97</v>
      </c>
      <c r="M18" s="50">
        <v>29.61</v>
      </c>
      <c r="N18">
        <v>18.88</v>
      </c>
      <c r="O18">
        <v>21.57</v>
      </c>
      <c r="P18">
        <v>20.49</v>
      </c>
      <c r="Q18">
        <v>18.32</v>
      </c>
      <c r="R18">
        <v>15.31</v>
      </c>
      <c r="S18">
        <v>24.67</v>
      </c>
      <c r="T18">
        <v>24.15</v>
      </c>
      <c r="U18">
        <v>17.71</v>
      </c>
      <c r="V18">
        <v>28.48</v>
      </c>
      <c r="W18">
        <v>21.21</v>
      </c>
      <c r="X18">
        <v>25.54</v>
      </c>
      <c r="Y18">
        <v>28.32</v>
      </c>
      <c r="Z18">
        <v>24.54</v>
      </c>
      <c r="AA18">
        <v>27.8</v>
      </c>
      <c r="AB18">
        <v>21.77</v>
      </c>
      <c r="AC18">
        <v>14.28</v>
      </c>
      <c r="AD18">
        <v>23.16</v>
      </c>
      <c r="AE18" s="50">
        <v>21.37</v>
      </c>
      <c r="AF18">
        <v>14.27</v>
      </c>
      <c r="AG18">
        <v>24.28</v>
      </c>
      <c r="AH18" s="50">
        <v>15.49</v>
      </c>
      <c r="AI18" s="50">
        <v>21.99</v>
      </c>
    </row>
    <row r="19" spans="1:35">
      <c r="A19" t="s">
        <v>205</v>
      </c>
      <c r="B19">
        <v>29.66</v>
      </c>
      <c r="C19">
        <v>31.44</v>
      </c>
      <c r="D19">
        <v>30.18</v>
      </c>
      <c r="E19">
        <v>27.87</v>
      </c>
      <c r="F19">
        <v>24.93</v>
      </c>
      <c r="G19">
        <v>40.450000000000003</v>
      </c>
      <c r="H19">
        <v>29.95</v>
      </c>
      <c r="I19">
        <v>33.049999999999997</v>
      </c>
      <c r="J19">
        <v>38.53</v>
      </c>
      <c r="K19">
        <v>36.07</v>
      </c>
      <c r="L19">
        <v>33.89</v>
      </c>
      <c r="M19" s="50">
        <v>31.25</v>
      </c>
      <c r="N19">
        <v>22.08</v>
      </c>
      <c r="O19">
        <v>23.45</v>
      </c>
      <c r="P19">
        <v>23.1</v>
      </c>
      <c r="Q19">
        <v>19.760000000000002</v>
      </c>
      <c r="R19">
        <v>13.19</v>
      </c>
      <c r="S19">
        <v>26.93</v>
      </c>
      <c r="T19">
        <v>29.72</v>
      </c>
      <c r="U19">
        <v>15.57</v>
      </c>
      <c r="V19">
        <v>28.76</v>
      </c>
      <c r="W19">
        <v>21.35</v>
      </c>
      <c r="X19">
        <v>31.22</v>
      </c>
      <c r="Y19">
        <v>29.15</v>
      </c>
      <c r="Z19">
        <v>27.47</v>
      </c>
      <c r="AA19">
        <v>30.13</v>
      </c>
      <c r="AB19">
        <v>24.6</v>
      </c>
      <c r="AC19">
        <v>17.079999999999998</v>
      </c>
      <c r="AD19">
        <v>33.450000000000003</v>
      </c>
      <c r="AE19" s="50">
        <v>24.11</v>
      </c>
      <c r="AF19">
        <v>15.39</v>
      </c>
      <c r="AG19">
        <v>25.13</v>
      </c>
      <c r="AH19" s="50">
        <v>16.579999999999998</v>
      </c>
      <c r="AI19" s="50">
        <v>24.6</v>
      </c>
    </row>
    <row r="20" spans="1:35">
      <c r="A20" t="s">
        <v>206</v>
      </c>
      <c r="B20">
        <v>25.84</v>
      </c>
      <c r="C20">
        <v>39.61</v>
      </c>
      <c r="D20">
        <v>32.369999999999997</v>
      </c>
      <c r="E20">
        <v>31.39</v>
      </c>
      <c r="F20">
        <v>27.89</v>
      </c>
      <c r="G20">
        <v>40.130000000000003</v>
      </c>
      <c r="H20">
        <v>32.81</v>
      </c>
      <c r="I20">
        <v>36.51</v>
      </c>
      <c r="J20">
        <v>44.39</v>
      </c>
      <c r="K20">
        <v>38.869999999999997</v>
      </c>
      <c r="L20">
        <v>33.75</v>
      </c>
      <c r="M20" s="50">
        <v>34.67</v>
      </c>
      <c r="N20">
        <v>25.21</v>
      </c>
      <c r="O20">
        <v>21.75</v>
      </c>
      <c r="P20">
        <v>26</v>
      </c>
      <c r="Q20">
        <v>16.05</v>
      </c>
      <c r="R20">
        <v>22.84</v>
      </c>
      <c r="S20">
        <v>28.8</v>
      </c>
      <c r="T20">
        <v>27.79</v>
      </c>
      <c r="U20">
        <v>14.4</v>
      </c>
      <c r="V20">
        <v>27.58</v>
      </c>
      <c r="W20">
        <v>21.6</v>
      </c>
      <c r="X20">
        <v>33.299999999999997</v>
      </c>
      <c r="Y20">
        <v>26.02</v>
      </c>
      <c r="Z20">
        <v>27.26</v>
      </c>
      <c r="AA20">
        <v>26.5</v>
      </c>
      <c r="AB20">
        <v>24.59</v>
      </c>
      <c r="AC20">
        <v>17.579999999999998</v>
      </c>
      <c r="AD20">
        <v>35.32</v>
      </c>
      <c r="AE20" s="50">
        <v>24.97</v>
      </c>
      <c r="AF20">
        <v>13.45</v>
      </c>
      <c r="AG20">
        <v>25.84</v>
      </c>
      <c r="AH20" s="50">
        <v>15.09</v>
      </c>
      <c r="AI20" s="50">
        <v>25.72</v>
      </c>
    </row>
    <row r="21" spans="1:35">
      <c r="A21" t="s">
        <v>207</v>
      </c>
      <c r="B21">
        <v>30.91</v>
      </c>
      <c r="C21">
        <v>31.14</v>
      </c>
      <c r="D21">
        <v>32.75</v>
      </c>
      <c r="E21">
        <v>34.58</v>
      </c>
      <c r="F21">
        <v>32.97</v>
      </c>
      <c r="G21">
        <v>37.950000000000003</v>
      </c>
      <c r="H21">
        <v>32.32</v>
      </c>
      <c r="I21">
        <v>36.11</v>
      </c>
      <c r="J21">
        <v>28.27</v>
      </c>
      <c r="K21">
        <v>34.659999999999997</v>
      </c>
      <c r="L21">
        <v>31.56</v>
      </c>
      <c r="M21" s="50">
        <v>32.909999999999997</v>
      </c>
      <c r="N21">
        <v>24.19</v>
      </c>
      <c r="O21">
        <v>21.3</v>
      </c>
      <c r="P21">
        <v>24.81</v>
      </c>
      <c r="Q21">
        <v>16.41</v>
      </c>
      <c r="R21">
        <v>20.5</v>
      </c>
      <c r="S21">
        <v>25.56</v>
      </c>
      <c r="T21">
        <v>25.8</v>
      </c>
      <c r="U21">
        <v>14.01</v>
      </c>
      <c r="V21">
        <v>18.21</v>
      </c>
      <c r="W21">
        <v>17.190000000000001</v>
      </c>
      <c r="X21">
        <v>31.97</v>
      </c>
      <c r="Y21">
        <v>21.99</v>
      </c>
      <c r="Z21">
        <v>35.25</v>
      </c>
      <c r="AA21">
        <v>23.4</v>
      </c>
      <c r="AB21">
        <v>22.34</v>
      </c>
      <c r="AC21">
        <v>18.21</v>
      </c>
      <c r="AD21">
        <v>33.299999999999997</v>
      </c>
      <c r="AE21" s="50">
        <v>23.25</v>
      </c>
      <c r="AF21">
        <v>14.34</v>
      </c>
      <c r="AG21">
        <v>26.34</v>
      </c>
      <c r="AH21" s="50">
        <v>15.78</v>
      </c>
      <c r="AI21" s="50">
        <v>24.04</v>
      </c>
    </row>
    <row r="22" spans="1:35">
      <c r="A22" t="s">
        <v>208</v>
      </c>
      <c r="B22">
        <v>29.33</v>
      </c>
      <c r="C22">
        <v>35.64</v>
      </c>
      <c r="D22">
        <v>32.96</v>
      </c>
      <c r="E22">
        <v>35.159999999999997</v>
      </c>
      <c r="F22">
        <v>34.450000000000003</v>
      </c>
      <c r="G22">
        <v>35.159999999999997</v>
      </c>
      <c r="H22">
        <v>32.08</v>
      </c>
      <c r="I22">
        <v>32.15</v>
      </c>
      <c r="J22">
        <v>28.94</v>
      </c>
      <c r="K22">
        <v>34.9</v>
      </c>
      <c r="L22">
        <v>31.39</v>
      </c>
      <c r="M22" s="50">
        <v>33.770000000000003</v>
      </c>
      <c r="N22">
        <v>21.17</v>
      </c>
      <c r="O22">
        <v>20.5</v>
      </c>
      <c r="P22">
        <v>21.25</v>
      </c>
      <c r="Q22">
        <v>14.47</v>
      </c>
      <c r="R22">
        <v>19.940000000000001</v>
      </c>
      <c r="S22">
        <v>25.12</v>
      </c>
      <c r="T22">
        <v>22.76</v>
      </c>
      <c r="U22">
        <v>16.899999999999999</v>
      </c>
      <c r="V22">
        <v>14.73</v>
      </c>
      <c r="W22">
        <v>19.02</v>
      </c>
      <c r="X22">
        <v>34.19</v>
      </c>
      <c r="Y22">
        <v>21.59</v>
      </c>
      <c r="Z22">
        <v>33.36</v>
      </c>
      <c r="AA22">
        <v>21.43</v>
      </c>
      <c r="AB22">
        <v>22.67</v>
      </c>
      <c r="AC22">
        <v>17.149999999999999</v>
      </c>
      <c r="AD22">
        <v>30.42</v>
      </c>
      <c r="AE22" s="50">
        <v>22.64</v>
      </c>
      <c r="AF22">
        <v>14.27</v>
      </c>
      <c r="AG22">
        <v>28.87</v>
      </c>
      <c r="AH22" s="50">
        <v>15.75</v>
      </c>
      <c r="AI22" s="50">
        <v>23.55</v>
      </c>
    </row>
    <row r="23" spans="1:35">
      <c r="A23" t="s">
        <v>209</v>
      </c>
      <c r="B23">
        <v>27.88</v>
      </c>
      <c r="C23">
        <v>31.33</v>
      </c>
      <c r="D23">
        <v>34.090000000000003</v>
      </c>
      <c r="E23">
        <v>37.840000000000003</v>
      </c>
      <c r="F23">
        <v>28.48</v>
      </c>
      <c r="G23">
        <v>21.75</v>
      </c>
      <c r="H23">
        <v>34.06</v>
      </c>
      <c r="I23">
        <v>34.96</v>
      </c>
      <c r="J23">
        <v>24</v>
      </c>
      <c r="K23">
        <v>34.01</v>
      </c>
      <c r="L23">
        <v>29.23</v>
      </c>
      <c r="M23" s="50">
        <v>32.090000000000003</v>
      </c>
      <c r="N23">
        <v>21.03</v>
      </c>
      <c r="O23">
        <v>19.89</v>
      </c>
      <c r="P23">
        <v>18.989999999999998</v>
      </c>
      <c r="Q23">
        <v>0</v>
      </c>
      <c r="R23">
        <v>19.71</v>
      </c>
      <c r="S23">
        <v>24.1</v>
      </c>
      <c r="T23">
        <v>21.58</v>
      </c>
      <c r="U23">
        <v>15.01</v>
      </c>
      <c r="V23">
        <v>29.18</v>
      </c>
      <c r="W23">
        <v>22.26</v>
      </c>
      <c r="X23">
        <v>33.729999999999997</v>
      </c>
      <c r="Y23">
        <v>25.27</v>
      </c>
      <c r="Z23">
        <v>29.33</v>
      </c>
      <c r="AA23">
        <v>22.25</v>
      </c>
      <c r="AB23">
        <v>26.31</v>
      </c>
      <c r="AC23">
        <v>15.32</v>
      </c>
      <c r="AD23">
        <v>30.44</v>
      </c>
      <c r="AE23" s="50">
        <v>22.93</v>
      </c>
      <c r="AF23">
        <v>13.42</v>
      </c>
      <c r="AG23">
        <v>30.44</v>
      </c>
      <c r="AH23" s="50">
        <v>15.06</v>
      </c>
      <c r="AI23" s="50">
        <v>23.64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9AD1-77BF-48D4-A137-F415B66EEBED}">
  <dimension ref="A1:E152"/>
  <sheetViews>
    <sheetView topLeftCell="B1" workbookViewId="0">
      <selection activeCell="D1" sqref="D1:E1"/>
    </sheetView>
  </sheetViews>
  <sheetFormatPr defaultRowHeight="14.4"/>
  <cols>
    <col min="1" max="1" width="88.5546875" bestFit="1" customWidth="1"/>
    <col min="2" max="2" width="88.5546875" customWidth="1"/>
    <col min="3" max="3" width="10.33203125" bestFit="1" customWidth="1"/>
    <col min="4" max="4" width="16.44140625" bestFit="1" customWidth="1"/>
    <col min="5" max="5" width="23.21875" bestFit="1" customWidth="1"/>
  </cols>
  <sheetData>
    <row r="1" spans="1:5" ht="21">
      <c r="A1" s="52" t="s">
        <v>228</v>
      </c>
      <c r="B1" s="52"/>
      <c r="C1" s="52" t="s">
        <v>229</v>
      </c>
      <c r="D1" s="53" t="s">
        <v>230</v>
      </c>
      <c r="E1" s="52" t="s">
        <v>231</v>
      </c>
    </row>
    <row r="2" spans="1:5">
      <c r="C2" s="54">
        <v>18628</v>
      </c>
      <c r="D2" s="55">
        <v>357021100</v>
      </c>
    </row>
    <row r="3" spans="1:5">
      <c r="A3" t="s">
        <v>232</v>
      </c>
      <c r="C3" s="54">
        <v>18993</v>
      </c>
      <c r="D3" s="55">
        <v>364922360</v>
      </c>
      <c r="E3">
        <v>2.21</v>
      </c>
    </row>
    <row r="4" spans="1:5">
      <c r="A4" t="s">
        <v>233</v>
      </c>
      <c r="C4" s="54">
        <v>19359</v>
      </c>
      <c r="D4" s="55">
        <v>372997188</v>
      </c>
      <c r="E4">
        <v>2.21</v>
      </c>
    </row>
    <row r="5" spans="1:5">
      <c r="C5" s="54">
        <v>19724</v>
      </c>
      <c r="D5" s="55">
        <v>381227705</v>
      </c>
      <c r="E5">
        <v>2.21</v>
      </c>
    </row>
    <row r="6" spans="1:5">
      <c r="A6" t="s">
        <v>234</v>
      </c>
      <c r="C6" s="54">
        <v>20089</v>
      </c>
      <c r="D6" s="55">
        <v>389731406</v>
      </c>
      <c r="E6">
        <v>2.23</v>
      </c>
    </row>
    <row r="7" spans="1:5">
      <c r="A7" t="s">
        <v>235</v>
      </c>
      <c r="C7" s="54">
        <v>20454</v>
      </c>
      <c r="D7" s="55">
        <v>398577992</v>
      </c>
      <c r="E7">
        <v>2.27</v>
      </c>
    </row>
    <row r="8" spans="1:5">
      <c r="A8" t="s">
        <v>236</v>
      </c>
      <c r="C8" s="54">
        <v>20820</v>
      </c>
      <c r="D8" s="55">
        <v>407656597</v>
      </c>
      <c r="E8">
        <v>2.2799999999999998</v>
      </c>
    </row>
    <row r="9" spans="1:5">
      <c r="A9" t="s">
        <v>237</v>
      </c>
      <c r="C9" s="54">
        <v>21185</v>
      </c>
      <c r="D9" s="55">
        <v>416935399</v>
      </c>
      <c r="E9">
        <v>2.2799999999999998</v>
      </c>
    </row>
    <row r="10" spans="1:5">
      <c r="C10" s="54">
        <v>21550</v>
      </c>
      <c r="D10" s="55">
        <v>426295763</v>
      </c>
      <c r="E10">
        <v>2.25</v>
      </c>
    </row>
    <row r="11" spans="1:5">
      <c r="C11" s="54">
        <v>21915</v>
      </c>
      <c r="D11" s="55">
        <v>435900352</v>
      </c>
      <c r="E11">
        <v>2.25</v>
      </c>
    </row>
    <row r="12" spans="1:5">
      <c r="A12" t="s">
        <v>238</v>
      </c>
      <c r="C12" s="54">
        <v>22281</v>
      </c>
      <c r="D12" s="55">
        <v>445954579</v>
      </c>
      <c r="E12">
        <v>2.31</v>
      </c>
    </row>
    <row r="13" spans="1:5">
      <c r="A13" t="s">
        <v>239</v>
      </c>
      <c r="C13" s="54">
        <v>22646</v>
      </c>
      <c r="D13" s="55">
        <v>456351876</v>
      </c>
      <c r="E13">
        <v>2.33</v>
      </c>
    </row>
    <row r="14" spans="1:5">
      <c r="C14" s="54">
        <v>23011</v>
      </c>
      <c r="D14" s="55">
        <v>467024193</v>
      </c>
      <c r="E14">
        <v>2.34</v>
      </c>
    </row>
    <row r="15" spans="1:5">
      <c r="C15" s="54">
        <v>23376</v>
      </c>
      <c r="D15" s="55">
        <v>477933619</v>
      </c>
      <c r="E15">
        <v>2.34</v>
      </c>
    </row>
    <row r="16" spans="1:5">
      <c r="C16" s="54">
        <v>23742</v>
      </c>
      <c r="D16" s="55">
        <v>489059309</v>
      </c>
      <c r="E16">
        <v>2.33</v>
      </c>
    </row>
    <row r="17" spans="3:5">
      <c r="C17" s="54">
        <v>24107</v>
      </c>
      <c r="D17" s="55">
        <v>500114346</v>
      </c>
      <c r="E17">
        <v>2.2599999999999998</v>
      </c>
    </row>
    <row r="18" spans="3:5">
      <c r="C18" s="54">
        <v>24472</v>
      </c>
      <c r="D18" s="55">
        <v>510992617</v>
      </c>
      <c r="E18">
        <v>2.1800000000000002</v>
      </c>
    </row>
    <row r="19" spans="3:5">
      <c r="C19" s="54">
        <v>24837</v>
      </c>
      <c r="D19" s="55">
        <v>521987069</v>
      </c>
      <c r="E19">
        <v>2.15</v>
      </c>
    </row>
    <row r="20" spans="3:5">
      <c r="C20" s="54">
        <v>25203</v>
      </c>
      <c r="D20" s="55">
        <v>533431909</v>
      </c>
      <c r="E20">
        <v>2.19</v>
      </c>
    </row>
    <row r="21" spans="3:5">
      <c r="C21" s="54">
        <v>25568</v>
      </c>
      <c r="D21" s="55">
        <v>545314670</v>
      </c>
      <c r="E21">
        <v>2.23</v>
      </c>
    </row>
    <row r="22" spans="3:5">
      <c r="C22" s="54">
        <v>25933</v>
      </c>
      <c r="D22" s="55">
        <v>557501301</v>
      </c>
      <c r="E22">
        <v>2.23</v>
      </c>
    </row>
    <row r="23" spans="3:5">
      <c r="C23" s="54">
        <v>26298</v>
      </c>
      <c r="D23" s="55">
        <v>569999178</v>
      </c>
      <c r="E23">
        <v>2.2400000000000002</v>
      </c>
    </row>
    <row r="24" spans="3:5">
      <c r="C24" s="54">
        <v>26664</v>
      </c>
      <c r="D24" s="55">
        <v>582837973</v>
      </c>
      <c r="E24">
        <v>2.25</v>
      </c>
    </row>
    <row r="25" spans="3:5">
      <c r="C25" s="54">
        <v>27029</v>
      </c>
      <c r="D25" s="55">
        <v>596107483</v>
      </c>
      <c r="E25">
        <v>2.2799999999999998</v>
      </c>
    </row>
    <row r="26" spans="3:5">
      <c r="C26" s="54">
        <v>27394</v>
      </c>
      <c r="D26" s="55">
        <v>609721951</v>
      </c>
      <c r="E26">
        <v>2.2799999999999998</v>
      </c>
    </row>
    <row r="27" spans="3:5">
      <c r="C27" s="54">
        <v>27759</v>
      </c>
      <c r="D27" s="55">
        <v>623524219</v>
      </c>
      <c r="E27">
        <v>2.2599999999999998</v>
      </c>
    </row>
    <row r="28" spans="3:5">
      <c r="C28" s="54">
        <v>28125</v>
      </c>
      <c r="D28" s="55">
        <v>637451448</v>
      </c>
      <c r="E28">
        <v>2.23</v>
      </c>
    </row>
    <row r="29" spans="3:5">
      <c r="C29" s="54">
        <v>28490</v>
      </c>
      <c r="D29" s="55">
        <v>651685628</v>
      </c>
      <c r="E29">
        <v>2.23</v>
      </c>
    </row>
    <row r="30" spans="3:5">
      <c r="C30" s="54">
        <v>28855</v>
      </c>
      <c r="D30" s="55">
        <v>666267760</v>
      </c>
      <c r="E30">
        <v>2.2400000000000002</v>
      </c>
    </row>
    <row r="31" spans="3:5">
      <c r="C31" s="54">
        <v>29220</v>
      </c>
      <c r="D31" s="55">
        <v>681248383</v>
      </c>
      <c r="E31">
        <v>2.25</v>
      </c>
    </row>
    <row r="32" spans="3:5">
      <c r="C32" s="54">
        <v>29586</v>
      </c>
      <c r="D32" s="55">
        <v>696828385</v>
      </c>
      <c r="E32">
        <v>2.29</v>
      </c>
    </row>
    <row r="33" spans="3:5">
      <c r="C33" s="54">
        <v>29951</v>
      </c>
      <c r="D33" s="55">
        <v>712869298</v>
      </c>
      <c r="E33">
        <v>2.2999999999999998</v>
      </c>
    </row>
    <row r="34" spans="3:5">
      <c r="C34" s="54">
        <v>30316</v>
      </c>
      <c r="D34" s="55">
        <v>729169466</v>
      </c>
      <c r="E34">
        <v>2.29</v>
      </c>
    </row>
    <row r="35" spans="3:5">
      <c r="C35" s="54">
        <v>30681</v>
      </c>
      <c r="D35" s="55">
        <v>745826546</v>
      </c>
      <c r="E35">
        <v>2.2799999999999998</v>
      </c>
    </row>
    <row r="36" spans="3:5">
      <c r="C36" s="54">
        <v>31047</v>
      </c>
      <c r="D36" s="55">
        <v>762895156</v>
      </c>
      <c r="E36">
        <v>2.29</v>
      </c>
    </row>
    <row r="37" spans="3:5">
      <c r="C37" s="54">
        <v>31412</v>
      </c>
      <c r="D37" s="55">
        <v>780242084</v>
      </c>
      <c r="E37">
        <v>2.27</v>
      </c>
    </row>
    <row r="38" spans="3:5">
      <c r="C38" s="54">
        <v>31777</v>
      </c>
      <c r="D38" s="55">
        <v>797878993</v>
      </c>
      <c r="E38">
        <v>2.2599999999999998</v>
      </c>
    </row>
    <row r="39" spans="3:5">
      <c r="C39" s="54">
        <v>32142</v>
      </c>
      <c r="D39" s="55">
        <v>815716125</v>
      </c>
      <c r="E39">
        <v>2.2400000000000002</v>
      </c>
    </row>
    <row r="40" spans="3:5">
      <c r="C40" s="54">
        <v>32508</v>
      </c>
      <c r="D40" s="55">
        <v>833729681</v>
      </c>
      <c r="E40">
        <v>2.21</v>
      </c>
    </row>
    <row r="41" spans="3:5">
      <c r="C41" s="54">
        <v>32873</v>
      </c>
      <c r="D41" s="55">
        <v>852012673</v>
      </c>
      <c r="E41">
        <v>2.19</v>
      </c>
    </row>
    <row r="42" spans="3:5">
      <c r="C42" s="54">
        <v>33238</v>
      </c>
      <c r="D42" s="55">
        <v>870452165</v>
      </c>
      <c r="E42">
        <v>2.16</v>
      </c>
    </row>
    <row r="43" spans="3:5">
      <c r="C43" s="54">
        <v>33603</v>
      </c>
      <c r="D43" s="55">
        <v>888941756</v>
      </c>
      <c r="E43">
        <v>2.12</v>
      </c>
    </row>
    <row r="44" spans="3:5">
      <c r="C44" s="54">
        <v>33969</v>
      </c>
      <c r="D44" s="55">
        <v>907574049</v>
      </c>
      <c r="E44">
        <v>2.1</v>
      </c>
    </row>
    <row r="45" spans="3:5">
      <c r="C45" s="54">
        <v>34334</v>
      </c>
      <c r="D45" s="55">
        <v>926351297</v>
      </c>
      <c r="E45">
        <v>2.0699999999999998</v>
      </c>
    </row>
    <row r="46" spans="3:5">
      <c r="C46" s="54">
        <v>34699</v>
      </c>
      <c r="D46" s="55">
        <v>945261958</v>
      </c>
      <c r="E46">
        <v>2.04</v>
      </c>
    </row>
    <row r="47" spans="3:5">
      <c r="C47" s="54">
        <v>35064</v>
      </c>
      <c r="D47" s="55">
        <v>964279129</v>
      </c>
      <c r="E47">
        <v>2.0099999999999998</v>
      </c>
    </row>
    <row r="48" spans="3:5">
      <c r="C48" s="54">
        <v>35430</v>
      </c>
      <c r="D48" s="55">
        <v>983281218</v>
      </c>
      <c r="E48">
        <v>1.97</v>
      </c>
    </row>
    <row r="49" spans="1:5">
      <c r="C49" s="54">
        <v>35795</v>
      </c>
      <c r="D49" s="55">
        <v>1002335230</v>
      </c>
      <c r="E49">
        <v>1.94</v>
      </c>
    </row>
    <row r="50" spans="1:5">
      <c r="A50" t="s">
        <v>247</v>
      </c>
      <c r="C50" s="54">
        <v>36160</v>
      </c>
      <c r="D50" s="55">
        <v>1021434576</v>
      </c>
      <c r="E50">
        <v>1.91</v>
      </c>
    </row>
    <row r="51" spans="1:5">
      <c r="C51" s="54">
        <v>36525</v>
      </c>
      <c r="D51" s="55">
        <v>1040500054</v>
      </c>
      <c r="E51">
        <v>1.87</v>
      </c>
    </row>
    <row r="52" spans="1:5">
      <c r="C52" s="54">
        <v>36891</v>
      </c>
      <c r="D52" s="55">
        <v>1059633675</v>
      </c>
      <c r="E52">
        <v>1.84</v>
      </c>
    </row>
    <row r="53" spans="1:5">
      <c r="C53" s="54">
        <v>37256</v>
      </c>
      <c r="D53" s="55">
        <v>1078970907</v>
      </c>
      <c r="E53">
        <v>1.82</v>
      </c>
    </row>
    <row r="54" spans="1:5">
      <c r="C54" s="54">
        <v>37621</v>
      </c>
      <c r="D54" s="55">
        <v>1098313039</v>
      </c>
      <c r="E54">
        <v>1.79</v>
      </c>
    </row>
    <row r="55" spans="1:5">
      <c r="C55" s="54">
        <v>37986</v>
      </c>
      <c r="D55" s="55">
        <v>1117415123</v>
      </c>
      <c r="E55">
        <v>1.74</v>
      </c>
    </row>
    <row r="56" spans="1:5">
      <c r="C56" s="54">
        <v>38352</v>
      </c>
      <c r="D56" s="55">
        <v>1136264583</v>
      </c>
      <c r="E56">
        <v>1.69</v>
      </c>
    </row>
    <row r="57" spans="1:5">
      <c r="C57" s="54">
        <v>38717</v>
      </c>
      <c r="D57" s="55">
        <v>1154638713</v>
      </c>
      <c r="E57">
        <v>1.62</v>
      </c>
    </row>
    <row r="58" spans="1:5">
      <c r="C58" s="54">
        <v>39082</v>
      </c>
      <c r="D58" s="55">
        <v>1172373788</v>
      </c>
      <c r="E58">
        <v>1.54</v>
      </c>
    </row>
    <row r="59" spans="1:5">
      <c r="B59" s="50" t="s">
        <v>91</v>
      </c>
      <c r="C59" s="81">
        <v>39447</v>
      </c>
      <c r="D59" s="82">
        <v>1189691809</v>
      </c>
      <c r="E59" s="50">
        <v>1.48</v>
      </c>
    </row>
    <row r="60" spans="1:5">
      <c r="B60" s="50" t="s">
        <v>92</v>
      </c>
      <c r="C60" s="81">
        <v>39813</v>
      </c>
      <c r="D60" s="82">
        <v>1206734806</v>
      </c>
      <c r="E60" s="50">
        <v>1.43</v>
      </c>
    </row>
    <row r="61" spans="1:5">
      <c r="B61" s="50" t="s">
        <v>93</v>
      </c>
      <c r="C61" s="81">
        <v>40178</v>
      </c>
      <c r="D61" s="82">
        <v>1223640160</v>
      </c>
      <c r="E61" s="50">
        <v>1.4</v>
      </c>
    </row>
    <row r="62" spans="1:5">
      <c r="B62" s="50" t="s">
        <v>94</v>
      </c>
      <c r="C62" s="81">
        <v>40543</v>
      </c>
      <c r="D62" s="82">
        <v>1240613620</v>
      </c>
      <c r="E62" s="50">
        <v>1.39</v>
      </c>
    </row>
    <row r="63" spans="1:5">
      <c r="B63" s="50" t="s">
        <v>95</v>
      </c>
      <c r="C63" s="81">
        <v>40908</v>
      </c>
      <c r="D63" s="82">
        <v>1257621191</v>
      </c>
      <c r="E63" s="50">
        <v>1.37</v>
      </c>
    </row>
    <row r="64" spans="1:5">
      <c r="B64" s="50" t="s">
        <v>96</v>
      </c>
      <c r="C64" s="81">
        <v>41274</v>
      </c>
      <c r="D64" s="82">
        <v>1274487215</v>
      </c>
      <c r="E64" s="50">
        <v>1.34</v>
      </c>
    </row>
    <row r="65" spans="2:5">
      <c r="B65" t="s">
        <v>248</v>
      </c>
      <c r="C65" s="83">
        <v>41639</v>
      </c>
      <c r="D65" s="84">
        <v>1291132063</v>
      </c>
      <c r="E65" s="85">
        <v>1.31</v>
      </c>
    </row>
    <row r="66" spans="2:5">
      <c r="C66" s="54">
        <v>42004</v>
      </c>
      <c r="D66" s="55">
        <v>1307246509</v>
      </c>
      <c r="E66">
        <v>1.25</v>
      </c>
    </row>
    <row r="67" spans="2:5">
      <c r="C67" s="54">
        <v>42369</v>
      </c>
      <c r="D67" s="55">
        <v>1322866505</v>
      </c>
      <c r="E67">
        <v>1.19</v>
      </c>
    </row>
    <row r="68" spans="2:5">
      <c r="C68" s="54">
        <v>42735</v>
      </c>
      <c r="D68" s="55">
        <v>1338636340</v>
      </c>
      <c r="E68">
        <v>1.19</v>
      </c>
    </row>
    <row r="69" spans="2:5">
      <c r="C69" s="54">
        <v>43100</v>
      </c>
      <c r="D69" s="55">
        <v>1354195680</v>
      </c>
      <c r="E69">
        <v>1.1599999999999999</v>
      </c>
    </row>
    <row r="70" spans="2:5">
      <c r="C70" s="54">
        <v>43465</v>
      </c>
      <c r="D70" s="55">
        <v>1369003306</v>
      </c>
      <c r="E70">
        <v>1.0900000000000001</v>
      </c>
    </row>
    <row r="71" spans="2:5">
      <c r="C71" s="54">
        <v>43830</v>
      </c>
      <c r="D71" s="55">
        <v>1383112050</v>
      </c>
      <c r="E71">
        <v>1.03</v>
      </c>
    </row>
    <row r="72" spans="2:5">
      <c r="C72" s="54">
        <v>44196</v>
      </c>
      <c r="D72" s="55">
        <v>1396387127</v>
      </c>
      <c r="E72">
        <v>0.96</v>
      </c>
    </row>
    <row r="73" spans="2:5">
      <c r="C73" s="54">
        <v>44561</v>
      </c>
      <c r="D73" s="55">
        <v>1407563842</v>
      </c>
      <c r="E73">
        <v>0.8</v>
      </c>
    </row>
    <row r="74" spans="2:5">
      <c r="C74" s="54">
        <v>44926</v>
      </c>
      <c r="D74" s="55">
        <v>1417173173</v>
      </c>
      <c r="E74">
        <v>0.68</v>
      </c>
    </row>
    <row r="75" spans="2:5">
      <c r="C75" s="54">
        <v>45291</v>
      </c>
      <c r="D75" s="55">
        <v>1428627663</v>
      </c>
      <c r="E75">
        <v>0.81</v>
      </c>
    </row>
    <row r="76" spans="2:5">
      <c r="C76" s="54">
        <v>45657</v>
      </c>
      <c r="D76" s="55">
        <v>1441719852</v>
      </c>
      <c r="E76">
        <v>0.92</v>
      </c>
    </row>
    <row r="77" spans="2:5">
      <c r="C77" s="54">
        <v>46022</v>
      </c>
      <c r="D77" s="55">
        <v>1454606724</v>
      </c>
      <c r="E77">
        <v>0.89</v>
      </c>
    </row>
    <row r="78" spans="2:5">
      <c r="C78" s="54">
        <v>46387</v>
      </c>
      <c r="D78" s="55">
        <v>1467231210</v>
      </c>
      <c r="E78">
        <v>0.87</v>
      </c>
    </row>
    <row r="79" spans="2:5">
      <c r="C79" s="54">
        <v>46752</v>
      </c>
      <c r="D79" s="55">
        <v>1479578522</v>
      </c>
      <c r="E79">
        <v>0.84</v>
      </c>
    </row>
    <row r="80" spans="2:5">
      <c r="C80" s="54">
        <v>47118</v>
      </c>
      <c r="D80" s="55">
        <v>1491671049</v>
      </c>
      <c r="E80">
        <v>0.82</v>
      </c>
    </row>
    <row r="81" spans="3:5">
      <c r="C81" s="54">
        <v>47483</v>
      </c>
      <c r="D81" s="55">
        <v>1503470597</v>
      </c>
      <c r="E81">
        <v>0.79</v>
      </c>
    </row>
    <row r="82" spans="3:5">
      <c r="C82" s="54">
        <v>47848</v>
      </c>
      <c r="D82" s="55">
        <v>1514994080</v>
      </c>
      <c r="E82">
        <v>0.77</v>
      </c>
    </row>
    <row r="83" spans="3:5">
      <c r="C83" s="54">
        <v>48213</v>
      </c>
      <c r="D83" s="55">
        <v>1526208890</v>
      </c>
      <c r="E83">
        <v>0.74</v>
      </c>
    </row>
    <row r="84" spans="3:5">
      <c r="C84" s="54">
        <v>48579</v>
      </c>
      <c r="D84" s="55">
        <v>1537108035</v>
      </c>
      <c r="E84">
        <v>0.71</v>
      </c>
    </row>
    <row r="85" spans="3:5">
      <c r="C85" s="54">
        <v>48944</v>
      </c>
      <c r="D85" s="55">
        <v>1547689835</v>
      </c>
      <c r="E85">
        <v>0.69</v>
      </c>
    </row>
    <row r="86" spans="3:5">
      <c r="C86" s="54">
        <v>49309</v>
      </c>
      <c r="D86" s="55">
        <v>1557919806</v>
      </c>
      <c r="E86">
        <v>0.66</v>
      </c>
    </row>
    <row r="87" spans="3:5">
      <c r="C87" s="54">
        <v>49674</v>
      </c>
      <c r="D87" s="55">
        <v>1567802259</v>
      </c>
      <c r="E87">
        <v>0.63</v>
      </c>
    </row>
    <row r="88" spans="3:5">
      <c r="C88" s="54">
        <v>50040</v>
      </c>
      <c r="D88" s="55">
        <v>1577302813</v>
      </c>
      <c r="E88">
        <v>0.61</v>
      </c>
    </row>
    <row r="89" spans="3:5">
      <c r="C89" s="54">
        <v>50405</v>
      </c>
      <c r="D89" s="55">
        <v>1586438621</v>
      </c>
      <c r="E89">
        <v>0.57999999999999996</v>
      </c>
    </row>
    <row r="90" spans="3:5">
      <c r="C90" s="54">
        <v>50770</v>
      </c>
      <c r="D90" s="55">
        <v>1595245783</v>
      </c>
      <c r="E90">
        <v>0.56000000000000005</v>
      </c>
    </row>
    <row r="91" spans="3:5">
      <c r="C91" s="54">
        <v>51135</v>
      </c>
      <c r="D91" s="55">
        <v>1603664860</v>
      </c>
      <c r="E91">
        <v>0.53</v>
      </c>
    </row>
    <row r="92" spans="3:5">
      <c r="C92" s="54">
        <v>51501</v>
      </c>
      <c r="D92" s="55">
        <v>1611676333</v>
      </c>
      <c r="E92">
        <v>0.5</v>
      </c>
    </row>
    <row r="93" spans="3:5">
      <c r="C93" s="54">
        <v>51866</v>
      </c>
      <c r="D93" s="55">
        <v>1619318360</v>
      </c>
      <c r="E93">
        <v>0.47</v>
      </c>
    </row>
    <row r="94" spans="3:5">
      <c r="C94" s="54">
        <v>52231</v>
      </c>
      <c r="D94" s="55">
        <v>1626585377</v>
      </c>
      <c r="E94">
        <v>0.45</v>
      </c>
    </row>
    <row r="95" spans="3:5">
      <c r="C95" s="54">
        <v>52596</v>
      </c>
      <c r="D95" s="55">
        <v>1633430529</v>
      </c>
      <c r="E95">
        <v>0.42</v>
      </c>
    </row>
    <row r="96" spans="3:5">
      <c r="C96" s="54">
        <v>52962</v>
      </c>
      <c r="D96" s="55">
        <v>1639837771</v>
      </c>
      <c r="E96">
        <v>0.39</v>
      </c>
    </row>
    <row r="97" spans="3:5">
      <c r="C97" s="54">
        <v>53327</v>
      </c>
      <c r="D97" s="55">
        <v>1645863187</v>
      </c>
      <c r="E97">
        <v>0.37</v>
      </c>
    </row>
    <row r="98" spans="3:5">
      <c r="C98" s="54">
        <v>53692</v>
      </c>
      <c r="D98" s="55">
        <v>1651513758</v>
      </c>
      <c r="E98">
        <v>0.34</v>
      </c>
    </row>
    <row r="99" spans="3:5">
      <c r="C99" s="54">
        <v>54057</v>
      </c>
      <c r="D99" s="55">
        <v>1656777045</v>
      </c>
      <c r="E99">
        <v>0.32</v>
      </c>
    </row>
    <row r="100" spans="3:5">
      <c r="C100" s="54">
        <v>54423</v>
      </c>
      <c r="D100" s="55">
        <v>1661705662</v>
      </c>
      <c r="E100">
        <v>0.3</v>
      </c>
    </row>
    <row r="101" spans="3:5">
      <c r="C101" s="54">
        <v>54788</v>
      </c>
      <c r="D101" s="55">
        <v>1666284995</v>
      </c>
      <c r="E101">
        <v>0.28000000000000003</v>
      </c>
    </row>
    <row r="102" spans="3:5">
      <c r="C102" s="54">
        <v>55153</v>
      </c>
      <c r="D102" s="55">
        <v>1670490596</v>
      </c>
      <c r="E102">
        <v>0.25</v>
      </c>
    </row>
    <row r="103" spans="3:5">
      <c r="C103" s="54">
        <v>55518</v>
      </c>
      <c r="D103" s="55">
        <v>1674343633</v>
      </c>
      <c r="E103">
        <v>0.23</v>
      </c>
    </row>
    <row r="104" spans="3:5">
      <c r="C104" s="54">
        <v>55884</v>
      </c>
      <c r="D104" s="55">
        <v>1677872877</v>
      </c>
      <c r="E104">
        <v>0.21</v>
      </c>
    </row>
    <row r="105" spans="3:5">
      <c r="C105" s="54">
        <v>56249</v>
      </c>
      <c r="D105" s="55">
        <v>1681073168</v>
      </c>
      <c r="E105">
        <v>0.19</v>
      </c>
    </row>
    <row r="106" spans="3:5">
      <c r="C106" s="54">
        <v>56614</v>
      </c>
      <c r="D106" s="55">
        <v>1683955036</v>
      </c>
      <c r="E106">
        <v>0.17</v>
      </c>
    </row>
    <row r="107" spans="3:5">
      <c r="C107" s="54">
        <v>56979</v>
      </c>
      <c r="D107" s="55">
        <v>1686563352</v>
      </c>
      <c r="E107">
        <v>0.15</v>
      </c>
    </row>
    <row r="108" spans="3:5">
      <c r="C108" s="54">
        <v>57345</v>
      </c>
      <c r="D108" s="55">
        <v>1688894376</v>
      </c>
      <c r="E108">
        <v>0.14000000000000001</v>
      </c>
    </row>
    <row r="109" spans="3:5">
      <c r="C109" s="54">
        <v>57710</v>
      </c>
      <c r="D109" s="55">
        <v>1690942717</v>
      </c>
      <c r="E109">
        <v>0.12</v>
      </c>
    </row>
    <row r="110" spans="3:5">
      <c r="C110" s="54">
        <v>58075</v>
      </c>
      <c r="D110" s="55">
        <v>1692704323</v>
      </c>
      <c r="E110">
        <v>0.1</v>
      </c>
    </row>
    <row r="111" spans="3:5">
      <c r="C111" s="54">
        <v>58440</v>
      </c>
      <c r="D111" s="55">
        <v>1694150261</v>
      </c>
      <c r="E111">
        <v>0.09</v>
      </c>
    </row>
    <row r="112" spans="3:5">
      <c r="C112" s="54">
        <v>58806</v>
      </c>
      <c r="D112" s="55">
        <v>1695285496</v>
      </c>
      <c r="E112">
        <v>7.0000000000000007E-2</v>
      </c>
    </row>
    <row r="113" spans="3:5">
      <c r="C113" s="54">
        <v>59171</v>
      </c>
      <c r="D113" s="55">
        <v>1696121513</v>
      </c>
      <c r="E113">
        <v>0.05</v>
      </c>
    </row>
    <row r="114" spans="3:5">
      <c r="C114" s="54">
        <v>59536</v>
      </c>
      <c r="D114" s="55">
        <v>1696684915</v>
      </c>
      <c r="E114">
        <v>0.03</v>
      </c>
    </row>
    <row r="115" spans="3:5">
      <c r="C115" s="54">
        <v>59901</v>
      </c>
      <c r="D115" s="55">
        <v>1696976687</v>
      </c>
      <c r="E115">
        <v>0.02</v>
      </c>
    </row>
    <row r="116" spans="3:5">
      <c r="C116" s="54">
        <v>60267</v>
      </c>
      <c r="D116" s="55">
        <v>1696961377</v>
      </c>
      <c r="E116">
        <v>0</v>
      </c>
    </row>
    <row r="117" spans="3:5">
      <c r="C117" s="54">
        <v>60632</v>
      </c>
      <c r="D117" s="55">
        <v>1696634194</v>
      </c>
      <c r="E117">
        <v>-0.02</v>
      </c>
    </row>
    <row r="118" spans="3:5">
      <c r="C118" s="54">
        <v>60997</v>
      </c>
      <c r="D118" s="55">
        <v>1695973647</v>
      </c>
      <c r="E118">
        <v>-0.04</v>
      </c>
    </row>
    <row r="119" spans="3:5">
      <c r="C119" s="54">
        <v>61362</v>
      </c>
      <c r="D119" s="55">
        <v>1694997002</v>
      </c>
      <c r="E119">
        <v>-0.06</v>
      </c>
    </row>
    <row r="120" spans="3:5">
      <c r="C120" s="54">
        <v>61728</v>
      </c>
      <c r="D120" s="55">
        <v>1693712648</v>
      </c>
      <c r="E120">
        <v>-0.08</v>
      </c>
    </row>
    <row r="121" spans="3:5">
      <c r="C121" s="54">
        <v>62093</v>
      </c>
      <c r="D121" s="55">
        <v>1692129032</v>
      </c>
      <c r="E121">
        <v>-0.09</v>
      </c>
    </row>
    <row r="122" spans="3:5">
      <c r="C122" s="54">
        <v>62458</v>
      </c>
      <c r="D122" s="55">
        <v>1690230782</v>
      </c>
      <c r="E122">
        <v>-0.11</v>
      </c>
    </row>
    <row r="123" spans="3:5">
      <c r="C123" s="54">
        <v>62823</v>
      </c>
      <c r="D123" s="55">
        <v>1687990290</v>
      </c>
      <c r="E123">
        <v>-0.13</v>
      </c>
    </row>
    <row r="124" spans="3:5">
      <c r="C124" s="54">
        <v>63189</v>
      </c>
      <c r="D124" s="55">
        <v>1685415100</v>
      </c>
      <c r="E124">
        <v>-0.15</v>
      </c>
    </row>
    <row r="125" spans="3:5">
      <c r="C125" s="54">
        <v>63554</v>
      </c>
      <c r="D125" s="55">
        <v>1682564509</v>
      </c>
      <c r="E125">
        <v>-0.17</v>
      </c>
    </row>
    <row r="126" spans="3:5">
      <c r="C126" s="54">
        <v>63919</v>
      </c>
      <c r="D126" s="55">
        <v>1679449251</v>
      </c>
      <c r="E126">
        <v>-0.19</v>
      </c>
    </row>
    <row r="127" spans="3:5">
      <c r="C127" s="54">
        <v>64284</v>
      </c>
      <c r="D127" s="55">
        <v>1676034859</v>
      </c>
      <c r="E127">
        <v>-0.2</v>
      </c>
    </row>
    <row r="128" spans="3:5">
      <c r="C128" s="54">
        <v>64650</v>
      </c>
      <c r="D128" s="55">
        <v>1672328379</v>
      </c>
      <c r="E128">
        <v>-0.22</v>
      </c>
    </row>
    <row r="129" spans="3:5">
      <c r="C129" s="54">
        <v>65015</v>
      </c>
      <c r="D129" s="55">
        <v>1668352090</v>
      </c>
      <c r="E129">
        <v>-0.24</v>
      </c>
    </row>
    <row r="130" spans="3:5">
      <c r="C130" s="54">
        <v>65380</v>
      </c>
      <c r="D130" s="55">
        <v>1664100421</v>
      </c>
      <c r="E130">
        <v>-0.25</v>
      </c>
    </row>
    <row r="131" spans="3:5">
      <c r="C131" s="54">
        <v>65745</v>
      </c>
      <c r="D131" s="55">
        <v>1659592793</v>
      </c>
      <c r="E131">
        <v>-0.27</v>
      </c>
    </row>
    <row r="132" spans="3:5">
      <c r="C132" s="54">
        <v>66111</v>
      </c>
      <c r="D132" s="55">
        <v>1654856931</v>
      </c>
      <c r="E132">
        <v>-0.28999999999999998</v>
      </c>
    </row>
    <row r="133" spans="3:5">
      <c r="C133" s="54">
        <v>66476</v>
      </c>
      <c r="D133" s="55">
        <v>1649862775</v>
      </c>
      <c r="E133">
        <v>-0.3</v>
      </c>
    </row>
    <row r="134" spans="3:5">
      <c r="C134" s="54">
        <v>66841</v>
      </c>
      <c r="D134" s="55">
        <v>1644678016</v>
      </c>
      <c r="E134">
        <v>-0.31</v>
      </c>
    </row>
    <row r="135" spans="3:5">
      <c r="C135" s="54">
        <v>67206</v>
      </c>
      <c r="D135" s="55">
        <v>1639364772</v>
      </c>
      <c r="E135">
        <v>-0.32</v>
      </c>
    </row>
    <row r="136" spans="3:5">
      <c r="C136" s="54">
        <v>67572</v>
      </c>
      <c r="D136" s="55">
        <v>1633888926</v>
      </c>
      <c r="E136">
        <v>-0.33</v>
      </c>
    </row>
    <row r="137" spans="3:5">
      <c r="C137" s="54">
        <v>67937</v>
      </c>
      <c r="D137" s="55">
        <v>1628242630</v>
      </c>
      <c r="E137">
        <v>-0.35</v>
      </c>
    </row>
    <row r="138" spans="3:5">
      <c r="C138" s="54">
        <v>68302</v>
      </c>
      <c r="D138" s="55">
        <v>1622427556</v>
      </c>
      <c r="E138">
        <v>-0.36</v>
      </c>
    </row>
    <row r="139" spans="3:5">
      <c r="C139" s="54">
        <v>68667</v>
      </c>
      <c r="D139" s="55">
        <v>1616451904</v>
      </c>
      <c r="E139">
        <v>-0.37</v>
      </c>
    </row>
    <row r="140" spans="3:5">
      <c r="C140" s="54">
        <v>69033</v>
      </c>
      <c r="D140" s="55">
        <v>1610366035</v>
      </c>
      <c r="E140">
        <v>-0.38</v>
      </c>
    </row>
    <row r="141" spans="3:5">
      <c r="C141" s="54">
        <v>69398</v>
      </c>
      <c r="D141" s="55">
        <v>1604195811</v>
      </c>
      <c r="E141">
        <v>-0.38</v>
      </c>
    </row>
    <row r="142" spans="3:5">
      <c r="C142" s="54">
        <v>69763</v>
      </c>
      <c r="D142" s="55">
        <v>1597908861</v>
      </c>
      <c r="E142">
        <v>-0.39</v>
      </c>
    </row>
    <row r="143" spans="3:5">
      <c r="C143" s="54">
        <v>70128</v>
      </c>
      <c r="D143" s="55">
        <v>1591484819</v>
      </c>
      <c r="E143">
        <v>-0.4</v>
      </c>
    </row>
    <row r="144" spans="3:5">
      <c r="C144" s="54">
        <v>70494</v>
      </c>
      <c r="D144" s="55">
        <v>1584943121</v>
      </c>
      <c r="E144">
        <v>-0.41</v>
      </c>
    </row>
    <row r="145" spans="3:5">
      <c r="C145" s="54">
        <v>70859</v>
      </c>
      <c r="D145" s="55">
        <v>1578296205</v>
      </c>
      <c r="E145">
        <v>-0.42</v>
      </c>
    </row>
    <row r="146" spans="3:5">
      <c r="C146" s="54">
        <v>71224</v>
      </c>
      <c r="D146" s="55">
        <v>1571569451</v>
      </c>
      <c r="E146">
        <v>-0.43</v>
      </c>
    </row>
    <row r="147" spans="3:5">
      <c r="C147" s="54">
        <v>71589</v>
      </c>
      <c r="D147" s="55">
        <v>1564797337</v>
      </c>
      <c r="E147">
        <v>-0.43</v>
      </c>
    </row>
    <row r="148" spans="3:5">
      <c r="C148" s="54">
        <v>71955</v>
      </c>
      <c r="D148" s="55">
        <v>1557945219</v>
      </c>
      <c r="E148">
        <v>-0.44</v>
      </c>
    </row>
    <row r="149" spans="3:5">
      <c r="C149" s="54">
        <v>72320</v>
      </c>
      <c r="D149" s="55">
        <v>1551000309</v>
      </c>
      <c r="E149">
        <v>-0.45</v>
      </c>
    </row>
    <row r="150" spans="3:5">
      <c r="C150" s="54">
        <v>72685</v>
      </c>
      <c r="D150" s="55">
        <v>1543990229</v>
      </c>
      <c r="E150">
        <v>-0.45</v>
      </c>
    </row>
    <row r="151" spans="3:5">
      <c r="C151" s="54">
        <v>73050</v>
      </c>
      <c r="D151" s="55">
        <v>1536933462</v>
      </c>
      <c r="E151">
        <v>-0.46</v>
      </c>
    </row>
    <row r="152" spans="3:5">
      <c r="C152" s="54">
        <v>73415</v>
      </c>
      <c r="D152" s="55">
        <v>1529850119</v>
      </c>
      <c r="E152">
        <v>-0.46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9778-15B5-40EC-8774-86A95B13046A}">
  <dimension ref="B1:AU51"/>
  <sheetViews>
    <sheetView tabSelected="1" topLeftCell="AB36" zoomScaleNormal="70" workbookViewId="0">
      <selection activeCell="AJ47" sqref="AJ47"/>
    </sheetView>
  </sheetViews>
  <sheetFormatPr defaultRowHeight="14.4" outlineLevelCol="2"/>
  <cols>
    <col min="2" max="2" width="41.21875" bestFit="1" customWidth="1"/>
    <col min="5" max="5" width="27.33203125" bestFit="1" customWidth="1"/>
    <col min="6" max="6" width="38" bestFit="1" customWidth="1"/>
    <col min="7" max="7" width="2" bestFit="1" customWidth="1"/>
    <col min="8" max="8" width="10.88671875" bestFit="1" customWidth="1"/>
    <col min="9" max="9" width="12" bestFit="1" customWidth="1" outlineLevel="1"/>
    <col min="10" max="10" width="5.109375" bestFit="1" customWidth="1" outlineLevel="1"/>
    <col min="11" max="11" width="18.33203125" customWidth="1" outlineLevel="1"/>
    <col min="12" max="12" width="0.21875" customWidth="1" outlineLevel="2"/>
    <col min="13" max="13" width="0.33203125" customWidth="1" outlineLevel="2"/>
    <col min="14" max="16" width="8.88671875" customWidth="1" outlineLevel="1"/>
    <col min="17" max="17" width="18.33203125" customWidth="1" outlineLevel="1"/>
    <col min="18" max="18" width="18.33203125" bestFit="1" customWidth="1"/>
    <col min="20" max="20" width="89.77734375" bestFit="1" customWidth="1"/>
    <col min="29" max="29" width="22.44140625" bestFit="1" customWidth="1"/>
    <col min="30" max="34" width="12" bestFit="1" customWidth="1"/>
    <col min="35" max="35" width="9.88671875" bestFit="1" customWidth="1"/>
    <col min="36" max="38" width="10.88671875" bestFit="1" customWidth="1"/>
    <col min="39" max="42" width="10.88671875" hidden="1" customWidth="1" outlineLevel="1"/>
    <col min="43" max="43" width="8.88671875" collapsed="1"/>
  </cols>
  <sheetData>
    <row r="1" spans="2:27">
      <c r="E1" s="35"/>
      <c r="F1" s="108" t="s">
        <v>12</v>
      </c>
      <c r="G1" s="108" t="s">
        <v>13</v>
      </c>
      <c r="H1" s="36"/>
      <c r="I1" s="37"/>
    </row>
    <row r="2" spans="2:27">
      <c r="E2" s="38"/>
      <c r="F2" s="39"/>
      <c r="G2" s="39"/>
      <c r="H2" s="39"/>
      <c r="I2" s="40"/>
    </row>
    <row r="3" spans="2:27" ht="15" thickBot="1">
      <c r="E3" s="109"/>
      <c r="F3" s="151" t="s">
        <v>273</v>
      </c>
      <c r="G3" s="113"/>
      <c r="H3" s="119"/>
      <c r="I3" s="122"/>
      <c r="J3" t="s">
        <v>274</v>
      </c>
    </row>
    <row r="4" spans="2:27" ht="15" thickBot="1">
      <c r="E4" s="109"/>
      <c r="F4" s="152"/>
      <c r="G4" s="114"/>
      <c r="H4" s="119" t="s">
        <v>101</v>
      </c>
      <c r="I4" s="123" t="s">
        <v>105</v>
      </c>
    </row>
    <row r="5" spans="2:27" ht="3" customHeight="1" thickBot="1">
      <c r="E5" s="112"/>
      <c r="F5" s="153"/>
      <c r="G5" s="120"/>
      <c r="H5" s="121"/>
      <c r="I5" s="124"/>
      <c r="T5" s="51" t="s">
        <v>223</v>
      </c>
      <c r="U5" s="51"/>
      <c r="V5" s="51"/>
      <c r="W5" s="51"/>
      <c r="X5" s="51"/>
      <c r="Y5" s="51"/>
      <c r="Z5" s="51"/>
      <c r="AA5" s="51"/>
    </row>
    <row r="6" spans="2:27" ht="27.6">
      <c r="B6" t="s">
        <v>184</v>
      </c>
      <c r="E6" s="154" t="s">
        <v>8</v>
      </c>
      <c r="F6" s="111" t="s">
        <v>15</v>
      </c>
      <c r="G6" s="39"/>
      <c r="H6" s="41">
        <f>SUMIFS(Gross_Domestic_Product__in_Rs._Cr__at_2004_05_Prices,Decade,H$4)</f>
        <v>32523613.277296521</v>
      </c>
      <c r="I6" s="41">
        <f>SUMIFS(Gross_Domestic_Product__in_Rs._Cr__at_2004_05_Prices,Decade,I$4)</f>
        <v>15684063.96954155</v>
      </c>
      <c r="J6" s="115">
        <f>I6/H6-1</f>
        <v>-0.51776379100873182</v>
      </c>
      <c r="S6" s="51"/>
      <c r="T6" s="51"/>
      <c r="U6" s="51"/>
      <c r="V6" s="51"/>
      <c r="W6" s="51"/>
      <c r="X6" s="51"/>
      <c r="Y6" s="51"/>
    </row>
    <row r="7" spans="2:27" ht="27.6">
      <c r="E7" s="155"/>
      <c r="F7" s="111" t="s">
        <v>16</v>
      </c>
      <c r="G7" s="39"/>
      <c r="H7" s="41">
        <f t="shared" ref="H7:H12" si="0">SUMIFS(Gross_Domestic_Product__in_Rs._Cr__at_2004_05_Prices,Decade,H$4)</f>
        <v>32523613.277296521</v>
      </c>
      <c r="I7" s="40"/>
      <c r="T7" s="51" t="s">
        <v>224</v>
      </c>
      <c r="U7" s="51"/>
      <c r="V7" s="51"/>
      <c r="W7" s="51"/>
      <c r="X7" s="51"/>
      <c r="Y7" s="51"/>
      <c r="Z7" s="51"/>
    </row>
    <row r="8" spans="2:27" ht="18">
      <c r="E8" s="155"/>
      <c r="F8" s="111" t="s">
        <v>17</v>
      </c>
      <c r="G8" s="39"/>
      <c r="H8" s="41">
        <f t="shared" si="0"/>
        <v>32523613.277296521</v>
      </c>
      <c r="I8" s="40"/>
      <c r="S8" s="51"/>
      <c r="T8" s="51"/>
      <c r="U8" s="51"/>
      <c r="V8" s="51"/>
      <c r="W8" s="51"/>
      <c r="X8" s="51"/>
      <c r="Y8" s="51"/>
    </row>
    <row r="9" spans="2:27" ht="18">
      <c r="E9" s="155"/>
      <c r="F9" s="111" t="s">
        <v>18</v>
      </c>
      <c r="G9" s="39"/>
      <c r="H9" s="41">
        <f t="shared" si="0"/>
        <v>32523613.277296521</v>
      </c>
      <c r="I9" s="40"/>
      <c r="S9" s="51"/>
      <c r="T9" s="51"/>
      <c r="U9" s="51"/>
      <c r="V9" s="51"/>
      <c r="W9" s="51"/>
      <c r="X9" s="51"/>
      <c r="Y9" s="51"/>
    </row>
    <row r="10" spans="2:27" ht="27.6">
      <c r="E10" s="155"/>
      <c r="F10" s="111" t="s">
        <v>19</v>
      </c>
      <c r="G10" s="39"/>
      <c r="H10" s="41">
        <f t="shared" si="0"/>
        <v>32523613.277296521</v>
      </c>
      <c r="I10" s="40"/>
      <c r="S10" s="51"/>
      <c r="T10" s="51"/>
      <c r="U10" s="51"/>
      <c r="V10" s="51"/>
      <c r="W10" s="51"/>
      <c r="X10" s="51"/>
      <c r="Y10" s="51"/>
    </row>
    <row r="11" spans="2:27" ht="18">
      <c r="E11" s="155"/>
      <c r="F11" s="111" t="s">
        <v>20</v>
      </c>
      <c r="G11" s="39"/>
      <c r="H11" s="41">
        <f t="shared" si="0"/>
        <v>32523613.277296521</v>
      </c>
      <c r="I11" s="40"/>
      <c r="S11" s="51"/>
      <c r="T11" s="51"/>
      <c r="U11" s="51"/>
      <c r="V11" s="51"/>
      <c r="W11" s="51"/>
      <c r="X11" s="51"/>
      <c r="Y11" s="51"/>
    </row>
    <row r="12" spans="2:27" ht="18.600000000000001" thickBot="1">
      <c r="E12" s="156"/>
      <c r="F12" s="111" t="s">
        <v>21</v>
      </c>
      <c r="G12" s="39"/>
      <c r="H12" s="41">
        <f t="shared" si="0"/>
        <v>32523613.277296521</v>
      </c>
      <c r="I12" s="40"/>
      <c r="S12" s="51"/>
      <c r="T12" s="51"/>
      <c r="U12" s="51"/>
      <c r="V12" s="51"/>
      <c r="W12" s="51"/>
      <c r="X12" s="51"/>
      <c r="Y12" s="51"/>
    </row>
    <row r="13" spans="2:27" ht="29.4">
      <c r="B13" t="s">
        <v>185</v>
      </c>
      <c r="E13" s="154" t="s">
        <v>5</v>
      </c>
      <c r="F13" s="110" t="s">
        <v>220</v>
      </c>
      <c r="G13" s="39"/>
      <c r="S13" s="51"/>
      <c r="T13" s="51"/>
      <c r="U13" s="51"/>
      <c r="V13" s="51"/>
      <c r="W13" s="51"/>
      <c r="X13" s="51"/>
      <c r="Y13" s="51"/>
    </row>
    <row r="14" spans="2:27" ht="29.4">
      <c r="E14" s="155"/>
      <c r="F14" s="110" t="s">
        <v>221</v>
      </c>
      <c r="G14" s="39"/>
      <c r="H14" s="39"/>
      <c r="I14" s="40"/>
      <c r="T14" s="51" t="s">
        <v>225</v>
      </c>
      <c r="U14" s="51"/>
      <c r="V14" s="51"/>
      <c r="W14" s="51"/>
      <c r="X14" s="51"/>
      <c r="Y14" s="51"/>
      <c r="Z14" s="51"/>
    </row>
    <row r="15" spans="2:27" ht="30" thickBot="1">
      <c r="E15" s="156"/>
      <c r="F15" s="110" t="s">
        <v>222</v>
      </c>
      <c r="G15" s="39"/>
      <c r="H15" s="44">
        <v>3017.2</v>
      </c>
      <c r="I15" s="118">
        <f>'poverty allevation Measure'!$G$52</f>
        <v>2955.6667845296242</v>
      </c>
      <c r="J15" s="115">
        <f>I15/H15-1</f>
        <v>-2.0394145389889817E-2</v>
      </c>
      <c r="S15" s="51"/>
      <c r="T15" s="51"/>
      <c r="U15" s="51"/>
      <c r="V15" s="51"/>
      <c r="W15" s="51"/>
      <c r="X15" s="51"/>
      <c r="Y15" s="51"/>
    </row>
    <row r="16" spans="2:27" ht="18">
      <c r="B16" t="s">
        <v>186</v>
      </c>
      <c r="E16" s="148" t="s">
        <v>9</v>
      </c>
      <c r="F16" s="107" t="s">
        <v>210</v>
      </c>
      <c r="G16" s="39"/>
      <c r="H16" s="39"/>
      <c r="I16" s="40"/>
      <c r="S16" s="51"/>
      <c r="T16" s="51"/>
      <c r="U16" s="51"/>
      <c r="V16" s="51"/>
      <c r="W16" s="51"/>
      <c r="X16" s="51"/>
      <c r="Y16" s="51"/>
    </row>
    <row r="17" spans="5:44" ht="18">
      <c r="E17" s="149"/>
      <c r="F17" s="107" t="s">
        <v>213</v>
      </c>
      <c r="G17" s="39"/>
      <c r="H17" s="39"/>
      <c r="I17" s="40"/>
      <c r="T17" s="51" t="s">
        <v>226</v>
      </c>
      <c r="U17" s="51"/>
      <c r="V17" s="51"/>
      <c r="W17" s="51"/>
      <c r="X17" s="51"/>
      <c r="Y17" s="51"/>
    </row>
    <row r="18" spans="5:44" ht="18">
      <c r="E18" s="149"/>
      <c r="F18" s="107" t="s">
        <v>215</v>
      </c>
      <c r="G18" s="39"/>
      <c r="H18" s="39"/>
      <c r="I18" s="40"/>
      <c r="S18" s="51"/>
      <c r="T18" s="51"/>
      <c r="U18" s="51"/>
      <c r="V18" s="51"/>
      <c r="W18" s="51"/>
      <c r="X18" s="51"/>
      <c r="Y18" s="51"/>
    </row>
    <row r="19" spans="5:44" ht="18">
      <c r="E19" s="149"/>
      <c r="F19" s="107" t="s">
        <v>218</v>
      </c>
      <c r="G19" s="39"/>
      <c r="H19">
        <v>199239.75</v>
      </c>
      <c r="I19" s="40">
        <v>321520.00666666665</v>
      </c>
      <c r="J19" s="115">
        <f>I19/H19-1</f>
        <v>0.61373424061547288</v>
      </c>
      <c r="T19" s="51" t="s">
        <v>227</v>
      </c>
      <c r="U19" s="51"/>
      <c r="V19" s="51"/>
      <c r="W19" s="51"/>
      <c r="X19" s="51"/>
      <c r="Y19" s="51"/>
      <c r="Z19" s="51"/>
      <c r="AA19" s="51"/>
    </row>
    <row r="20" spans="5:44" ht="1.8" customHeight="1" thickBot="1">
      <c r="E20" s="150"/>
      <c r="F20" s="43"/>
      <c r="G20" s="43"/>
      <c r="H20" s="43"/>
      <c r="I20" s="44"/>
      <c r="S20" s="51"/>
      <c r="T20" s="51"/>
      <c r="U20" s="51"/>
      <c r="V20" s="51"/>
      <c r="W20" s="51"/>
      <c r="X20" s="51"/>
      <c r="Y20" s="51"/>
    </row>
    <row r="21" spans="5:44" ht="18">
      <c r="E21" s="39"/>
      <c r="F21" s="39"/>
      <c r="G21" s="39"/>
      <c r="H21" s="39"/>
      <c r="I21" s="39"/>
      <c r="S21" s="51"/>
      <c r="T21" s="51"/>
      <c r="U21" s="51"/>
      <c r="V21" s="51"/>
      <c r="W21" s="51"/>
      <c r="X21" s="51"/>
      <c r="Y21" s="51"/>
    </row>
    <row r="22" spans="5:44" ht="18">
      <c r="S22" s="51"/>
      <c r="T22" s="51"/>
      <c r="U22" s="51"/>
      <c r="V22" s="51"/>
      <c r="W22" s="51"/>
      <c r="X22" s="51"/>
      <c r="Y22" s="51"/>
    </row>
    <row r="23" spans="5:44" ht="18">
      <c r="S23" s="51"/>
      <c r="T23" s="51"/>
      <c r="U23" s="51"/>
      <c r="V23" s="51"/>
      <c r="W23" s="51"/>
      <c r="X23" s="51"/>
      <c r="Y23" s="51"/>
    </row>
    <row r="24" spans="5:44" ht="18">
      <c r="S24" s="51"/>
      <c r="T24" s="51"/>
      <c r="U24" s="51"/>
      <c r="V24" s="51"/>
      <c r="W24" s="51"/>
      <c r="X24" s="51"/>
      <c r="Y24" s="51"/>
    </row>
    <row r="25" spans="5:44" ht="18">
      <c r="E25" s="11" t="s">
        <v>106</v>
      </c>
      <c r="S25" s="51"/>
      <c r="T25" s="51"/>
      <c r="U25" s="51"/>
      <c r="V25" s="51"/>
      <c r="W25" s="51"/>
      <c r="X25" s="51"/>
      <c r="Y25" s="51"/>
    </row>
    <row r="26" spans="5:44" ht="18">
      <c r="E26" s="11" t="s">
        <v>107</v>
      </c>
      <c r="S26" s="51"/>
      <c r="T26" s="51"/>
      <c r="U26" s="51"/>
      <c r="V26" s="51"/>
      <c r="W26" s="51"/>
      <c r="X26" s="51"/>
      <c r="Y26" s="51"/>
    </row>
    <row r="27" spans="5:44" ht="18">
      <c r="E27" s="11" t="s">
        <v>108</v>
      </c>
      <c r="S27" s="51"/>
      <c r="T27" s="51"/>
      <c r="U27" s="51"/>
      <c r="V27" s="51"/>
      <c r="W27" s="51"/>
      <c r="X27" s="51"/>
      <c r="Y27" s="51"/>
    </row>
    <row r="28" spans="5:44" ht="18">
      <c r="E28" s="11" t="s">
        <v>109</v>
      </c>
      <c r="S28" s="51"/>
      <c r="T28" s="51"/>
      <c r="U28" s="51"/>
      <c r="V28" s="51"/>
      <c r="W28" s="51"/>
      <c r="X28" s="51"/>
      <c r="Y28" s="51"/>
    </row>
    <row r="29" spans="5:44" ht="42" customHeight="1">
      <c r="E29" s="11" t="s">
        <v>110</v>
      </c>
      <c r="S29" s="51"/>
      <c r="T29" s="51"/>
      <c r="U29" s="51"/>
      <c r="V29" s="51"/>
      <c r="W29" s="51"/>
      <c r="X29" s="51"/>
      <c r="Y29" s="51"/>
      <c r="AC29" s="162"/>
      <c r="AK29" s="161"/>
      <c r="AL29" s="161"/>
      <c r="AM29" s="161"/>
      <c r="AN29" s="161"/>
      <c r="AO29" s="161"/>
      <c r="AP29" s="161"/>
    </row>
    <row r="30" spans="5:44" hidden="1">
      <c r="E30" s="11"/>
      <c r="AC30" s="162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</row>
    <row r="31" spans="5:44" hidden="1">
      <c r="E31" s="11" t="s">
        <v>111</v>
      </c>
      <c r="AC31" s="162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</row>
    <row r="32" spans="5:44" ht="47.4" customHeight="1">
      <c r="AC32" s="162"/>
      <c r="AD32" s="198" t="s">
        <v>304</v>
      </c>
      <c r="AE32" s="198"/>
      <c r="AF32" s="198"/>
      <c r="AG32" s="198"/>
      <c r="AH32" s="198"/>
      <c r="AI32" s="198"/>
      <c r="AJ32" s="198"/>
      <c r="AK32" s="161"/>
      <c r="AL32" s="161"/>
      <c r="AM32" s="161"/>
      <c r="AN32" s="161"/>
      <c r="AO32" s="161"/>
      <c r="AP32" s="161"/>
      <c r="AR32" s="75" t="s">
        <v>241</v>
      </c>
    </row>
    <row r="33" spans="29:47" ht="16.2" thickBot="1">
      <c r="AR33" s="78" t="s">
        <v>3</v>
      </c>
    </row>
    <row r="34" spans="29:47" ht="15" thickBot="1"/>
    <row r="35" spans="29:47">
      <c r="AD35" s="182" t="s">
        <v>302</v>
      </c>
      <c r="AE35" s="183"/>
      <c r="AF35" s="183"/>
      <c r="AG35" s="183"/>
      <c r="AH35" s="184"/>
      <c r="AI35" s="182" t="s">
        <v>303</v>
      </c>
      <c r="AJ35" s="183"/>
      <c r="AK35" s="183"/>
      <c r="AL35" s="184"/>
      <c r="AM35" s="185" t="s">
        <v>306</v>
      </c>
      <c r="AN35" s="163"/>
      <c r="AO35" s="163"/>
      <c r="AP35" s="186"/>
      <c r="AQ35" s="185" t="s">
        <v>305</v>
      </c>
      <c r="AR35" s="147"/>
      <c r="AS35" s="147"/>
      <c r="AT35" s="147"/>
    </row>
    <row r="36" spans="29:47" ht="15" thickBot="1">
      <c r="AD36" s="189"/>
      <c r="AE36" s="190"/>
      <c r="AF36" s="190"/>
      <c r="AG36" s="190"/>
      <c r="AH36" s="191"/>
      <c r="AI36" s="189"/>
      <c r="AJ36" s="190"/>
      <c r="AK36" s="190"/>
      <c r="AL36" s="191"/>
      <c r="AM36" s="185"/>
      <c r="AN36" s="163"/>
      <c r="AO36" s="163"/>
      <c r="AP36" s="186"/>
      <c r="AQ36" s="185"/>
      <c r="AR36" s="147"/>
      <c r="AS36" s="147"/>
      <c r="AT36" s="147"/>
    </row>
    <row r="37" spans="29:47" ht="15" thickBot="1">
      <c r="AC37" s="35" t="s">
        <v>97</v>
      </c>
      <c r="AD37" s="192" t="s">
        <v>102</v>
      </c>
      <c r="AE37" s="199" t="s">
        <v>103</v>
      </c>
      <c r="AF37" s="199" t="s">
        <v>104</v>
      </c>
      <c r="AG37" s="199" t="s">
        <v>101</v>
      </c>
      <c r="AH37" s="193" t="s">
        <v>105</v>
      </c>
      <c r="AI37" s="202" t="s">
        <v>103</v>
      </c>
      <c r="AJ37" s="199" t="s">
        <v>104</v>
      </c>
      <c r="AK37" s="199" t="s">
        <v>101</v>
      </c>
      <c r="AL37" s="193" t="s">
        <v>105</v>
      </c>
      <c r="AM37" s="202" t="s">
        <v>103</v>
      </c>
      <c r="AN37" s="199" t="s">
        <v>104</v>
      </c>
      <c r="AO37" s="199" t="s">
        <v>101</v>
      </c>
      <c r="AP37" s="193" t="s">
        <v>105</v>
      </c>
      <c r="AQ37" s="202" t="s">
        <v>103</v>
      </c>
      <c r="AR37" s="199" t="s">
        <v>104</v>
      </c>
      <c r="AS37" s="199" t="s">
        <v>101</v>
      </c>
      <c r="AT37" s="193" t="s">
        <v>105</v>
      </c>
    </row>
    <row r="38" spans="29:47" ht="43.8" thickBot="1">
      <c r="AC38" s="219" t="s">
        <v>15</v>
      </c>
      <c r="AD38" s="220">
        <v>668216.70438999997</v>
      </c>
      <c r="AE38" s="221">
        <v>1007259.40561</v>
      </c>
      <c r="AF38" s="221">
        <v>1720279.8311000001</v>
      </c>
      <c r="AG38" s="221">
        <v>3252361.3277296522</v>
      </c>
      <c r="AH38" s="222">
        <v>5228021.3231805163</v>
      </c>
      <c r="AI38" s="203">
        <f>AE38/AD38-1</f>
        <v>0.50738435449545438</v>
      </c>
      <c r="AJ38" s="204">
        <f t="shared" ref="AJ38:AL38" si="1">AF38/AE38-1</f>
        <v>0.70788162564557267</v>
      </c>
      <c r="AK38" s="204">
        <f t="shared" si="1"/>
        <v>0.89060016221313942</v>
      </c>
      <c r="AL38" s="205">
        <f t="shared" si="1"/>
        <v>0.60745402997089371</v>
      </c>
      <c r="AM38" s="216">
        <f>AI38*AI38</f>
        <v>0.25743888318676894</v>
      </c>
      <c r="AN38" s="216">
        <f t="shared" ref="AN38:AP38" si="2">AJ38*AJ38</f>
        <v>0.5010963959266187</v>
      </c>
      <c r="AO38" s="216">
        <f t="shared" si="2"/>
        <v>0.79316864893407024</v>
      </c>
      <c r="AP38" s="216">
        <f t="shared" si="2"/>
        <v>0.36900039852787941</v>
      </c>
      <c r="AQ38" s="215">
        <f>(LOG10(AM38))*-1</f>
        <v>0.5893258572835619</v>
      </c>
      <c r="AR38" s="215">
        <f t="shared" ref="AR38:AT38" si="3">(LOG10(AN38))*-1</f>
        <v>0.3000787208552298</v>
      </c>
      <c r="AS38" s="215">
        <f t="shared" si="3"/>
        <v>0.10063446020553846</v>
      </c>
      <c r="AT38" s="215">
        <f t="shared" si="3"/>
        <v>0.43297316479387882</v>
      </c>
      <c r="AU38" s="215"/>
    </row>
    <row r="39" spans="29:47" ht="28.8">
      <c r="AC39" s="194" t="s">
        <v>220</v>
      </c>
      <c r="AD39" s="187">
        <v>2612.9</v>
      </c>
      <c r="AE39" s="200">
        <v>2519.5700000000002</v>
      </c>
      <c r="AF39" s="200">
        <v>2440.31</v>
      </c>
      <c r="AG39" s="200">
        <v>2209.2399999999998</v>
      </c>
      <c r="AH39" s="188">
        <v>2090.0401087518048</v>
      </c>
      <c r="AI39" s="206">
        <f t="shared" ref="AI39:AI42" si="4">AE39/AD39-1</f>
        <v>-3.5718932986336993E-2</v>
      </c>
      <c r="AJ39" s="207">
        <f t="shared" ref="AJ39:AJ42" si="5">AF39/AE39-1</f>
        <v>-3.145774874284113E-2</v>
      </c>
      <c r="AK39" s="207">
        <f t="shared" ref="AK39:AK42" si="6">AG39/AF39-1</f>
        <v>-9.4688789539034035E-2</v>
      </c>
      <c r="AL39" s="208">
        <f t="shared" ref="AL39:AL42" si="7">AH39/AG39-1</f>
        <v>-5.3955157089404016E-2</v>
      </c>
      <c r="AM39" s="216">
        <f t="shared" ref="AM39:AM42" si="8">AI39*AI39</f>
        <v>1.2758421736824329E-3</v>
      </c>
      <c r="AN39" s="216">
        <f t="shared" ref="AN39:AN42" si="9">AJ39*AJ39</f>
        <v>9.8958995596772265E-4</v>
      </c>
      <c r="AO39" s="216">
        <f t="shared" ref="AO39:AO42" si="10">AK39*AK39</f>
        <v>8.9659668643674809E-3</v>
      </c>
      <c r="AP39" s="216">
        <f t="shared" ref="AP39:AP42" si="11">AL39*AL39</f>
        <v>2.9111589765422642E-3</v>
      </c>
      <c r="AQ39" s="215">
        <f t="shared" ref="AQ39:AQ42" si="12">(LOG10(AM39))*-1</f>
        <v>2.8942030460993071</v>
      </c>
      <c r="AR39" s="215">
        <f t="shared" ref="AR39:AR42" si="13">(LOG10(AN39))*-1</f>
        <v>3.0045447213113641</v>
      </c>
      <c r="AS39" s="215">
        <f t="shared" ref="AS39:AS42" si="14">(LOG10(AO39))*-1</f>
        <v>2.047402870494647</v>
      </c>
      <c r="AT39" s="215">
        <f t="shared" ref="AT39:AT42" si="15">(LOG10(AP39))*-1</f>
        <v>2.5359340773678412</v>
      </c>
    </row>
    <row r="40" spans="29:47" ht="43.8" thickBot="1">
      <c r="AC40" s="195" t="s">
        <v>221</v>
      </c>
      <c r="AD40" s="196">
        <v>600.46</v>
      </c>
      <c r="AE40" s="201">
        <v>709.4</v>
      </c>
      <c r="AF40" s="201">
        <v>763.37</v>
      </c>
      <c r="AG40" s="201">
        <v>807.96</v>
      </c>
      <c r="AH40" s="197">
        <v>893.04303296718274</v>
      </c>
      <c r="AI40" s="209">
        <f t="shared" si="4"/>
        <v>0.18142757219465055</v>
      </c>
      <c r="AJ40" s="210">
        <f t="shared" si="5"/>
        <v>7.6078376092472588E-2</v>
      </c>
      <c r="AK40" s="210">
        <f t="shared" si="6"/>
        <v>5.8412041342992271E-2</v>
      </c>
      <c r="AL40" s="211">
        <f t="shared" si="7"/>
        <v>0.1053059965433718</v>
      </c>
      <c r="AM40" s="216">
        <f t="shared" si="8"/>
        <v>3.2915963952445136E-2</v>
      </c>
      <c r="AN40" s="216">
        <f t="shared" si="9"/>
        <v>5.7879193088677047E-3</v>
      </c>
      <c r="AO40" s="216">
        <f t="shared" si="10"/>
        <v>3.4119665738554382E-3</v>
      </c>
      <c r="AP40" s="216">
        <f t="shared" si="11"/>
        <v>1.1089352907992634E-2</v>
      </c>
      <c r="AQ40" s="215">
        <f t="shared" si="12"/>
        <v>1.4825934219603969</v>
      </c>
      <c r="AR40" s="215">
        <f t="shared" si="13"/>
        <v>2.2374775321414195</v>
      </c>
      <c r="AS40" s="215">
        <f t="shared" si="14"/>
        <v>2.4669952321531792</v>
      </c>
      <c r="AT40" s="215">
        <f t="shared" si="15"/>
        <v>1.955093795301452</v>
      </c>
    </row>
    <row r="41" spans="29:47" ht="29.4" thickBot="1">
      <c r="AC41" s="219" t="s">
        <v>222</v>
      </c>
      <c r="AD41" s="220">
        <v>3213.36</v>
      </c>
      <c r="AE41" s="221">
        <v>3228.97</v>
      </c>
      <c r="AF41" s="221">
        <v>3203.68</v>
      </c>
      <c r="AG41" s="221">
        <v>3017.2</v>
      </c>
      <c r="AH41" s="222">
        <v>2955.6667845296242</v>
      </c>
      <c r="AI41" s="203">
        <f t="shared" si="4"/>
        <v>4.8578435033732603E-3</v>
      </c>
      <c r="AJ41" s="204">
        <f t="shared" si="5"/>
        <v>-7.8322189428826627E-3</v>
      </c>
      <c r="AK41" s="204">
        <f t="shared" si="6"/>
        <v>-5.8208060730160271E-2</v>
      </c>
      <c r="AL41" s="205">
        <f t="shared" si="7"/>
        <v>-2.0394145389889817E-2</v>
      </c>
      <c r="AM41" s="216">
        <f t="shared" si="8"/>
        <v>2.359864350326579E-5</v>
      </c>
      <c r="AN41" s="216">
        <f t="shared" si="9"/>
        <v>6.1343653569250015E-5</v>
      </c>
      <c r="AO41" s="216">
        <f t="shared" si="10"/>
        <v>3.3881783339660262E-3</v>
      </c>
      <c r="AP41" s="216">
        <f t="shared" si="11"/>
        <v>4.1592116618396408E-4</v>
      </c>
      <c r="AQ41" s="215">
        <f t="shared" si="12"/>
        <v>4.6271129604187884</v>
      </c>
      <c r="AR41" s="215">
        <f t="shared" si="13"/>
        <v>4.2122303614198575</v>
      </c>
      <c r="AS41" s="215">
        <f t="shared" si="14"/>
        <v>2.470033739008656</v>
      </c>
      <c r="AT41" s="215">
        <f t="shared" si="15"/>
        <v>3.3809889778726343</v>
      </c>
    </row>
    <row r="42" spans="29:47" ht="45" customHeight="1" thickBot="1">
      <c r="AC42" s="223" t="s">
        <v>299</v>
      </c>
      <c r="AD42" s="92">
        <v>1819.0895100000002</v>
      </c>
      <c r="AE42" s="92">
        <v>2111.8711999999996</v>
      </c>
      <c r="AF42" s="92">
        <v>2761.2527300000006</v>
      </c>
      <c r="AG42" s="92">
        <v>3985.5023699999997</v>
      </c>
      <c r="AH42" s="92">
        <v>5444.6089000000002</v>
      </c>
      <c r="AI42" s="212">
        <f t="shared" si="4"/>
        <v>0.16094957856141967</v>
      </c>
      <c r="AJ42" s="213">
        <f t="shared" si="5"/>
        <v>0.3074910676370799</v>
      </c>
      <c r="AK42" s="213">
        <f t="shared" si="6"/>
        <v>0.44336747111156272</v>
      </c>
      <c r="AL42" s="214">
        <f t="shared" si="7"/>
        <v>0.36610354091948527</v>
      </c>
      <c r="AM42" s="216">
        <f t="shared" si="8"/>
        <v>2.5904766839098602E-2</v>
      </c>
      <c r="AN42" s="216">
        <f t="shared" si="9"/>
        <v>9.4550756676591241E-2</v>
      </c>
      <c r="AO42" s="216">
        <f t="shared" si="10"/>
        <v>0.19657471443986241</v>
      </c>
      <c r="AP42" s="216">
        <f t="shared" si="11"/>
        <v>0.13403180267378523</v>
      </c>
      <c r="AQ42" s="215">
        <f t="shared" si="12"/>
        <v>1.5866203123113738</v>
      </c>
      <c r="AR42" s="215">
        <f t="shared" si="13"/>
        <v>1.0243349912065332</v>
      </c>
      <c r="AS42" s="215">
        <f t="shared" si="14"/>
        <v>0.70647234655210822</v>
      </c>
      <c r="AT42" s="215">
        <f t="shared" si="15"/>
        <v>0.87279214128443006</v>
      </c>
    </row>
    <row r="45" spans="29:47" ht="15" thickBot="1"/>
    <row r="46" spans="29:47" ht="15" thickBot="1">
      <c r="AC46" s="35" t="s">
        <v>97</v>
      </c>
      <c r="AD46" s="217" t="s">
        <v>103</v>
      </c>
      <c r="AE46" s="217" t="s">
        <v>104</v>
      </c>
      <c r="AF46" s="217" t="s">
        <v>101</v>
      </c>
      <c r="AG46" s="136" t="s">
        <v>105</v>
      </c>
    </row>
    <row r="47" spans="29:47" ht="43.8" thickBot="1">
      <c r="AC47" s="180" t="s">
        <v>15</v>
      </c>
      <c r="AD47" s="218">
        <v>0.5893258572835619</v>
      </c>
      <c r="AE47" s="218">
        <v>0.3000787208552298</v>
      </c>
      <c r="AF47" s="218">
        <v>0.10063446020553846</v>
      </c>
      <c r="AG47" s="218">
        <v>0.43297316479387882</v>
      </c>
    </row>
    <row r="48" spans="29:47" ht="28.8">
      <c r="AC48" s="194" t="s">
        <v>220</v>
      </c>
      <c r="AD48" s="218">
        <v>2.8942030460993071</v>
      </c>
      <c r="AE48" s="218">
        <v>3.0045447213113641</v>
      </c>
      <c r="AF48" s="218">
        <v>2.047402870494647</v>
      </c>
      <c r="AG48" s="218">
        <v>2.5359340773678412</v>
      </c>
    </row>
    <row r="49" spans="29:33" ht="43.8" thickBot="1">
      <c r="AC49" s="195" t="s">
        <v>221</v>
      </c>
      <c r="AD49" s="218">
        <v>1.4825934219603969</v>
      </c>
      <c r="AE49" s="218">
        <v>2.2374775321414195</v>
      </c>
      <c r="AF49" s="218">
        <v>2.4669952321531792</v>
      </c>
      <c r="AG49" s="218">
        <v>1.955093795301452</v>
      </c>
    </row>
    <row r="50" spans="29:33" ht="29.4" thickBot="1">
      <c r="AC50" s="180" t="s">
        <v>222</v>
      </c>
      <c r="AD50" s="218">
        <v>4.6271129604187884</v>
      </c>
      <c r="AE50" s="218">
        <v>4.2122303614198575</v>
      </c>
      <c r="AF50" s="218">
        <v>2.470033739008656</v>
      </c>
      <c r="AG50" s="218">
        <v>3.3809889778726343</v>
      </c>
    </row>
    <row r="51" spans="29:33" ht="29.4" thickBot="1">
      <c r="AC51" s="181" t="s">
        <v>299</v>
      </c>
      <c r="AD51" s="218">
        <v>1.5866203123113738</v>
      </c>
      <c r="AE51" s="218">
        <v>1.0243349912065332</v>
      </c>
      <c r="AF51" s="218">
        <v>0.70647234655210822</v>
      </c>
      <c r="AG51" s="218">
        <v>0.87279214128443006</v>
      </c>
    </row>
  </sheetData>
  <mergeCells count="9">
    <mergeCell ref="AI35:AL36"/>
    <mergeCell ref="AD32:AJ32"/>
    <mergeCell ref="AQ35:AT36"/>
    <mergeCell ref="AM35:AP36"/>
    <mergeCell ref="E16:E20"/>
    <mergeCell ref="F3:F5"/>
    <mergeCell ref="E6:E12"/>
    <mergeCell ref="E13:E15"/>
    <mergeCell ref="AD35:AH36"/>
  </mergeCells>
  <conditionalFormatting sqref="AQ38:AT3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AQ39:AT39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AQ40:AT40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AQ41:AT41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AV36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AQ42:AT4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AD47:AG47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AD48:AG4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D49:AG49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D50:AG50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AD51:AG5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AD38:AH38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I38:AL3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I39:AL3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AI40:AL4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I41:AL4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I42:AL4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D39:AH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D40:AH4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D41:AH4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D42:AH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84</vt:i4>
      </vt:variant>
    </vt:vector>
  </HeadingPairs>
  <TitlesOfParts>
    <vt:vector size="95" baseType="lpstr">
      <vt:lpstr>thinking</vt:lpstr>
      <vt:lpstr>Working Data</vt:lpstr>
      <vt:lpstr>GDP-Eco.Growth</vt:lpstr>
      <vt:lpstr>poverty allevation Measure</vt:lpstr>
      <vt:lpstr>YoY Income Records</vt:lpstr>
      <vt:lpstr>Salaries-Income Differences</vt:lpstr>
      <vt:lpstr>Sheet5</vt:lpstr>
      <vt:lpstr>india-population-2022-11-07</vt:lpstr>
      <vt:lpstr>View</vt:lpstr>
      <vt:lpstr>Sheet1</vt:lpstr>
      <vt:lpstr>Sheet4</vt:lpstr>
      <vt:lpstr>_1951_52</vt:lpstr>
      <vt:lpstr>_1952_53</vt:lpstr>
      <vt:lpstr>_1953_54</vt:lpstr>
      <vt:lpstr>_1954_55</vt:lpstr>
      <vt:lpstr>_1955_56</vt:lpstr>
      <vt:lpstr>_1956_57</vt:lpstr>
      <vt:lpstr>_1957_58</vt:lpstr>
      <vt:lpstr>_1958_59</vt:lpstr>
      <vt:lpstr>_1959_60</vt:lpstr>
      <vt:lpstr>_1960_61</vt:lpstr>
      <vt:lpstr>_1961_62</vt:lpstr>
      <vt:lpstr>_1962_63</vt:lpstr>
      <vt:lpstr>_1963_64</vt:lpstr>
      <vt:lpstr>_1964_65</vt:lpstr>
      <vt:lpstr>_1965_66</vt:lpstr>
      <vt:lpstr>_1966_67</vt:lpstr>
      <vt:lpstr>_1967_68</vt:lpstr>
      <vt:lpstr>_1968_69</vt:lpstr>
      <vt:lpstr>_1969_70</vt:lpstr>
      <vt:lpstr>_1970_71</vt:lpstr>
      <vt:lpstr>_1971_72</vt:lpstr>
      <vt:lpstr>_1972_73</vt:lpstr>
      <vt:lpstr>_1973_74</vt:lpstr>
      <vt:lpstr>_1974_75</vt:lpstr>
      <vt:lpstr>_1975_76</vt:lpstr>
      <vt:lpstr>_1976_77</vt:lpstr>
      <vt:lpstr>_1977_78</vt:lpstr>
      <vt:lpstr>_1978_79</vt:lpstr>
      <vt:lpstr>_1979_80</vt:lpstr>
      <vt:lpstr>_1980_81</vt:lpstr>
      <vt:lpstr>_1981_82</vt:lpstr>
      <vt:lpstr>_1982_83</vt:lpstr>
      <vt:lpstr>_1983_84</vt:lpstr>
      <vt:lpstr>_1984_85</vt:lpstr>
      <vt:lpstr>_1985_86</vt:lpstr>
      <vt:lpstr>_1986_87</vt:lpstr>
      <vt:lpstr>_1987_88</vt:lpstr>
      <vt:lpstr>_1988_89</vt:lpstr>
      <vt:lpstr>_1989_90</vt:lpstr>
      <vt:lpstr>_1990_91</vt:lpstr>
      <vt:lpstr>_1991_92</vt:lpstr>
      <vt:lpstr>_1992_93</vt:lpstr>
      <vt:lpstr>_1993_94</vt:lpstr>
      <vt:lpstr>_1994_95</vt:lpstr>
      <vt:lpstr>_1995_96</vt:lpstr>
      <vt:lpstr>_1996_97</vt:lpstr>
      <vt:lpstr>_1997_98</vt:lpstr>
      <vt:lpstr>_1998_99</vt:lpstr>
      <vt:lpstr>_1999_2K</vt:lpstr>
      <vt:lpstr>_2000_01</vt:lpstr>
      <vt:lpstr>_2001_02</vt:lpstr>
      <vt:lpstr>_2002_03</vt:lpstr>
      <vt:lpstr>_2003_04</vt:lpstr>
      <vt:lpstr>_2004_05</vt:lpstr>
      <vt:lpstr>_2005_06</vt:lpstr>
      <vt:lpstr>_2006_07</vt:lpstr>
      <vt:lpstr>_2007_08</vt:lpstr>
      <vt:lpstr>_2008_09</vt:lpstr>
      <vt:lpstr>_2009_10</vt:lpstr>
      <vt:lpstr>_2010_11</vt:lpstr>
      <vt:lpstr>_2011_12</vt:lpstr>
      <vt:lpstr>_2012_13</vt:lpstr>
      <vt:lpstr>Agri_culture___Allied_Services_____Growth_Rate__YoY</vt:lpstr>
      <vt:lpstr>Agri_culture___Allied_Services__Share_to_Total_GDP</vt:lpstr>
      <vt:lpstr>Agriculture_____Growth_Rate__YoY</vt:lpstr>
      <vt:lpstr>Agriculture___Allied_Services__in_Rs._Cr.__at_2004_05_Prices</vt:lpstr>
      <vt:lpstr>Agriculture___Share_to_Total_GDP</vt:lpstr>
      <vt:lpstr>Agriculture__in_Rs._Cr.__at_2004_05_Prices</vt:lpstr>
      <vt:lpstr>Decade</vt:lpstr>
      <vt:lpstr>Financial_Year</vt:lpstr>
      <vt:lpstr>Gross_Domestic_Product_____Growth_Rate__YoY</vt:lpstr>
      <vt:lpstr>Gross_Domestic_Product__in_Rs._Cr__at_2004_05_Prices</vt:lpstr>
      <vt:lpstr>Industry_____Growth_Rate__YoY</vt:lpstr>
      <vt:lpstr>Industry___Share_to_Total_GDP</vt:lpstr>
      <vt:lpstr>Industry__in_Rs._Cr.__at_2004_05_Prices</vt:lpstr>
      <vt:lpstr>Manufacturing_____Growth_Rate__YoY</vt:lpstr>
      <vt:lpstr>Manufacturing___Share_to_Total_GDP</vt:lpstr>
      <vt:lpstr>Manufacturing__in_Rs._Cr.__at_2004_05_Prices</vt:lpstr>
      <vt:lpstr>Mining_and_Quarrying_____Growth_Rate__YoY</vt:lpstr>
      <vt:lpstr>Mining_and_Quarrying___Share_to_Total_GDP</vt:lpstr>
      <vt:lpstr>Mining_and_Quarrying__in_Rs._Cr.__at_2004_05_Prices</vt:lpstr>
      <vt:lpstr>Services_____Growth_Rate__YoY</vt:lpstr>
      <vt:lpstr>Services___Share_to_Total_GDP</vt:lpstr>
      <vt:lpstr>Services__in_Rs._Cr.__at_2004_05_Prices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rajni kant joshi</cp:lastModifiedBy>
  <dcterms:created xsi:type="dcterms:W3CDTF">2022-11-04T15:42:24Z</dcterms:created>
  <dcterms:modified xsi:type="dcterms:W3CDTF">2022-11-14T16:40:35Z</dcterms:modified>
</cp:coreProperties>
</file>