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trlProps/ctrlProp1.xml" ContentType="application/vnd.ms-excel.controlproperties+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hidePivotFieldList="1" defaultThemeVersion="166925"/>
  <mc:AlternateContent xmlns:mc="http://schemas.openxmlformats.org/markup-compatibility/2006">
    <mc:Choice Requires="x15">
      <x15ac:absPath xmlns:x15ac="http://schemas.microsoft.com/office/spreadsheetml/2010/11/ac" url="C:\Users\hp\OneDrive\Desktop\DataAnalysis\"/>
    </mc:Choice>
  </mc:AlternateContent>
  <xr:revisionPtr revIDLastSave="0" documentId="13_ncr:1_{67CDCB45-8753-4CD2-8733-FE846D017084}" xr6:coauthVersionLast="47" xr6:coauthVersionMax="47" xr10:uidLastSave="{00000000-0000-0000-0000-000000000000}"/>
  <bookViews>
    <workbookView minimized="1" xWindow="1044" yWindow="1044" windowWidth="16812" windowHeight="10908" activeTab="3" xr2:uid="{09275F68-5ABB-4D03-952C-07E11359F87E}"/>
  </bookViews>
  <sheets>
    <sheet name="Dashboard" sheetId="3" r:id="rId1"/>
    <sheet name="Working" sheetId="4" r:id="rId2"/>
    <sheet name="Datasheet" sheetId="1" r:id="rId3"/>
    <sheet name="TestSheet" sheetId="5" r:id="rId4"/>
  </sheets>
  <externalReferences>
    <externalReference r:id="rId5"/>
  </externalReferences>
  <definedNames>
    <definedName name="Slicer_Manager">#N/A</definedName>
    <definedName name="Slicer_Project">#N/A</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P26" i="5" l="1"/>
  <c r="Q26" i="5" s="1"/>
  <c r="O26" i="5"/>
  <c r="O27" i="5"/>
  <c r="O28" i="5"/>
  <c r="O29" i="5"/>
  <c r="N8" i="5"/>
  <c r="N9" i="5"/>
  <c r="N10" i="5"/>
  <c r="N11" i="5"/>
  <c r="N12" i="5"/>
  <c r="N13" i="5"/>
  <c r="N14" i="5"/>
  <c r="N15" i="5"/>
  <c r="N16" i="5"/>
  <c r="N17" i="5"/>
  <c r="I46" i="5"/>
  <c r="H11" i="5"/>
  <c r="H12" i="5"/>
  <c r="H13" i="5"/>
  <c r="H14" i="5"/>
  <c r="H15" i="5"/>
  <c r="H16" i="5"/>
  <c r="H17" i="5"/>
  <c r="H18" i="5"/>
  <c r="H19" i="5"/>
  <c r="H20" i="5"/>
  <c r="H21" i="5"/>
  <c r="H22" i="5"/>
  <c r="H23" i="5"/>
  <c r="H24" i="5"/>
  <c r="H25" i="5"/>
  <c r="H26" i="5"/>
  <c r="H27" i="5"/>
  <c r="H28" i="5"/>
  <c r="H29" i="5"/>
  <c r="H30" i="5"/>
  <c r="H31" i="5"/>
  <c r="H32" i="5"/>
  <c r="H33" i="5"/>
  <c r="H34" i="5"/>
  <c r="H35" i="5"/>
  <c r="H36" i="5"/>
  <c r="H37" i="5"/>
  <c r="H38" i="5"/>
  <c r="H39" i="5"/>
  <c r="H40" i="5"/>
  <c r="H41" i="5"/>
  <c r="H2" i="5"/>
  <c r="H3" i="5"/>
  <c r="H4" i="5"/>
  <c r="H5" i="5"/>
  <c r="H6" i="5"/>
  <c r="H7" i="5"/>
  <c r="H8" i="5"/>
  <c r="H9" i="5"/>
  <c r="J45" i="5"/>
  <c r="I45" i="5"/>
  <c r="F41" i="5"/>
  <c r="F40" i="5"/>
  <c r="F39" i="5"/>
  <c r="F38" i="5"/>
  <c r="F37" i="5"/>
  <c r="F36" i="5"/>
  <c r="F35" i="5"/>
  <c r="F34" i="5"/>
  <c r="F33" i="5"/>
  <c r="F32" i="5"/>
  <c r="F31" i="5"/>
  <c r="F30" i="5"/>
  <c r="F29" i="5"/>
  <c r="F28" i="5"/>
  <c r="F27" i="5"/>
  <c r="F26" i="5"/>
  <c r="F25" i="5"/>
  <c r="F24" i="5"/>
  <c r="F23" i="5"/>
  <c r="F22" i="5"/>
  <c r="F21" i="5"/>
  <c r="F20" i="5"/>
  <c r="F19" i="5"/>
  <c r="F18" i="5"/>
  <c r="F17" i="5"/>
  <c r="F16" i="5"/>
  <c r="F15" i="5"/>
  <c r="F14" i="5"/>
  <c r="F13" i="5"/>
  <c r="F12" i="5"/>
  <c r="F11" i="5"/>
  <c r="H10" i="5"/>
  <c r="F10" i="5"/>
  <c r="F9" i="5"/>
  <c r="F8" i="5"/>
  <c r="F7" i="5"/>
  <c r="F6" i="5"/>
  <c r="F5" i="5"/>
  <c r="F4" i="5"/>
  <c r="F3" i="5"/>
  <c r="F2" i="5"/>
  <c r="F1" i="3"/>
  <c r="K5" i="3"/>
  <c r="B5" i="4"/>
  <c r="B6" i="4"/>
  <c r="B4" i="4"/>
  <c r="F3" i="1"/>
  <c r="H41" i="1"/>
  <c r="F41" i="1"/>
  <c r="H40" i="1"/>
  <c r="F40" i="1"/>
  <c r="H39" i="1"/>
  <c r="F39" i="1"/>
  <c r="H38" i="1"/>
  <c r="F38" i="1"/>
  <c r="H37" i="1"/>
  <c r="F37" i="1"/>
  <c r="H36" i="1"/>
  <c r="F36" i="1"/>
  <c r="H35" i="1"/>
  <c r="F35" i="1"/>
  <c r="H34" i="1"/>
  <c r="F34" i="1"/>
  <c r="H33" i="1"/>
  <c r="F33" i="1"/>
  <c r="H32" i="1"/>
  <c r="F32" i="1"/>
  <c r="H31" i="1"/>
  <c r="F31" i="1"/>
  <c r="H30" i="1"/>
  <c r="F30" i="1"/>
  <c r="H29" i="1"/>
  <c r="F29" i="1"/>
  <c r="H28" i="1"/>
  <c r="F28" i="1"/>
  <c r="H27" i="1"/>
  <c r="F27" i="1"/>
  <c r="H26" i="1"/>
  <c r="F26" i="1"/>
  <c r="H25" i="1"/>
  <c r="F25" i="1"/>
  <c r="H24" i="1"/>
  <c r="F24" i="1"/>
  <c r="H23" i="1"/>
  <c r="F23" i="1"/>
  <c r="H22" i="1"/>
  <c r="F22" i="1"/>
  <c r="H21" i="1"/>
  <c r="F21" i="1"/>
  <c r="H20" i="1"/>
  <c r="F20" i="1"/>
  <c r="H19" i="1"/>
  <c r="F19" i="1"/>
  <c r="H18" i="1"/>
  <c r="F18" i="1"/>
  <c r="H17" i="1"/>
  <c r="F17" i="1"/>
  <c r="H16" i="1"/>
  <c r="F16" i="1"/>
  <c r="H15" i="1"/>
  <c r="F15" i="1"/>
  <c r="H14" i="1"/>
  <c r="F14" i="1"/>
  <c r="H13" i="1"/>
  <c r="F13" i="1"/>
  <c r="H12" i="1"/>
  <c r="F12" i="1"/>
  <c r="H11" i="1"/>
  <c r="F11" i="1"/>
  <c r="H10" i="1"/>
  <c r="F10" i="1"/>
  <c r="H9" i="1"/>
  <c r="F9" i="1"/>
  <c r="H8" i="1"/>
  <c r="F8" i="1"/>
  <c r="H7" i="1"/>
  <c r="F7" i="1"/>
  <c r="H6" i="1"/>
  <c r="F6" i="1"/>
  <c r="H5" i="1"/>
  <c r="F5" i="1"/>
  <c r="H4" i="1"/>
  <c r="F4" i="1"/>
  <c r="H3" i="1"/>
  <c r="H2" i="1"/>
  <c r="F2" i="1"/>
  <c r="G6" i="4"/>
  <c r="E20" i="4"/>
  <c r="R26" i="5" l="1"/>
  <c r="H6" i="4"/>
  <c r="E21" i="4"/>
  <c r="B7" i="4"/>
  <c r="B8" i="4" s="1"/>
  <c r="L5" i="3"/>
  <c r="M5" i="3" s="1"/>
  <c r="S26" i="5" l="1"/>
  <c r="T26" i="5" s="1"/>
  <c r="N5" i="3"/>
  <c r="O5" i="3" l="1"/>
  <c r="P5" i="3" l="1"/>
  <c r="Q5" i="3" l="1"/>
  <c r="R5" i="3" l="1"/>
  <c r="S5" i="3" l="1"/>
  <c r="T5" i="3" l="1"/>
  <c r="U5" i="3" l="1"/>
  <c r="V5" i="3" l="1"/>
  <c r="W5" i="3" l="1"/>
  <c r="X5" i="3" l="1"/>
  <c r="Y5" i="3" l="1"/>
  <c r="Z5" i="3" l="1"/>
  <c r="AA5" i="3" l="1"/>
  <c r="AB5" i="3" l="1"/>
</calcChain>
</file>

<file path=xl/sharedStrings.xml><?xml version="1.0" encoding="utf-8"?>
<sst xmlns="http://schemas.openxmlformats.org/spreadsheetml/2006/main" count="373" uniqueCount="51">
  <si>
    <t>Project</t>
  </si>
  <si>
    <t>Task</t>
  </si>
  <si>
    <t>Manager</t>
  </si>
  <si>
    <t>Start Date</t>
  </si>
  <si>
    <t>Duration</t>
  </si>
  <si>
    <t>End Date</t>
  </si>
  <si>
    <t>Days completed</t>
  </si>
  <si>
    <t>Progress</t>
  </si>
  <si>
    <t>Budget</t>
  </si>
  <si>
    <t>Actual</t>
  </si>
  <si>
    <t>Gemini</t>
  </si>
  <si>
    <t>Task 1</t>
  </si>
  <si>
    <t>Hirsch</t>
  </si>
  <si>
    <t>Task 2</t>
  </si>
  <si>
    <t>Samora</t>
  </si>
  <si>
    <t>Task 3</t>
  </si>
  <si>
    <t>McFay</t>
  </si>
  <si>
    <t>Task 4</t>
  </si>
  <si>
    <t>Wood</t>
  </si>
  <si>
    <t>Task 5</t>
  </si>
  <si>
    <t>Ladd</t>
  </si>
  <si>
    <t>Task 6</t>
  </si>
  <si>
    <t>Task 7</t>
  </si>
  <si>
    <t>Task 8</t>
  </si>
  <si>
    <t>Task 9</t>
  </si>
  <si>
    <t>Task 10</t>
  </si>
  <si>
    <t>Orion</t>
  </si>
  <si>
    <t>Vega</t>
  </si>
  <si>
    <t>Delta</t>
  </si>
  <si>
    <t>Alpha</t>
  </si>
  <si>
    <t>Grand Total</t>
  </si>
  <si>
    <t xml:space="preserve"> Budget</t>
  </si>
  <si>
    <t xml:space="preserve">  Actual</t>
  </si>
  <si>
    <t xml:space="preserve">Not Started </t>
  </si>
  <si>
    <t>In Progress</t>
  </si>
  <si>
    <t>Completed</t>
  </si>
  <si>
    <t>Remaining</t>
  </si>
  <si>
    <t>Total Tasks</t>
  </si>
  <si>
    <t>PROJECT MANAGEMENT DASHBOARD</t>
  </si>
  <si>
    <t>Sum of Days completed</t>
  </si>
  <si>
    <t>Sum of Duration</t>
  </si>
  <si>
    <t>Values</t>
  </si>
  <si>
    <t>Days Completed</t>
  </si>
  <si>
    <t>Days Remaining</t>
  </si>
  <si>
    <t xml:space="preserve">Actual </t>
  </si>
  <si>
    <t xml:space="preserve">Budget </t>
  </si>
  <si>
    <t>Bar  Chart</t>
  </si>
  <si>
    <t>Doughnut Chart</t>
  </si>
  <si>
    <t>Scroll</t>
  </si>
  <si>
    <t>Rajneesh</t>
  </si>
  <si>
    <t>Sujal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</si>
</sst>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M;\-0.0,,\M"/>
    <numFmt numFmtId="165" formatCode="[$-F800]dddd\,\ mmmm\ dd\,\ yyyy"/>
  </numFmts>
  <fonts count="5" x14ac:knownFonts="1">
    <font>
      <sz val="11"/>
      <color theme="1"/>
      <name val="Calibri"/>
      <family val="2"/>
      <scheme val="minor"/>
    </font>
    <font>
      <sz val="12"/>
      <color theme="1"/>
      <name val="Calibri"/>
      <family val="2"/>
      <scheme val="minor"/>
    </font>
    <font>
      <sz val="11"/>
      <color theme="1"/>
      <name val="Arial"/>
      <family val="2"/>
    </font>
    <font>
      <sz val="16"/>
      <color theme="0"/>
      <name val="Calibri"/>
      <family val="2"/>
      <scheme val="minor"/>
    </font>
    <font>
      <u/>
      <sz val="11"/>
      <color theme="10"/>
      <name val="Calibri"/>
      <family val="2"/>
      <scheme val="minor"/>
    </font>
  </fonts>
  <fills count="4">
    <fill>
      <patternFill patternType="none"/>
    </fill>
    <fill>
      <patternFill patternType="gray125"/>
    </fill>
    <fill>
      <patternFill patternType="solid">
        <fgColor theme="2" tint="-0.499984740745262"/>
        <bgColor indexed="64"/>
      </patternFill>
    </fill>
    <fill>
      <patternFill patternType="solid">
        <fgColor theme="0" tint="-0.14999847407452621"/>
        <bgColor indexed="64"/>
      </patternFill>
    </fill>
  </fills>
  <borders count="1">
    <border>
      <left/>
      <right/>
      <top/>
      <bottom/>
      <diagonal/>
    </border>
  </borders>
  <cellStyleXfs count="2">
    <xf numFmtId="0" fontId="0" fillId="0" borderId="0"/>
    <xf numFmtId="0" fontId="4" fillId="0" borderId="0" applyNumberFormat="0" applyFill="0" applyBorder="0" applyAlignment="0" applyProtection="0"/>
  </cellStyleXfs>
  <cellXfs count="20">
    <xf numFmtId="0" fontId="0" fillId="0" borderId="0" xfId="0"/>
    <xf numFmtId="14" fontId="0" fillId="0" borderId="0" xfId="0" applyNumberFormat="1"/>
    <xf numFmtId="3" fontId="0" fillId="0" borderId="0" xfId="0" applyNumberFormat="1"/>
    <xf numFmtId="0" fontId="1" fillId="0" borderId="0" xfId="0" applyFont="1"/>
    <xf numFmtId="14" fontId="1" fillId="0" borderId="0" xfId="0" applyNumberFormat="1" applyFont="1"/>
    <xf numFmtId="0" fontId="0" fillId="0" borderId="0" xfId="0" pivotButton="1"/>
    <xf numFmtId="0" fontId="0" fillId="0" borderId="0" xfId="0" applyAlignment="1">
      <alignment horizontal="left"/>
    </xf>
    <xf numFmtId="0" fontId="2" fillId="0" borderId="0" xfId="0" applyFont="1"/>
    <xf numFmtId="10" fontId="0" fillId="0" borderId="0" xfId="0" applyNumberFormat="1"/>
    <xf numFmtId="9" fontId="0" fillId="0" borderId="0" xfId="0" applyNumberFormat="1"/>
    <xf numFmtId="164" fontId="0" fillId="0" borderId="0" xfId="0" applyNumberFormat="1"/>
    <xf numFmtId="0" fontId="3" fillId="2" borderId="0" xfId="0" applyFont="1" applyFill="1" applyAlignment="1">
      <alignment vertical="center"/>
    </xf>
    <xf numFmtId="10" fontId="3" fillId="2" borderId="0" xfId="0" applyNumberFormat="1" applyFont="1" applyFill="1" applyAlignment="1">
      <alignment vertical="center"/>
    </xf>
    <xf numFmtId="165" fontId="0" fillId="0" borderId="0" xfId="0" applyNumberFormat="1"/>
    <xf numFmtId="0" fontId="0" fillId="0" borderId="0" xfId="0" pivotButton="1" applyAlignment="1">
      <alignment horizontal="center"/>
    </xf>
    <xf numFmtId="10" fontId="0" fillId="0" borderId="0" xfId="0" pivotButton="1" applyNumberFormat="1" applyAlignment="1">
      <alignment horizontal="center"/>
    </xf>
    <xf numFmtId="0" fontId="0" fillId="0" borderId="0" xfId="0" applyAlignment="1">
      <alignment horizontal="center"/>
    </xf>
    <xf numFmtId="16" fontId="0" fillId="3" borderId="0" xfId="0" applyNumberFormat="1" applyFill="1" applyAlignment="1">
      <alignment horizontal="center" vertical="center"/>
    </xf>
    <xf numFmtId="10" fontId="0" fillId="3" borderId="0" xfId="0" applyNumberFormat="1" applyFill="1"/>
    <xf numFmtId="0" fontId="4" fillId="0" borderId="0" xfId="1"/>
  </cellXfs>
  <cellStyles count="2">
    <cellStyle name="Hyperlink" xfId="1" builtinId="8"/>
    <cellStyle name="Normal" xfId="0" builtinId="0"/>
  </cellStyles>
  <dxfs count="75">
    <dxf>
      <numFmt numFmtId="19" formatCode="dd/mm/yyyy"/>
    </dxf>
    <dxf>
      <numFmt numFmtId="19" formatCode="dd/mm/yyyy"/>
    </dxf>
    <dxf>
      <font>
        <b val="0"/>
        <i val="0"/>
        <strike val="0"/>
        <condense val="0"/>
        <extend val="0"/>
        <outline val="0"/>
        <shadow val="0"/>
        <u val="none"/>
        <vertAlign val="baseline"/>
        <sz val="12"/>
        <color theme="1"/>
        <name val="Calibri"/>
        <family val="2"/>
        <scheme val="minor"/>
      </font>
    </dxf>
    <dxf>
      <fill>
        <patternFill>
          <bgColor theme="5" tint="0.39994506668294322"/>
        </patternFill>
      </fill>
      <border>
        <top style="thin">
          <color theme="0"/>
        </top>
        <bottom style="thin">
          <color theme="0"/>
        </bottom>
        <vertical/>
        <horizontal/>
      </border>
    </dxf>
    <dxf>
      <border>
        <left style="thin">
          <color theme="5" tint="0.39994506668294322"/>
        </left>
        <right style="thin">
          <color theme="5" tint="0.39994506668294322"/>
        </right>
        <top style="thin">
          <color theme="5" tint="0.39994506668294322"/>
        </top>
        <bottom style="thin">
          <color theme="5" tint="0.39994506668294322"/>
        </bottom>
        <vertical/>
        <horizontal/>
      </border>
    </dxf>
    <dxf>
      <fill>
        <patternFill>
          <bgColor theme="0" tint="-0.14996795556505021"/>
        </patternFill>
      </fill>
    </dxf>
    <dxf>
      <fill>
        <patternFill>
          <bgColor theme="0" tint="-0.24994659260841701"/>
        </patternFill>
      </fill>
      <border>
        <top style="thin">
          <color theme="0"/>
        </top>
        <bottom/>
        <vertical/>
        <horizontal/>
      </border>
    </dxf>
    <dxf>
      <fill>
        <patternFill patternType="lightUp">
          <bgColor theme="0" tint="-0.14996795556505021"/>
        </patternFill>
      </fill>
    </dxf>
    <dxf>
      <fill>
        <patternFill patternType="darkUp"/>
      </fill>
      <border>
        <left style="thin">
          <color theme="0"/>
        </left>
        <right style="thin">
          <color theme="0"/>
        </right>
      </border>
    </dxf>
    <dxf>
      <numFmt numFmtId="19" formatCode="dd/mm/yyyy"/>
    </dxf>
    <dxf>
      <numFmt numFmtId="19" formatCode="dd/mm/yyyy"/>
    </dxf>
    <dxf>
      <font>
        <b val="0"/>
        <i val="0"/>
        <strike val="0"/>
        <condense val="0"/>
        <extend val="0"/>
        <outline val="0"/>
        <shadow val="0"/>
        <u val="none"/>
        <vertAlign val="baseline"/>
        <sz val="12"/>
        <color theme="1"/>
        <name val="Calibri"/>
        <family val="2"/>
        <scheme val="minor"/>
      </font>
    </dxf>
    <dxf>
      <fill>
        <patternFill patternType="solid">
          <bgColor theme="0" tint="-0.14999847407452621"/>
        </patternFill>
      </fill>
    </dxf>
    <dxf>
      <alignment vertical="bottom"/>
    </dxf>
    <dxf>
      <alignment vertical="bottom"/>
    </dxf>
    <dxf>
      <alignment vertical="bottom"/>
    </dxf>
    <dxf>
      <alignment vertical="bottom"/>
    </dxf>
    <dxf>
      <alignment vertical="bottom"/>
    </dxf>
    <dxf>
      <alignment vertical="bottom"/>
    </dxf>
    <dxf>
      <alignment vertical="bottom"/>
    </dxf>
    <dxf>
      <alignment vertical="bottom"/>
    </dxf>
    <dxf>
      <alignment vertical="bottom"/>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3" formatCode="#,##0"/>
    </dxf>
    <dxf>
      <numFmt numFmtId="3" formatCode="#,##0"/>
    </dxf>
  </dxfs>
  <tableStyles count="0" defaultTableStyle="TableStyleMedium2" defaultPivotStyle="PivotStyleLight16"/>
  <colors>
    <mruColors>
      <color rgb="FFA3ABA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haredStrings" Target="sharedStrings.xml"/><Relationship Id="rId5" Type="http://schemas.openxmlformats.org/officeDocument/2006/relationships/externalLink" Target="externalLinks/externalLink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solidFill>
                  <a:schemeClr val="bg1"/>
                </a:solidFill>
              </a:rPr>
              <a:t>OVERALL</a:t>
            </a:r>
            <a:r>
              <a:rPr lang="en-IN" baseline="0">
                <a:solidFill>
                  <a:schemeClr val="bg1"/>
                </a:solidFill>
              </a:rPr>
              <a:t> TASK PROGRESS</a:t>
            </a:r>
          </a:p>
        </c:rich>
      </c:tx>
      <c:layout>
        <c:manualLayout>
          <c:xMode val="edge"/>
          <c:yMode val="edge"/>
          <c:x val="9.5826573813951654E-2"/>
          <c:y val="0.12394894894894895"/>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4299977578179618E-2"/>
          <c:y val="0.58867590321701579"/>
          <c:w val="0.90476190476190477"/>
          <c:h val="0.32338063063063061"/>
        </c:manualLayout>
      </c:layout>
      <c:barChart>
        <c:barDir val="bar"/>
        <c:grouping val="stacked"/>
        <c:varyColors val="0"/>
        <c:ser>
          <c:idx val="0"/>
          <c:order val="0"/>
          <c:tx>
            <c:strRef>
              <c:f>Working!$A$4</c:f>
              <c:strCache>
                <c:ptCount val="1"/>
                <c:pt idx="0">
                  <c:v>Not Started </c:v>
                </c:pt>
              </c:strCache>
            </c:strRef>
          </c:tx>
          <c:spPr>
            <a:solidFill>
              <a:schemeClr val="accent1">
                <a:alpha val="85000"/>
              </a:schemeClr>
            </a:solidFill>
            <a:ln>
              <a:noFill/>
            </a:ln>
            <a:effectLst/>
          </c:spPr>
          <c:invertIfNegative val="0"/>
          <c:dPt>
            <c:idx val="0"/>
            <c:invertIfNegative val="0"/>
            <c:bubble3D val="0"/>
            <c:spPr>
              <a:solidFill>
                <a:schemeClr val="lt1"/>
              </a:solidFill>
              <a:ln w="12700" cap="flat" cmpd="sng" algn="ctr">
                <a:solidFill>
                  <a:schemeClr val="accent2"/>
                </a:solidFill>
                <a:prstDash val="solid"/>
                <a:miter lim="800000"/>
              </a:ln>
              <a:effectLst/>
            </c:spPr>
            <c:extLst>
              <c:ext xmlns:c16="http://schemas.microsoft.com/office/drawing/2014/chart" uri="{C3380CC4-5D6E-409C-BE32-E72D297353CC}">
                <c16:uniqueId val="{00000002-28CE-40C9-AED6-BB2869925BE0}"/>
              </c:ext>
            </c:extLst>
          </c:dPt>
          <c:dLbls>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Working!$B$4</c:f>
              <c:numCache>
                <c:formatCode>General</c:formatCode>
                <c:ptCount val="1"/>
                <c:pt idx="0">
                  <c:v>4</c:v>
                </c:pt>
              </c:numCache>
            </c:numRef>
          </c:val>
          <c:extLst>
            <c:ext xmlns:c16="http://schemas.microsoft.com/office/drawing/2014/chart" uri="{C3380CC4-5D6E-409C-BE32-E72D297353CC}">
              <c16:uniqueId val="{00000000-009F-406A-8D57-827433B68760}"/>
            </c:ext>
          </c:extLst>
        </c:ser>
        <c:ser>
          <c:idx val="1"/>
          <c:order val="1"/>
          <c:tx>
            <c:strRef>
              <c:f>Working!$A$5</c:f>
              <c:strCache>
                <c:ptCount val="1"/>
                <c:pt idx="0">
                  <c:v>In Progress</c:v>
                </c:pt>
              </c:strCache>
            </c:strRef>
          </c:tx>
          <c:spPr>
            <a:solidFill>
              <a:schemeClr val="accent2">
                <a:alpha val="80000"/>
              </a:schemeClr>
            </a:solidFill>
            <a:ln w="12700" cap="flat" cmpd="sng" algn="ctr">
              <a:solidFill>
                <a:schemeClr val="accent2"/>
              </a:solidFill>
              <a:prstDash val="solid"/>
              <a:miter lim="800000"/>
            </a:ln>
            <a:effectLst/>
          </c:spPr>
          <c:invertIfNegative val="0"/>
          <c:dPt>
            <c:idx val="0"/>
            <c:invertIfNegative val="0"/>
            <c:bubble3D val="0"/>
            <c:spPr>
              <a:solidFill>
                <a:schemeClr val="accent2">
                  <a:alpha val="80000"/>
                </a:schemeClr>
              </a:solidFill>
              <a:ln w="12700" cap="flat" cmpd="sng" algn="ctr">
                <a:solidFill>
                  <a:schemeClr val="accent2"/>
                </a:solidFill>
                <a:prstDash val="solid"/>
                <a:miter lim="800000"/>
              </a:ln>
              <a:effectLst/>
            </c:spPr>
            <c:extLst>
              <c:ext xmlns:c16="http://schemas.microsoft.com/office/drawing/2014/chart" uri="{C3380CC4-5D6E-409C-BE32-E72D297353CC}">
                <c16:uniqueId val="{00000003-009F-406A-8D57-827433B68760}"/>
              </c:ext>
            </c:extLst>
          </c:dPt>
          <c:dLbls>
            <c:dLbl>
              <c:idx val="0"/>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3-009F-406A-8D57-827433B6876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Working!$B$5</c:f>
              <c:numCache>
                <c:formatCode>General</c:formatCode>
                <c:ptCount val="1"/>
                <c:pt idx="0">
                  <c:v>33</c:v>
                </c:pt>
              </c:numCache>
            </c:numRef>
          </c:val>
          <c:extLst>
            <c:ext xmlns:c16="http://schemas.microsoft.com/office/drawing/2014/chart" uri="{C3380CC4-5D6E-409C-BE32-E72D297353CC}">
              <c16:uniqueId val="{00000001-009F-406A-8D57-827433B68760}"/>
            </c:ext>
          </c:extLst>
        </c:ser>
        <c:ser>
          <c:idx val="2"/>
          <c:order val="2"/>
          <c:tx>
            <c:strRef>
              <c:f>Working!$A$6</c:f>
              <c:strCache>
                <c:ptCount val="1"/>
                <c:pt idx="0">
                  <c:v>Completed</c:v>
                </c:pt>
              </c:strCache>
            </c:strRef>
          </c:tx>
          <c:spPr>
            <a:solidFill>
              <a:schemeClr val="bg2">
                <a:lumMod val="75000"/>
                <a:alpha val="80000"/>
              </a:schemeClr>
            </a:solidFill>
            <a:ln w="12700" cap="flat" cmpd="sng" algn="ctr">
              <a:solidFill>
                <a:schemeClr val="accent2"/>
              </a:solidFill>
              <a:prstDash val="solid"/>
              <a:miter lim="800000"/>
            </a:ln>
            <a:effectLst/>
          </c:spPr>
          <c:invertIfNegative val="0"/>
          <c:dLbls>
            <c:dLbl>
              <c:idx val="0"/>
              <c:numFmt formatCode="0;\-0;"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6.9969040247678013E-2"/>
                      <c:h val="0.11427177177177177"/>
                    </c:manualLayout>
                  </c15:layout>
                </c:ext>
                <c:ext xmlns:c16="http://schemas.microsoft.com/office/drawing/2014/chart" uri="{C3380CC4-5D6E-409C-BE32-E72D297353CC}">
                  <c16:uniqueId val="{00000004-009F-406A-8D57-827433B68760}"/>
                </c:ext>
              </c:extLst>
            </c:dLbl>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Working!$B$6</c:f>
              <c:numCache>
                <c:formatCode>General</c:formatCode>
                <c:ptCount val="1"/>
                <c:pt idx="0">
                  <c:v>3</c:v>
                </c:pt>
              </c:numCache>
            </c:numRef>
          </c:val>
          <c:extLst>
            <c:ext xmlns:c16="http://schemas.microsoft.com/office/drawing/2014/chart" uri="{C3380CC4-5D6E-409C-BE32-E72D297353CC}">
              <c16:uniqueId val="{00000002-009F-406A-8D57-827433B68760}"/>
            </c:ext>
          </c:extLst>
        </c:ser>
        <c:dLbls>
          <c:showLegendKey val="0"/>
          <c:showVal val="0"/>
          <c:showCatName val="0"/>
          <c:showSerName val="0"/>
          <c:showPercent val="0"/>
          <c:showBubbleSize val="0"/>
        </c:dLbls>
        <c:gapWidth val="0"/>
        <c:overlap val="100"/>
        <c:axId val="1046769328"/>
        <c:axId val="1046761840"/>
      </c:barChart>
      <c:catAx>
        <c:axId val="1046769328"/>
        <c:scaling>
          <c:orientation val="minMax"/>
        </c:scaling>
        <c:delete val="1"/>
        <c:axPos val="l"/>
        <c:numFmt formatCode="General" sourceLinked="1"/>
        <c:majorTickMark val="none"/>
        <c:minorTickMark val="none"/>
        <c:tickLblPos val="nextTo"/>
        <c:crossAx val="1046761840"/>
        <c:crosses val="autoZero"/>
        <c:auto val="1"/>
        <c:lblAlgn val="ctr"/>
        <c:lblOffset val="100"/>
        <c:noMultiLvlLbl val="0"/>
      </c:catAx>
      <c:valAx>
        <c:axId val="1046761840"/>
        <c:scaling>
          <c:orientation val="minMax"/>
        </c:scaling>
        <c:delete val="1"/>
        <c:axPos val="b"/>
        <c:numFmt formatCode="General" sourceLinked="1"/>
        <c:majorTickMark val="none"/>
        <c:minorTickMark val="none"/>
        <c:tickLblPos val="nextTo"/>
        <c:crossAx val="1046769328"/>
        <c:crosses val="autoZero"/>
        <c:crossBetween val="between"/>
      </c:valAx>
      <c:spPr>
        <a:noFill/>
        <a:ln>
          <a:noFill/>
        </a:ln>
        <a:effectLst/>
      </c:spPr>
    </c:plotArea>
    <c:legend>
      <c:legendPos val="t"/>
      <c:layout>
        <c:manualLayout>
          <c:xMode val="edge"/>
          <c:yMode val="edge"/>
          <c:x val="3.3249581239530986E-2"/>
          <c:y val="0.41094617271201755"/>
          <c:w val="0.77801540510953715"/>
          <c:h val="0.1303280183894625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6531332020997372"/>
          <c:y val="0.47143065450152066"/>
          <c:w val="0.73011537620297462"/>
          <c:h val="0.52856934549847934"/>
        </c:manualLayout>
      </c:layout>
      <c:doughnutChart>
        <c:varyColors val="1"/>
        <c:ser>
          <c:idx val="0"/>
          <c:order val="0"/>
          <c:dPt>
            <c:idx val="0"/>
            <c:bubble3D val="0"/>
            <c:spPr>
              <a:solidFill>
                <a:schemeClr val="bg2">
                  <a:lumMod val="75000"/>
                  <a:alpha val="80000"/>
                </a:schemeClr>
              </a:solidFill>
              <a:ln w="19050">
                <a:solidFill>
                  <a:schemeClr val="lt1"/>
                </a:solidFill>
              </a:ln>
              <a:effectLst/>
            </c:spPr>
            <c:extLst>
              <c:ext xmlns:c16="http://schemas.microsoft.com/office/drawing/2014/chart" uri="{C3380CC4-5D6E-409C-BE32-E72D297353CC}">
                <c16:uniqueId val="{00000001-D977-4FF2-B90C-59660A82DBC1}"/>
              </c:ext>
            </c:extLst>
          </c:dPt>
          <c:dPt>
            <c:idx val="1"/>
            <c:bubble3D val="0"/>
            <c:spPr>
              <a:solidFill>
                <a:schemeClr val="accent2">
                  <a:alpha val="80000"/>
                </a:schemeClr>
              </a:solidFill>
              <a:ln w="19050">
                <a:solidFill>
                  <a:schemeClr val="lt1"/>
                </a:solidFill>
              </a:ln>
              <a:effectLst/>
            </c:spPr>
            <c:extLst>
              <c:ext xmlns:c16="http://schemas.microsoft.com/office/drawing/2014/chart" uri="{C3380CC4-5D6E-409C-BE32-E72D297353CC}">
                <c16:uniqueId val="{00000003-D977-4FF2-B90C-59660A82DBC1}"/>
              </c:ext>
            </c:extLst>
          </c:dPt>
          <c:cat>
            <c:strRef>
              <c:f>Working!$D$20:$D$21</c:f>
              <c:strCache>
                <c:ptCount val="2"/>
                <c:pt idx="0">
                  <c:v>Days Completed</c:v>
                </c:pt>
                <c:pt idx="1">
                  <c:v>Days Remaining</c:v>
                </c:pt>
              </c:strCache>
            </c:strRef>
          </c:cat>
          <c:val>
            <c:numRef>
              <c:f>Working!$E$20:$E$21</c:f>
              <c:numCache>
                <c:formatCode>0%</c:formatCode>
                <c:ptCount val="2"/>
                <c:pt idx="0">
                  <c:v>0.42105263157894735</c:v>
                </c:pt>
                <c:pt idx="1">
                  <c:v>0.57894736842105265</c:v>
                </c:pt>
              </c:numCache>
            </c:numRef>
          </c:val>
          <c:extLst>
            <c:ext xmlns:c16="http://schemas.microsoft.com/office/drawing/2014/chart" uri="{C3380CC4-5D6E-409C-BE32-E72D297353CC}">
              <c16:uniqueId val="{00000004-D977-4FF2-B90C-59660A82DBC1}"/>
            </c:ext>
          </c:extLst>
        </c:ser>
        <c:dLbls>
          <c:showLegendKey val="0"/>
          <c:showVal val="0"/>
          <c:showCatName val="0"/>
          <c:showSerName val="0"/>
          <c:showPercent val="0"/>
          <c:showBubbleSize val="0"/>
          <c:showLeaderLines val="1"/>
        </c:dLbls>
        <c:firstSliceAng val="0"/>
        <c:holeSize val="60"/>
      </c:doughnutChart>
      <c:spPr>
        <a:noFill/>
        <a:ln>
          <a:noFill/>
        </a:ln>
        <a:effectLst>
          <a:softEdge rad="0"/>
        </a:effectLst>
      </c:spPr>
    </c:plotArea>
    <c:legend>
      <c:legendPos val="t"/>
      <c:legendEntry>
        <c:idx val="0"/>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Entry>
      <c:legendEntry>
        <c:idx val="1"/>
        <c:txPr>
          <a:bodyPr rot="0" spcFirstLastPara="1" vertOverflow="ellipsis" vert="horz" wrap="square" anchor="ctr" anchorCtr="1"/>
          <a:lstStyle/>
          <a:p>
            <a:pPr>
              <a:defRPr sz="900" b="0" i="0" u="none" strike="noStrike" kern="1200" baseline="0">
                <a:ln>
                  <a:noFill/>
                </a:ln>
                <a:solidFill>
                  <a:schemeClr val="bg1"/>
                </a:solidFill>
                <a:latin typeface="+mn-lt"/>
                <a:ea typeface="+mn-ea"/>
                <a:cs typeface="+mn-cs"/>
              </a:defRPr>
            </a:pPr>
            <a:endParaRPr lang="en-US"/>
          </a:p>
        </c:txPr>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n-IN" sz="1200" baseline="0">
                <a:solidFill>
                  <a:schemeClr val="bg1"/>
                </a:solidFill>
              </a:rPr>
              <a:t>BUDGET </a:t>
            </a:r>
          </a:p>
          <a:p>
            <a:pPr>
              <a:defRPr sz="1100"/>
            </a:pPr>
            <a:r>
              <a:rPr lang="en-IN" sz="1200" baseline="0">
                <a:solidFill>
                  <a:schemeClr val="bg1"/>
                </a:solidFill>
              </a:rPr>
              <a:t>SPENT</a:t>
            </a:r>
          </a:p>
        </c:rich>
      </c:tx>
      <c:layout>
        <c:manualLayout>
          <c:xMode val="edge"/>
          <c:yMode val="edge"/>
          <c:x val="0.26643999045573846"/>
          <c:y val="5.947033260186739E-2"/>
        </c:manualLayout>
      </c:layout>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23882992886758719"/>
          <c:y val="0.44595327223441333"/>
          <c:w val="0.4584813673653112"/>
          <c:h val="0.51861007128207337"/>
        </c:manualLayout>
      </c:layout>
      <c:doughnutChart>
        <c:varyColors val="1"/>
        <c:ser>
          <c:idx val="0"/>
          <c:order val="0"/>
          <c:dPt>
            <c:idx val="0"/>
            <c:bubble3D val="0"/>
            <c:spPr>
              <a:solidFill>
                <a:schemeClr val="bg2">
                  <a:lumMod val="75000"/>
                  <a:alpha val="80000"/>
                </a:schemeClr>
              </a:solidFill>
              <a:ln w="19050">
                <a:solidFill>
                  <a:schemeClr val="lt1"/>
                </a:solidFill>
              </a:ln>
              <a:effectLst/>
            </c:spPr>
            <c:extLst>
              <c:ext xmlns:c16="http://schemas.microsoft.com/office/drawing/2014/chart" uri="{C3380CC4-5D6E-409C-BE32-E72D297353CC}">
                <c16:uniqueId val="{00000001-FD8F-4419-96E0-3F3A025B045D}"/>
              </c:ext>
            </c:extLst>
          </c:dPt>
          <c:dPt>
            <c:idx val="1"/>
            <c:bubble3D val="0"/>
            <c:spPr>
              <a:solidFill>
                <a:schemeClr val="accent2">
                  <a:alpha val="80000"/>
                </a:schemeClr>
              </a:solidFill>
              <a:ln w="19050">
                <a:solidFill>
                  <a:schemeClr val="lt1"/>
                </a:solidFill>
              </a:ln>
              <a:effectLst/>
            </c:spPr>
            <c:extLst>
              <c:ext xmlns:c16="http://schemas.microsoft.com/office/drawing/2014/chart" uri="{C3380CC4-5D6E-409C-BE32-E72D297353CC}">
                <c16:uniqueId val="{00000003-FD8F-4419-96E0-3F3A025B045D}"/>
              </c:ext>
            </c:extLst>
          </c:dPt>
          <c:val>
            <c:numRef>
              <c:f>Working!$G$6:$H$6</c:f>
              <c:numCache>
                <c:formatCode>0%</c:formatCode>
                <c:ptCount val="2"/>
                <c:pt idx="0">
                  <c:v>0.42347250571210965</c:v>
                </c:pt>
                <c:pt idx="1">
                  <c:v>0.57652749428789041</c:v>
                </c:pt>
              </c:numCache>
            </c:numRef>
          </c:val>
          <c:extLst>
            <c:ext xmlns:c16="http://schemas.microsoft.com/office/drawing/2014/chart" uri="{C3380CC4-5D6E-409C-BE32-E72D297353CC}">
              <c16:uniqueId val="{00000004-FD8F-4419-96E0-3F3A025B045D}"/>
            </c:ext>
          </c:extLst>
        </c:ser>
        <c:dLbls>
          <c:showLegendKey val="0"/>
          <c:showVal val="0"/>
          <c:showCatName val="0"/>
          <c:showSerName val="0"/>
          <c:showPercent val="0"/>
          <c:showBubbleSize val="0"/>
          <c:showLeaderLines val="1"/>
        </c:dLbls>
        <c:firstSliceAng val="0"/>
        <c:holeSize val="6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Management Dashboard.xlsx]Working!PivotTable8</c:name>
    <c:fmtId val="2"/>
  </c:pivotSource>
  <c:chart>
    <c:title>
      <c:tx>
        <c:rich>
          <a:bodyPr rot="0" spcFirstLastPara="1" vertOverflow="ellipsis" vert="horz" wrap="square" anchor="ctr" anchorCtr="1"/>
          <a:lstStyle/>
          <a:p>
            <a:pPr algn="l">
              <a:defRPr sz="1400" b="0" i="0" u="none" strike="noStrike" kern="1200" spc="0" baseline="0">
                <a:solidFill>
                  <a:schemeClr val="bg1"/>
                </a:solidFill>
                <a:latin typeface="+mn-lt"/>
                <a:ea typeface="+mn-ea"/>
                <a:cs typeface="+mn-cs"/>
              </a:defRPr>
            </a:pPr>
            <a:r>
              <a:rPr lang="en-IN">
                <a:solidFill>
                  <a:schemeClr val="bg1"/>
                </a:solidFill>
              </a:rPr>
              <a:t>BUDGET</a:t>
            </a:r>
            <a:r>
              <a:rPr lang="en-IN" baseline="0">
                <a:solidFill>
                  <a:schemeClr val="bg1"/>
                </a:solidFill>
              </a:rPr>
              <a:t> VS ACTUAL</a:t>
            </a:r>
            <a:endParaRPr lang="en-IN">
              <a:solidFill>
                <a:schemeClr val="bg1"/>
              </a:solidFill>
            </a:endParaRPr>
          </a:p>
        </c:rich>
      </c:tx>
      <c:layout>
        <c:manualLayout>
          <c:xMode val="edge"/>
          <c:yMode val="edge"/>
          <c:x val="7.0555555555555552E-2"/>
          <c:y val="8.512064343163539E-2"/>
        </c:manualLayout>
      </c:layout>
      <c:overlay val="0"/>
      <c:spPr>
        <a:noFill/>
        <a:ln>
          <a:noFill/>
        </a:ln>
        <a:effectLst/>
      </c:spPr>
      <c:txPr>
        <a:bodyPr rot="0" spcFirstLastPara="1" vertOverflow="ellipsis" vert="horz" wrap="square" anchor="ctr" anchorCtr="1"/>
        <a:lstStyle/>
        <a:p>
          <a:pPr algn="l">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1"/>
          <c:showPercent val="0"/>
          <c:showBubbleSize val="0"/>
          <c:separator>
</c:separator>
          <c:extLst>
            <c:ext xmlns:c15="http://schemas.microsoft.com/office/drawing/2012/chart" uri="{CE6537A1-D6FC-4f65-9D91-7224C49458BB}"/>
          </c:extLst>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1"/>
          <c:showPercent val="0"/>
          <c:showBubbleSize val="0"/>
          <c:separator>
</c:separator>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1"/>
          <c:showPercent val="0"/>
          <c:showBubbleSize val="0"/>
          <c:separator>
</c:separator>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1"/>
          <c:showPercent val="0"/>
          <c:showBubbleSize val="0"/>
          <c:separator>
</c:separator>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bg2">
              <a:lumMod val="75000"/>
              <a:alpha val="8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1"/>
          <c:showPercent val="0"/>
          <c:showBubbleSize val="0"/>
          <c:separator>
</c:separator>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lumMod val="50000"/>
                    </a:schemeClr>
                  </a:solidFill>
                  <a:latin typeface="+mn-lt"/>
                  <a:ea typeface="+mn-ea"/>
                  <a:cs typeface="+mn-cs"/>
                </a:defRPr>
              </a:pPr>
              <a:endParaRPr lang="en-US"/>
            </a:p>
          </c:txPr>
          <c:dLblPos val="outEnd"/>
          <c:showLegendKey val="0"/>
          <c:showVal val="1"/>
          <c:showCatName val="0"/>
          <c:showSerName val="1"/>
          <c:showPercent val="0"/>
          <c:showBubbleSize val="0"/>
          <c:separator>
</c:separator>
          <c:extLst>
            <c:ext xmlns:c15="http://schemas.microsoft.com/office/drawing/2012/chart" uri="{CE6537A1-D6FC-4f65-9D91-7224C49458BB}"/>
          </c:extLst>
        </c:dLbl>
      </c:pivotFmt>
      <c:pivotFmt>
        <c:idx val="9"/>
        <c:spPr>
          <a:solidFill>
            <a:schemeClr val="accent2">
              <a:alpha val="80000"/>
            </a:schemeClr>
          </a:solidFill>
          <a:ln>
            <a:noFill/>
          </a:ln>
          <a:effectLst/>
        </c:spPr>
      </c:pivotFmt>
    </c:pivotFmts>
    <c:plotArea>
      <c:layout>
        <c:manualLayout>
          <c:layoutTarget val="inner"/>
          <c:xMode val="edge"/>
          <c:yMode val="edge"/>
          <c:x val="5.2916666666666667E-2"/>
          <c:y val="0.3886230265117665"/>
          <c:w val="0.88240740740740753"/>
          <c:h val="0.50734063151623476"/>
        </c:manualLayout>
      </c:layout>
      <c:barChart>
        <c:barDir val="bar"/>
        <c:grouping val="clustered"/>
        <c:varyColors val="0"/>
        <c:ser>
          <c:idx val="0"/>
          <c:order val="0"/>
          <c:tx>
            <c:strRef>
              <c:f>Working!$G$4</c:f>
              <c:strCache>
                <c:ptCount val="1"/>
                <c:pt idx="0">
                  <c:v>Actual </c:v>
                </c:pt>
              </c:strCache>
            </c:strRef>
          </c:tx>
          <c:spPr>
            <a:solidFill>
              <a:schemeClr val="accent1"/>
            </a:solidFill>
            <a:ln>
              <a:noFill/>
            </a:ln>
            <a:effectLst/>
          </c:spPr>
          <c:invertIfNegative val="0"/>
          <c:dPt>
            <c:idx val="0"/>
            <c:invertIfNegative val="0"/>
            <c:bubble3D val="0"/>
            <c:spPr>
              <a:solidFill>
                <a:schemeClr val="bg2">
                  <a:lumMod val="75000"/>
                  <a:alpha val="80000"/>
                </a:schemeClr>
              </a:solidFill>
              <a:ln>
                <a:noFill/>
              </a:ln>
              <a:effectLst/>
            </c:spPr>
            <c:extLst>
              <c:ext xmlns:c16="http://schemas.microsoft.com/office/drawing/2014/chart" uri="{C3380CC4-5D6E-409C-BE32-E72D297353CC}">
                <c16:uniqueId val="{00000000-6CBA-41DD-9B71-2FE195D84B77}"/>
              </c:ext>
            </c:extLst>
          </c:dPt>
          <c:dLbls>
            <c:dLbl>
              <c:idx val="0"/>
              <c:dLblPos val="outEnd"/>
              <c:showLegendKey val="0"/>
              <c:showVal val="1"/>
              <c:showCatName val="0"/>
              <c:showSerName val="1"/>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0-6CBA-41DD-9B71-2FE195D84B7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Working!$G$5</c:f>
              <c:strCache>
                <c:ptCount val="1"/>
                <c:pt idx="0">
                  <c:v>Total</c:v>
                </c:pt>
              </c:strCache>
            </c:strRef>
          </c:cat>
          <c:val>
            <c:numRef>
              <c:f>Working!$G$5</c:f>
              <c:numCache>
                <c:formatCode>0.0,,\M;\-0.0,,\M</c:formatCode>
                <c:ptCount val="1"/>
                <c:pt idx="0">
                  <c:v>8340291</c:v>
                </c:pt>
              </c:numCache>
            </c:numRef>
          </c:val>
          <c:extLst>
            <c:ext xmlns:c16="http://schemas.microsoft.com/office/drawing/2014/chart" uri="{C3380CC4-5D6E-409C-BE32-E72D297353CC}">
              <c16:uniqueId val="{00000001-6CBA-41DD-9B71-2FE195D84B77}"/>
            </c:ext>
          </c:extLst>
        </c:ser>
        <c:ser>
          <c:idx val="1"/>
          <c:order val="1"/>
          <c:tx>
            <c:strRef>
              <c:f>Working!$H$4</c:f>
              <c:strCache>
                <c:ptCount val="1"/>
                <c:pt idx="0">
                  <c:v>Budget </c:v>
                </c:pt>
              </c:strCache>
            </c:strRef>
          </c:tx>
          <c:spPr>
            <a:solidFill>
              <a:schemeClr val="accent2"/>
            </a:solidFill>
            <a:ln>
              <a:noFill/>
            </a:ln>
            <a:effectLst/>
          </c:spPr>
          <c:invertIfNegative val="0"/>
          <c:dPt>
            <c:idx val="0"/>
            <c:invertIfNegative val="0"/>
            <c:bubble3D val="0"/>
            <c:spPr>
              <a:solidFill>
                <a:schemeClr val="accent2">
                  <a:alpha val="80000"/>
                </a:schemeClr>
              </a:solidFill>
              <a:ln>
                <a:noFill/>
              </a:ln>
              <a:effectLst/>
            </c:spPr>
            <c:extLst>
              <c:ext xmlns:c16="http://schemas.microsoft.com/office/drawing/2014/chart" uri="{C3380CC4-5D6E-409C-BE32-E72D297353CC}">
                <c16:uniqueId val="{00000000-2A67-4528-92A2-853FDDED8E7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lumMod val="50000"/>
                      </a:schemeClr>
                    </a:solidFill>
                    <a:latin typeface="+mn-lt"/>
                    <a:ea typeface="+mn-ea"/>
                    <a:cs typeface="+mn-cs"/>
                  </a:defRPr>
                </a:pPr>
                <a:endParaRPr lang="en-US"/>
              </a:p>
            </c:txPr>
            <c:dLblPos val="outEnd"/>
            <c:showLegendKey val="0"/>
            <c:showVal val="1"/>
            <c:showCatName val="0"/>
            <c:showSerName val="1"/>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Working!$G$5</c:f>
              <c:strCache>
                <c:ptCount val="1"/>
                <c:pt idx="0">
                  <c:v>Total</c:v>
                </c:pt>
              </c:strCache>
            </c:strRef>
          </c:cat>
          <c:val>
            <c:numRef>
              <c:f>Working!$H$5</c:f>
              <c:numCache>
                <c:formatCode>0.0,,\M;\-0.0,,\M</c:formatCode>
                <c:ptCount val="1"/>
                <c:pt idx="0">
                  <c:v>19695000</c:v>
                </c:pt>
              </c:numCache>
            </c:numRef>
          </c:val>
          <c:extLst>
            <c:ext xmlns:c16="http://schemas.microsoft.com/office/drawing/2014/chart" uri="{C3380CC4-5D6E-409C-BE32-E72D297353CC}">
              <c16:uniqueId val="{00000002-6CBA-41DD-9B71-2FE195D84B77}"/>
            </c:ext>
          </c:extLst>
        </c:ser>
        <c:dLbls>
          <c:dLblPos val="outEnd"/>
          <c:showLegendKey val="0"/>
          <c:showVal val="1"/>
          <c:showCatName val="0"/>
          <c:showSerName val="0"/>
          <c:showPercent val="0"/>
          <c:showBubbleSize val="0"/>
        </c:dLbls>
        <c:gapWidth val="0"/>
        <c:overlap val="-30"/>
        <c:axId val="44484224"/>
        <c:axId val="44485056"/>
      </c:barChart>
      <c:catAx>
        <c:axId val="44484224"/>
        <c:scaling>
          <c:orientation val="minMax"/>
        </c:scaling>
        <c:delete val="1"/>
        <c:axPos val="l"/>
        <c:numFmt formatCode="General" sourceLinked="1"/>
        <c:majorTickMark val="out"/>
        <c:minorTickMark val="none"/>
        <c:tickLblPos val="nextTo"/>
        <c:crossAx val="44485056"/>
        <c:crosses val="autoZero"/>
        <c:auto val="1"/>
        <c:lblAlgn val="ctr"/>
        <c:lblOffset val="100"/>
        <c:noMultiLvlLbl val="0"/>
      </c:catAx>
      <c:valAx>
        <c:axId val="44485056"/>
        <c:scaling>
          <c:orientation val="minMax"/>
        </c:scaling>
        <c:delete val="1"/>
        <c:axPos val="b"/>
        <c:numFmt formatCode="0.0,,\M;\-0.0,,\M" sourceLinked="1"/>
        <c:majorTickMark val="out"/>
        <c:minorTickMark val="none"/>
        <c:tickLblPos val="nextTo"/>
        <c:crossAx val="444842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Scroll" dx="26" fmlaLink="Working!$K$5" horiz="1" max="30" noThreeD="1" page="7" val="0"/>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11</xdr:col>
      <xdr:colOff>449580</xdr:colOff>
      <xdr:row>0</xdr:row>
      <xdr:rowOff>0</xdr:rowOff>
    </xdr:from>
    <xdr:to>
      <xdr:col>15</xdr:col>
      <xdr:colOff>434340</xdr:colOff>
      <xdr:row>3</xdr:row>
      <xdr:rowOff>411480</xdr:rowOff>
    </xdr:to>
    <xdr:graphicFrame macro="">
      <xdr:nvGraphicFramePr>
        <xdr:cNvPr id="2" name="Chart 1">
          <a:extLst>
            <a:ext uri="{FF2B5EF4-FFF2-40B4-BE49-F238E27FC236}">
              <a16:creationId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243840</xdr:colOff>
      <xdr:row>0</xdr:row>
      <xdr:rowOff>30480</xdr:rowOff>
    </xdr:from>
    <xdr:to>
      <xdr:col>11</xdr:col>
      <xdr:colOff>579120</xdr:colOff>
      <xdr:row>3</xdr:row>
      <xdr:rowOff>419100</xdr:rowOff>
    </xdr:to>
    <xdr:graphicFrame macro="">
      <xdr:nvGraphicFramePr>
        <xdr:cNvPr id="3" name="Chart 2">
          <a:extLst>
            <a:ext uri="{FF2B5EF4-FFF2-40B4-BE49-F238E27FC236}">
              <a16:creationId xmlns:a16="http://schemas.microsoft.com/office/drawing/2014/main" id="{00000000-0008-0000-00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640080</xdr:colOff>
      <xdr:row>0</xdr:row>
      <xdr:rowOff>60960</xdr:rowOff>
    </xdr:from>
    <xdr:to>
      <xdr:col>16</xdr:col>
      <xdr:colOff>693420</xdr:colOff>
      <xdr:row>4</xdr:row>
      <xdr:rowOff>22860</xdr:rowOff>
    </xdr:to>
    <xdr:graphicFrame macro="">
      <xdr:nvGraphicFramePr>
        <xdr:cNvPr id="4" name="Chart 3">
          <a:extLst>
            <a:ext uri="{FF2B5EF4-FFF2-40B4-BE49-F238E27FC236}">
              <a16:creationId xmlns:a16="http://schemas.microsoft.com/office/drawing/2014/main" id="{00000000-0008-0000-00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731520</xdr:colOff>
      <xdr:row>0</xdr:row>
      <xdr:rowOff>83820</xdr:rowOff>
    </xdr:from>
    <xdr:to>
      <xdr:col>19</xdr:col>
      <xdr:colOff>495300</xdr:colOff>
      <xdr:row>4</xdr:row>
      <xdr:rowOff>121920</xdr:rowOff>
    </xdr:to>
    <xdr:graphicFrame macro="">
      <xdr:nvGraphicFramePr>
        <xdr:cNvPr id="5" name="Chart 4">
          <a:extLst>
            <a:ext uri="{FF2B5EF4-FFF2-40B4-BE49-F238E27FC236}">
              <a16:creationId xmlns:a16="http://schemas.microsoft.com/office/drawing/2014/main" id="{00000000-0008-0000-00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106680</xdr:colOff>
      <xdr:row>1</xdr:row>
      <xdr:rowOff>53341</xdr:rowOff>
    </xdr:from>
    <xdr:to>
      <xdr:col>5</xdr:col>
      <xdr:colOff>15240</xdr:colOff>
      <xdr:row>3</xdr:row>
      <xdr:rowOff>274320</xdr:rowOff>
    </xdr:to>
    <mc:AlternateContent xmlns:mc="http://schemas.openxmlformats.org/markup-compatibility/2006" xmlns:a14="http://schemas.microsoft.com/office/drawing/2010/main">
      <mc:Choice Requires="a14">
        <xdr:graphicFrame macro="">
          <xdr:nvGraphicFramePr>
            <xdr:cNvPr id="6" name="Project">
              <a:extLst>
                <a:ext uri="{FF2B5EF4-FFF2-40B4-BE49-F238E27FC236}">
                  <a16:creationId xmlns:a16="http://schemas.microsoft.com/office/drawing/2014/main" id="{00000000-0008-0000-0000-000006000000}"/>
                </a:ext>
              </a:extLst>
            </xdr:cNvPr>
            <xdr:cNvGraphicFramePr/>
          </xdr:nvGraphicFramePr>
          <xdr:xfrm>
            <a:off x="0" y="0"/>
            <a:ext cx="0" cy="0"/>
          </xdr:xfrm>
          <a:graphic>
            <a:graphicData uri="http://schemas.microsoft.com/office/drawing/2010/slicer">
              <sle:slicer xmlns:sle="http://schemas.microsoft.com/office/drawing/2010/slicer" name="Project"/>
            </a:graphicData>
          </a:graphic>
        </xdr:graphicFrame>
      </mc:Choice>
      <mc:Fallback xmlns="">
        <xdr:sp macro="" textlink="">
          <xdr:nvSpPr>
            <xdr:cNvPr id="0" name=""/>
            <xdr:cNvSpPr>
              <a:spLocks noTextEdit="1"/>
            </xdr:cNvSpPr>
          </xdr:nvSpPr>
          <xdr:spPr>
            <a:xfrm>
              <a:off x="106680" y="632461"/>
              <a:ext cx="3924300" cy="6248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106680</xdr:colOff>
      <xdr:row>1</xdr:row>
      <xdr:rowOff>53340</xdr:rowOff>
    </xdr:from>
    <xdr:to>
      <xdr:col>9</xdr:col>
      <xdr:colOff>739140</xdr:colOff>
      <xdr:row>3</xdr:row>
      <xdr:rowOff>274320</xdr:rowOff>
    </xdr:to>
    <mc:AlternateContent xmlns:mc="http://schemas.openxmlformats.org/markup-compatibility/2006" xmlns:a14="http://schemas.microsoft.com/office/drawing/2010/main">
      <mc:Choice Requires="a14">
        <xdr:graphicFrame macro="">
          <xdr:nvGraphicFramePr>
            <xdr:cNvPr id="7" name="Manager">
              <a:extLst>
                <a:ext uri="{FF2B5EF4-FFF2-40B4-BE49-F238E27FC236}">
                  <a16:creationId xmlns:a16="http://schemas.microsoft.com/office/drawing/2014/main" id="{00000000-0008-0000-0000-000007000000}"/>
                </a:ext>
              </a:extLst>
            </xdr:cNvPr>
            <xdr:cNvGraphicFramePr/>
          </xdr:nvGraphicFramePr>
          <xdr:xfrm>
            <a:off x="0" y="0"/>
            <a:ext cx="0" cy="0"/>
          </xdr:xfrm>
          <a:graphic>
            <a:graphicData uri="http://schemas.microsoft.com/office/drawing/2010/slicer">
              <sle:slicer xmlns:sle="http://schemas.microsoft.com/office/drawing/2010/slicer" name="Manager"/>
            </a:graphicData>
          </a:graphic>
        </xdr:graphicFrame>
      </mc:Choice>
      <mc:Fallback xmlns="">
        <xdr:sp macro="" textlink="">
          <xdr:nvSpPr>
            <xdr:cNvPr id="0" name=""/>
            <xdr:cNvSpPr>
              <a:spLocks noTextEdit="1"/>
            </xdr:cNvSpPr>
          </xdr:nvSpPr>
          <xdr:spPr>
            <a:xfrm>
              <a:off x="4069080" y="632460"/>
              <a:ext cx="3543300" cy="6248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mc:AlternateContent xmlns:mc="http://schemas.openxmlformats.org/markup-compatibility/2006">
    <mc:Choice xmlns:a14="http://schemas.microsoft.com/office/drawing/2010/main" Requires="a14">
      <xdr:twoCellAnchor editAs="oneCell">
        <xdr:from>
          <xdr:col>8</xdr:col>
          <xdr:colOff>99060</xdr:colOff>
          <xdr:row>0</xdr:row>
          <xdr:rowOff>182880</xdr:rowOff>
        </xdr:from>
        <xdr:to>
          <xdr:col>10</xdr:col>
          <xdr:colOff>76200</xdr:colOff>
          <xdr:row>0</xdr:row>
          <xdr:rowOff>342900</xdr:rowOff>
        </xdr:to>
        <xdr:sp macro="" textlink="">
          <xdr:nvSpPr>
            <xdr:cNvPr id="1025" name="Scroll Bar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drawings/drawing2.xml><?xml version="1.0" encoding="utf-8"?>
<c:userShapes xmlns:c="http://schemas.openxmlformats.org/drawingml/2006/chart">
  <cdr:relSizeAnchor xmlns:cdr="http://schemas.openxmlformats.org/drawingml/2006/chartDrawing">
    <cdr:from>
      <cdr:x>0.55033</cdr:x>
      <cdr:y>0.71223</cdr:y>
    </cdr:from>
    <cdr:to>
      <cdr:x>1</cdr:x>
      <cdr:y>1</cdr:y>
    </cdr:to>
    <cdr:sp macro="" textlink="">
      <cdr:nvSpPr>
        <cdr:cNvPr id="2" name="TextBox 1">
          <a:extLst xmlns:a="http://schemas.openxmlformats.org/drawingml/2006/main">
            <a:ext uri="{FF2B5EF4-FFF2-40B4-BE49-F238E27FC236}">
              <a16:creationId xmlns:a16="http://schemas.microsoft.com/office/drawing/2014/main" id="{2F9C374C-5434-BDBB-8A45-4A74F58385F1}"/>
            </a:ext>
          </a:extLst>
        </cdr:cNvPr>
        <cdr:cNvSpPr txBox="1"/>
      </cdr:nvSpPr>
      <cdr:spPr>
        <a:xfrm xmlns:a="http://schemas.openxmlformats.org/drawingml/2006/main">
          <a:off x="693420" y="948690"/>
          <a:ext cx="566580" cy="38331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IN" sz="1100"/>
        </a:p>
      </cdr:txBody>
    </cdr:sp>
  </cdr:relSizeAnchor>
  <cdr:relSizeAnchor xmlns:cdr="http://schemas.openxmlformats.org/drawingml/2006/chartDrawing">
    <cdr:from>
      <cdr:x>0.37495</cdr:x>
      <cdr:y>0.57653</cdr:y>
    </cdr:from>
    <cdr:to>
      <cdr:x>0.81038</cdr:x>
      <cdr:y>0.71939</cdr:y>
    </cdr:to>
    <cdr:sp macro="" textlink="Working!$G$20">
      <cdr:nvSpPr>
        <cdr:cNvPr id="3" name="TextBox 2">
          <a:extLst xmlns:a="http://schemas.openxmlformats.org/drawingml/2006/main">
            <a:ext uri="{FF2B5EF4-FFF2-40B4-BE49-F238E27FC236}">
              <a16:creationId xmlns:a16="http://schemas.microsoft.com/office/drawing/2014/main" id="{77E06C0A-1EE7-5969-B786-C6ADD1B7AC5A}"/>
            </a:ext>
          </a:extLst>
        </cdr:cNvPr>
        <cdr:cNvSpPr txBox="1"/>
      </cdr:nvSpPr>
      <cdr:spPr>
        <a:xfrm xmlns:a="http://schemas.openxmlformats.org/drawingml/2006/main">
          <a:off x="472437" y="861060"/>
          <a:ext cx="548642" cy="21336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fld id="{217CB35F-0B52-4011-9087-4BEE5D9F4929}" type="TxLink">
            <a:rPr lang="en-US" sz="1100" b="0" i="0" u="none" strike="noStrike">
              <a:solidFill>
                <a:schemeClr val="bg2">
                  <a:lumMod val="50000"/>
                </a:schemeClr>
              </a:solidFill>
              <a:latin typeface="Calibri"/>
              <a:cs typeface="Calibri"/>
            </a:rPr>
            <a:pPr/>
            <a:t> </a:t>
          </a:fld>
          <a:endParaRPr lang="en-IN" sz="1100">
            <a:solidFill>
              <a:schemeClr val="bg2">
                <a:lumMod val="50000"/>
              </a:schemeClr>
            </a:solidFill>
          </a:endParaRPr>
        </a:p>
      </cdr:txBody>
    </cdr:sp>
  </cdr:relSizeAnchor>
  <cdr:relSizeAnchor xmlns:cdr="http://schemas.openxmlformats.org/drawingml/2006/chartDrawing">
    <cdr:from>
      <cdr:x>0.31426</cdr:x>
      <cdr:y>0.6464</cdr:y>
    </cdr:from>
    <cdr:to>
      <cdr:x>0.7573</cdr:x>
      <cdr:y>0.82735</cdr:y>
    </cdr:to>
    <cdr:sp macro="" textlink="Working!$E$20">
      <cdr:nvSpPr>
        <cdr:cNvPr id="4" name="TextBox 3">
          <a:extLst xmlns:a="http://schemas.openxmlformats.org/drawingml/2006/main">
            <a:ext uri="{FF2B5EF4-FFF2-40B4-BE49-F238E27FC236}">
              <a16:creationId xmlns:a16="http://schemas.microsoft.com/office/drawing/2014/main" id="{ECD75C65-EDB2-89E6-9DB3-BC0C8208B81C}"/>
            </a:ext>
          </a:extLst>
        </cdr:cNvPr>
        <cdr:cNvSpPr txBox="1"/>
      </cdr:nvSpPr>
      <cdr:spPr>
        <a:xfrm xmlns:a="http://schemas.openxmlformats.org/drawingml/2006/main">
          <a:off x="344829" y="930930"/>
          <a:ext cx="486137" cy="260604"/>
        </a:xfrm>
        <a:prstGeom xmlns:a="http://schemas.openxmlformats.org/drawingml/2006/main" prst="rect">
          <a:avLst/>
        </a:prstGeom>
        <a:noFill xmlns:a="http://schemas.openxmlformats.org/drawingml/2006/main"/>
      </cdr:spPr>
      <cdr:txBody>
        <a:bodyPr xmlns:a="http://schemas.openxmlformats.org/drawingml/2006/main" vertOverflow="clip" wrap="square" rtlCol="0" anchor="b"/>
        <a:lstStyle xmlns:a="http://schemas.openxmlformats.org/drawingml/2006/main"/>
        <a:p xmlns:a="http://schemas.openxmlformats.org/drawingml/2006/main">
          <a:pPr algn="r"/>
          <a:fld id="{0E9075A7-0C05-49E0-87B2-D3F5D823BDFD}" type="TxLink">
            <a:rPr lang="en-US" sz="1200" b="0" i="0" u="none" strike="noStrike">
              <a:solidFill>
                <a:schemeClr val="tx1">
                  <a:lumMod val="85000"/>
                  <a:lumOff val="15000"/>
                </a:schemeClr>
              </a:solidFill>
              <a:latin typeface="Calibri"/>
              <a:cs typeface="Calibri"/>
            </a:rPr>
            <a:pPr algn="r"/>
            <a:t>42%</a:t>
          </a:fld>
          <a:endParaRPr lang="en-IN" sz="1200" b="0">
            <a:solidFill>
              <a:schemeClr val="tx1">
                <a:lumMod val="85000"/>
                <a:lumOff val="15000"/>
              </a:schemeClr>
            </a:solidFill>
          </a:endParaRPr>
        </a:p>
      </cdr:txBody>
    </cdr:sp>
  </cdr:relSizeAnchor>
</c:userShapes>
</file>

<file path=xl/drawings/drawing3.xml><?xml version="1.0" encoding="utf-8"?>
<c:userShapes xmlns:c="http://schemas.openxmlformats.org/drawingml/2006/chart">
  <cdr:relSizeAnchor xmlns:cdr="http://schemas.openxmlformats.org/drawingml/2006/chartDrawing">
    <cdr:from>
      <cdr:x>0.34752</cdr:x>
      <cdr:y>0.56495</cdr:y>
    </cdr:from>
    <cdr:to>
      <cdr:x>0.63285</cdr:x>
      <cdr:y>0.81421</cdr:y>
    </cdr:to>
    <cdr:sp macro="" textlink="Working!$G$6">
      <cdr:nvSpPr>
        <cdr:cNvPr id="2" name="TextBox 1">
          <a:extLst xmlns:a="http://schemas.openxmlformats.org/drawingml/2006/main">
            <a:ext uri="{FF2B5EF4-FFF2-40B4-BE49-F238E27FC236}">
              <a16:creationId xmlns:a16="http://schemas.microsoft.com/office/drawing/2014/main" id="{BF8E1FCC-69E3-B461-FB24-9EB6F7B15BBA}"/>
            </a:ext>
          </a:extLst>
        </cdr:cNvPr>
        <cdr:cNvSpPr txBox="1"/>
      </cdr:nvSpPr>
      <cdr:spPr>
        <a:xfrm xmlns:a="http://schemas.openxmlformats.org/drawingml/2006/main">
          <a:off x="548163" y="787803"/>
          <a:ext cx="450057" cy="347578"/>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fld id="{B3B2EFFD-78DE-451F-A9E2-F08E025B9AC8}" type="TxLink">
            <a:rPr lang="en-US" sz="1200" b="0" i="0" u="none" strike="noStrike">
              <a:solidFill>
                <a:schemeClr val="tx1">
                  <a:lumMod val="75000"/>
                  <a:lumOff val="25000"/>
                </a:schemeClr>
              </a:solidFill>
              <a:latin typeface="Calibri"/>
              <a:cs typeface="Calibri"/>
            </a:rPr>
            <a:pPr algn="ctr"/>
            <a:t>42%</a:t>
          </a:fld>
          <a:endParaRPr lang="en-IN" sz="1200">
            <a:solidFill>
              <a:schemeClr val="tx1">
                <a:lumMod val="75000"/>
                <a:lumOff val="25000"/>
              </a:schemeClr>
            </a:solidFill>
          </a:endParaRPr>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hp\OneDrive\Desktop\project_management_dashboard.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pyright"/>
      <sheetName val="Dashboard"/>
      <sheetName val="Workings"/>
      <sheetName val="Data"/>
      <sheetName val="Instructions"/>
      <sheetName val="More Resources"/>
      <sheetName val="Dashboard Protection"/>
    </sheetNames>
    <sheetDataSet>
      <sheetData sheetId="0"/>
      <sheetData sheetId="1"/>
      <sheetData sheetId="2"/>
      <sheetData sheetId="3">
        <row r="2">
          <cell r="D2">
            <v>43878</v>
          </cell>
          <cell r="E2">
            <v>5</v>
          </cell>
          <cell r="G2">
            <v>2</v>
          </cell>
        </row>
        <row r="3">
          <cell r="D3">
            <v>43878</v>
          </cell>
          <cell r="E3">
            <v>6</v>
          </cell>
          <cell r="G3">
            <v>3</v>
          </cell>
        </row>
        <row r="4">
          <cell r="D4">
            <v>43879</v>
          </cell>
          <cell r="E4">
            <v>10</v>
          </cell>
          <cell r="G4">
            <v>4</v>
          </cell>
        </row>
        <row r="5">
          <cell r="D5">
            <v>43882</v>
          </cell>
          <cell r="E5">
            <v>9</v>
          </cell>
          <cell r="G5">
            <v>3</v>
          </cell>
        </row>
        <row r="6">
          <cell r="D6">
            <v>43878</v>
          </cell>
          <cell r="E6">
            <v>4</v>
          </cell>
          <cell r="G6">
            <v>1</v>
          </cell>
        </row>
        <row r="7">
          <cell r="D7">
            <v>43881</v>
          </cell>
          <cell r="E7">
            <v>6</v>
          </cell>
          <cell r="G7">
            <v>0</v>
          </cell>
        </row>
        <row r="8">
          <cell r="D8">
            <v>43881</v>
          </cell>
          <cell r="E8">
            <v>7</v>
          </cell>
          <cell r="G8">
            <v>3</v>
          </cell>
        </row>
        <row r="9">
          <cell r="D9">
            <v>43885</v>
          </cell>
          <cell r="E9">
            <v>5</v>
          </cell>
          <cell r="G9">
            <v>2</v>
          </cell>
        </row>
        <row r="10">
          <cell r="D10">
            <v>43885</v>
          </cell>
          <cell r="E10">
            <v>9</v>
          </cell>
          <cell r="G10">
            <v>1</v>
          </cell>
        </row>
        <row r="11">
          <cell r="D11">
            <v>43885</v>
          </cell>
          <cell r="E11">
            <v>6</v>
          </cell>
          <cell r="G11">
            <v>3</v>
          </cell>
        </row>
        <row r="12">
          <cell r="D12">
            <v>43879</v>
          </cell>
          <cell r="E12">
            <v>7</v>
          </cell>
          <cell r="G12">
            <v>7</v>
          </cell>
        </row>
        <row r="13">
          <cell r="D13">
            <v>43878</v>
          </cell>
          <cell r="E13">
            <v>9</v>
          </cell>
          <cell r="G13">
            <v>4</v>
          </cell>
        </row>
        <row r="14">
          <cell r="D14">
            <v>43879</v>
          </cell>
          <cell r="E14">
            <v>8</v>
          </cell>
          <cell r="G14">
            <v>0</v>
          </cell>
        </row>
        <row r="15">
          <cell r="D15">
            <v>43881</v>
          </cell>
          <cell r="E15">
            <v>7</v>
          </cell>
          <cell r="G15">
            <v>3</v>
          </cell>
        </row>
        <row r="16">
          <cell r="D16">
            <v>43882</v>
          </cell>
          <cell r="E16">
            <v>4</v>
          </cell>
          <cell r="G16">
            <v>1</v>
          </cell>
        </row>
        <row r="17">
          <cell r="D17">
            <v>43882</v>
          </cell>
          <cell r="E17">
            <v>6</v>
          </cell>
          <cell r="G17">
            <v>3</v>
          </cell>
        </row>
        <row r="18">
          <cell r="D18">
            <v>43885</v>
          </cell>
          <cell r="E18">
            <v>6</v>
          </cell>
          <cell r="G18">
            <v>5</v>
          </cell>
        </row>
        <row r="19">
          <cell r="D19">
            <v>43886</v>
          </cell>
          <cell r="E19">
            <v>4</v>
          </cell>
          <cell r="G19">
            <v>1</v>
          </cell>
        </row>
        <row r="20">
          <cell r="D20">
            <v>43888</v>
          </cell>
          <cell r="E20">
            <v>7</v>
          </cell>
          <cell r="G20">
            <v>3</v>
          </cell>
        </row>
        <row r="21">
          <cell r="D21">
            <v>43878</v>
          </cell>
          <cell r="E21">
            <v>3</v>
          </cell>
          <cell r="G21">
            <v>3</v>
          </cell>
        </row>
        <row r="22">
          <cell r="D22">
            <v>43878</v>
          </cell>
          <cell r="E22">
            <v>10</v>
          </cell>
          <cell r="G22">
            <v>5</v>
          </cell>
        </row>
        <row r="23">
          <cell r="D23">
            <v>43882</v>
          </cell>
          <cell r="E23">
            <v>5</v>
          </cell>
          <cell r="G23">
            <v>4</v>
          </cell>
        </row>
        <row r="24">
          <cell r="D24">
            <v>43885</v>
          </cell>
          <cell r="E24">
            <v>7</v>
          </cell>
          <cell r="G24">
            <v>3</v>
          </cell>
        </row>
        <row r="25">
          <cell r="D25">
            <v>43887</v>
          </cell>
          <cell r="E25">
            <v>7</v>
          </cell>
          <cell r="G25">
            <v>2</v>
          </cell>
        </row>
        <row r="26">
          <cell r="D26">
            <v>43889</v>
          </cell>
          <cell r="E26">
            <v>3</v>
          </cell>
          <cell r="G26">
            <v>2</v>
          </cell>
        </row>
        <row r="27">
          <cell r="D27">
            <v>43892</v>
          </cell>
          <cell r="E27">
            <v>9</v>
          </cell>
          <cell r="G27">
            <v>8</v>
          </cell>
        </row>
        <row r="28">
          <cell r="D28">
            <v>43892</v>
          </cell>
          <cell r="E28">
            <v>10</v>
          </cell>
          <cell r="G28">
            <v>2</v>
          </cell>
        </row>
        <row r="29">
          <cell r="D29">
            <v>43878</v>
          </cell>
          <cell r="E29">
            <v>4</v>
          </cell>
          <cell r="G29">
            <v>0</v>
          </cell>
        </row>
        <row r="30">
          <cell r="D30">
            <v>43880</v>
          </cell>
          <cell r="E30">
            <v>8</v>
          </cell>
          <cell r="G30">
            <v>5</v>
          </cell>
        </row>
        <row r="31">
          <cell r="D31">
            <v>43885</v>
          </cell>
          <cell r="E31">
            <v>10</v>
          </cell>
          <cell r="G31">
            <v>3</v>
          </cell>
        </row>
        <row r="32">
          <cell r="D32">
            <v>43886</v>
          </cell>
          <cell r="E32">
            <v>6</v>
          </cell>
          <cell r="G32">
            <v>3</v>
          </cell>
        </row>
        <row r="33">
          <cell r="D33">
            <v>43886</v>
          </cell>
          <cell r="E33">
            <v>4</v>
          </cell>
          <cell r="G33">
            <v>2</v>
          </cell>
        </row>
        <row r="34">
          <cell r="D34">
            <v>43889</v>
          </cell>
          <cell r="E34">
            <v>8</v>
          </cell>
          <cell r="G34">
            <v>3</v>
          </cell>
        </row>
        <row r="35">
          <cell r="D35">
            <v>43892</v>
          </cell>
          <cell r="E35">
            <v>9</v>
          </cell>
          <cell r="G35">
            <v>4</v>
          </cell>
        </row>
        <row r="36">
          <cell r="D36">
            <v>43881</v>
          </cell>
          <cell r="E36">
            <v>5</v>
          </cell>
          <cell r="G36">
            <v>3</v>
          </cell>
        </row>
        <row r="37">
          <cell r="D37">
            <v>43880</v>
          </cell>
          <cell r="E37">
            <v>3</v>
          </cell>
          <cell r="G37">
            <v>3</v>
          </cell>
        </row>
        <row r="38">
          <cell r="D38">
            <v>43882</v>
          </cell>
          <cell r="E38">
            <v>7</v>
          </cell>
          <cell r="G38">
            <v>3</v>
          </cell>
        </row>
        <row r="39">
          <cell r="D39">
            <v>43885</v>
          </cell>
          <cell r="E39">
            <v>10</v>
          </cell>
          <cell r="G39">
            <v>2</v>
          </cell>
        </row>
        <row r="40">
          <cell r="D40">
            <v>43885</v>
          </cell>
          <cell r="E40">
            <v>10</v>
          </cell>
          <cell r="G40">
            <v>3</v>
          </cell>
        </row>
        <row r="41">
          <cell r="D41">
            <v>43885</v>
          </cell>
          <cell r="E41">
            <v>3</v>
          </cell>
          <cell r="G41">
            <v>0</v>
          </cell>
        </row>
      </sheetData>
      <sheetData sheetId="4"/>
      <sheetData sheetId="5"/>
      <sheetData sheetId="6"/>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4918.946270023145" createdVersion="8" refreshedVersion="8" minRefreshableVersion="3" recordCount="40" xr:uid="{2BF7DDA7-9CFC-4B81-8BB5-1F6ABAB1F9F8}">
  <cacheSource type="worksheet">
    <worksheetSource name="Table2"/>
  </cacheSource>
  <cacheFields count="10">
    <cacheField name="Project" numFmtId="0">
      <sharedItems count="5">
        <s v="Gemini"/>
        <s v="Orion"/>
        <s v="Vega"/>
        <s v="Delta"/>
        <s v="Alpha"/>
      </sharedItems>
    </cacheField>
    <cacheField name="Task" numFmtId="0">
      <sharedItems count="10">
        <s v="Task 1"/>
        <s v="Task 2"/>
        <s v="Task 3"/>
        <s v="Task 4"/>
        <s v="Task 5"/>
        <s v="Task 6"/>
        <s v="Task 7"/>
        <s v="Task 8"/>
        <s v="Task 9"/>
        <s v="Task 10"/>
      </sharedItems>
    </cacheField>
    <cacheField name="Manager" numFmtId="0">
      <sharedItems count="5">
        <s v="Hirsch"/>
        <s v="Samora"/>
        <s v="McFay"/>
        <s v="Wood"/>
        <s v="Ladd"/>
      </sharedItems>
    </cacheField>
    <cacheField name="Start Date" numFmtId="14">
      <sharedItems containsSemiMixedTypes="0" containsNonDate="0" containsDate="1" containsString="0" minDate="2020-02-17T00:00:00" maxDate="2020-03-03T00:00:00" count="11">
        <d v="2020-02-17T00:00:00"/>
        <d v="2020-02-18T00:00:00"/>
        <d v="2020-02-21T00:00:00"/>
        <d v="2020-02-20T00:00:00"/>
        <d v="2020-02-24T00:00:00"/>
        <d v="2020-02-25T00:00:00"/>
        <d v="2020-02-27T00:00:00"/>
        <d v="2020-02-26T00:00:00"/>
        <d v="2020-02-28T00:00:00"/>
        <d v="2020-03-02T00:00:00"/>
        <d v="2020-02-19T00:00:00"/>
      </sharedItems>
    </cacheField>
    <cacheField name="Duration" numFmtId="0">
      <sharedItems containsSemiMixedTypes="0" containsString="0" containsNumber="1" containsInteger="1" minValue="3" maxValue="10" count="8">
        <n v="5"/>
        <n v="6"/>
        <n v="10"/>
        <n v="9"/>
        <n v="4"/>
        <n v="7"/>
        <n v="8"/>
        <n v="3"/>
      </sharedItems>
    </cacheField>
    <cacheField name="End Date" numFmtId="14">
      <sharedItems containsSemiMixedTypes="0" containsNonDate="0" containsDate="1" containsString="0" minDate="2020-02-19T00:00:00" maxDate="2020-03-14T00:00:00" count="15">
        <d v="2020-02-21T00:00:00"/>
        <d v="2020-02-24T00:00:00"/>
        <d v="2020-03-02T00:00:00"/>
        <d v="2020-03-04T00:00:00"/>
        <d v="2020-02-20T00:00:00"/>
        <d v="2020-02-27T00:00:00"/>
        <d v="2020-02-28T00:00:00"/>
        <d v="2020-03-05T00:00:00"/>
        <d v="2020-02-26T00:00:00"/>
        <d v="2020-03-06T00:00:00"/>
        <d v="2020-02-19T00:00:00"/>
        <d v="2020-03-03T00:00:00"/>
        <d v="2020-03-12T00:00:00"/>
        <d v="2020-03-13T00:00:00"/>
        <d v="2020-03-10T00:00:00"/>
      </sharedItems>
    </cacheField>
    <cacheField name="Days completed" numFmtId="0">
      <sharedItems containsSemiMixedTypes="0" containsString="0" containsNumber="1" containsInteger="1" minValue="0" maxValue="8" count="8">
        <n v="2"/>
        <n v="3"/>
        <n v="4"/>
        <n v="1"/>
        <n v="0"/>
        <n v="7"/>
        <n v="5"/>
        <n v="8"/>
      </sharedItems>
    </cacheField>
    <cacheField name="Progress" numFmtId="0">
      <sharedItems containsSemiMixedTypes="0" containsString="0" containsNumber="1" minValue="0" maxValue="1" count="19">
        <n v="0.4"/>
        <n v="0.5"/>
        <n v="0.33333333333333331"/>
        <n v="0.25"/>
        <n v="0"/>
        <n v="0.42857142857142855"/>
        <n v="0.1111111111111111"/>
        <n v="1"/>
        <n v="0.44444444444444442"/>
        <n v="0.83333333333333337"/>
        <n v="0.8"/>
        <n v="0.2857142857142857"/>
        <n v="0.66666666666666663"/>
        <n v="0.88888888888888884"/>
        <n v="0.2"/>
        <n v="0.625"/>
        <n v="0.3"/>
        <n v="0.375"/>
        <n v="0.6"/>
      </sharedItems>
    </cacheField>
    <cacheField name="Budget" numFmtId="0">
      <sharedItems containsSemiMixedTypes="0" containsString="0" containsNumber="1" containsInteger="1" minValue="50000" maxValue="990000" count="40">
        <n v="218000"/>
        <n v="393000"/>
        <n v="86000"/>
        <n v="732000"/>
        <n v="492000"/>
        <n v="188000"/>
        <n v="180000"/>
        <n v="582000"/>
        <n v="562000"/>
        <n v="416000"/>
        <n v="293000"/>
        <n v="224000"/>
        <n v="978000"/>
        <n v="932000"/>
        <n v="854000"/>
        <n v="81000"/>
        <n v="169000"/>
        <n v="61000"/>
        <n v="645000"/>
        <n v="68000"/>
        <n v="839000"/>
        <n v="729000"/>
        <n v="826000"/>
        <n v="895000"/>
        <n v="341000"/>
        <n v="787000"/>
        <n v="228000"/>
        <n v="147000"/>
        <n v="338000"/>
        <n v="857000"/>
        <n v="602000"/>
        <n v="990000"/>
        <n v="96000"/>
        <n v="513000"/>
        <n v="616000"/>
        <n v="817000"/>
        <n v="372000"/>
        <n v="50000"/>
        <n v="807000"/>
        <n v="691000"/>
      </sharedItems>
    </cacheField>
    <cacheField name="Actual" numFmtId="0">
      <sharedItems containsSemiMixedTypes="0" containsString="0" containsNumber="1" containsInteger="1" minValue="0" maxValue="807069" count="37">
        <n v="97337"/>
        <n v="177440"/>
        <n v="31046"/>
        <n v="261324"/>
        <n v="116850"/>
        <n v="0"/>
        <n v="79380"/>
        <n v="195231"/>
        <n v="74746"/>
        <n v="175015"/>
        <n v="273001"/>
        <n v="57910"/>
        <n v="379157"/>
        <n v="322812"/>
        <n v="38461"/>
        <n v="136468"/>
        <n v="12078"/>
        <n v="273048"/>
        <n v="64987"/>
        <n v="406974"/>
        <n v="487139"/>
        <n v="298186"/>
        <n v="280583"/>
        <n v="129785"/>
        <n v="727188"/>
        <n v="47880"/>
        <n v="205123"/>
        <n v="305949"/>
        <n v="322371"/>
        <n v="451440"/>
        <n v="32256"/>
        <n v="226233"/>
        <n v="401579"/>
        <n v="807069"/>
        <n v="173166"/>
        <n v="8400"/>
        <n v="262679"/>
      </sharedItems>
    </cacheField>
  </cacheFields>
  <extLst>
    <ext xmlns:x14="http://schemas.microsoft.com/office/spreadsheetml/2009/9/main" uri="{725AE2AE-9491-48be-B2B4-4EB974FC3084}">
      <x14:pivotCacheDefinition pivotCacheId="110359329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0">
  <r>
    <x v="0"/>
    <x v="0"/>
    <x v="0"/>
    <x v="0"/>
    <x v="0"/>
    <x v="0"/>
    <x v="0"/>
    <x v="0"/>
    <x v="0"/>
    <x v="0"/>
  </r>
  <r>
    <x v="0"/>
    <x v="1"/>
    <x v="1"/>
    <x v="0"/>
    <x v="1"/>
    <x v="1"/>
    <x v="1"/>
    <x v="1"/>
    <x v="1"/>
    <x v="1"/>
  </r>
  <r>
    <x v="0"/>
    <x v="2"/>
    <x v="2"/>
    <x v="1"/>
    <x v="2"/>
    <x v="2"/>
    <x v="2"/>
    <x v="0"/>
    <x v="2"/>
    <x v="2"/>
  </r>
  <r>
    <x v="0"/>
    <x v="3"/>
    <x v="3"/>
    <x v="2"/>
    <x v="3"/>
    <x v="3"/>
    <x v="1"/>
    <x v="2"/>
    <x v="3"/>
    <x v="3"/>
  </r>
  <r>
    <x v="0"/>
    <x v="4"/>
    <x v="4"/>
    <x v="0"/>
    <x v="4"/>
    <x v="4"/>
    <x v="3"/>
    <x v="3"/>
    <x v="4"/>
    <x v="4"/>
  </r>
  <r>
    <x v="0"/>
    <x v="5"/>
    <x v="0"/>
    <x v="3"/>
    <x v="1"/>
    <x v="5"/>
    <x v="4"/>
    <x v="4"/>
    <x v="5"/>
    <x v="5"/>
  </r>
  <r>
    <x v="0"/>
    <x v="6"/>
    <x v="1"/>
    <x v="3"/>
    <x v="5"/>
    <x v="6"/>
    <x v="1"/>
    <x v="5"/>
    <x v="6"/>
    <x v="6"/>
  </r>
  <r>
    <x v="0"/>
    <x v="7"/>
    <x v="2"/>
    <x v="4"/>
    <x v="0"/>
    <x v="6"/>
    <x v="0"/>
    <x v="0"/>
    <x v="7"/>
    <x v="7"/>
  </r>
  <r>
    <x v="0"/>
    <x v="8"/>
    <x v="3"/>
    <x v="4"/>
    <x v="3"/>
    <x v="7"/>
    <x v="3"/>
    <x v="6"/>
    <x v="8"/>
    <x v="8"/>
  </r>
  <r>
    <x v="0"/>
    <x v="9"/>
    <x v="4"/>
    <x v="4"/>
    <x v="1"/>
    <x v="2"/>
    <x v="1"/>
    <x v="1"/>
    <x v="9"/>
    <x v="9"/>
  </r>
  <r>
    <x v="1"/>
    <x v="0"/>
    <x v="0"/>
    <x v="1"/>
    <x v="5"/>
    <x v="8"/>
    <x v="5"/>
    <x v="7"/>
    <x v="10"/>
    <x v="10"/>
  </r>
  <r>
    <x v="1"/>
    <x v="1"/>
    <x v="1"/>
    <x v="0"/>
    <x v="3"/>
    <x v="5"/>
    <x v="2"/>
    <x v="8"/>
    <x v="11"/>
    <x v="11"/>
  </r>
  <r>
    <x v="1"/>
    <x v="2"/>
    <x v="2"/>
    <x v="1"/>
    <x v="6"/>
    <x v="5"/>
    <x v="4"/>
    <x v="4"/>
    <x v="12"/>
    <x v="5"/>
  </r>
  <r>
    <x v="1"/>
    <x v="3"/>
    <x v="3"/>
    <x v="3"/>
    <x v="5"/>
    <x v="6"/>
    <x v="1"/>
    <x v="5"/>
    <x v="13"/>
    <x v="12"/>
  </r>
  <r>
    <x v="1"/>
    <x v="4"/>
    <x v="4"/>
    <x v="2"/>
    <x v="4"/>
    <x v="8"/>
    <x v="3"/>
    <x v="3"/>
    <x v="14"/>
    <x v="13"/>
  </r>
  <r>
    <x v="1"/>
    <x v="5"/>
    <x v="0"/>
    <x v="2"/>
    <x v="1"/>
    <x v="6"/>
    <x v="1"/>
    <x v="1"/>
    <x v="15"/>
    <x v="14"/>
  </r>
  <r>
    <x v="1"/>
    <x v="6"/>
    <x v="1"/>
    <x v="4"/>
    <x v="1"/>
    <x v="2"/>
    <x v="6"/>
    <x v="9"/>
    <x v="16"/>
    <x v="15"/>
  </r>
  <r>
    <x v="1"/>
    <x v="7"/>
    <x v="2"/>
    <x v="5"/>
    <x v="4"/>
    <x v="6"/>
    <x v="3"/>
    <x v="3"/>
    <x v="17"/>
    <x v="16"/>
  </r>
  <r>
    <x v="1"/>
    <x v="8"/>
    <x v="3"/>
    <x v="6"/>
    <x v="5"/>
    <x v="9"/>
    <x v="1"/>
    <x v="5"/>
    <x v="18"/>
    <x v="17"/>
  </r>
  <r>
    <x v="1"/>
    <x v="9"/>
    <x v="4"/>
    <x v="0"/>
    <x v="7"/>
    <x v="10"/>
    <x v="1"/>
    <x v="7"/>
    <x v="19"/>
    <x v="18"/>
  </r>
  <r>
    <x v="2"/>
    <x v="0"/>
    <x v="0"/>
    <x v="0"/>
    <x v="2"/>
    <x v="6"/>
    <x v="6"/>
    <x v="1"/>
    <x v="20"/>
    <x v="19"/>
  </r>
  <r>
    <x v="2"/>
    <x v="1"/>
    <x v="1"/>
    <x v="2"/>
    <x v="0"/>
    <x v="5"/>
    <x v="2"/>
    <x v="10"/>
    <x v="21"/>
    <x v="20"/>
  </r>
  <r>
    <x v="2"/>
    <x v="2"/>
    <x v="2"/>
    <x v="4"/>
    <x v="5"/>
    <x v="11"/>
    <x v="1"/>
    <x v="5"/>
    <x v="22"/>
    <x v="21"/>
  </r>
  <r>
    <x v="2"/>
    <x v="3"/>
    <x v="3"/>
    <x v="7"/>
    <x v="5"/>
    <x v="7"/>
    <x v="0"/>
    <x v="11"/>
    <x v="23"/>
    <x v="22"/>
  </r>
  <r>
    <x v="2"/>
    <x v="4"/>
    <x v="4"/>
    <x v="8"/>
    <x v="7"/>
    <x v="11"/>
    <x v="0"/>
    <x v="12"/>
    <x v="24"/>
    <x v="23"/>
  </r>
  <r>
    <x v="3"/>
    <x v="0"/>
    <x v="0"/>
    <x v="9"/>
    <x v="3"/>
    <x v="12"/>
    <x v="7"/>
    <x v="13"/>
    <x v="25"/>
    <x v="24"/>
  </r>
  <r>
    <x v="3"/>
    <x v="1"/>
    <x v="1"/>
    <x v="9"/>
    <x v="2"/>
    <x v="13"/>
    <x v="0"/>
    <x v="14"/>
    <x v="26"/>
    <x v="25"/>
  </r>
  <r>
    <x v="3"/>
    <x v="2"/>
    <x v="2"/>
    <x v="0"/>
    <x v="4"/>
    <x v="4"/>
    <x v="4"/>
    <x v="4"/>
    <x v="27"/>
    <x v="5"/>
  </r>
  <r>
    <x v="3"/>
    <x v="3"/>
    <x v="3"/>
    <x v="10"/>
    <x v="6"/>
    <x v="6"/>
    <x v="6"/>
    <x v="15"/>
    <x v="28"/>
    <x v="26"/>
  </r>
  <r>
    <x v="3"/>
    <x v="4"/>
    <x v="4"/>
    <x v="4"/>
    <x v="2"/>
    <x v="9"/>
    <x v="1"/>
    <x v="16"/>
    <x v="29"/>
    <x v="27"/>
  </r>
  <r>
    <x v="3"/>
    <x v="5"/>
    <x v="0"/>
    <x v="5"/>
    <x v="1"/>
    <x v="11"/>
    <x v="1"/>
    <x v="1"/>
    <x v="30"/>
    <x v="28"/>
  </r>
  <r>
    <x v="3"/>
    <x v="6"/>
    <x v="1"/>
    <x v="5"/>
    <x v="4"/>
    <x v="6"/>
    <x v="0"/>
    <x v="1"/>
    <x v="31"/>
    <x v="29"/>
  </r>
  <r>
    <x v="4"/>
    <x v="0"/>
    <x v="2"/>
    <x v="8"/>
    <x v="6"/>
    <x v="14"/>
    <x v="1"/>
    <x v="17"/>
    <x v="32"/>
    <x v="30"/>
  </r>
  <r>
    <x v="4"/>
    <x v="1"/>
    <x v="3"/>
    <x v="9"/>
    <x v="3"/>
    <x v="12"/>
    <x v="2"/>
    <x v="8"/>
    <x v="33"/>
    <x v="31"/>
  </r>
  <r>
    <x v="4"/>
    <x v="2"/>
    <x v="4"/>
    <x v="3"/>
    <x v="0"/>
    <x v="8"/>
    <x v="1"/>
    <x v="18"/>
    <x v="34"/>
    <x v="32"/>
  </r>
  <r>
    <x v="4"/>
    <x v="3"/>
    <x v="0"/>
    <x v="10"/>
    <x v="7"/>
    <x v="0"/>
    <x v="1"/>
    <x v="7"/>
    <x v="35"/>
    <x v="33"/>
  </r>
  <r>
    <x v="4"/>
    <x v="4"/>
    <x v="1"/>
    <x v="2"/>
    <x v="5"/>
    <x v="2"/>
    <x v="1"/>
    <x v="5"/>
    <x v="36"/>
    <x v="34"/>
  </r>
  <r>
    <x v="4"/>
    <x v="5"/>
    <x v="2"/>
    <x v="4"/>
    <x v="2"/>
    <x v="9"/>
    <x v="0"/>
    <x v="14"/>
    <x v="37"/>
    <x v="35"/>
  </r>
  <r>
    <x v="4"/>
    <x v="6"/>
    <x v="3"/>
    <x v="4"/>
    <x v="2"/>
    <x v="9"/>
    <x v="1"/>
    <x v="16"/>
    <x v="38"/>
    <x v="36"/>
  </r>
  <r>
    <x v="4"/>
    <x v="7"/>
    <x v="4"/>
    <x v="4"/>
    <x v="7"/>
    <x v="8"/>
    <x v="4"/>
    <x v="4"/>
    <x v="39"/>
    <x v="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FFB6276-3180-4353-835B-AF27D8DC2ED4}" name="PivotTable1" cacheId="0" applyNumberFormats="0" applyBorderFormats="0" applyFontFormats="0" applyPatternFormats="0" applyAlignmentFormats="0" applyWidthHeightFormats="1" dataCaption="Values" updatedVersion="8" minRefreshableVersion="3" showDrill="0" itemPrintTitles="1" createdVersion="8" indent="0" compact="0" compactData="0" multipleFieldFilters="0">
  <location ref="A5:J46" firstHeaderRow="0" firstDataRow="1" firstDataCol="8"/>
  <pivotFields count="10">
    <pivotField axis="axisRow" compact="0" outline="0" showAll="0" defaultSubtotal="0">
      <items count="5">
        <item x="4"/>
        <item x="3"/>
        <item x="0"/>
        <item x="1"/>
        <item x="2"/>
      </items>
    </pivotField>
    <pivotField axis="axisRow" compact="0" outline="0" showAll="0" defaultSubtotal="0">
      <items count="10">
        <item x="0"/>
        <item x="9"/>
        <item x="1"/>
        <item x="2"/>
        <item x="3"/>
        <item x="4"/>
        <item x="5"/>
        <item x="6"/>
        <item x="7"/>
        <item x="8"/>
      </items>
    </pivotField>
    <pivotField axis="axisRow" compact="0" outline="0" showAll="0" defaultSubtotal="0">
      <items count="5">
        <item x="0"/>
        <item x="4"/>
        <item x="2"/>
        <item x="1"/>
        <item x="3"/>
      </items>
    </pivotField>
    <pivotField axis="axisRow" compact="0" numFmtId="14" outline="0" showAll="0" defaultSubtotal="0">
      <items count="11">
        <item x="0"/>
        <item x="1"/>
        <item x="10"/>
        <item x="3"/>
        <item x="2"/>
        <item x="4"/>
        <item x="5"/>
        <item x="7"/>
        <item x="6"/>
        <item x="8"/>
        <item x="9"/>
      </items>
    </pivotField>
    <pivotField axis="axisRow" compact="0" outline="0" showAll="0" defaultSubtotal="0">
      <items count="8">
        <item x="7"/>
        <item x="4"/>
        <item x="0"/>
        <item x="1"/>
        <item x="5"/>
        <item x="6"/>
        <item x="3"/>
        <item x="2"/>
      </items>
    </pivotField>
    <pivotField axis="axisRow" compact="0" numFmtId="14" outline="0" showAll="0" defaultSubtotal="0">
      <items count="15">
        <item x="10"/>
        <item x="4"/>
        <item x="0"/>
        <item x="1"/>
        <item x="8"/>
        <item x="5"/>
        <item x="6"/>
        <item x="2"/>
        <item x="11"/>
        <item x="3"/>
        <item x="7"/>
        <item x="9"/>
        <item x="14"/>
        <item x="12"/>
        <item x="13"/>
      </items>
    </pivotField>
    <pivotField axis="axisRow" compact="0" outline="0" showAll="0" defaultSubtotal="0">
      <items count="8">
        <item x="4"/>
        <item x="3"/>
        <item x="0"/>
        <item x="1"/>
        <item x="2"/>
        <item x="6"/>
        <item x="5"/>
        <item x="7"/>
      </items>
    </pivotField>
    <pivotField axis="axisRow" compact="0" outline="0" showAll="0" defaultSubtotal="0">
      <items count="19">
        <item x="4"/>
        <item x="6"/>
        <item x="14"/>
        <item x="3"/>
        <item x="11"/>
        <item x="16"/>
        <item x="2"/>
        <item x="17"/>
        <item x="0"/>
        <item x="5"/>
        <item x="8"/>
        <item x="1"/>
        <item x="18"/>
        <item x="15"/>
        <item x="12"/>
        <item x="10"/>
        <item x="9"/>
        <item x="13"/>
        <item x="7"/>
      </items>
    </pivotField>
    <pivotField dataField="1" compact="0" outline="0" showAll="0" defaultSubtotal="0"/>
    <pivotField dataField="1" compact="0" outline="0" showAll="0" defaultSubtotal="0"/>
  </pivotFields>
  <rowFields count="8">
    <field x="0"/>
    <field x="1"/>
    <field x="2"/>
    <field x="3"/>
    <field x="5"/>
    <field x="4"/>
    <field x="6"/>
    <field x="7"/>
  </rowFields>
  <rowItems count="41">
    <i>
      <x/>
      <x/>
      <x v="2"/>
      <x v="9"/>
      <x v="12"/>
      <x v="5"/>
      <x v="3"/>
      <x v="7"/>
    </i>
    <i r="1">
      <x v="2"/>
      <x v="4"/>
      <x v="10"/>
      <x v="13"/>
      <x v="6"/>
      <x v="4"/>
      <x v="10"/>
    </i>
    <i r="1">
      <x v="3"/>
      <x v="1"/>
      <x v="3"/>
      <x v="4"/>
      <x v="2"/>
      <x v="3"/>
      <x v="12"/>
    </i>
    <i r="1">
      <x v="4"/>
      <x/>
      <x v="2"/>
      <x v="2"/>
      <x/>
      <x v="3"/>
      <x v="18"/>
    </i>
    <i r="1">
      <x v="5"/>
      <x v="3"/>
      <x v="4"/>
      <x v="7"/>
      <x v="4"/>
      <x v="3"/>
      <x v="9"/>
    </i>
    <i r="1">
      <x v="6"/>
      <x v="2"/>
      <x v="5"/>
      <x v="11"/>
      <x v="7"/>
      <x v="2"/>
      <x v="2"/>
    </i>
    <i r="1">
      <x v="7"/>
      <x v="4"/>
      <x v="5"/>
      <x v="11"/>
      <x v="7"/>
      <x v="3"/>
      <x v="5"/>
    </i>
    <i r="1">
      <x v="8"/>
      <x v="1"/>
      <x v="5"/>
      <x v="4"/>
      <x/>
      <x/>
      <x/>
    </i>
    <i>
      <x v="1"/>
      <x/>
      <x/>
      <x v="10"/>
      <x v="13"/>
      <x v="6"/>
      <x v="7"/>
      <x v="17"/>
    </i>
    <i r="1">
      <x v="2"/>
      <x v="3"/>
      <x v="10"/>
      <x v="14"/>
      <x v="7"/>
      <x v="2"/>
      <x v="2"/>
    </i>
    <i r="1">
      <x v="3"/>
      <x v="2"/>
      <x/>
      <x v="1"/>
      <x v="1"/>
      <x/>
      <x/>
    </i>
    <i r="1">
      <x v="4"/>
      <x v="4"/>
      <x v="2"/>
      <x v="6"/>
      <x v="5"/>
      <x v="5"/>
      <x v="13"/>
    </i>
    <i r="1">
      <x v="5"/>
      <x v="1"/>
      <x v="5"/>
      <x v="11"/>
      <x v="7"/>
      <x v="3"/>
      <x v="5"/>
    </i>
    <i r="1">
      <x v="6"/>
      <x/>
      <x v="6"/>
      <x v="8"/>
      <x v="3"/>
      <x v="3"/>
      <x v="11"/>
    </i>
    <i r="1">
      <x v="7"/>
      <x v="3"/>
      <x v="6"/>
      <x v="6"/>
      <x v="1"/>
      <x v="2"/>
      <x v="11"/>
    </i>
    <i>
      <x v="2"/>
      <x/>
      <x/>
      <x/>
      <x v="2"/>
      <x v="2"/>
      <x v="2"/>
      <x v="8"/>
    </i>
    <i r="1">
      <x v="1"/>
      <x v="1"/>
      <x v="5"/>
      <x v="7"/>
      <x v="3"/>
      <x v="3"/>
      <x v="11"/>
    </i>
    <i r="1">
      <x v="2"/>
      <x v="3"/>
      <x/>
      <x v="3"/>
      <x v="3"/>
      <x v="3"/>
      <x v="11"/>
    </i>
    <i r="1">
      <x v="3"/>
      <x v="2"/>
      <x v="1"/>
      <x v="7"/>
      <x v="7"/>
      <x v="4"/>
      <x v="8"/>
    </i>
    <i r="1">
      <x v="4"/>
      <x v="4"/>
      <x v="4"/>
      <x v="9"/>
      <x v="6"/>
      <x v="3"/>
      <x v="6"/>
    </i>
    <i r="1">
      <x v="5"/>
      <x v="1"/>
      <x/>
      <x v="1"/>
      <x v="1"/>
      <x v="1"/>
      <x v="3"/>
    </i>
    <i r="1">
      <x v="6"/>
      <x/>
      <x v="3"/>
      <x v="5"/>
      <x v="3"/>
      <x/>
      <x/>
    </i>
    <i r="1">
      <x v="7"/>
      <x v="3"/>
      <x v="3"/>
      <x v="6"/>
      <x v="4"/>
      <x v="3"/>
      <x v="9"/>
    </i>
    <i r="1">
      <x v="8"/>
      <x v="2"/>
      <x v="5"/>
      <x v="6"/>
      <x v="2"/>
      <x v="2"/>
      <x v="8"/>
    </i>
    <i r="1">
      <x v="9"/>
      <x v="4"/>
      <x v="5"/>
      <x v="10"/>
      <x v="6"/>
      <x v="1"/>
      <x v="1"/>
    </i>
    <i>
      <x v="3"/>
      <x/>
      <x/>
      <x v="1"/>
      <x v="4"/>
      <x v="4"/>
      <x v="6"/>
      <x v="18"/>
    </i>
    <i r="1">
      <x v="1"/>
      <x v="1"/>
      <x/>
      <x/>
      <x/>
      <x v="3"/>
      <x v="18"/>
    </i>
    <i r="1">
      <x v="2"/>
      <x v="3"/>
      <x/>
      <x v="5"/>
      <x v="6"/>
      <x v="4"/>
      <x v="10"/>
    </i>
    <i r="1">
      <x v="3"/>
      <x v="2"/>
      <x v="1"/>
      <x v="5"/>
      <x v="5"/>
      <x/>
      <x/>
    </i>
    <i r="1">
      <x v="4"/>
      <x v="4"/>
      <x v="3"/>
      <x v="6"/>
      <x v="4"/>
      <x v="3"/>
      <x v="9"/>
    </i>
    <i r="1">
      <x v="5"/>
      <x v="1"/>
      <x v="4"/>
      <x v="4"/>
      <x v="1"/>
      <x v="1"/>
      <x v="3"/>
    </i>
    <i r="1">
      <x v="6"/>
      <x/>
      <x v="4"/>
      <x v="6"/>
      <x v="3"/>
      <x v="3"/>
      <x v="11"/>
    </i>
    <i r="1">
      <x v="7"/>
      <x v="3"/>
      <x v="5"/>
      <x v="7"/>
      <x v="3"/>
      <x v="5"/>
      <x v="16"/>
    </i>
    <i r="1">
      <x v="8"/>
      <x v="2"/>
      <x v="6"/>
      <x v="6"/>
      <x v="1"/>
      <x v="1"/>
      <x v="3"/>
    </i>
    <i r="1">
      <x v="9"/>
      <x v="4"/>
      <x v="8"/>
      <x v="11"/>
      <x v="4"/>
      <x v="3"/>
      <x v="9"/>
    </i>
    <i>
      <x v="4"/>
      <x/>
      <x/>
      <x/>
      <x v="6"/>
      <x v="7"/>
      <x v="5"/>
      <x v="11"/>
    </i>
    <i r="1">
      <x v="2"/>
      <x v="3"/>
      <x v="4"/>
      <x v="5"/>
      <x v="2"/>
      <x v="4"/>
      <x v="15"/>
    </i>
    <i r="1">
      <x v="3"/>
      <x v="2"/>
      <x v="5"/>
      <x v="8"/>
      <x v="4"/>
      <x v="3"/>
      <x v="9"/>
    </i>
    <i r="1">
      <x v="4"/>
      <x v="4"/>
      <x v="7"/>
      <x v="10"/>
      <x v="4"/>
      <x v="2"/>
      <x v="4"/>
    </i>
    <i r="1">
      <x v="5"/>
      <x v="1"/>
      <x v="9"/>
      <x v="8"/>
      <x/>
      <x v="2"/>
      <x v="14"/>
    </i>
    <i t="grand">
      <x/>
    </i>
  </rowItems>
  <colFields count="1">
    <field x="-2"/>
  </colFields>
  <colItems count="2">
    <i>
      <x/>
    </i>
    <i i="1">
      <x v="1"/>
    </i>
  </colItems>
  <dataFields count="2">
    <dataField name=" Budget" fld="8" baseField="7" baseItem="10" numFmtId="3"/>
    <dataField name="  Actual" fld="9" baseField="7" baseItem="10" numFmtId="3"/>
  </dataFields>
  <formats count="63">
    <format dxfId="74">
      <pivotArea outline="0" fieldPosition="0">
        <references count="1">
          <reference field="4294967294" count="1">
            <x v="0"/>
          </reference>
        </references>
      </pivotArea>
    </format>
    <format dxfId="73">
      <pivotArea outline="0" fieldPosition="0">
        <references count="1">
          <reference field="4294967294" count="1">
            <x v="1"/>
          </reference>
        </references>
      </pivotArea>
    </format>
    <format dxfId="72">
      <pivotArea field="7" type="button" dataOnly="0" labelOnly="1" outline="0" axis="axisRow" fieldPosition="7"/>
    </format>
    <format dxfId="71">
      <pivotArea dataOnly="0" labelOnly="1" grandRow="1" outline="0" fieldPosition="0"/>
    </format>
    <format dxfId="70">
      <pivotArea dataOnly="0" labelOnly="1" outline="0" fieldPosition="0">
        <references count="8">
          <reference field="0" count="1" selected="0">
            <x v="0"/>
          </reference>
          <reference field="1" count="1" selected="0">
            <x v="0"/>
          </reference>
          <reference field="2" count="1" selected="0">
            <x v="2"/>
          </reference>
          <reference field="3" count="1" selected="0">
            <x v="9"/>
          </reference>
          <reference field="4" count="1" selected="0">
            <x v="5"/>
          </reference>
          <reference field="5" count="1" selected="0">
            <x v="12"/>
          </reference>
          <reference field="6" count="1" selected="0">
            <x v="3"/>
          </reference>
          <reference field="7" count="1">
            <x v="7"/>
          </reference>
        </references>
      </pivotArea>
    </format>
    <format dxfId="69">
      <pivotArea dataOnly="0" labelOnly="1" outline="0" fieldPosition="0">
        <references count="8">
          <reference field="0" count="1" selected="0">
            <x v="0"/>
          </reference>
          <reference field="1" count="1" selected="0">
            <x v="2"/>
          </reference>
          <reference field="2" count="1" selected="0">
            <x v="4"/>
          </reference>
          <reference field="3" count="1" selected="0">
            <x v="10"/>
          </reference>
          <reference field="4" count="1" selected="0">
            <x v="6"/>
          </reference>
          <reference field="5" count="1" selected="0">
            <x v="13"/>
          </reference>
          <reference field="6" count="1" selected="0">
            <x v="4"/>
          </reference>
          <reference field="7" count="1">
            <x v="10"/>
          </reference>
        </references>
      </pivotArea>
    </format>
    <format dxfId="68">
      <pivotArea dataOnly="0" labelOnly="1" outline="0" fieldPosition="0">
        <references count="8">
          <reference field="0" count="1" selected="0">
            <x v="0"/>
          </reference>
          <reference field="1" count="1" selected="0">
            <x v="3"/>
          </reference>
          <reference field="2" count="1" selected="0">
            <x v="1"/>
          </reference>
          <reference field="3" count="1" selected="0">
            <x v="3"/>
          </reference>
          <reference field="4" count="1" selected="0">
            <x v="2"/>
          </reference>
          <reference field="5" count="1" selected="0">
            <x v="4"/>
          </reference>
          <reference field="6" count="1" selected="0">
            <x v="3"/>
          </reference>
          <reference field="7" count="1">
            <x v="12"/>
          </reference>
        </references>
      </pivotArea>
    </format>
    <format dxfId="67">
      <pivotArea dataOnly="0" labelOnly="1" outline="0" fieldPosition="0">
        <references count="8">
          <reference field="0" count="1" selected="0">
            <x v="0"/>
          </reference>
          <reference field="1" count="1" selected="0">
            <x v="4"/>
          </reference>
          <reference field="2" count="1" selected="0">
            <x v="0"/>
          </reference>
          <reference field="3" count="1" selected="0">
            <x v="2"/>
          </reference>
          <reference field="4" count="1" selected="0">
            <x v="0"/>
          </reference>
          <reference field="5" count="1" selected="0">
            <x v="2"/>
          </reference>
          <reference field="6" count="1" selected="0">
            <x v="3"/>
          </reference>
          <reference field="7" count="1">
            <x v="18"/>
          </reference>
        </references>
      </pivotArea>
    </format>
    <format dxfId="66">
      <pivotArea dataOnly="0" labelOnly="1" outline="0" fieldPosition="0">
        <references count="8">
          <reference field="0" count="1" selected="0">
            <x v="0"/>
          </reference>
          <reference field="1" count="1" selected="0">
            <x v="5"/>
          </reference>
          <reference field="2" count="1" selected="0">
            <x v="3"/>
          </reference>
          <reference field="3" count="1" selected="0">
            <x v="4"/>
          </reference>
          <reference field="4" count="1" selected="0">
            <x v="4"/>
          </reference>
          <reference field="5" count="1" selected="0">
            <x v="7"/>
          </reference>
          <reference field="6" count="1" selected="0">
            <x v="3"/>
          </reference>
          <reference field="7" count="1">
            <x v="9"/>
          </reference>
        </references>
      </pivotArea>
    </format>
    <format dxfId="65">
      <pivotArea dataOnly="0" labelOnly="1" outline="0" fieldPosition="0">
        <references count="8">
          <reference field="0" count="1" selected="0">
            <x v="0"/>
          </reference>
          <reference field="1" count="1" selected="0">
            <x v="6"/>
          </reference>
          <reference field="2" count="1" selected="0">
            <x v="2"/>
          </reference>
          <reference field="3" count="1" selected="0">
            <x v="5"/>
          </reference>
          <reference field="4" count="1" selected="0">
            <x v="7"/>
          </reference>
          <reference field="5" count="1" selected="0">
            <x v="11"/>
          </reference>
          <reference field="6" count="1" selected="0">
            <x v="2"/>
          </reference>
          <reference field="7" count="1">
            <x v="2"/>
          </reference>
        </references>
      </pivotArea>
    </format>
    <format dxfId="64">
      <pivotArea dataOnly="0" labelOnly="1" outline="0" fieldPosition="0">
        <references count="8">
          <reference field="0" count="1" selected="0">
            <x v="0"/>
          </reference>
          <reference field="1" count="1" selected="0">
            <x v="7"/>
          </reference>
          <reference field="2" count="1" selected="0">
            <x v="4"/>
          </reference>
          <reference field="3" count="1" selected="0">
            <x v="5"/>
          </reference>
          <reference field="4" count="1" selected="0">
            <x v="7"/>
          </reference>
          <reference field="5" count="1" selected="0">
            <x v="11"/>
          </reference>
          <reference field="6" count="1" selected="0">
            <x v="3"/>
          </reference>
          <reference field="7" count="1">
            <x v="5"/>
          </reference>
        </references>
      </pivotArea>
    </format>
    <format dxfId="63">
      <pivotArea dataOnly="0" labelOnly="1" outline="0" fieldPosition="0">
        <references count="8">
          <reference field="0" count="1" selected="0">
            <x v="0"/>
          </reference>
          <reference field="1" count="1" selected="0">
            <x v="8"/>
          </reference>
          <reference field="2" count="1" selected="0">
            <x v="1"/>
          </reference>
          <reference field="3" count="1" selected="0">
            <x v="5"/>
          </reference>
          <reference field="4" count="1" selected="0">
            <x v="0"/>
          </reference>
          <reference field="5" count="1" selected="0">
            <x v="4"/>
          </reference>
          <reference field="6" count="1" selected="0">
            <x v="0"/>
          </reference>
          <reference field="7" count="1">
            <x v="0"/>
          </reference>
        </references>
      </pivotArea>
    </format>
    <format dxfId="62">
      <pivotArea dataOnly="0" labelOnly="1" outline="0" fieldPosition="0">
        <references count="8">
          <reference field="0" count="1" selected="0">
            <x v="1"/>
          </reference>
          <reference field="1" count="1" selected="0">
            <x v="0"/>
          </reference>
          <reference field="2" count="1" selected="0">
            <x v="0"/>
          </reference>
          <reference field="3" count="1" selected="0">
            <x v="10"/>
          </reference>
          <reference field="4" count="1" selected="0">
            <x v="6"/>
          </reference>
          <reference field="5" count="1" selected="0">
            <x v="13"/>
          </reference>
          <reference field="6" count="1" selected="0">
            <x v="7"/>
          </reference>
          <reference field="7" count="1">
            <x v="17"/>
          </reference>
        </references>
      </pivotArea>
    </format>
    <format dxfId="61">
      <pivotArea dataOnly="0" labelOnly="1" outline="0" fieldPosition="0">
        <references count="8">
          <reference field="0" count="1" selected="0">
            <x v="1"/>
          </reference>
          <reference field="1" count="1" selected="0">
            <x v="2"/>
          </reference>
          <reference field="2" count="1" selected="0">
            <x v="3"/>
          </reference>
          <reference field="3" count="1" selected="0">
            <x v="10"/>
          </reference>
          <reference field="4" count="1" selected="0">
            <x v="7"/>
          </reference>
          <reference field="5" count="1" selected="0">
            <x v="14"/>
          </reference>
          <reference field="6" count="1" selected="0">
            <x v="2"/>
          </reference>
          <reference field="7" count="1">
            <x v="2"/>
          </reference>
        </references>
      </pivotArea>
    </format>
    <format dxfId="60">
      <pivotArea dataOnly="0" labelOnly="1" outline="0" fieldPosition="0">
        <references count="8">
          <reference field="0" count="1" selected="0">
            <x v="1"/>
          </reference>
          <reference field="1" count="1" selected="0">
            <x v="3"/>
          </reference>
          <reference field="2" count="1" selected="0">
            <x v="2"/>
          </reference>
          <reference field="3" count="1" selected="0">
            <x v="0"/>
          </reference>
          <reference field="4" count="1" selected="0">
            <x v="1"/>
          </reference>
          <reference field="5" count="1" selected="0">
            <x v="1"/>
          </reference>
          <reference field="6" count="1" selected="0">
            <x v="0"/>
          </reference>
          <reference field="7" count="1">
            <x v="0"/>
          </reference>
        </references>
      </pivotArea>
    </format>
    <format dxfId="59">
      <pivotArea dataOnly="0" labelOnly="1" outline="0" fieldPosition="0">
        <references count="8">
          <reference field="0" count="1" selected="0">
            <x v="1"/>
          </reference>
          <reference field="1" count="1" selected="0">
            <x v="4"/>
          </reference>
          <reference field="2" count="1" selected="0">
            <x v="4"/>
          </reference>
          <reference field="3" count="1" selected="0">
            <x v="2"/>
          </reference>
          <reference field="4" count="1" selected="0">
            <x v="5"/>
          </reference>
          <reference field="5" count="1" selected="0">
            <x v="6"/>
          </reference>
          <reference field="6" count="1" selected="0">
            <x v="5"/>
          </reference>
          <reference field="7" count="1">
            <x v="13"/>
          </reference>
        </references>
      </pivotArea>
    </format>
    <format dxfId="58">
      <pivotArea dataOnly="0" labelOnly="1" outline="0" fieldPosition="0">
        <references count="8">
          <reference field="0" count="1" selected="0">
            <x v="1"/>
          </reference>
          <reference field="1" count="1" selected="0">
            <x v="5"/>
          </reference>
          <reference field="2" count="1" selected="0">
            <x v="1"/>
          </reference>
          <reference field="3" count="1" selected="0">
            <x v="5"/>
          </reference>
          <reference field="4" count="1" selected="0">
            <x v="7"/>
          </reference>
          <reference field="5" count="1" selected="0">
            <x v="11"/>
          </reference>
          <reference field="6" count="1" selected="0">
            <x v="3"/>
          </reference>
          <reference field="7" count="1">
            <x v="5"/>
          </reference>
        </references>
      </pivotArea>
    </format>
    <format dxfId="57">
      <pivotArea dataOnly="0" labelOnly="1" outline="0" fieldPosition="0">
        <references count="8">
          <reference field="0" count="1" selected="0">
            <x v="1"/>
          </reference>
          <reference field="1" count="1" selected="0">
            <x v="6"/>
          </reference>
          <reference field="2" count="1" selected="0">
            <x v="0"/>
          </reference>
          <reference field="3" count="1" selected="0">
            <x v="6"/>
          </reference>
          <reference field="4" count="1" selected="0">
            <x v="3"/>
          </reference>
          <reference field="5" count="1" selected="0">
            <x v="8"/>
          </reference>
          <reference field="6" count="1" selected="0">
            <x v="3"/>
          </reference>
          <reference field="7" count="1">
            <x v="11"/>
          </reference>
        </references>
      </pivotArea>
    </format>
    <format dxfId="56">
      <pivotArea dataOnly="0" labelOnly="1" outline="0" fieldPosition="0">
        <references count="8">
          <reference field="0" count="1" selected="0">
            <x v="1"/>
          </reference>
          <reference field="1" count="1" selected="0">
            <x v="7"/>
          </reference>
          <reference field="2" count="1" selected="0">
            <x v="3"/>
          </reference>
          <reference field="3" count="1" selected="0">
            <x v="6"/>
          </reference>
          <reference field="4" count="1" selected="0">
            <x v="1"/>
          </reference>
          <reference field="5" count="1" selected="0">
            <x v="6"/>
          </reference>
          <reference field="6" count="1" selected="0">
            <x v="2"/>
          </reference>
          <reference field="7" count="1">
            <x v="11"/>
          </reference>
        </references>
      </pivotArea>
    </format>
    <format dxfId="55">
      <pivotArea dataOnly="0" labelOnly="1" outline="0" fieldPosition="0">
        <references count="8">
          <reference field="0" count="1" selected="0">
            <x v="2"/>
          </reference>
          <reference field="1" count="1" selected="0">
            <x v="0"/>
          </reference>
          <reference field="2" count="1" selected="0">
            <x v="0"/>
          </reference>
          <reference field="3" count="1" selected="0">
            <x v="0"/>
          </reference>
          <reference field="4" count="1" selected="0">
            <x v="2"/>
          </reference>
          <reference field="5" count="1" selected="0">
            <x v="2"/>
          </reference>
          <reference field="6" count="1" selected="0">
            <x v="2"/>
          </reference>
          <reference field="7" count="1">
            <x v="8"/>
          </reference>
        </references>
      </pivotArea>
    </format>
    <format dxfId="54">
      <pivotArea dataOnly="0" labelOnly="1" outline="0" fieldPosition="0">
        <references count="8">
          <reference field="0" count="1" selected="0">
            <x v="2"/>
          </reference>
          <reference field="1" count="1" selected="0">
            <x v="1"/>
          </reference>
          <reference field="2" count="1" selected="0">
            <x v="1"/>
          </reference>
          <reference field="3" count="1" selected="0">
            <x v="5"/>
          </reference>
          <reference field="4" count="1" selected="0">
            <x v="3"/>
          </reference>
          <reference field="5" count="1" selected="0">
            <x v="7"/>
          </reference>
          <reference field="6" count="1" selected="0">
            <x v="3"/>
          </reference>
          <reference field="7" count="1">
            <x v="11"/>
          </reference>
        </references>
      </pivotArea>
    </format>
    <format dxfId="53">
      <pivotArea dataOnly="0" labelOnly="1" outline="0" fieldPosition="0">
        <references count="8">
          <reference field="0" count="1" selected="0">
            <x v="2"/>
          </reference>
          <reference field="1" count="1" selected="0">
            <x v="2"/>
          </reference>
          <reference field="2" count="1" selected="0">
            <x v="3"/>
          </reference>
          <reference field="3" count="1" selected="0">
            <x v="0"/>
          </reference>
          <reference field="4" count="1" selected="0">
            <x v="3"/>
          </reference>
          <reference field="5" count="1" selected="0">
            <x v="3"/>
          </reference>
          <reference field="6" count="1" selected="0">
            <x v="3"/>
          </reference>
          <reference field="7" count="1">
            <x v="11"/>
          </reference>
        </references>
      </pivotArea>
    </format>
    <format dxfId="52">
      <pivotArea dataOnly="0" labelOnly="1" outline="0" fieldPosition="0">
        <references count="8">
          <reference field="0" count="1" selected="0">
            <x v="2"/>
          </reference>
          <reference field="1" count="1" selected="0">
            <x v="3"/>
          </reference>
          <reference field="2" count="1" selected="0">
            <x v="2"/>
          </reference>
          <reference field="3" count="1" selected="0">
            <x v="1"/>
          </reference>
          <reference field="4" count="1" selected="0">
            <x v="7"/>
          </reference>
          <reference field="5" count="1" selected="0">
            <x v="7"/>
          </reference>
          <reference field="6" count="1" selected="0">
            <x v="4"/>
          </reference>
          <reference field="7" count="1">
            <x v="8"/>
          </reference>
        </references>
      </pivotArea>
    </format>
    <format dxfId="51">
      <pivotArea dataOnly="0" labelOnly="1" outline="0" fieldPosition="0">
        <references count="8">
          <reference field="0" count="1" selected="0">
            <x v="2"/>
          </reference>
          <reference field="1" count="1" selected="0">
            <x v="4"/>
          </reference>
          <reference field="2" count="1" selected="0">
            <x v="4"/>
          </reference>
          <reference field="3" count="1" selected="0">
            <x v="4"/>
          </reference>
          <reference field="4" count="1" selected="0">
            <x v="6"/>
          </reference>
          <reference field="5" count="1" selected="0">
            <x v="9"/>
          </reference>
          <reference field="6" count="1" selected="0">
            <x v="3"/>
          </reference>
          <reference field="7" count="1">
            <x v="6"/>
          </reference>
        </references>
      </pivotArea>
    </format>
    <format dxfId="50">
      <pivotArea dataOnly="0" labelOnly="1" outline="0" fieldPosition="0">
        <references count="8">
          <reference field="0" count="1" selected="0">
            <x v="2"/>
          </reference>
          <reference field="1" count="1" selected="0">
            <x v="5"/>
          </reference>
          <reference field="2" count="1" selected="0">
            <x v="1"/>
          </reference>
          <reference field="3" count="1" selected="0">
            <x v="0"/>
          </reference>
          <reference field="4" count="1" selected="0">
            <x v="1"/>
          </reference>
          <reference field="5" count="1" selected="0">
            <x v="1"/>
          </reference>
          <reference field="6" count="1" selected="0">
            <x v="1"/>
          </reference>
          <reference field="7" count="1">
            <x v="3"/>
          </reference>
        </references>
      </pivotArea>
    </format>
    <format dxfId="49">
      <pivotArea dataOnly="0" labelOnly="1" outline="0" fieldPosition="0">
        <references count="8">
          <reference field="0" count="1" selected="0">
            <x v="2"/>
          </reference>
          <reference field="1" count="1" selected="0">
            <x v="6"/>
          </reference>
          <reference field="2" count="1" selected="0">
            <x v="0"/>
          </reference>
          <reference field="3" count="1" selected="0">
            <x v="3"/>
          </reference>
          <reference field="4" count="1" selected="0">
            <x v="3"/>
          </reference>
          <reference field="5" count="1" selected="0">
            <x v="5"/>
          </reference>
          <reference field="6" count="1" selected="0">
            <x v="0"/>
          </reference>
          <reference field="7" count="1">
            <x v="0"/>
          </reference>
        </references>
      </pivotArea>
    </format>
    <format dxfId="48">
      <pivotArea dataOnly="0" labelOnly="1" outline="0" fieldPosition="0">
        <references count="8">
          <reference field="0" count="1" selected="0">
            <x v="2"/>
          </reference>
          <reference field="1" count="1" selected="0">
            <x v="7"/>
          </reference>
          <reference field="2" count="1" selected="0">
            <x v="3"/>
          </reference>
          <reference field="3" count="1" selected="0">
            <x v="3"/>
          </reference>
          <reference field="4" count="1" selected="0">
            <x v="4"/>
          </reference>
          <reference field="5" count="1" selected="0">
            <x v="6"/>
          </reference>
          <reference field="6" count="1" selected="0">
            <x v="3"/>
          </reference>
          <reference field="7" count="1">
            <x v="9"/>
          </reference>
        </references>
      </pivotArea>
    </format>
    <format dxfId="47">
      <pivotArea dataOnly="0" labelOnly="1" outline="0" fieldPosition="0">
        <references count="8">
          <reference field="0" count="1" selected="0">
            <x v="2"/>
          </reference>
          <reference field="1" count="1" selected="0">
            <x v="8"/>
          </reference>
          <reference field="2" count="1" selected="0">
            <x v="2"/>
          </reference>
          <reference field="3" count="1" selected="0">
            <x v="5"/>
          </reference>
          <reference field="4" count="1" selected="0">
            <x v="2"/>
          </reference>
          <reference field="5" count="1" selected="0">
            <x v="6"/>
          </reference>
          <reference field="6" count="1" selected="0">
            <x v="2"/>
          </reference>
          <reference field="7" count="1">
            <x v="8"/>
          </reference>
        </references>
      </pivotArea>
    </format>
    <format dxfId="46">
      <pivotArea dataOnly="0" labelOnly="1" outline="0" fieldPosition="0">
        <references count="8">
          <reference field="0" count="1" selected="0">
            <x v="2"/>
          </reference>
          <reference field="1" count="1" selected="0">
            <x v="9"/>
          </reference>
          <reference field="2" count="1" selected="0">
            <x v="4"/>
          </reference>
          <reference field="3" count="1" selected="0">
            <x v="5"/>
          </reference>
          <reference field="4" count="1" selected="0">
            <x v="6"/>
          </reference>
          <reference field="5" count="1" selected="0">
            <x v="10"/>
          </reference>
          <reference field="6" count="1" selected="0">
            <x v="1"/>
          </reference>
          <reference field="7" count="1">
            <x v="1"/>
          </reference>
        </references>
      </pivotArea>
    </format>
    <format dxfId="45">
      <pivotArea dataOnly="0" labelOnly="1" outline="0" fieldPosition="0">
        <references count="8">
          <reference field="0" count="1" selected="0">
            <x v="3"/>
          </reference>
          <reference field="1" count="1" selected="0">
            <x v="0"/>
          </reference>
          <reference field="2" count="1" selected="0">
            <x v="0"/>
          </reference>
          <reference field="3" count="1" selected="0">
            <x v="1"/>
          </reference>
          <reference field="4" count="1" selected="0">
            <x v="4"/>
          </reference>
          <reference field="5" count="1" selected="0">
            <x v="4"/>
          </reference>
          <reference field="6" count="1" selected="0">
            <x v="6"/>
          </reference>
          <reference field="7" count="1">
            <x v="18"/>
          </reference>
        </references>
      </pivotArea>
    </format>
    <format dxfId="44">
      <pivotArea dataOnly="0" labelOnly="1" outline="0" fieldPosition="0">
        <references count="8">
          <reference field="0" count="1" selected="0">
            <x v="3"/>
          </reference>
          <reference field="1" count="1" selected="0">
            <x v="1"/>
          </reference>
          <reference field="2" count="1" selected="0">
            <x v="1"/>
          </reference>
          <reference field="3" count="1" selected="0">
            <x v="0"/>
          </reference>
          <reference field="4" count="1" selected="0">
            <x v="0"/>
          </reference>
          <reference field="5" count="1" selected="0">
            <x v="0"/>
          </reference>
          <reference field="6" count="1" selected="0">
            <x v="3"/>
          </reference>
          <reference field="7" count="1">
            <x v="18"/>
          </reference>
        </references>
      </pivotArea>
    </format>
    <format dxfId="43">
      <pivotArea dataOnly="0" labelOnly="1" outline="0" fieldPosition="0">
        <references count="8">
          <reference field="0" count="1" selected="0">
            <x v="3"/>
          </reference>
          <reference field="1" count="1" selected="0">
            <x v="2"/>
          </reference>
          <reference field="2" count="1" selected="0">
            <x v="3"/>
          </reference>
          <reference field="3" count="1" selected="0">
            <x v="0"/>
          </reference>
          <reference field="4" count="1" selected="0">
            <x v="6"/>
          </reference>
          <reference field="5" count="1" selected="0">
            <x v="5"/>
          </reference>
          <reference field="6" count="1" selected="0">
            <x v="4"/>
          </reference>
          <reference field="7" count="1">
            <x v="10"/>
          </reference>
        </references>
      </pivotArea>
    </format>
    <format dxfId="42">
      <pivotArea dataOnly="0" labelOnly="1" outline="0" fieldPosition="0">
        <references count="8">
          <reference field="0" count="1" selected="0">
            <x v="3"/>
          </reference>
          <reference field="1" count="1" selected="0">
            <x v="3"/>
          </reference>
          <reference field="2" count="1" selected="0">
            <x v="2"/>
          </reference>
          <reference field="3" count="1" selected="0">
            <x v="1"/>
          </reference>
          <reference field="4" count="1" selected="0">
            <x v="5"/>
          </reference>
          <reference field="5" count="1" selected="0">
            <x v="5"/>
          </reference>
          <reference field="6" count="1" selected="0">
            <x v="0"/>
          </reference>
          <reference field="7" count="1">
            <x v="0"/>
          </reference>
        </references>
      </pivotArea>
    </format>
    <format dxfId="41">
      <pivotArea dataOnly="0" labelOnly="1" outline="0" fieldPosition="0">
        <references count="8">
          <reference field="0" count="1" selected="0">
            <x v="3"/>
          </reference>
          <reference field="1" count="1" selected="0">
            <x v="4"/>
          </reference>
          <reference field="2" count="1" selected="0">
            <x v="4"/>
          </reference>
          <reference field="3" count="1" selected="0">
            <x v="3"/>
          </reference>
          <reference field="4" count="1" selected="0">
            <x v="4"/>
          </reference>
          <reference field="5" count="1" selected="0">
            <x v="6"/>
          </reference>
          <reference field="6" count="1" selected="0">
            <x v="3"/>
          </reference>
          <reference field="7" count="1">
            <x v="9"/>
          </reference>
        </references>
      </pivotArea>
    </format>
    <format dxfId="40">
      <pivotArea dataOnly="0" labelOnly="1" outline="0" fieldPosition="0">
        <references count="8">
          <reference field="0" count="1" selected="0">
            <x v="3"/>
          </reference>
          <reference field="1" count="1" selected="0">
            <x v="5"/>
          </reference>
          <reference field="2" count="1" selected="0">
            <x v="1"/>
          </reference>
          <reference field="3" count="1" selected="0">
            <x v="4"/>
          </reference>
          <reference field="4" count="1" selected="0">
            <x v="1"/>
          </reference>
          <reference field="5" count="1" selected="0">
            <x v="4"/>
          </reference>
          <reference field="6" count="1" selected="0">
            <x v="1"/>
          </reference>
          <reference field="7" count="1">
            <x v="3"/>
          </reference>
        </references>
      </pivotArea>
    </format>
    <format dxfId="39">
      <pivotArea dataOnly="0" labelOnly="1" outline="0" fieldPosition="0">
        <references count="8">
          <reference field="0" count="1" selected="0">
            <x v="3"/>
          </reference>
          <reference field="1" count="1" selected="0">
            <x v="6"/>
          </reference>
          <reference field="2" count="1" selected="0">
            <x v="0"/>
          </reference>
          <reference field="3" count="1" selected="0">
            <x v="4"/>
          </reference>
          <reference field="4" count="1" selected="0">
            <x v="3"/>
          </reference>
          <reference field="5" count="1" selected="0">
            <x v="6"/>
          </reference>
          <reference field="6" count="1" selected="0">
            <x v="3"/>
          </reference>
          <reference field="7" count="1">
            <x v="11"/>
          </reference>
        </references>
      </pivotArea>
    </format>
    <format dxfId="38">
      <pivotArea dataOnly="0" labelOnly="1" outline="0" fieldPosition="0">
        <references count="8">
          <reference field="0" count="1" selected="0">
            <x v="3"/>
          </reference>
          <reference field="1" count="1" selected="0">
            <x v="7"/>
          </reference>
          <reference field="2" count="1" selected="0">
            <x v="3"/>
          </reference>
          <reference field="3" count="1" selected="0">
            <x v="5"/>
          </reference>
          <reference field="4" count="1" selected="0">
            <x v="3"/>
          </reference>
          <reference field="5" count="1" selected="0">
            <x v="7"/>
          </reference>
          <reference field="6" count="1" selected="0">
            <x v="5"/>
          </reference>
          <reference field="7" count="1">
            <x v="16"/>
          </reference>
        </references>
      </pivotArea>
    </format>
    <format dxfId="37">
      <pivotArea dataOnly="0" labelOnly="1" outline="0" fieldPosition="0">
        <references count="8">
          <reference field="0" count="1" selected="0">
            <x v="3"/>
          </reference>
          <reference field="1" count="1" selected="0">
            <x v="8"/>
          </reference>
          <reference field="2" count="1" selected="0">
            <x v="2"/>
          </reference>
          <reference field="3" count="1" selected="0">
            <x v="6"/>
          </reference>
          <reference field="4" count="1" selected="0">
            <x v="1"/>
          </reference>
          <reference field="5" count="1" selected="0">
            <x v="6"/>
          </reference>
          <reference field="6" count="1" selected="0">
            <x v="1"/>
          </reference>
          <reference field="7" count="1">
            <x v="3"/>
          </reference>
        </references>
      </pivotArea>
    </format>
    <format dxfId="36">
      <pivotArea dataOnly="0" labelOnly="1" outline="0" fieldPosition="0">
        <references count="8">
          <reference field="0" count="1" selected="0">
            <x v="3"/>
          </reference>
          <reference field="1" count="1" selected="0">
            <x v="9"/>
          </reference>
          <reference field="2" count="1" selected="0">
            <x v="4"/>
          </reference>
          <reference field="3" count="1" selected="0">
            <x v="8"/>
          </reference>
          <reference field="4" count="1" selected="0">
            <x v="4"/>
          </reference>
          <reference field="5" count="1" selected="0">
            <x v="11"/>
          </reference>
          <reference field="6" count="1" selected="0">
            <x v="3"/>
          </reference>
          <reference field="7" count="1">
            <x v="9"/>
          </reference>
        </references>
      </pivotArea>
    </format>
    <format dxfId="35">
      <pivotArea dataOnly="0" labelOnly="1" outline="0" fieldPosition="0">
        <references count="8">
          <reference field="0" count="1" selected="0">
            <x v="4"/>
          </reference>
          <reference field="1" count="1" selected="0">
            <x v="0"/>
          </reference>
          <reference field="2" count="1" selected="0">
            <x v="0"/>
          </reference>
          <reference field="3" count="1" selected="0">
            <x v="0"/>
          </reference>
          <reference field="4" count="1" selected="0">
            <x v="7"/>
          </reference>
          <reference field="5" count="1" selected="0">
            <x v="6"/>
          </reference>
          <reference field="6" count="1" selected="0">
            <x v="5"/>
          </reference>
          <reference field="7" count="1">
            <x v="11"/>
          </reference>
        </references>
      </pivotArea>
    </format>
    <format dxfId="34">
      <pivotArea dataOnly="0" labelOnly="1" outline="0" fieldPosition="0">
        <references count="8">
          <reference field="0" count="1" selected="0">
            <x v="4"/>
          </reference>
          <reference field="1" count="1" selected="0">
            <x v="2"/>
          </reference>
          <reference field="2" count="1" selected="0">
            <x v="3"/>
          </reference>
          <reference field="3" count="1" selected="0">
            <x v="4"/>
          </reference>
          <reference field="4" count="1" selected="0">
            <x v="2"/>
          </reference>
          <reference field="5" count="1" selected="0">
            <x v="5"/>
          </reference>
          <reference field="6" count="1" selected="0">
            <x v="4"/>
          </reference>
          <reference field="7" count="1">
            <x v="15"/>
          </reference>
        </references>
      </pivotArea>
    </format>
    <format dxfId="33">
      <pivotArea dataOnly="0" labelOnly="1" outline="0" fieldPosition="0">
        <references count="8">
          <reference field="0" count="1" selected="0">
            <x v="4"/>
          </reference>
          <reference field="1" count="1" selected="0">
            <x v="3"/>
          </reference>
          <reference field="2" count="1" selected="0">
            <x v="2"/>
          </reference>
          <reference field="3" count="1" selected="0">
            <x v="5"/>
          </reference>
          <reference field="4" count="1" selected="0">
            <x v="4"/>
          </reference>
          <reference field="5" count="1" selected="0">
            <x v="8"/>
          </reference>
          <reference field="6" count="1" selected="0">
            <x v="3"/>
          </reference>
          <reference field="7" count="1">
            <x v="9"/>
          </reference>
        </references>
      </pivotArea>
    </format>
    <format dxfId="32">
      <pivotArea dataOnly="0" labelOnly="1" outline="0" fieldPosition="0">
        <references count="8">
          <reference field="0" count="1" selected="0">
            <x v="4"/>
          </reference>
          <reference field="1" count="1" selected="0">
            <x v="4"/>
          </reference>
          <reference field="2" count="1" selected="0">
            <x v="4"/>
          </reference>
          <reference field="3" count="1" selected="0">
            <x v="7"/>
          </reference>
          <reference field="4" count="1" selected="0">
            <x v="4"/>
          </reference>
          <reference field="5" count="1" selected="0">
            <x v="10"/>
          </reference>
          <reference field="6" count="1" selected="0">
            <x v="2"/>
          </reference>
          <reference field="7" count="1">
            <x v="4"/>
          </reference>
        </references>
      </pivotArea>
    </format>
    <format dxfId="31">
      <pivotArea dataOnly="0" labelOnly="1" outline="0" fieldPosition="0">
        <references count="8">
          <reference field="0" count="1" selected="0">
            <x v="4"/>
          </reference>
          <reference field="1" count="1" selected="0">
            <x v="5"/>
          </reference>
          <reference field="2" count="1" selected="0">
            <x v="1"/>
          </reference>
          <reference field="3" count="1" selected="0">
            <x v="9"/>
          </reference>
          <reference field="4" count="1" selected="0">
            <x v="0"/>
          </reference>
          <reference field="5" count="1" selected="0">
            <x v="8"/>
          </reference>
          <reference field="6" count="1" selected="0">
            <x v="2"/>
          </reference>
          <reference field="7" count="1">
            <x v="14"/>
          </reference>
        </references>
      </pivotArea>
    </format>
    <format dxfId="30">
      <pivotArea field="0" type="button" dataOnly="0" labelOnly="1" outline="0" axis="axisRow" fieldPosition="0"/>
    </format>
    <format dxfId="29">
      <pivotArea field="1" type="button" dataOnly="0" labelOnly="1" outline="0" axis="axisRow" fieldPosition="1"/>
    </format>
    <format dxfId="28">
      <pivotArea field="2" type="button" dataOnly="0" labelOnly="1" outline="0" axis="axisRow" fieldPosition="2"/>
    </format>
    <format dxfId="27">
      <pivotArea field="3" type="button" dataOnly="0" labelOnly="1" outline="0" axis="axisRow" fieldPosition="3"/>
    </format>
    <format dxfId="26">
      <pivotArea field="5" type="button" dataOnly="0" labelOnly="1" outline="0" axis="axisRow" fieldPosition="4"/>
    </format>
    <format dxfId="25">
      <pivotArea field="4" type="button" dataOnly="0" labelOnly="1" outline="0" axis="axisRow" fieldPosition="5"/>
    </format>
    <format dxfId="24">
      <pivotArea field="6" type="button" dataOnly="0" labelOnly="1" outline="0" axis="axisRow" fieldPosition="6"/>
    </format>
    <format dxfId="23">
      <pivotArea field="7" type="button" dataOnly="0" labelOnly="1" outline="0" axis="axisRow" fieldPosition="7"/>
    </format>
    <format dxfId="22">
      <pivotArea dataOnly="0" labelOnly="1" outline="0" fieldPosition="0">
        <references count="1">
          <reference field="4294967294" count="2">
            <x v="0"/>
            <x v="1"/>
          </reference>
        </references>
      </pivotArea>
    </format>
    <format dxfId="21">
      <pivotArea field="0" type="button" dataOnly="0" labelOnly="1" outline="0" axis="axisRow" fieldPosition="0"/>
    </format>
    <format dxfId="20">
      <pivotArea field="1" type="button" dataOnly="0" labelOnly="1" outline="0" axis="axisRow" fieldPosition="1"/>
    </format>
    <format dxfId="19">
      <pivotArea field="2" type="button" dataOnly="0" labelOnly="1" outline="0" axis="axisRow" fieldPosition="2"/>
    </format>
    <format dxfId="18">
      <pivotArea field="3" type="button" dataOnly="0" labelOnly="1" outline="0" axis="axisRow" fieldPosition="3"/>
    </format>
    <format dxfId="17">
      <pivotArea field="5" type="button" dataOnly="0" labelOnly="1" outline="0" axis="axisRow" fieldPosition="4"/>
    </format>
    <format dxfId="16">
      <pivotArea field="4" type="button" dataOnly="0" labelOnly="1" outline="0" axis="axisRow" fieldPosition="5"/>
    </format>
    <format dxfId="15">
      <pivotArea field="6" type="button" dataOnly="0" labelOnly="1" outline="0" axis="axisRow" fieldPosition="6"/>
    </format>
    <format dxfId="14">
      <pivotArea field="7" type="button" dataOnly="0" labelOnly="1" outline="0" axis="axisRow" fieldPosition="7"/>
    </format>
    <format dxfId="13">
      <pivotArea dataOnly="0" labelOnly="1" outline="0" fieldPosition="0">
        <references count="1">
          <reference field="4294967294" count="2">
            <x v="0"/>
            <x v="1"/>
          </reference>
        </references>
      </pivotArea>
    </format>
    <format dxfId="12">
      <pivotArea dataOnly="0" labelOnly="1" grandRow="1" outline="0" offset="IV256"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7A7A39B-8684-4E2F-97A8-59EF13DD980A}"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G4:H5" firstHeaderRow="0" firstDataRow="1" firstDataCol="0"/>
  <pivotFields count="10">
    <pivotField showAll="0">
      <items count="6">
        <item x="4"/>
        <item x="3"/>
        <item x="0"/>
        <item x="1"/>
        <item x="2"/>
        <item t="default"/>
      </items>
    </pivotField>
    <pivotField showAll="0"/>
    <pivotField showAll="0">
      <items count="6">
        <item x="0"/>
        <item x="4"/>
        <item x="2"/>
        <item x="1"/>
        <item x="3"/>
        <item t="default"/>
      </items>
    </pivotField>
    <pivotField numFmtId="14" showAll="0"/>
    <pivotField showAll="0"/>
    <pivotField numFmtId="14" showAll="0"/>
    <pivotField showAll="0"/>
    <pivotField showAll="0"/>
    <pivotField dataField="1" showAll="0">
      <items count="41">
        <item x="37"/>
        <item x="17"/>
        <item x="19"/>
        <item x="15"/>
        <item x="2"/>
        <item x="32"/>
        <item x="27"/>
        <item x="16"/>
        <item x="6"/>
        <item x="5"/>
        <item x="0"/>
        <item x="11"/>
        <item x="26"/>
        <item x="10"/>
        <item x="28"/>
        <item x="24"/>
        <item x="36"/>
        <item x="1"/>
        <item x="9"/>
        <item x="4"/>
        <item x="33"/>
        <item x="8"/>
        <item x="7"/>
        <item x="30"/>
        <item x="34"/>
        <item x="18"/>
        <item x="39"/>
        <item x="21"/>
        <item x="3"/>
        <item x="25"/>
        <item x="38"/>
        <item x="35"/>
        <item x="22"/>
        <item x="20"/>
        <item x="14"/>
        <item x="29"/>
        <item x="23"/>
        <item x="13"/>
        <item x="12"/>
        <item x="31"/>
        <item t="default"/>
      </items>
    </pivotField>
    <pivotField dataField="1" showAll="0">
      <items count="38">
        <item x="5"/>
        <item x="35"/>
        <item x="16"/>
        <item x="2"/>
        <item x="30"/>
        <item x="14"/>
        <item x="25"/>
        <item x="11"/>
        <item x="18"/>
        <item x="8"/>
        <item x="6"/>
        <item x="0"/>
        <item x="4"/>
        <item x="23"/>
        <item x="15"/>
        <item x="34"/>
        <item x="9"/>
        <item x="1"/>
        <item x="7"/>
        <item x="26"/>
        <item x="31"/>
        <item x="3"/>
        <item x="36"/>
        <item x="10"/>
        <item x="17"/>
        <item x="22"/>
        <item x="21"/>
        <item x="27"/>
        <item x="28"/>
        <item x="13"/>
        <item x="12"/>
        <item x="32"/>
        <item x="19"/>
        <item x="29"/>
        <item x="20"/>
        <item x="24"/>
        <item x="33"/>
        <item t="default"/>
      </items>
    </pivotField>
  </pivotFields>
  <rowItems count="1">
    <i/>
  </rowItems>
  <colFields count="1">
    <field x="-2"/>
  </colFields>
  <colItems count="2">
    <i>
      <x/>
    </i>
    <i i="1">
      <x v="1"/>
    </i>
  </colItems>
  <dataFields count="2">
    <dataField name="Actual " fld="9" baseField="0" baseItem="1" numFmtId="164"/>
    <dataField name="Budget " fld="8" baseField="0" baseItem="1" numFmtId="164"/>
  </dataFields>
  <chartFormats count="7">
    <chartFormat chart="1" format="3" series="1">
      <pivotArea type="data" outline="0" fieldPosition="0">
        <references count="1">
          <reference field="4294967294" count="1" selected="0">
            <x v="0"/>
          </reference>
        </references>
      </pivotArea>
    </chartFormat>
    <chartFormat chart="1" format="4">
      <pivotArea type="data" outline="0" fieldPosition="0">
        <references count="1">
          <reference field="4294967294" count="1" selected="0">
            <x v="0"/>
          </reference>
        </references>
      </pivotArea>
    </chartFormat>
    <chartFormat chart="1" format="5" series="1">
      <pivotArea type="data" outline="0" fieldPosition="0">
        <references count="1">
          <reference field="4294967294" count="1" selected="0">
            <x v="1"/>
          </reference>
        </references>
      </pivotArea>
    </chartFormat>
    <chartFormat chart="2" format="6" series="1">
      <pivotArea type="data" outline="0" fieldPosition="0">
        <references count="1">
          <reference field="4294967294" count="1" selected="0">
            <x v="0"/>
          </reference>
        </references>
      </pivotArea>
    </chartFormat>
    <chartFormat chart="2" format="7">
      <pivotArea type="data" outline="0" fieldPosition="0">
        <references count="1">
          <reference field="4294967294" count="1" selected="0">
            <x v="0"/>
          </reference>
        </references>
      </pivotArea>
    </chartFormat>
    <chartFormat chart="2" format="8" series="1">
      <pivotArea type="data" outline="0" fieldPosition="0">
        <references count="1">
          <reference field="4294967294" count="1" selected="0">
            <x v="1"/>
          </reference>
        </references>
      </pivotArea>
    </chartFormat>
    <chartFormat chart="2" format="9">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A524F5C-CC9A-48CA-B56D-A5351B7170D8}" name="PivotTable4" cacheId="0"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9:B21" firstHeaderRow="1" firstDataRow="1" firstDataCol="1"/>
  <pivotFields count="10">
    <pivotField showAll="0">
      <items count="6">
        <item x="4"/>
        <item x="3"/>
        <item x="0"/>
        <item x="1"/>
        <item x="2"/>
        <item t="default"/>
      </items>
    </pivotField>
    <pivotField showAll="0"/>
    <pivotField showAll="0">
      <items count="6">
        <item x="0"/>
        <item x="4"/>
        <item x="2"/>
        <item x="1"/>
        <item x="3"/>
        <item t="default"/>
      </items>
    </pivotField>
    <pivotField numFmtId="14" showAll="0"/>
    <pivotField dataField="1" showAll="0"/>
    <pivotField numFmtId="14" showAll="0"/>
    <pivotField dataField="1" showAll="0"/>
    <pivotField showAll="0"/>
    <pivotField showAll="0"/>
    <pivotField showAll="0"/>
  </pivotFields>
  <rowFields count="1">
    <field x="-2"/>
  </rowFields>
  <rowItems count="2">
    <i>
      <x/>
    </i>
    <i i="1">
      <x v="1"/>
    </i>
  </rowItems>
  <colItems count="1">
    <i/>
  </colItems>
  <dataFields count="2">
    <dataField name="Sum of Days completed" fld="6" baseField="0" baseItem="0"/>
    <dataField name="Sum of Duration"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ject" xr10:uid="{5B352AB4-2F5A-4004-8D6B-137ADE547E4B}" sourceName="Project">
  <pivotTables>
    <pivotTable tabId="3" name="PivotTable1"/>
    <pivotTable tabId="4" name="PivotTable4"/>
    <pivotTable tabId="4" name="PivotTable8"/>
  </pivotTables>
  <data>
    <tabular pivotCacheId="1103593294">
      <items count="5">
        <i x="4" s="1"/>
        <i x="3" s="1"/>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nager" xr10:uid="{F210857B-254F-47CB-B740-B8F127076BFD}" sourceName="Manager">
  <pivotTables>
    <pivotTable tabId="3" name="PivotTable1"/>
    <pivotTable tabId="4" name="PivotTable4"/>
    <pivotTable tabId="4" name="PivotTable8"/>
  </pivotTables>
  <data>
    <tabular pivotCacheId="1103593294">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ject" xr10:uid="{5BA5F1D6-ACA8-46FC-A9C9-6E718394FF93}" cache="Slicer_Project" caption="Project" columnCount="5" rowHeight="234950"/>
  <slicer name="Manager" xr10:uid="{2D14F82F-ECF3-4BF6-A57E-183A999F372A}" cache="Slicer_Manager" caption="Manager" columnCount="5"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AF76AB9-1EEF-49EB-8F80-699643BC4A94}" name="Table2" displayName="Table2" ref="A1:J41" totalsRowShown="0" headerRowDxfId="11">
  <autoFilter ref="A1:J41" xr:uid="{3AF76AB9-1EEF-49EB-8F80-699643BC4A94}"/>
  <tableColumns count="10">
    <tableColumn id="1" xr3:uid="{973D0003-F21C-44F0-985A-958204811322}" name="Project"/>
    <tableColumn id="2" xr3:uid="{A0492D13-E60F-4880-B3AD-486955711A94}" name="Task"/>
    <tableColumn id="3" xr3:uid="{810950CC-05B3-44C1-8910-48B7CEFB9C72}" name="Manager"/>
    <tableColumn id="4" xr3:uid="{08C83726-0380-4A96-BF73-04A9E400B592}" name="Start Date" dataDxfId="10"/>
    <tableColumn id="5" xr3:uid="{47D514A4-5C89-4DD6-9B86-F8AD0B6C8143}" name="Duration"/>
    <tableColumn id="6" xr3:uid="{CC215926-1215-4CD8-A98C-220EA02421B7}" name="End Date" dataDxfId="9">
      <calculatedColumnFormula>WORKDAY.INTL([1]Data!$D2-1,[1]Data!$E2,1)</calculatedColumnFormula>
    </tableColumn>
    <tableColumn id="7" xr3:uid="{5C51975D-F5D4-4289-AEEB-EAAACF8E2678}" name="Days completed"/>
    <tableColumn id="8" xr3:uid="{44C7E239-0C7E-47E6-83D9-94E2B63C7F1B}" name="Progress">
      <calculatedColumnFormula>[1]Data!$G2/[1]Data!$E2</calculatedColumnFormula>
    </tableColumn>
    <tableColumn id="9" xr3:uid="{F735B38C-F469-4652-AD36-A3BF0580ECE3}" name="Budget"/>
    <tableColumn id="10" xr3:uid="{E4FCE7BB-4075-4AAE-AF79-51BD7F845CB3}" name="Actual"/>
  </tableColumns>
  <tableStyleInfo name="TableStyleMedium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C79A8D7-E1FF-4545-96C7-D66AC71C6969}" name="Table22" displayName="Table22" ref="A1:J41" totalsRowShown="0" headerRowDxfId="2">
  <autoFilter ref="A1:J41" xr:uid="{1C79A8D7-E1FF-4545-96C7-D66AC71C6969}"/>
  <tableColumns count="10">
    <tableColumn id="1" xr3:uid="{0C284C1E-DC06-4DBD-A70A-9B542F5B73F9}" name="Project"/>
    <tableColumn id="2" xr3:uid="{2A8DCBE1-FC6C-4358-B40E-7C26CD7AE328}" name="Task"/>
    <tableColumn id="3" xr3:uid="{7A501C17-1135-40B9-9260-CEAF145ABC86}" name="Manager"/>
    <tableColumn id="4" xr3:uid="{86AE6983-0FD7-4706-8900-E3A6E8565A74}" name="Start Date" dataDxfId="1"/>
    <tableColumn id="5" xr3:uid="{6E01C2EF-A61A-4386-AA97-8C0ACEC960D1}" name="Duration"/>
    <tableColumn id="6" xr3:uid="{83D8F814-72A4-4743-A14E-ABBF3E4AABB4}" name="End Date" dataDxfId="0">
      <calculatedColumnFormula>WORKDAY.INTL([1]Data!$D2-1,[1]Data!$E2,1)</calculatedColumnFormula>
    </tableColumn>
    <tableColumn id="7" xr3:uid="{4F8D1C41-84A4-44AA-986A-063870259DB1}" name="Days completed"/>
    <tableColumn id="8" xr3:uid="{80269C7F-3F18-4778-8F33-A44F4D7AAC56}" name="Progress">
      <calculatedColumnFormula>[1]Data!$G2/[1]Data!$E2</calculatedColumnFormula>
    </tableColumn>
    <tableColumn id="9" xr3:uid="{81FD191B-D9F5-4A53-B284-F1D7A7683A33}" name="Budget"/>
    <tableColumn id="10" xr3:uid="{8E425E56-54E6-42FC-A170-2471E34FE98A}" name="Actual"/>
  </tableColumns>
  <tableStyleInfo name="TableStyleMedium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ctrlProp" Target="../ctrlProps/ctrlProp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pivotTable" Target="../pivotTables/pivotTable3.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printerSettings" Target="../printerSettings/printerSettings2.bin"/><Relationship Id="rId1" Type="http://schemas.openxmlformats.org/officeDocument/2006/relationships/hyperlink" Target="https://www.google.com/search?q=absolute+references+in+excel&amp;sxsrf=ALiCzsb8FF8mdnSjIEhB9QUu405JPgDzTg%3A1671978125343&amp;ei=jVyoY9jNFNOrmgek_4vIBg&amp;ved=0ahUKEwiYyO7x-5T8AhXTleYKHaT_AmkQ4dUDCA8&amp;uact=5&amp;oq=absolute+references+in+excel&amp;gs_lcp=Cgxnd3Mtd2l6LXNlcnAQAzIFCAAQgAQyBQgAEIAEMgYIABAWEB4yBggAEBYQHjIGCAAQFhAeMgYIABAWEB4yBggAEBYQHjIGCAAQFhAeMgYIABAWEB4yBggAEBYQHjoKCAAQRxDpBBCwAzoKCAAQRxDWBBCwAzoHCAAQsAMQQzoECAAQQzoFCAAQhgM6CwgAEBYQHhDxBBAKSgQIQRgASgQIRhgAULwCWI4TYKAVaAFwAXgAgAGeAogB8wySAQUwLjcuMpgBAKABAcgBCcABAQ&amp;sclient=gws-wiz-serp"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9B5F38-BCB5-48F2-9537-A4B90CB2E9DF}">
  <dimension ref="A1:AD46"/>
  <sheetViews>
    <sheetView showGridLines="0" zoomScale="70" zoomScaleNormal="70" workbookViewId="0">
      <selection activeCell="I12" sqref="I12"/>
    </sheetView>
  </sheetViews>
  <sheetFormatPr defaultColWidth="11.109375" defaultRowHeight="14.4" x14ac:dyDescent="0.3"/>
  <cols>
    <col min="1" max="1" width="11.33203125" customWidth="1"/>
    <col min="8" max="8" width="11.109375" style="8"/>
    <col min="11" max="20" width="11.21875" customWidth="1"/>
    <col min="21" max="28" width="14.21875" bestFit="1" customWidth="1"/>
  </cols>
  <sheetData>
    <row r="1" spans="1:30" s="11" customFormat="1" ht="45.6" customHeight="1" x14ac:dyDescent="0.3">
      <c r="A1" s="11" t="s">
        <v>38</v>
      </c>
      <c r="F1" s="11" t="str">
        <f>TEXT(MIN(D6:D50),"D-MMM-YY")&amp;" to "&amp;TEXT(MAX(E6:E50),"D-MMM-YY")</f>
        <v>17-Feb-20 to 13-Mar-20</v>
      </c>
      <c r="H1" s="12"/>
    </row>
    <row r="2" spans="1:30" ht="16.2" customHeight="1" x14ac:dyDescent="0.3">
      <c r="H2"/>
    </row>
    <row r="3" spans="1:30" ht="15.6" customHeight="1" x14ac:dyDescent="0.3">
      <c r="H3"/>
    </row>
    <row r="4" spans="1:30" ht="35.4" customHeight="1" x14ac:dyDescent="0.3">
      <c r="H4"/>
    </row>
    <row r="5" spans="1:30" x14ac:dyDescent="0.3">
      <c r="A5" s="14" t="s">
        <v>0</v>
      </c>
      <c r="B5" s="14" t="s">
        <v>1</v>
      </c>
      <c r="C5" s="14" t="s">
        <v>2</v>
      </c>
      <c r="D5" s="14" t="s">
        <v>3</v>
      </c>
      <c r="E5" s="14" t="s">
        <v>5</v>
      </c>
      <c r="F5" s="14" t="s">
        <v>4</v>
      </c>
      <c r="G5" s="14" t="s">
        <v>6</v>
      </c>
      <c r="H5" s="15" t="s">
        <v>7</v>
      </c>
      <c r="I5" s="16" t="s">
        <v>31</v>
      </c>
      <c r="J5" s="16" t="s">
        <v>32</v>
      </c>
      <c r="K5" s="17">
        <f>MIN(D6:D50) + Working!K5</f>
        <v>43878</v>
      </c>
      <c r="L5" s="17">
        <f>K5+1</f>
        <v>43879</v>
      </c>
      <c r="M5" s="17">
        <f t="shared" ref="M5:AB5" si="0">L5+1</f>
        <v>43880</v>
      </c>
      <c r="N5" s="17">
        <f t="shared" si="0"/>
        <v>43881</v>
      </c>
      <c r="O5" s="17">
        <f t="shared" si="0"/>
        <v>43882</v>
      </c>
      <c r="P5" s="17">
        <f t="shared" si="0"/>
        <v>43883</v>
      </c>
      <c r="Q5" s="17">
        <f t="shared" si="0"/>
        <v>43884</v>
      </c>
      <c r="R5" s="17">
        <f t="shared" si="0"/>
        <v>43885</v>
      </c>
      <c r="S5" s="17">
        <f t="shared" si="0"/>
        <v>43886</v>
      </c>
      <c r="T5" s="17">
        <f t="shared" si="0"/>
        <v>43887</v>
      </c>
      <c r="U5" s="17">
        <f t="shared" si="0"/>
        <v>43888</v>
      </c>
      <c r="V5" s="17">
        <f t="shared" si="0"/>
        <v>43889</v>
      </c>
      <c r="W5" s="17">
        <f t="shared" si="0"/>
        <v>43890</v>
      </c>
      <c r="X5" s="17">
        <f t="shared" si="0"/>
        <v>43891</v>
      </c>
      <c r="Y5" s="17">
        <f t="shared" si="0"/>
        <v>43892</v>
      </c>
      <c r="Z5" s="17">
        <f t="shared" si="0"/>
        <v>43893</v>
      </c>
      <c r="AA5" s="17">
        <f t="shared" si="0"/>
        <v>43894</v>
      </c>
      <c r="AB5" s="17">
        <f t="shared" si="0"/>
        <v>43895</v>
      </c>
      <c r="AC5" s="13"/>
      <c r="AD5" s="13"/>
    </row>
    <row r="6" spans="1:30" x14ac:dyDescent="0.3">
      <c r="A6" t="s">
        <v>29</v>
      </c>
      <c r="B6" t="s">
        <v>11</v>
      </c>
      <c r="C6" t="s">
        <v>16</v>
      </c>
      <c r="D6" s="1">
        <v>43889</v>
      </c>
      <c r="E6" s="1">
        <v>43900</v>
      </c>
      <c r="F6">
        <v>8</v>
      </c>
      <c r="G6">
        <v>3</v>
      </c>
      <c r="H6" s="8">
        <v>0.375</v>
      </c>
      <c r="I6" s="2">
        <v>96000</v>
      </c>
      <c r="J6" s="2">
        <v>32256</v>
      </c>
    </row>
    <row r="7" spans="1:30" x14ac:dyDescent="0.3">
      <c r="B7" t="s">
        <v>13</v>
      </c>
      <c r="C7" t="s">
        <v>18</v>
      </c>
      <c r="D7" s="1">
        <v>43892</v>
      </c>
      <c r="E7" s="1">
        <v>43902</v>
      </c>
      <c r="F7">
        <v>9</v>
      </c>
      <c r="G7">
        <v>4</v>
      </c>
      <c r="H7" s="8">
        <v>0.44444444444444442</v>
      </c>
      <c r="I7" s="2">
        <v>513000</v>
      </c>
      <c r="J7" s="2">
        <v>226233</v>
      </c>
    </row>
    <row r="8" spans="1:30" x14ac:dyDescent="0.3">
      <c r="B8" t="s">
        <v>15</v>
      </c>
      <c r="C8" t="s">
        <v>20</v>
      </c>
      <c r="D8" s="1">
        <v>43881</v>
      </c>
      <c r="E8" s="1">
        <v>43887</v>
      </c>
      <c r="F8">
        <v>5</v>
      </c>
      <c r="G8">
        <v>3</v>
      </c>
      <c r="H8" s="8">
        <v>0.6</v>
      </c>
      <c r="I8" s="2">
        <v>616000</v>
      </c>
      <c r="J8" s="2">
        <v>401579</v>
      </c>
    </row>
    <row r="9" spans="1:30" x14ac:dyDescent="0.3">
      <c r="B9" t="s">
        <v>17</v>
      </c>
      <c r="C9" t="s">
        <v>12</v>
      </c>
      <c r="D9" s="1">
        <v>43880</v>
      </c>
      <c r="E9" s="1">
        <v>43882</v>
      </c>
      <c r="F9">
        <v>3</v>
      </c>
      <c r="G9">
        <v>3</v>
      </c>
      <c r="H9" s="8">
        <v>1</v>
      </c>
      <c r="I9" s="2">
        <v>817000</v>
      </c>
      <c r="J9" s="2">
        <v>807069</v>
      </c>
    </row>
    <row r="10" spans="1:30" x14ac:dyDescent="0.3">
      <c r="B10" t="s">
        <v>19</v>
      </c>
      <c r="C10" t="s">
        <v>14</v>
      </c>
      <c r="D10" s="1">
        <v>43882</v>
      </c>
      <c r="E10" s="1">
        <v>43892</v>
      </c>
      <c r="F10">
        <v>7</v>
      </c>
      <c r="G10">
        <v>3</v>
      </c>
      <c r="H10" s="8">
        <v>0.42857142857142855</v>
      </c>
      <c r="I10" s="2">
        <v>372000</v>
      </c>
      <c r="J10" s="2">
        <v>173166</v>
      </c>
    </row>
    <row r="11" spans="1:30" x14ac:dyDescent="0.3">
      <c r="B11" t="s">
        <v>21</v>
      </c>
      <c r="C11" t="s">
        <v>16</v>
      </c>
      <c r="D11" s="1">
        <v>43885</v>
      </c>
      <c r="E11" s="1">
        <v>43896</v>
      </c>
      <c r="F11">
        <v>10</v>
      </c>
      <c r="G11">
        <v>2</v>
      </c>
      <c r="H11" s="8">
        <v>0.2</v>
      </c>
      <c r="I11" s="2">
        <v>50000</v>
      </c>
      <c r="J11" s="2">
        <v>8400</v>
      </c>
    </row>
    <row r="12" spans="1:30" x14ac:dyDescent="0.3">
      <c r="B12" t="s">
        <v>22</v>
      </c>
      <c r="C12" t="s">
        <v>18</v>
      </c>
      <c r="D12" s="1">
        <v>43885</v>
      </c>
      <c r="E12" s="1">
        <v>43896</v>
      </c>
      <c r="F12">
        <v>10</v>
      </c>
      <c r="G12">
        <v>3</v>
      </c>
      <c r="H12" s="8">
        <v>0.3</v>
      </c>
      <c r="I12" s="2">
        <v>807000</v>
      </c>
      <c r="J12" s="2">
        <v>262679</v>
      </c>
    </row>
    <row r="13" spans="1:30" x14ac:dyDescent="0.3">
      <c r="B13" t="s">
        <v>23</v>
      </c>
      <c r="C13" t="s">
        <v>20</v>
      </c>
      <c r="D13" s="1">
        <v>43885</v>
      </c>
      <c r="E13" s="1">
        <v>43887</v>
      </c>
      <c r="F13">
        <v>3</v>
      </c>
      <c r="G13">
        <v>0</v>
      </c>
      <c r="H13" s="8">
        <v>0</v>
      </c>
      <c r="I13" s="2">
        <v>691000</v>
      </c>
      <c r="J13" s="2">
        <v>0</v>
      </c>
    </row>
    <row r="14" spans="1:30" x14ac:dyDescent="0.3">
      <c r="A14" t="s">
        <v>28</v>
      </c>
      <c r="B14" t="s">
        <v>11</v>
      </c>
      <c r="C14" t="s">
        <v>12</v>
      </c>
      <c r="D14" s="1">
        <v>43892</v>
      </c>
      <c r="E14" s="1">
        <v>43902</v>
      </c>
      <c r="F14">
        <v>9</v>
      </c>
      <c r="G14">
        <v>8</v>
      </c>
      <c r="H14" s="8">
        <v>0.88888888888888884</v>
      </c>
      <c r="I14" s="2">
        <v>787000</v>
      </c>
      <c r="J14" s="2">
        <v>727188</v>
      </c>
    </row>
    <row r="15" spans="1:30" x14ac:dyDescent="0.3">
      <c r="B15" t="s">
        <v>13</v>
      </c>
      <c r="C15" t="s">
        <v>14</v>
      </c>
      <c r="D15" s="1">
        <v>43892</v>
      </c>
      <c r="E15" s="1">
        <v>43903</v>
      </c>
      <c r="F15">
        <v>10</v>
      </c>
      <c r="G15">
        <v>2</v>
      </c>
      <c r="H15" s="8">
        <v>0.2</v>
      </c>
      <c r="I15" s="2">
        <v>228000</v>
      </c>
      <c r="J15" s="2">
        <v>47880</v>
      </c>
    </row>
    <row r="16" spans="1:30" x14ac:dyDescent="0.3">
      <c r="B16" t="s">
        <v>15</v>
      </c>
      <c r="C16" t="s">
        <v>16</v>
      </c>
      <c r="D16" s="1">
        <v>43878</v>
      </c>
      <c r="E16" s="1">
        <v>43881</v>
      </c>
      <c r="F16">
        <v>4</v>
      </c>
      <c r="G16">
        <v>0</v>
      </c>
      <c r="H16" s="8">
        <v>0</v>
      </c>
      <c r="I16" s="2">
        <v>147000</v>
      </c>
      <c r="J16" s="2">
        <v>0</v>
      </c>
    </row>
    <row r="17" spans="1:10" x14ac:dyDescent="0.3">
      <c r="B17" t="s">
        <v>17</v>
      </c>
      <c r="C17" t="s">
        <v>18</v>
      </c>
      <c r="D17" s="1">
        <v>43880</v>
      </c>
      <c r="E17" s="1">
        <v>43889</v>
      </c>
      <c r="F17">
        <v>8</v>
      </c>
      <c r="G17">
        <v>5</v>
      </c>
      <c r="H17" s="8">
        <v>0.625</v>
      </c>
      <c r="I17" s="2">
        <v>338000</v>
      </c>
      <c r="J17" s="2">
        <v>205123</v>
      </c>
    </row>
    <row r="18" spans="1:10" x14ac:dyDescent="0.3">
      <c r="B18" t="s">
        <v>19</v>
      </c>
      <c r="C18" t="s">
        <v>20</v>
      </c>
      <c r="D18" s="1">
        <v>43885</v>
      </c>
      <c r="E18" s="1">
        <v>43896</v>
      </c>
      <c r="F18">
        <v>10</v>
      </c>
      <c r="G18">
        <v>3</v>
      </c>
      <c r="H18" s="8">
        <v>0.3</v>
      </c>
      <c r="I18" s="2">
        <v>857000</v>
      </c>
      <c r="J18" s="2">
        <v>305949</v>
      </c>
    </row>
    <row r="19" spans="1:10" x14ac:dyDescent="0.3">
      <c r="B19" t="s">
        <v>21</v>
      </c>
      <c r="C19" t="s">
        <v>12</v>
      </c>
      <c r="D19" s="1">
        <v>43886</v>
      </c>
      <c r="E19" s="1">
        <v>43893</v>
      </c>
      <c r="F19">
        <v>6</v>
      </c>
      <c r="G19">
        <v>3</v>
      </c>
      <c r="H19" s="8">
        <v>0.5</v>
      </c>
      <c r="I19" s="2">
        <v>602000</v>
      </c>
      <c r="J19" s="2">
        <v>322371</v>
      </c>
    </row>
    <row r="20" spans="1:10" x14ac:dyDescent="0.3">
      <c r="B20" t="s">
        <v>22</v>
      </c>
      <c r="C20" t="s">
        <v>14</v>
      </c>
      <c r="D20" s="1">
        <v>43886</v>
      </c>
      <c r="E20" s="1">
        <v>43889</v>
      </c>
      <c r="F20">
        <v>4</v>
      </c>
      <c r="G20">
        <v>2</v>
      </c>
      <c r="H20" s="8">
        <v>0.5</v>
      </c>
      <c r="I20" s="2">
        <v>990000</v>
      </c>
      <c r="J20" s="2">
        <v>451440</v>
      </c>
    </row>
    <row r="21" spans="1:10" x14ac:dyDescent="0.3">
      <c r="A21" t="s">
        <v>10</v>
      </c>
      <c r="B21" t="s">
        <v>11</v>
      </c>
      <c r="C21" t="s">
        <v>12</v>
      </c>
      <c r="D21" s="1">
        <v>43878</v>
      </c>
      <c r="E21" s="1">
        <v>43882</v>
      </c>
      <c r="F21">
        <v>5</v>
      </c>
      <c r="G21">
        <v>2</v>
      </c>
      <c r="H21" s="8">
        <v>0.4</v>
      </c>
      <c r="I21" s="2">
        <v>218000</v>
      </c>
      <c r="J21" s="2">
        <v>97337</v>
      </c>
    </row>
    <row r="22" spans="1:10" x14ac:dyDescent="0.3">
      <c r="B22" t="s">
        <v>25</v>
      </c>
      <c r="C22" t="s">
        <v>20</v>
      </c>
      <c r="D22" s="1">
        <v>43885</v>
      </c>
      <c r="E22" s="1">
        <v>43892</v>
      </c>
      <c r="F22">
        <v>6</v>
      </c>
      <c r="G22">
        <v>3</v>
      </c>
      <c r="H22" s="8">
        <v>0.5</v>
      </c>
      <c r="I22" s="2">
        <v>416000</v>
      </c>
      <c r="J22" s="2">
        <v>175015</v>
      </c>
    </row>
    <row r="23" spans="1:10" x14ac:dyDescent="0.3">
      <c r="B23" t="s">
        <v>13</v>
      </c>
      <c r="C23" t="s">
        <v>14</v>
      </c>
      <c r="D23" s="1">
        <v>43878</v>
      </c>
      <c r="E23" s="1">
        <v>43885</v>
      </c>
      <c r="F23">
        <v>6</v>
      </c>
      <c r="G23">
        <v>3</v>
      </c>
      <c r="H23" s="8">
        <v>0.5</v>
      </c>
      <c r="I23" s="2">
        <v>393000</v>
      </c>
      <c r="J23" s="2">
        <v>177440</v>
      </c>
    </row>
    <row r="24" spans="1:10" x14ac:dyDescent="0.3">
      <c r="B24" t="s">
        <v>15</v>
      </c>
      <c r="C24" t="s">
        <v>16</v>
      </c>
      <c r="D24" s="1">
        <v>43879</v>
      </c>
      <c r="E24" s="1">
        <v>43892</v>
      </c>
      <c r="F24">
        <v>10</v>
      </c>
      <c r="G24">
        <v>4</v>
      </c>
      <c r="H24" s="8">
        <v>0.4</v>
      </c>
      <c r="I24" s="2">
        <v>86000</v>
      </c>
      <c r="J24" s="2">
        <v>31046</v>
      </c>
    </row>
    <row r="25" spans="1:10" x14ac:dyDescent="0.3">
      <c r="B25" t="s">
        <v>17</v>
      </c>
      <c r="C25" t="s">
        <v>18</v>
      </c>
      <c r="D25" s="1">
        <v>43882</v>
      </c>
      <c r="E25" s="1">
        <v>43894</v>
      </c>
      <c r="F25">
        <v>9</v>
      </c>
      <c r="G25">
        <v>3</v>
      </c>
      <c r="H25" s="8">
        <v>0.33333333333333331</v>
      </c>
      <c r="I25" s="2">
        <v>732000</v>
      </c>
      <c r="J25" s="2">
        <v>261324</v>
      </c>
    </row>
    <row r="26" spans="1:10" x14ac:dyDescent="0.3">
      <c r="B26" t="s">
        <v>19</v>
      </c>
      <c r="C26" t="s">
        <v>20</v>
      </c>
      <c r="D26" s="1">
        <v>43878</v>
      </c>
      <c r="E26" s="1">
        <v>43881</v>
      </c>
      <c r="F26">
        <v>4</v>
      </c>
      <c r="G26">
        <v>1</v>
      </c>
      <c r="H26" s="8">
        <v>0.25</v>
      </c>
      <c r="I26" s="2">
        <v>492000</v>
      </c>
      <c r="J26" s="2">
        <v>116850</v>
      </c>
    </row>
    <row r="27" spans="1:10" x14ac:dyDescent="0.3">
      <c r="B27" t="s">
        <v>21</v>
      </c>
      <c r="C27" t="s">
        <v>12</v>
      </c>
      <c r="D27" s="1">
        <v>43881</v>
      </c>
      <c r="E27" s="1">
        <v>43888</v>
      </c>
      <c r="F27">
        <v>6</v>
      </c>
      <c r="G27">
        <v>0</v>
      </c>
      <c r="H27" s="8">
        <v>0</v>
      </c>
      <c r="I27" s="2">
        <v>188000</v>
      </c>
      <c r="J27" s="2">
        <v>0</v>
      </c>
    </row>
    <row r="28" spans="1:10" x14ac:dyDescent="0.3">
      <c r="B28" t="s">
        <v>22</v>
      </c>
      <c r="C28" t="s">
        <v>14</v>
      </c>
      <c r="D28" s="1">
        <v>43881</v>
      </c>
      <c r="E28" s="1">
        <v>43889</v>
      </c>
      <c r="F28">
        <v>7</v>
      </c>
      <c r="G28">
        <v>3</v>
      </c>
      <c r="H28" s="8">
        <v>0.42857142857142855</v>
      </c>
      <c r="I28" s="2">
        <v>180000</v>
      </c>
      <c r="J28" s="2">
        <v>79380</v>
      </c>
    </row>
    <row r="29" spans="1:10" x14ac:dyDescent="0.3">
      <c r="B29" t="s">
        <v>23</v>
      </c>
      <c r="C29" t="s">
        <v>16</v>
      </c>
      <c r="D29" s="1">
        <v>43885</v>
      </c>
      <c r="E29" s="1">
        <v>43889</v>
      </c>
      <c r="F29">
        <v>5</v>
      </c>
      <c r="G29">
        <v>2</v>
      </c>
      <c r="H29" s="8">
        <v>0.4</v>
      </c>
      <c r="I29" s="2">
        <v>582000</v>
      </c>
      <c r="J29" s="2">
        <v>195231</v>
      </c>
    </row>
    <row r="30" spans="1:10" x14ac:dyDescent="0.3">
      <c r="B30" t="s">
        <v>24</v>
      </c>
      <c r="C30" t="s">
        <v>18</v>
      </c>
      <c r="D30" s="1">
        <v>43885</v>
      </c>
      <c r="E30" s="1">
        <v>43895</v>
      </c>
      <c r="F30">
        <v>9</v>
      </c>
      <c r="G30">
        <v>1</v>
      </c>
      <c r="H30" s="8">
        <v>0.1111111111111111</v>
      </c>
      <c r="I30" s="2">
        <v>562000</v>
      </c>
      <c r="J30" s="2">
        <v>74746</v>
      </c>
    </row>
    <row r="31" spans="1:10" x14ac:dyDescent="0.3">
      <c r="A31" t="s">
        <v>26</v>
      </c>
      <c r="B31" t="s">
        <v>11</v>
      </c>
      <c r="C31" t="s">
        <v>12</v>
      </c>
      <c r="D31" s="1">
        <v>43879</v>
      </c>
      <c r="E31" s="1">
        <v>43887</v>
      </c>
      <c r="F31">
        <v>7</v>
      </c>
      <c r="G31">
        <v>7</v>
      </c>
      <c r="H31" s="8">
        <v>1</v>
      </c>
      <c r="I31" s="2">
        <v>293000</v>
      </c>
      <c r="J31" s="2">
        <v>273001</v>
      </c>
    </row>
    <row r="32" spans="1:10" x14ac:dyDescent="0.3">
      <c r="B32" t="s">
        <v>25</v>
      </c>
      <c r="C32" t="s">
        <v>20</v>
      </c>
      <c r="D32" s="1">
        <v>43878</v>
      </c>
      <c r="E32" s="1">
        <v>43880</v>
      </c>
      <c r="F32">
        <v>3</v>
      </c>
      <c r="G32">
        <v>3</v>
      </c>
      <c r="H32" s="8">
        <v>1</v>
      </c>
      <c r="I32" s="2">
        <v>68000</v>
      </c>
      <c r="J32" s="2">
        <v>64987</v>
      </c>
    </row>
    <row r="33" spans="1:10" x14ac:dyDescent="0.3">
      <c r="B33" t="s">
        <v>13</v>
      </c>
      <c r="C33" t="s">
        <v>14</v>
      </c>
      <c r="D33" s="1">
        <v>43878</v>
      </c>
      <c r="E33" s="1">
        <v>43888</v>
      </c>
      <c r="F33">
        <v>9</v>
      </c>
      <c r="G33">
        <v>4</v>
      </c>
      <c r="H33" s="8">
        <v>0.44444444444444442</v>
      </c>
      <c r="I33" s="2">
        <v>224000</v>
      </c>
      <c r="J33" s="2">
        <v>57910</v>
      </c>
    </row>
    <row r="34" spans="1:10" x14ac:dyDescent="0.3">
      <c r="B34" t="s">
        <v>15</v>
      </c>
      <c r="C34" t="s">
        <v>16</v>
      </c>
      <c r="D34" s="1">
        <v>43879</v>
      </c>
      <c r="E34" s="1">
        <v>43888</v>
      </c>
      <c r="F34">
        <v>8</v>
      </c>
      <c r="G34">
        <v>0</v>
      </c>
      <c r="H34" s="8">
        <v>0</v>
      </c>
      <c r="I34" s="2">
        <v>978000</v>
      </c>
      <c r="J34" s="2">
        <v>0</v>
      </c>
    </row>
    <row r="35" spans="1:10" x14ac:dyDescent="0.3">
      <c r="B35" t="s">
        <v>17</v>
      </c>
      <c r="C35" t="s">
        <v>18</v>
      </c>
      <c r="D35" s="1">
        <v>43881</v>
      </c>
      <c r="E35" s="1">
        <v>43889</v>
      </c>
      <c r="F35">
        <v>7</v>
      </c>
      <c r="G35">
        <v>3</v>
      </c>
      <c r="H35" s="8">
        <v>0.42857142857142855</v>
      </c>
      <c r="I35" s="2">
        <v>932000</v>
      </c>
      <c r="J35" s="2">
        <v>379157</v>
      </c>
    </row>
    <row r="36" spans="1:10" x14ac:dyDescent="0.3">
      <c r="B36" t="s">
        <v>19</v>
      </c>
      <c r="C36" t="s">
        <v>20</v>
      </c>
      <c r="D36" s="1">
        <v>43882</v>
      </c>
      <c r="E36" s="1">
        <v>43887</v>
      </c>
      <c r="F36">
        <v>4</v>
      </c>
      <c r="G36">
        <v>1</v>
      </c>
      <c r="H36" s="8">
        <v>0.25</v>
      </c>
      <c r="I36" s="2">
        <v>854000</v>
      </c>
      <c r="J36" s="2">
        <v>322812</v>
      </c>
    </row>
    <row r="37" spans="1:10" x14ac:dyDescent="0.3">
      <c r="B37" t="s">
        <v>21</v>
      </c>
      <c r="C37" t="s">
        <v>12</v>
      </c>
      <c r="D37" s="1">
        <v>43882</v>
      </c>
      <c r="E37" s="1">
        <v>43889</v>
      </c>
      <c r="F37">
        <v>6</v>
      </c>
      <c r="G37">
        <v>3</v>
      </c>
      <c r="H37" s="8">
        <v>0.5</v>
      </c>
      <c r="I37" s="2">
        <v>81000</v>
      </c>
      <c r="J37" s="2">
        <v>38461</v>
      </c>
    </row>
    <row r="38" spans="1:10" x14ac:dyDescent="0.3">
      <c r="B38" t="s">
        <v>22</v>
      </c>
      <c r="C38" t="s">
        <v>14</v>
      </c>
      <c r="D38" s="1">
        <v>43885</v>
      </c>
      <c r="E38" s="1">
        <v>43892</v>
      </c>
      <c r="F38">
        <v>6</v>
      </c>
      <c r="G38">
        <v>5</v>
      </c>
      <c r="H38" s="8">
        <v>0.83333333333333337</v>
      </c>
      <c r="I38" s="2">
        <v>169000</v>
      </c>
      <c r="J38" s="2">
        <v>136468</v>
      </c>
    </row>
    <row r="39" spans="1:10" x14ac:dyDescent="0.3">
      <c r="B39" t="s">
        <v>23</v>
      </c>
      <c r="C39" t="s">
        <v>16</v>
      </c>
      <c r="D39" s="1">
        <v>43886</v>
      </c>
      <c r="E39" s="1">
        <v>43889</v>
      </c>
      <c r="F39">
        <v>4</v>
      </c>
      <c r="G39">
        <v>1</v>
      </c>
      <c r="H39" s="8">
        <v>0.25</v>
      </c>
      <c r="I39" s="2">
        <v>61000</v>
      </c>
      <c r="J39" s="2">
        <v>12078</v>
      </c>
    </row>
    <row r="40" spans="1:10" x14ac:dyDescent="0.3">
      <c r="B40" t="s">
        <v>24</v>
      </c>
      <c r="C40" t="s">
        <v>18</v>
      </c>
      <c r="D40" s="1">
        <v>43888</v>
      </c>
      <c r="E40" s="1">
        <v>43896</v>
      </c>
      <c r="F40">
        <v>7</v>
      </c>
      <c r="G40">
        <v>3</v>
      </c>
      <c r="H40" s="8">
        <v>0.42857142857142855</v>
      </c>
      <c r="I40" s="2">
        <v>645000</v>
      </c>
      <c r="J40" s="2">
        <v>273048</v>
      </c>
    </row>
    <row r="41" spans="1:10" x14ac:dyDescent="0.3">
      <c r="A41" t="s">
        <v>27</v>
      </c>
      <c r="B41" t="s">
        <v>11</v>
      </c>
      <c r="C41" t="s">
        <v>12</v>
      </c>
      <c r="D41" s="1">
        <v>43878</v>
      </c>
      <c r="E41" s="1">
        <v>43889</v>
      </c>
      <c r="F41">
        <v>10</v>
      </c>
      <c r="G41">
        <v>5</v>
      </c>
      <c r="H41" s="8">
        <v>0.5</v>
      </c>
      <c r="I41" s="2">
        <v>839000</v>
      </c>
      <c r="J41" s="2">
        <v>406974</v>
      </c>
    </row>
    <row r="42" spans="1:10" x14ac:dyDescent="0.3">
      <c r="B42" t="s">
        <v>13</v>
      </c>
      <c r="C42" t="s">
        <v>14</v>
      </c>
      <c r="D42" s="1">
        <v>43882</v>
      </c>
      <c r="E42" s="1">
        <v>43888</v>
      </c>
      <c r="F42">
        <v>5</v>
      </c>
      <c r="G42">
        <v>4</v>
      </c>
      <c r="H42" s="8">
        <v>0.8</v>
      </c>
      <c r="I42" s="2">
        <v>729000</v>
      </c>
      <c r="J42" s="2">
        <v>487139</v>
      </c>
    </row>
    <row r="43" spans="1:10" x14ac:dyDescent="0.3">
      <c r="B43" t="s">
        <v>15</v>
      </c>
      <c r="C43" t="s">
        <v>16</v>
      </c>
      <c r="D43" s="1">
        <v>43885</v>
      </c>
      <c r="E43" s="1">
        <v>43893</v>
      </c>
      <c r="F43">
        <v>7</v>
      </c>
      <c r="G43">
        <v>3</v>
      </c>
      <c r="H43" s="8">
        <v>0.42857142857142855</v>
      </c>
      <c r="I43" s="2">
        <v>826000</v>
      </c>
      <c r="J43" s="2">
        <v>298186</v>
      </c>
    </row>
    <row r="44" spans="1:10" x14ac:dyDescent="0.3">
      <c r="B44" t="s">
        <v>17</v>
      </c>
      <c r="C44" t="s">
        <v>18</v>
      </c>
      <c r="D44" s="1">
        <v>43887</v>
      </c>
      <c r="E44" s="1">
        <v>43895</v>
      </c>
      <c r="F44">
        <v>7</v>
      </c>
      <c r="G44">
        <v>2</v>
      </c>
      <c r="H44" s="8">
        <v>0.2857142857142857</v>
      </c>
      <c r="I44" s="2">
        <v>895000</v>
      </c>
      <c r="J44" s="2">
        <v>280583</v>
      </c>
    </row>
    <row r="45" spans="1:10" x14ac:dyDescent="0.3">
      <c r="B45" t="s">
        <v>19</v>
      </c>
      <c r="C45" t="s">
        <v>20</v>
      </c>
      <c r="D45" s="1">
        <v>43889</v>
      </c>
      <c r="E45" s="1">
        <v>43893</v>
      </c>
      <c r="F45">
        <v>3</v>
      </c>
      <c r="G45">
        <v>2</v>
      </c>
      <c r="H45" s="8">
        <v>0.66666666666666663</v>
      </c>
      <c r="I45" s="2">
        <v>341000</v>
      </c>
      <c r="J45" s="2">
        <v>129785</v>
      </c>
    </row>
    <row r="46" spans="1:10" x14ac:dyDescent="0.3">
      <c r="A46" s="8" t="s">
        <v>30</v>
      </c>
      <c r="B46" s="8"/>
      <c r="C46" s="8"/>
      <c r="D46" s="8"/>
      <c r="E46" s="8"/>
      <c r="F46" s="8"/>
      <c r="G46" s="8"/>
      <c r="H46" s="18"/>
      <c r="I46" s="2">
        <v>19695000</v>
      </c>
      <c r="J46" s="2">
        <v>8340291</v>
      </c>
    </row>
  </sheetData>
  <conditionalFormatting sqref="H6:H50">
    <cfRule type="dataBar" priority="18">
      <dataBar>
        <cfvo type="min"/>
        <cfvo type="max"/>
        <color rgb="FFA3ABA5"/>
      </dataBar>
      <extLst>
        <ext xmlns:x14="http://schemas.microsoft.com/office/spreadsheetml/2009/9/main" uri="{B025F937-C7B1-47D3-B67F-A62EFF666E3E}">
          <x14:id>{0DF80561-E541-44BD-9085-D721BF75B8F3}</x14:id>
        </ext>
      </extLst>
    </cfRule>
  </conditionalFormatting>
  <conditionalFormatting sqref="K5:AB5">
    <cfRule type="expression" dxfId="8" priority="10">
      <formula>AND(WEEKDAY($K5,2)&gt;5,B6&lt;&gt;" ")</formula>
    </cfRule>
  </conditionalFormatting>
  <conditionalFormatting sqref="L6:AB50 K6:K52">
    <cfRule type="expression" dxfId="7" priority="2" stopIfTrue="1">
      <formula>AND(WEEKDAY(K$5,2)&gt;5,$B6&lt;&gt;"")</formula>
    </cfRule>
    <cfRule type="expression" dxfId="6" priority="7">
      <formula>AND(K$5&gt;=$D6,WORKDAY.INTL($D6,$G6,1) - 1 &gt;=K$5)</formula>
    </cfRule>
  </conditionalFormatting>
  <conditionalFormatting sqref="K6:AB50">
    <cfRule type="expression" dxfId="5" priority="1">
      <formula>$A6="Grand Total"</formula>
    </cfRule>
    <cfRule type="expression" dxfId="4" priority="3" stopIfTrue="1">
      <formula>AND(K$5&gt;=WORKDAY.INTL($D6,$G6,1),$H6=0,K$5&lt;=$E6)</formula>
    </cfRule>
    <cfRule type="expression" dxfId="3" priority="5">
      <formula>AND(K$5&gt;=WORKDAY.INTL($D6,$G6,1),$H6&lt;&gt;1,K$5&lt;=$E6)</formula>
    </cfRule>
  </conditionalFormatting>
  <pageMargins left="0.7" right="0.7" top="0.75" bottom="0.75" header="0.3" footer="0.3"/>
  <pageSetup orientation="portrait" r:id="rId2"/>
  <drawing r:id="rId3"/>
  <legacyDrawing r:id="rId4"/>
  <mc:AlternateContent xmlns:mc="http://schemas.openxmlformats.org/markup-compatibility/2006">
    <mc:Choice Requires="x14">
      <controls>
        <mc:AlternateContent xmlns:mc="http://schemas.openxmlformats.org/markup-compatibility/2006">
          <mc:Choice Requires="x14">
            <control shapeId="1025" r:id="rId5" name="Scroll Bar 1">
              <controlPr defaultSize="0" autoPict="0">
                <anchor moveWithCells="1">
                  <from>
                    <xdr:col>8</xdr:col>
                    <xdr:colOff>99060</xdr:colOff>
                    <xdr:row>0</xdr:row>
                    <xdr:rowOff>182880</xdr:rowOff>
                  </from>
                  <to>
                    <xdr:col>10</xdr:col>
                    <xdr:colOff>76200</xdr:colOff>
                    <xdr:row>0</xdr:row>
                    <xdr:rowOff>342900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DF80561-E541-44BD-9085-D721BF75B8F3}">
            <x14:dataBar minLength="0" maxLength="100" gradient="0">
              <x14:cfvo type="autoMin"/>
              <x14:cfvo type="autoMax"/>
              <x14:negativeFillColor rgb="FFFF0000"/>
              <x14:axisColor rgb="FF000000"/>
            </x14:dataBar>
          </x14:cfRule>
          <xm:sqref>H6:H50</xm:sqref>
        </x14:conditionalFormatting>
      </x14:conditionalFormattings>
    </ext>
    <ext xmlns:x14="http://schemas.microsoft.com/office/spreadsheetml/2009/9/main" uri="{A8765BA9-456A-4dab-B4F3-ACF838C121DE}">
      <x14:slicerList>
        <x14:slicer r:id="rId6"/>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A3AE9B-9057-4CC9-A319-3353E731075A}">
  <dimension ref="A4:K21"/>
  <sheetViews>
    <sheetView topLeftCell="B1" workbookViewId="0">
      <selection activeCell="K6" sqref="K6"/>
    </sheetView>
  </sheetViews>
  <sheetFormatPr defaultColWidth="18.33203125" defaultRowHeight="14.4" x14ac:dyDescent="0.3"/>
  <cols>
    <col min="1" max="1" width="20.33203125" bestFit="1" customWidth="1"/>
    <col min="2" max="2" width="4" bestFit="1" customWidth="1"/>
    <col min="7" max="7" width="6.77734375" bestFit="1" customWidth="1"/>
    <col min="8" max="8" width="7.44140625" bestFit="1" customWidth="1"/>
    <col min="9" max="13" width="6" bestFit="1" customWidth="1"/>
    <col min="14" max="47" width="7" bestFit="1" customWidth="1"/>
    <col min="48" max="48" width="10.77734375" bestFit="1" customWidth="1"/>
  </cols>
  <sheetData>
    <row r="4" spans="1:11" x14ac:dyDescent="0.3">
      <c r="A4" s="7" t="s">
        <v>33</v>
      </c>
      <c r="B4">
        <f>COUNTIF(Dashboard!H6:H50,"="&amp;0)</f>
        <v>4</v>
      </c>
      <c r="G4" t="s">
        <v>44</v>
      </c>
      <c r="H4" t="s">
        <v>45</v>
      </c>
      <c r="K4" t="s">
        <v>48</v>
      </c>
    </row>
    <row r="5" spans="1:11" x14ac:dyDescent="0.3">
      <c r="A5" s="7" t="s">
        <v>34</v>
      </c>
      <c r="B5">
        <f>COUNTIFS(Dashboard!H5:H47,"&lt;&gt;"&amp;0,Dashboard!H5:H47,"&lt;"&amp;1)</f>
        <v>33</v>
      </c>
      <c r="F5" t="s">
        <v>46</v>
      </c>
      <c r="G5" s="10">
        <v>8340291</v>
      </c>
      <c r="H5" s="10">
        <v>19695000</v>
      </c>
      <c r="K5">
        <v>0</v>
      </c>
    </row>
    <row r="6" spans="1:11" x14ac:dyDescent="0.3">
      <c r="A6" s="7" t="s">
        <v>35</v>
      </c>
      <c r="B6">
        <f>COUNTIF(Dashboard!H6:H49,"="&amp;1)</f>
        <v>3</v>
      </c>
      <c r="F6" t="s">
        <v>47</v>
      </c>
      <c r="G6" s="9">
        <f>GETPIVOTDATA("Actual ",$G$4)/GETPIVOTDATA("Budget ",$G$4)</f>
        <v>0.42347250571210965</v>
      </c>
      <c r="H6" s="9">
        <f>1-G6</f>
        <v>0.57652749428789041</v>
      </c>
    </row>
    <row r="7" spans="1:11" x14ac:dyDescent="0.3">
      <c r="A7" s="7" t="s">
        <v>36</v>
      </c>
      <c r="B7">
        <f>SUM(B4,B5)</f>
        <v>37</v>
      </c>
    </row>
    <row r="8" spans="1:11" x14ac:dyDescent="0.3">
      <c r="A8" s="7" t="s">
        <v>37</v>
      </c>
      <c r="B8">
        <f>SUM(B6,B7)</f>
        <v>40</v>
      </c>
    </row>
    <row r="19" spans="1:5" x14ac:dyDescent="0.3">
      <c r="A19" s="5" t="s">
        <v>41</v>
      </c>
    </row>
    <row r="20" spans="1:5" x14ac:dyDescent="0.3">
      <c r="A20" s="6" t="s">
        <v>39</v>
      </c>
      <c r="B20">
        <v>112</v>
      </c>
      <c r="D20" t="s">
        <v>42</v>
      </c>
      <c r="E20" s="9">
        <f>GETPIVOTDATA("Sum of Days completed",$A$19)/GETPIVOTDATA("Sum of Duration",$A$19)</f>
        <v>0.42105263157894735</v>
      </c>
    </row>
    <row r="21" spans="1:5" x14ac:dyDescent="0.3">
      <c r="A21" s="6" t="s">
        <v>40</v>
      </c>
      <c r="B21">
        <v>266</v>
      </c>
      <c r="D21" t="s">
        <v>43</v>
      </c>
      <c r="E21" s="9">
        <f>1-E20</f>
        <v>0.57894736842105265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CA8D8F-2040-4D50-BD38-C9FBD2FE22DB}">
  <dimension ref="A1:J41"/>
  <sheetViews>
    <sheetView topLeftCell="A31" workbookViewId="0">
      <selection activeCell="L34" sqref="L34"/>
    </sheetView>
  </sheetViews>
  <sheetFormatPr defaultColWidth="12.5546875" defaultRowHeight="14.4" x14ac:dyDescent="0.3"/>
  <cols>
    <col min="4" max="4" width="12.5546875" style="1"/>
    <col min="6" max="6" width="12.5546875" style="1"/>
  </cols>
  <sheetData>
    <row r="1" spans="1:10" ht="15.6" x14ac:dyDescent="0.3">
      <c r="A1" s="3" t="s">
        <v>0</v>
      </c>
      <c r="B1" s="3" t="s">
        <v>1</v>
      </c>
      <c r="C1" s="3" t="s">
        <v>2</v>
      </c>
      <c r="D1" s="4" t="s">
        <v>3</v>
      </c>
      <c r="E1" s="3" t="s">
        <v>4</v>
      </c>
      <c r="F1" s="4" t="s">
        <v>5</v>
      </c>
      <c r="G1" s="3" t="s">
        <v>6</v>
      </c>
      <c r="H1" s="3" t="s">
        <v>7</v>
      </c>
      <c r="I1" s="3" t="s">
        <v>8</v>
      </c>
      <c r="J1" s="3" t="s">
        <v>9</v>
      </c>
    </row>
    <row r="2" spans="1:10" x14ac:dyDescent="0.3">
      <c r="A2" t="s">
        <v>10</v>
      </c>
      <c r="B2" t="s">
        <v>11</v>
      </c>
      <c r="C2" t="s">
        <v>12</v>
      </c>
      <c r="D2" s="1">
        <v>43878</v>
      </c>
      <c r="E2">
        <v>5</v>
      </c>
      <c r="F2" s="1">
        <f>WORKDAY.INTL([1]Data!$D2-1,[1]Data!$E2,1)</f>
        <v>43882</v>
      </c>
      <c r="G2">
        <v>2</v>
      </c>
      <c r="H2">
        <f>[1]Data!$G2/[1]Data!$E2</f>
        <v>0.4</v>
      </c>
      <c r="I2">
        <v>218000</v>
      </c>
      <c r="J2">
        <v>97337</v>
      </c>
    </row>
    <row r="3" spans="1:10" x14ac:dyDescent="0.3">
      <c r="A3" t="s">
        <v>10</v>
      </c>
      <c r="B3" t="s">
        <v>13</v>
      </c>
      <c r="C3" t="s">
        <v>14</v>
      </c>
      <c r="D3" s="1">
        <v>43878</v>
      </c>
      <c r="E3">
        <v>6</v>
      </c>
      <c r="F3" s="1">
        <f>WORKDAY.INTL([1]Data!$D3-1,[1]Data!$E3,1)</f>
        <v>43885</v>
      </c>
      <c r="G3">
        <v>3</v>
      </c>
      <c r="H3">
        <f>[1]Data!$G3/[1]Data!$E3</f>
        <v>0.5</v>
      </c>
      <c r="I3">
        <v>393000</v>
      </c>
      <c r="J3">
        <v>177440</v>
      </c>
    </row>
    <row r="4" spans="1:10" x14ac:dyDescent="0.3">
      <c r="A4" t="s">
        <v>10</v>
      </c>
      <c r="B4" t="s">
        <v>15</v>
      </c>
      <c r="C4" t="s">
        <v>16</v>
      </c>
      <c r="D4" s="1">
        <v>43879</v>
      </c>
      <c r="E4">
        <v>10</v>
      </c>
      <c r="F4" s="1">
        <f>WORKDAY.INTL([1]Data!$D4-1,[1]Data!$E4,1)</f>
        <v>43892</v>
      </c>
      <c r="G4">
        <v>4</v>
      </c>
      <c r="H4">
        <f>[1]Data!$G4/[1]Data!$E4</f>
        <v>0.4</v>
      </c>
      <c r="I4">
        <v>86000</v>
      </c>
      <c r="J4">
        <v>31046</v>
      </c>
    </row>
    <row r="5" spans="1:10" x14ac:dyDescent="0.3">
      <c r="A5" t="s">
        <v>10</v>
      </c>
      <c r="B5" t="s">
        <v>17</v>
      </c>
      <c r="C5" t="s">
        <v>18</v>
      </c>
      <c r="D5" s="1">
        <v>43882</v>
      </c>
      <c r="E5">
        <v>9</v>
      </c>
      <c r="F5" s="1">
        <f>WORKDAY.INTL([1]Data!$D5-1,[1]Data!$E5,1)</f>
        <v>43894</v>
      </c>
      <c r="G5">
        <v>3</v>
      </c>
      <c r="H5">
        <f>[1]Data!$G5/[1]Data!$E5</f>
        <v>0.33333333333333331</v>
      </c>
      <c r="I5">
        <v>732000</v>
      </c>
      <c r="J5">
        <v>261324</v>
      </c>
    </row>
    <row r="6" spans="1:10" x14ac:dyDescent="0.3">
      <c r="A6" t="s">
        <v>10</v>
      </c>
      <c r="B6" t="s">
        <v>19</v>
      </c>
      <c r="C6" t="s">
        <v>20</v>
      </c>
      <c r="D6" s="1">
        <v>43878</v>
      </c>
      <c r="E6">
        <v>4</v>
      </c>
      <c r="F6" s="1">
        <f>WORKDAY.INTL([1]Data!$D6-1,[1]Data!$E6,1)</f>
        <v>43881</v>
      </c>
      <c r="G6">
        <v>1</v>
      </c>
      <c r="H6">
        <f>[1]Data!$G6/[1]Data!$E6</f>
        <v>0.25</v>
      </c>
      <c r="I6">
        <v>492000</v>
      </c>
      <c r="J6">
        <v>116850</v>
      </c>
    </row>
    <row r="7" spans="1:10" x14ac:dyDescent="0.3">
      <c r="A7" t="s">
        <v>10</v>
      </c>
      <c r="B7" t="s">
        <v>21</v>
      </c>
      <c r="C7" t="s">
        <v>12</v>
      </c>
      <c r="D7" s="1">
        <v>43881</v>
      </c>
      <c r="E7">
        <v>6</v>
      </c>
      <c r="F7" s="1">
        <f>WORKDAY.INTL([1]Data!$D7-1,[1]Data!$E7,1)</f>
        <v>43888</v>
      </c>
      <c r="G7">
        <v>0</v>
      </c>
      <c r="H7">
        <f>[1]Data!$G7/[1]Data!$E7</f>
        <v>0</v>
      </c>
      <c r="I7">
        <v>188000</v>
      </c>
      <c r="J7">
        <v>0</v>
      </c>
    </row>
    <row r="8" spans="1:10" x14ac:dyDescent="0.3">
      <c r="A8" t="s">
        <v>10</v>
      </c>
      <c r="B8" t="s">
        <v>22</v>
      </c>
      <c r="C8" t="s">
        <v>14</v>
      </c>
      <c r="D8" s="1">
        <v>43881</v>
      </c>
      <c r="E8">
        <v>7</v>
      </c>
      <c r="F8" s="1">
        <f>WORKDAY.INTL([1]Data!$D8-1,[1]Data!$E8,1)</f>
        <v>43889</v>
      </c>
      <c r="G8">
        <v>3</v>
      </c>
      <c r="H8">
        <f>[1]Data!$G8/[1]Data!$E8</f>
        <v>0.42857142857142855</v>
      </c>
      <c r="I8">
        <v>180000</v>
      </c>
      <c r="J8">
        <v>79380</v>
      </c>
    </row>
    <row r="9" spans="1:10" x14ac:dyDescent="0.3">
      <c r="A9" t="s">
        <v>10</v>
      </c>
      <c r="B9" t="s">
        <v>23</v>
      </c>
      <c r="C9" t="s">
        <v>16</v>
      </c>
      <c r="D9" s="1">
        <v>43885</v>
      </c>
      <c r="E9">
        <v>5</v>
      </c>
      <c r="F9" s="1">
        <f>WORKDAY.INTL([1]Data!$D9-1,[1]Data!$E9,1)</f>
        <v>43889</v>
      </c>
      <c r="G9">
        <v>2</v>
      </c>
      <c r="H9">
        <f>[1]Data!$G9/[1]Data!$E9</f>
        <v>0.4</v>
      </c>
      <c r="I9">
        <v>582000</v>
      </c>
      <c r="J9">
        <v>195231</v>
      </c>
    </row>
    <row r="10" spans="1:10" x14ac:dyDescent="0.3">
      <c r="A10" t="s">
        <v>10</v>
      </c>
      <c r="B10" t="s">
        <v>24</v>
      </c>
      <c r="C10" t="s">
        <v>18</v>
      </c>
      <c r="D10" s="1">
        <v>43885</v>
      </c>
      <c r="E10">
        <v>9</v>
      </c>
      <c r="F10" s="1">
        <f>WORKDAY.INTL([1]Data!$D10-1,[1]Data!$E10,1)</f>
        <v>43895</v>
      </c>
      <c r="G10">
        <v>1</v>
      </c>
      <c r="H10">
        <f>[1]Data!$G10/[1]Data!$E10</f>
        <v>0.1111111111111111</v>
      </c>
      <c r="I10">
        <v>562000</v>
      </c>
      <c r="J10">
        <v>74746</v>
      </c>
    </row>
    <row r="11" spans="1:10" x14ac:dyDescent="0.3">
      <c r="A11" t="s">
        <v>10</v>
      </c>
      <c r="B11" t="s">
        <v>25</v>
      </c>
      <c r="C11" t="s">
        <v>20</v>
      </c>
      <c r="D11" s="1">
        <v>43885</v>
      </c>
      <c r="E11">
        <v>6</v>
      </c>
      <c r="F11" s="1">
        <f>WORKDAY.INTL([1]Data!$D11-1,[1]Data!$E11,1)</f>
        <v>43892</v>
      </c>
      <c r="G11">
        <v>3</v>
      </c>
      <c r="H11">
        <f>[1]Data!$G11/[1]Data!$E11</f>
        <v>0.5</v>
      </c>
      <c r="I11">
        <v>416000</v>
      </c>
      <c r="J11">
        <v>175015</v>
      </c>
    </row>
    <row r="12" spans="1:10" x14ac:dyDescent="0.3">
      <c r="A12" t="s">
        <v>26</v>
      </c>
      <c r="B12" t="s">
        <v>11</v>
      </c>
      <c r="C12" t="s">
        <v>12</v>
      </c>
      <c r="D12" s="1">
        <v>43879</v>
      </c>
      <c r="E12">
        <v>7</v>
      </c>
      <c r="F12" s="1">
        <f>WORKDAY.INTL([1]Data!$D12-1,[1]Data!$E12,1)</f>
        <v>43887</v>
      </c>
      <c r="G12">
        <v>7</v>
      </c>
      <c r="H12">
        <f>[1]Data!$G12/[1]Data!$E12</f>
        <v>1</v>
      </c>
      <c r="I12">
        <v>293000</v>
      </c>
      <c r="J12">
        <v>273001</v>
      </c>
    </row>
    <row r="13" spans="1:10" x14ac:dyDescent="0.3">
      <c r="A13" t="s">
        <v>26</v>
      </c>
      <c r="B13" t="s">
        <v>13</v>
      </c>
      <c r="C13" t="s">
        <v>14</v>
      </c>
      <c r="D13" s="1">
        <v>43878</v>
      </c>
      <c r="E13">
        <v>9</v>
      </c>
      <c r="F13" s="1">
        <f>WORKDAY.INTL([1]Data!$D13-1,[1]Data!$E13,1)</f>
        <v>43888</v>
      </c>
      <c r="G13">
        <v>4</v>
      </c>
      <c r="H13">
        <f>[1]Data!$G13/[1]Data!$E13</f>
        <v>0.44444444444444442</v>
      </c>
      <c r="I13">
        <v>224000</v>
      </c>
      <c r="J13">
        <v>57910</v>
      </c>
    </row>
    <row r="14" spans="1:10" x14ac:dyDescent="0.3">
      <c r="A14" t="s">
        <v>26</v>
      </c>
      <c r="B14" t="s">
        <v>15</v>
      </c>
      <c r="C14" t="s">
        <v>16</v>
      </c>
      <c r="D14" s="1">
        <v>43879</v>
      </c>
      <c r="E14">
        <v>8</v>
      </c>
      <c r="F14" s="1">
        <f>WORKDAY.INTL([1]Data!$D14-1,[1]Data!$E14,1)</f>
        <v>43888</v>
      </c>
      <c r="G14">
        <v>0</v>
      </c>
      <c r="H14">
        <f>[1]Data!$G14/[1]Data!$E14</f>
        <v>0</v>
      </c>
      <c r="I14">
        <v>978000</v>
      </c>
      <c r="J14">
        <v>0</v>
      </c>
    </row>
    <row r="15" spans="1:10" x14ac:dyDescent="0.3">
      <c r="A15" t="s">
        <v>26</v>
      </c>
      <c r="B15" t="s">
        <v>17</v>
      </c>
      <c r="C15" t="s">
        <v>18</v>
      </c>
      <c r="D15" s="1">
        <v>43881</v>
      </c>
      <c r="E15">
        <v>7</v>
      </c>
      <c r="F15" s="1">
        <f>WORKDAY.INTL([1]Data!$D15-1,[1]Data!$E15,1)</f>
        <v>43889</v>
      </c>
      <c r="G15">
        <v>3</v>
      </c>
      <c r="H15">
        <f>[1]Data!$G15/[1]Data!$E15</f>
        <v>0.42857142857142855</v>
      </c>
      <c r="I15">
        <v>932000</v>
      </c>
      <c r="J15">
        <v>379157</v>
      </c>
    </row>
    <row r="16" spans="1:10" x14ac:dyDescent="0.3">
      <c r="A16" t="s">
        <v>26</v>
      </c>
      <c r="B16" t="s">
        <v>19</v>
      </c>
      <c r="C16" t="s">
        <v>20</v>
      </c>
      <c r="D16" s="1">
        <v>43882</v>
      </c>
      <c r="E16">
        <v>4</v>
      </c>
      <c r="F16" s="1">
        <f>WORKDAY.INTL([1]Data!$D16-1,[1]Data!$E16,1)</f>
        <v>43887</v>
      </c>
      <c r="G16">
        <v>1</v>
      </c>
      <c r="H16">
        <f>[1]Data!$G16/[1]Data!$E16</f>
        <v>0.25</v>
      </c>
      <c r="I16">
        <v>854000</v>
      </c>
      <c r="J16">
        <v>322812</v>
      </c>
    </row>
    <row r="17" spans="1:10" x14ac:dyDescent="0.3">
      <c r="A17" t="s">
        <v>26</v>
      </c>
      <c r="B17" t="s">
        <v>21</v>
      </c>
      <c r="C17" t="s">
        <v>12</v>
      </c>
      <c r="D17" s="1">
        <v>43882</v>
      </c>
      <c r="E17">
        <v>6</v>
      </c>
      <c r="F17" s="1">
        <f>WORKDAY.INTL([1]Data!$D17-1,[1]Data!$E17,1)</f>
        <v>43889</v>
      </c>
      <c r="G17">
        <v>3</v>
      </c>
      <c r="H17">
        <f>[1]Data!$G17/[1]Data!$E17</f>
        <v>0.5</v>
      </c>
      <c r="I17">
        <v>81000</v>
      </c>
      <c r="J17">
        <v>38461</v>
      </c>
    </row>
    <row r="18" spans="1:10" x14ac:dyDescent="0.3">
      <c r="A18" t="s">
        <v>26</v>
      </c>
      <c r="B18" t="s">
        <v>22</v>
      </c>
      <c r="C18" t="s">
        <v>14</v>
      </c>
      <c r="D18" s="1">
        <v>43885</v>
      </c>
      <c r="E18">
        <v>6</v>
      </c>
      <c r="F18" s="1">
        <f>WORKDAY.INTL([1]Data!$D18-1,[1]Data!$E18,1)</f>
        <v>43892</v>
      </c>
      <c r="G18">
        <v>5</v>
      </c>
      <c r="H18">
        <f>[1]Data!$G18/[1]Data!$E18</f>
        <v>0.83333333333333337</v>
      </c>
      <c r="I18">
        <v>169000</v>
      </c>
      <c r="J18">
        <v>136468</v>
      </c>
    </row>
    <row r="19" spans="1:10" x14ac:dyDescent="0.3">
      <c r="A19" t="s">
        <v>26</v>
      </c>
      <c r="B19" t="s">
        <v>23</v>
      </c>
      <c r="C19" t="s">
        <v>16</v>
      </c>
      <c r="D19" s="1">
        <v>43886</v>
      </c>
      <c r="E19">
        <v>4</v>
      </c>
      <c r="F19" s="1">
        <f>WORKDAY.INTL([1]Data!$D19-1,[1]Data!$E19,1)</f>
        <v>43889</v>
      </c>
      <c r="G19">
        <v>1</v>
      </c>
      <c r="H19">
        <f>[1]Data!$G19/[1]Data!$E19</f>
        <v>0.25</v>
      </c>
      <c r="I19">
        <v>61000</v>
      </c>
      <c r="J19">
        <v>12078</v>
      </c>
    </row>
    <row r="20" spans="1:10" x14ac:dyDescent="0.3">
      <c r="A20" t="s">
        <v>26</v>
      </c>
      <c r="B20" t="s">
        <v>24</v>
      </c>
      <c r="C20" t="s">
        <v>18</v>
      </c>
      <c r="D20" s="1">
        <v>43888</v>
      </c>
      <c r="E20">
        <v>7</v>
      </c>
      <c r="F20" s="1">
        <f>WORKDAY.INTL([1]Data!$D20-1,[1]Data!$E20,1)</f>
        <v>43896</v>
      </c>
      <c r="G20">
        <v>3</v>
      </c>
      <c r="H20">
        <f>[1]Data!$G20/[1]Data!$E20</f>
        <v>0.42857142857142855</v>
      </c>
      <c r="I20">
        <v>645000</v>
      </c>
      <c r="J20">
        <v>273048</v>
      </c>
    </row>
    <row r="21" spans="1:10" x14ac:dyDescent="0.3">
      <c r="A21" t="s">
        <v>26</v>
      </c>
      <c r="B21" t="s">
        <v>25</v>
      </c>
      <c r="C21" t="s">
        <v>20</v>
      </c>
      <c r="D21" s="1">
        <v>43878</v>
      </c>
      <c r="E21">
        <v>3</v>
      </c>
      <c r="F21" s="1">
        <f>WORKDAY.INTL([1]Data!$D21-1,[1]Data!$E21,1)</f>
        <v>43880</v>
      </c>
      <c r="G21">
        <v>3</v>
      </c>
      <c r="H21">
        <f>[1]Data!$G21/[1]Data!$E21</f>
        <v>1</v>
      </c>
      <c r="I21">
        <v>68000</v>
      </c>
      <c r="J21">
        <v>64987</v>
      </c>
    </row>
    <row r="22" spans="1:10" x14ac:dyDescent="0.3">
      <c r="A22" t="s">
        <v>27</v>
      </c>
      <c r="B22" t="s">
        <v>11</v>
      </c>
      <c r="C22" t="s">
        <v>12</v>
      </c>
      <c r="D22" s="1">
        <v>43878</v>
      </c>
      <c r="E22">
        <v>10</v>
      </c>
      <c r="F22" s="1">
        <f>WORKDAY.INTL([1]Data!$D22-1,[1]Data!$E22,1)</f>
        <v>43889</v>
      </c>
      <c r="G22">
        <v>5</v>
      </c>
      <c r="H22">
        <f>[1]Data!$G22/[1]Data!$E22</f>
        <v>0.5</v>
      </c>
      <c r="I22">
        <v>839000</v>
      </c>
      <c r="J22">
        <v>406974</v>
      </c>
    </row>
    <row r="23" spans="1:10" x14ac:dyDescent="0.3">
      <c r="A23" t="s">
        <v>27</v>
      </c>
      <c r="B23" t="s">
        <v>13</v>
      </c>
      <c r="C23" t="s">
        <v>14</v>
      </c>
      <c r="D23" s="1">
        <v>43882</v>
      </c>
      <c r="E23">
        <v>5</v>
      </c>
      <c r="F23" s="1">
        <f>WORKDAY.INTL([1]Data!$D23-1,[1]Data!$E23,1)</f>
        <v>43888</v>
      </c>
      <c r="G23">
        <v>4</v>
      </c>
      <c r="H23">
        <f>[1]Data!$G23/[1]Data!$E23</f>
        <v>0.8</v>
      </c>
      <c r="I23">
        <v>729000</v>
      </c>
      <c r="J23">
        <v>487139</v>
      </c>
    </row>
    <row r="24" spans="1:10" x14ac:dyDescent="0.3">
      <c r="A24" t="s">
        <v>27</v>
      </c>
      <c r="B24" t="s">
        <v>15</v>
      </c>
      <c r="C24" t="s">
        <v>16</v>
      </c>
      <c r="D24" s="1">
        <v>43885</v>
      </c>
      <c r="E24">
        <v>7</v>
      </c>
      <c r="F24" s="1">
        <f>WORKDAY.INTL([1]Data!$D24-1,[1]Data!$E24,1)</f>
        <v>43893</v>
      </c>
      <c r="G24">
        <v>3</v>
      </c>
      <c r="H24">
        <f>[1]Data!$G24/[1]Data!$E24</f>
        <v>0.42857142857142855</v>
      </c>
      <c r="I24">
        <v>826000</v>
      </c>
      <c r="J24">
        <v>298186</v>
      </c>
    </row>
    <row r="25" spans="1:10" x14ac:dyDescent="0.3">
      <c r="A25" t="s">
        <v>27</v>
      </c>
      <c r="B25" t="s">
        <v>17</v>
      </c>
      <c r="C25" t="s">
        <v>18</v>
      </c>
      <c r="D25" s="1">
        <v>43887</v>
      </c>
      <c r="E25">
        <v>7</v>
      </c>
      <c r="F25" s="1">
        <f>WORKDAY.INTL([1]Data!$D25-1,[1]Data!$E25,1)</f>
        <v>43895</v>
      </c>
      <c r="G25">
        <v>2</v>
      </c>
      <c r="H25">
        <f>[1]Data!$G25/[1]Data!$E25</f>
        <v>0.2857142857142857</v>
      </c>
      <c r="I25">
        <v>895000</v>
      </c>
      <c r="J25">
        <v>280583</v>
      </c>
    </row>
    <row r="26" spans="1:10" x14ac:dyDescent="0.3">
      <c r="A26" t="s">
        <v>27</v>
      </c>
      <c r="B26" t="s">
        <v>19</v>
      </c>
      <c r="C26" t="s">
        <v>20</v>
      </c>
      <c r="D26" s="1">
        <v>43889</v>
      </c>
      <c r="E26">
        <v>3</v>
      </c>
      <c r="F26" s="1">
        <f>WORKDAY.INTL([1]Data!$D26-1,[1]Data!$E26,1)</f>
        <v>43893</v>
      </c>
      <c r="G26">
        <v>2</v>
      </c>
      <c r="H26">
        <f>[1]Data!$G26/[1]Data!$E26</f>
        <v>0.66666666666666663</v>
      </c>
      <c r="I26">
        <v>341000</v>
      </c>
      <c r="J26">
        <v>129785</v>
      </c>
    </row>
    <row r="27" spans="1:10" x14ac:dyDescent="0.3">
      <c r="A27" t="s">
        <v>28</v>
      </c>
      <c r="B27" t="s">
        <v>11</v>
      </c>
      <c r="C27" t="s">
        <v>12</v>
      </c>
      <c r="D27" s="1">
        <v>43892</v>
      </c>
      <c r="E27">
        <v>9</v>
      </c>
      <c r="F27" s="1">
        <f>WORKDAY.INTL([1]Data!$D27-1,[1]Data!$E27,1)</f>
        <v>43902</v>
      </c>
      <c r="G27">
        <v>8</v>
      </c>
      <c r="H27">
        <f>[1]Data!$G27/[1]Data!$E27</f>
        <v>0.88888888888888884</v>
      </c>
      <c r="I27">
        <v>787000</v>
      </c>
      <c r="J27">
        <v>727188</v>
      </c>
    </row>
    <row r="28" spans="1:10" x14ac:dyDescent="0.3">
      <c r="A28" t="s">
        <v>28</v>
      </c>
      <c r="B28" t="s">
        <v>13</v>
      </c>
      <c r="C28" t="s">
        <v>14</v>
      </c>
      <c r="D28" s="1">
        <v>43892</v>
      </c>
      <c r="E28">
        <v>10</v>
      </c>
      <c r="F28" s="1">
        <f>WORKDAY.INTL([1]Data!$D28-1,[1]Data!$E28,1)</f>
        <v>43903</v>
      </c>
      <c r="G28">
        <v>2</v>
      </c>
      <c r="H28">
        <f>[1]Data!$G28/[1]Data!$E28</f>
        <v>0.2</v>
      </c>
      <c r="I28">
        <v>228000</v>
      </c>
      <c r="J28">
        <v>47880</v>
      </c>
    </row>
    <row r="29" spans="1:10" x14ac:dyDescent="0.3">
      <c r="A29" t="s">
        <v>28</v>
      </c>
      <c r="B29" t="s">
        <v>15</v>
      </c>
      <c r="C29" t="s">
        <v>16</v>
      </c>
      <c r="D29" s="1">
        <v>43878</v>
      </c>
      <c r="E29">
        <v>4</v>
      </c>
      <c r="F29" s="1">
        <f>WORKDAY.INTL([1]Data!$D29-1,[1]Data!$E29,1)</f>
        <v>43881</v>
      </c>
      <c r="G29">
        <v>0</v>
      </c>
      <c r="H29">
        <f>[1]Data!$G29/[1]Data!$E29</f>
        <v>0</v>
      </c>
      <c r="I29">
        <v>147000</v>
      </c>
      <c r="J29">
        <v>0</v>
      </c>
    </row>
    <row r="30" spans="1:10" x14ac:dyDescent="0.3">
      <c r="A30" t="s">
        <v>28</v>
      </c>
      <c r="B30" t="s">
        <v>17</v>
      </c>
      <c r="C30" t="s">
        <v>18</v>
      </c>
      <c r="D30" s="1">
        <v>43880</v>
      </c>
      <c r="E30">
        <v>8</v>
      </c>
      <c r="F30" s="1">
        <f>WORKDAY.INTL([1]Data!$D30-1,[1]Data!$E30,1)</f>
        <v>43889</v>
      </c>
      <c r="G30">
        <v>5</v>
      </c>
      <c r="H30">
        <f>[1]Data!$G30/[1]Data!$E30</f>
        <v>0.625</v>
      </c>
      <c r="I30">
        <v>338000</v>
      </c>
      <c r="J30">
        <v>205123</v>
      </c>
    </row>
    <row r="31" spans="1:10" x14ac:dyDescent="0.3">
      <c r="A31" t="s">
        <v>28</v>
      </c>
      <c r="B31" t="s">
        <v>19</v>
      </c>
      <c r="C31" t="s">
        <v>20</v>
      </c>
      <c r="D31" s="1">
        <v>43885</v>
      </c>
      <c r="E31">
        <v>10</v>
      </c>
      <c r="F31" s="1">
        <f>WORKDAY.INTL([1]Data!$D31-1,[1]Data!$E31,1)</f>
        <v>43896</v>
      </c>
      <c r="G31">
        <v>3</v>
      </c>
      <c r="H31">
        <f>[1]Data!$G31/[1]Data!$E31</f>
        <v>0.3</v>
      </c>
      <c r="I31">
        <v>857000</v>
      </c>
      <c r="J31">
        <v>305949</v>
      </c>
    </row>
    <row r="32" spans="1:10" x14ac:dyDescent="0.3">
      <c r="A32" t="s">
        <v>28</v>
      </c>
      <c r="B32" t="s">
        <v>21</v>
      </c>
      <c r="C32" t="s">
        <v>12</v>
      </c>
      <c r="D32" s="1">
        <v>43886</v>
      </c>
      <c r="E32">
        <v>6</v>
      </c>
      <c r="F32" s="1">
        <f>WORKDAY.INTL([1]Data!$D32-1,[1]Data!$E32,1)</f>
        <v>43893</v>
      </c>
      <c r="G32">
        <v>3</v>
      </c>
      <c r="H32">
        <f>[1]Data!$G32/[1]Data!$E32</f>
        <v>0.5</v>
      </c>
      <c r="I32">
        <v>602000</v>
      </c>
      <c r="J32">
        <v>322371</v>
      </c>
    </row>
    <row r="33" spans="1:10" x14ac:dyDescent="0.3">
      <c r="A33" t="s">
        <v>28</v>
      </c>
      <c r="B33" t="s">
        <v>22</v>
      </c>
      <c r="C33" t="s">
        <v>14</v>
      </c>
      <c r="D33" s="1">
        <v>43886</v>
      </c>
      <c r="E33">
        <v>4</v>
      </c>
      <c r="F33" s="1">
        <f>WORKDAY.INTL([1]Data!$D33-1,[1]Data!$E33,1)</f>
        <v>43889</v>
      </c>
      <c r="G33">
        <v>2</v>
      </c>
      <c r="H33">
        <f>[1]Data!$G33/[1]Data!$E33</f>
        <v>0.5</v>
      </c>
      <c r="I33">
        <v>990000</v>
      </c>
      <c r="J33">
        <v>451440</v>
      </c>
    </row>
    <row r="34" spans="1:10" x14ac:dyDescent="0.3">
      <c r="A34" t="s">
        <v>29</v>
      </c>
      <c r="B34" t="s">
        <v>11</v>
      </c>
      <c r="C34" t="s">
        <v>16</v>
      </c>
      <c r="D34" s="1">
        <v>43889</v>
      </c>
      <c r="E34">
        <v>8</v>
      </c>
      <c r="F34" s="1">
        <f>WORKDAY.INTL([1]Data!$D34-1,[1]Data!$E34,1)</f>
        <v>43900</v>
      </c>
      <c r="G34">
        <v>3</v>
      </c>
      <c r="H34">
        <f>[1]Data!$G34/[1]Data!$E34</f>
        <v>0.375</v>
      </c>
      <c r="I34">
        <v>96000</v>
      </c>
      <c r="J34">
        <v>32256</v>
      </c>
    </row>
    <row r="35" spans="1:10" x14ac:dyDescent="0.3">
      <c r="A35" t="s">
        <v>29</v>
      </c>
      <c r="B35" t="s">
        <v>13</v>
      </c>
      <c r="C35" t="s">
        <v>18</v>
      </c>
      <c r="D35" s="1">
        <v>43892</v>
      </c>
      <c r="E35">
        <v>9</v>
      </c>
      <c r="F35" s="1">
        <f>WORKDAY.INTL([1]Data!$D35-1,[1]Data!$E35,1)</f>
        <v>43902</v>
      </c>
      <c r="G35">
        <v>4</v>
      </c>
      <c r="H35">
        <f>[1]Data!$G35/[1]Data!$E35</f>
        <v>0.44444444444444442</v>
      </c>
      <c r="I35">
        <v>513000</v>
      </c>
      <c r="J35">
        <v>226233</v>
      </c>
    </row>
    <row r="36" spans="1:10" x14ac:dyDescent="0.3">
      <c r="A36" t="s">
        <v>29</v>
      </c>
      <c r="B36" t="s">
        <v>15</v>
      </c>
      <c r="C36" t="s">
        <v>20</v>
      </c>
      <c r="D36" s="1">
        <v>43881</v>
      </c>
      <c r="E36">
        <v>5</v>
      </c>
      <c r="F36" s="1">
        <f>WORKDAY.INTL([1]Data!$D36-1,[1]Data!$E36,1)</f>
        <v>43887</v>
      </c>
      <c r="G36">
        <v>3</v>
      </c>
      <c r="H36">
        <f>[1]Data!$G36/[1]Data!$E36</f>
        <v>0.6</v>
      </c>
      <c r="I36">
        <v>616000</v>
      </c>
      <c r="J36">
        <v>401579</v>
      </c>
    </row>
    <row r="37" spans="1:10" x14ac:dyDescent="0.3">
      <c r="A37" t="s">
        <v>29</v>
      </c>
      <c r="B37" t="s">
        <v>17</v>
      </c>
      <c r="C37" t="s">
        <v>12</v>
      </c>
      <c r="D37" s="1">
        <v>43880</v>
      </c>
      <c r="E37">
        <v>3</v>
      </c>
      <c r="F37" s="1">
        <f>WORKDAY.INTL([1]Data!$D37-1,[1]Data!$E37,1)</f>
        <v>43882</v>
      </c>
      <c r="G37">
        <v>3</v>
      </c>
      <c r="H37">
        <f>[1]Data!$G37/[1]Data!$E37</f>
        <v>1</v>
      </c>
      <c r="I37">
        <v>817000</v>
      </c>
      <c r="J37">
        <v>807069</v>
      </c>
    </row>
    <row r="38" spans="1:10" x14ac:dyDescent="0.3">
      <c r="A38" t="s">
        <v>29</v>
      </c>
      <c r="B38" t="s">
        <v>19</v>
      </c>
      <c r="C38" t="s">
        <v>14</v>
      </c>
      <c r="D38" s="1">
        <v>43882</v>
      </c>
      <c r="E38">
        <v>7</v>
      </c>
      <c r="F38" s="1">
        <f>WORKDAY.INTL([1]Data!$D38-1,[1]Data!$E38,1)</f>
        <v>43892</v>
      </c>
      <c r="G38">
        <v>3</v>
      </c>
      <c r="H38">
        <f>[1]Data!$G38/[1]Data!$E38</f>
        <v>0.42857142857142855</v>
      </c>
      <c r="I38">
        <v>372000</v>
      </c>
      <c r="J38">
        <v>173166</v>
      </c>
    </row>
    <row r="39" spans="1:10" x14ac:dyDescent="0.3">
      <c r="A39" t="s">
        <v>29</v>
      </c>
      <c r="B39" t="s">
        <v>21</v>
      </c>
      <c r="C39" t="s">
        <v>16</v>
      </c>
      <c r="D39" s="1">
        <v>43885</v>
      </c>
      <c r="E39">
        <v>10</v>
      </c>
      <c r="F39" s="1">
        <f>WORKDAY.INTL([1]Data!$D39-1,[1]Data!$E39,1)</f>
        <v>43896</v>
      </c>
      <c r="G39">
        <v>2</v>
      </c>
      <c r="H39">
        <f>[1]Data!$G39/[1]Data!$E39</f>
        <v>0.2</v>
      </c>
      <c r="I39">
        <v>50000</v>
      </c>
      <c r="J39">
        <v>8400</v>
      </c>
    </row>
    <row r="40" spans="1:10" x14ac:dyDescent="0.3">
      <c r="A40" t="s">
        <v>29</v>
      </c>
      <c r="B40" t="s">
        <v>22</v>
      </c>
      <c r="C40" t="s">
        <v>18</v>
      </c>
      <c r="D40" s="1">
        <v>43885</v>
      </c>
      <c r="E40">
        <v>10</v>
      </c>
      <c r="F40" s="1">
        <f>WORKDAY.INTL([1]Data!$D40-1,[1]Data!$E40,1)</f>
        <v>43896</v>
      </c>
      <c r="G40">
        <v>3</v>
      </c>
      <c r="H40">
        <f>[1]Data!$G40/[1]Data!$E40</f>
        <v>0.3</v>
      </c>
      <c r="I40">
        <v>807000</v>
      </c>
      <c r="J40">
        <v>262679</v>
      </c>
    </row>
    <row r="41" spans="1:10" x14ac:dyDescent="0.3">
      <c r="A41" t="s">
        <v>29</v>
      </c>
      <c r="B41" t="s">
        <v>23</v>
      </c>
      <c r="C41" t="s">
        <v>20</v>
      </c>
      <c r="D41" s="1">
        <v>43885</v>
      </c>
      <c r="E41">
        <v>3</v>
      </c>
      <c r="F41" s="1">
        <f>WORKDAY.INTL([1]Data!$D41-1,[1]Data!$E41,1)</f>
        <v>43887</v>
      </c>
      <c r="G41">
        <v>0</v>
      </c>
      <c r="H41">
        <f>[1]Data!$G41/[1]Data!$E41</f>
        <v>0</v>
      </c>
      <c r="I41">
        <v>691000</v>
      </c>
      <c r="J41">
        <v>0</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2B6FB7-7252-4A4F-9EC5-1FBB6F4971D8}">
  <dimension ref="A1:T47"/>
  <sheetViews>
    <sheetView tabSelected="1" topLeftCell="J23" workbookViewId="0">
      <selection activeCell="P27" sqref="P27"/>
    </sheetView>
  </sheetViews>
  <sheetFormatPr defaultColWidth="16.44140625" defaultRowHeight="14.4" x14ac:dyDescent="0.3"/>
  <cols>
    <col min="11" max="11" width="16.44140625" customWidth="1"/>
  </cols>
  <sheetData>
    <row r="1" spans="1:14" ht="15.6" x14ac:dyDescent="0.3">
      <c r="A1" s="3" t="s">
        <v>0</v>
      </c>
      <c r="B1" s="3" t="s">
        <v>1</v>
      </c>
      <c r="C1" s="3" t="s">
        <v>2</v>
      </c>
      <c r="D1" s="4" t="s">
        <v>3</v>
      </c>
      <c r="E1" s="3" t="s">
        <v>4</v>
      </c>
      <c r="F1" s="4" t="s">
        <v>5</v>
      </c>
      <c r="G1" s="3" t="s">
        <v>6</v>
      </c>
      <c r="H1" s="3" t="s">
        <v>7</v>
      </c>
      <c r="I1" s="3" t="s">
        <v>8</v>
      </c>
      <c r="J1" s="3" t="s">
        <v>9</v>
      </c>
    </row>
    <row r="2" spans="1:14" x14ac:dyDescent="0.3">
      <c r="A2" t="s">
        <v>10</v>
      </c>
      <c r="B2" t="s">
        <v>11</v>
      </c>
      <c r="C2" t="s">
        <v>12</v>
      </c>
      <c r="D2" s="1">
        <v>43878</v>
      </c>
      <c r="E2">
        <v>5</v>
      </c>
      <c r="F2" s="1">
        <f>WORKDAY.INTL([1]Data!$D2-1,[1]Data!$E2,1)</f>
        <v>43882</v>
      </c>
      <c r="G2">
        <v>2</v>
      </c>
      <c r="H2" s="9">
        <f>[1]Data!$G2/[1]Data!$E2</f>
        <v>0.4</v>
      </c>
      <c r="I2">
        <v>218000</v>
      </c>
      <c r="J2">
        <v>97337</v>
      </c>
    </row>
    <row r="3" spans="1:14" x14ac:dyDescent="0.3">
      <c r="A3" t="s">
        <v>10</v>
      </c>
      <c r="B3" t="s">
        <v>13</v>
      </c>
      <c r="C3" t="s">
        <v>49</v>
      </c>
      <c r="D3" s="1">
        <v>43878</v>
      </c>
      <c r="E3">
        <v>6</v>
      </c>
      <c r="F3" s="1">
        <f>WORKDAY.INTL([1]Data!$D3-1,[1]Data!$E3,1)</f>
        <v>43885</v>
      </c>
      <c r="G3">
        <v>3</v>
      </c>
      <c r="H3" s="9">
        <f>[1]Data!$G3/[1]Data!$E3</f>
        <v>0.5</v>
      </c>
      <c r="I3">
        <v>393000</v>
      </c>
      <c r="J3">
        <v>177440</v>
      </c>
    </row>
    <row r="4" spans="1:14" x14ac:dyDescent="0.3">
      <c r="A4" t="s">
        <v>10</v>
      </c>
      <c r="B4" t="s">
        <v>15</v>
      </c>
      <c r="C4" t="s">
        <v>16</v>
      </c>
      <c r="D4" s="1">
        <v>43879</v>
      </c>
      <c r="E4">
        <v>10</v>
      </c>
      <c r="F4" s="1">
        <f>WORKDAY.INTL([1]Data!$D4-1,[1]Data!$E4,1)</f>
        <v>43892</v>
      </c>
      <c r="G4">
        <v>4</v>
      </c>
      <c r="H4" s="9">
        <f>[1]Data!$G4/[1]Data!$E4</f>
        <v>0.4</v>
      </c>
      <c r="I4">
        <v>86000</v>
      </c>
      <c r="J4">
        <v>31046</v>
      </c>
    </row>
    <row r="5" spans="1:14" x14ac:dyDescent="0.3">
      <c r="A5" t="s">
        <v>10</v>
      </c>
      <c r="B5" t="s">
        <v>17</v>
      </c>
      <c r="C5" t="s">
        <v>18</v>
      </c>
      <c r="D5" s="1">
        <v>43882</v>
      </c>
      <c r="E5">
        <v>9</v>
      </c>
      <c r="F5" s="1">
        <f>WORKDAY.INTL([1]Data!$D5-1,[1]Data!$E5,1)</f>
        <v>43894</v>
      </c>
      <c r="G5">
        <v>3</v>
      </c>
      <c r="H5" s="9">
        <f>[1]Data!$G5/[1]Data!$E5</f>
        <v>0.33333333333333331</v>
      </c>
      <c r="I5">
        <v>732000</v>
      </c>
      <c r="J5">
        <v>261324</v>
      </c>
    </row>
    <row r="6" spans="1:14" x14ac:dyDescent="0.3">
      <c r="A6" t="s">
        <v>10</v>
      </c>
      <c r="B6" t="s">
        <v>19</v>
      </c>
      <c r="C6" t="s">
        <v>50</v>
      </c>
      <c r="D6" s="1">
        <v>43878</v>
      </c>
      <c r="E6">
        <v>4</v>
      </c>
      <c r="F6" s="1">
        <f>WORKDAY.INTL([1]Data!$D6-1,[1]Data!$E6,1)</f>
        <v>43881</v>
      </c>
      <c r="G6">
        <v>1</v>
      </c>
      <c r="H6" s="9">
        <f>[1]Data!$G6/[1]Data!$E6</f>
        <v>0.25</v>
      </c>
      <c r="I6">
        <v>492000</v>
      </c>
      <c r="J6">
        <v>116850</v>
      </c>
    </row>
    <row r="7" spans="1:14" x14ac:dyDescent="0.3">
      <c r="A7" t="s">
        <v>10</v>
      </c>
      <c r="B7" t="s">
        <v>21</v>
      </c>
      <c r="C7" t="s">
        <v>12</v>
      </c>
      <c r="D7" s="1">
        <v>43881</v>
      </c>
      <c r="E7">
        <v>6</v>
      </c>
      <c r="F7" s="1">
        <f>WORKDAY.INTL([1]Data!$D7-1,[1]Data!$E7,1)</f>
        <v>43888</v>
      </c>
      <c r="G7">
        <v>0</v>
      </c>
      <c r="H7" s="9">
        <f>[1]Data!$G7/[1]Data!$E7</f>
        <v>0</v>
      </c>
      <c r="I7">
        <v>188000</v>
      </c>
      <c r="J7">
        <v>0</v>
      </c>
    </row>
    <row r="8" spans="1:14" x14ac:dyDescent="0.3">
      <c r="A8" t="s">
        <v>10</v>
      </c>
      <c r="B8" t="s">
        <v>22</v>
      </c>
      <c r="C8" t="s">
        <v>49</v>
      </c>
      <c r="D8" s="1">
        <v>43881</v>
      </c>
      <c r="E8">
        <v>7</v>
      </c>
      <c r="F8" s="1">
        <f>WORKDAY.INTL([1]Data!$D8-1,[1]Data!$E8,1)</f>
        <v>43889</v>
      </c>
      <c r="G8">
        <v>3</v>
      </c>
      <c r="H8" s="9">
        <f>[1]Data!$G8/[1]Data!$E8</f>
        <v>0.42857142857142855</v>
      </c>
      <c r="I8">
        <v>180000</v>
      </c>
      <c r="J8">
        <v>79380</v>
      </c>
      <c r="N8">
        <f>I12*$J$12</f>
        <v>79989293000</v>
      </c>
    </row>
    <row r="9" spans="1:14" x14ac:dyDescent="0.3">
      <c r="A9" t="s">
        <v>10</v>
      </c>
      <c r="B9" t="s">
        <v>23</v>
      </c>
      <c r="C9" t="s">
        <v>16</v>
      </c>
      <c r="D9" s="1">
        <v>43885</v>
      </c>
      <c r="E9">
        <v>5</v>
      </c>
      <c r="F9" s="1">
        <f>WORKDAY.INTL([1]Data!$D9-1,[1]Data!$E9,1)</f>
        <v>43889</v>
      </c>
      <c r="G9">
        <v>2</v>
      </c>
      <c r="H9" s="9">
        <f>[1]Data!$G9/[1]Data!$E9</f>
        <v>0.4</v>
      </c>
      <c r="I9">
        <v>582000</v>
      </c>
      <c r="J9">
        <v>195231</v>
      </c>
      <c r="N9">
        <f t="shared" ref="N9:N17" si="0">I13*$J$12</f>
        <v>61152224000</v>
      </c>
    </row>
    <row r="10" spans="1:14" x14ac:dyDescent="0.3">
      <c r="A10" t="s">
        <v>10</v>
      </c>
      <c r="B10" t="s">
        <v>24</v>
      </c>
      <c r="C10" t="s">
        <v>18</v>
      </c>
      <c r="D10" s="1">
        <v>43885</v>
      </c>
      <c r="E10">
        <v>9</v>
      </c>
      <c r="F10" s="1">
        <f>WORKDAY.INTL([1]Data!$D10-1,[1]Data!$E10,1)</f>
        <v>43895</v>
      </c>
      <c r="G10">
        <v>1</v>
      </c>
      <c r="H10" s="9">
        <f>[1]Data!$G10/[1]Data!$E10</f>
        <v>0.1111111111111111</v>
      </c>
      <c r="I10">
        <v>562000</v>
      </c>
      <c r="J10">
        <v>74746</v>
      </c>
      <c r="N10">
        <f t="shared" si="0"/>
        <v>266994978000</v>
      </c>
    </row>
    <row r="11" spans="1:14" x14ac:dyDescent="0.3">
      <c r="A11" t="s">
        <v>10</v>
      </c>
      <c r="B11" t="s">
        <v>25</v>
      </c>
      <c r="C11" t="s">
        <v>50</v>
      </c>
      <c r="D11" s="1">
        <v>43885</v>
      </c>
      <c r="E11">
        <v>6</v>
      </c>
      <c r="F11" s="1">
        <f>WORKDAY.INTL([1]Data!$D11-1,[1]Data!$E11,1)</f>
        <v>43892</v>
      </c>
      <c r="G11">
        <v>3</v>
      </c>
      <c r="H11" s="9">
        <f>[1]Data!$G11/[1]Data!$E11</f>
        <v>0.5</v>
      </c>
      <c r="I11">
        <v>416000</v>
      </c>
      <c r="J11">
        <v>175015</v>
      </c>
      <c r="N11">
        <f t="shared" si="0"/>
        <v>254436932000</v>
      </c>
    </row>
    <row r="12" spans="1:14" x14ac:dyDescent="0.3">
      <c r="A12" t="s">
        <v>26</v>
      </c>
      <c r="B12" t="s">
        <v>11</v>
      </c>
      <c r="C12" t="s">
        <v>12</v>
      </c>
      <c r="D12" s="1">
        <v>43879</v>
      </c>
      <c r="E12">
        <v>7</v>
      </c>
      <c r="F12" s="1">
        <f>WORKDAY.INTL([1]Data!$D12-1,[1]Data!$E12,1)</f>
        <v>43887</v>
      </c>
      <c r="G12">
        <v>7</v>
      </c>
      <c r="H12" s="9">
        <f>[1]Data!$G12/[1]Data!$E12</f>
        <v>1</v>
      </c>
      <c r="I12">
        <v>293000</v>
      </c>
      <c r="J12">
        <v>273001</v>
      </c>
      <c r="N12">
        <f t="shared" si="0"/>
        <v>233142854000</v>
      </c>
    </row>
    <row r="13" spans="1:14" x14ac:dyDescent="0.3">
      <c r="A13" t="s">
        <v>26</v>
      </c>
      <c r="B13" t="s">
        <v>13</v>
      </c>
      <c r="C13" t="s">
        <v>49</v>
      </c>
      <c r="D13" s="1">
        <v>43878</v>
      </c>
      <c r="E13">
        <v>9</v>
      </c>
      <c r="F13" s="1">
        <f>WORKDAY.INTL([1]Data!$D13-1,[1]Data!$E13,1)</f>
        <v>43888</v>
      </c>
      <c r="G13">
        <v>4</v>
      </c>
      <c r="H13" s="9">
        <f>[1]Data!$G13/[1]Data!$E13</f>
        <v>0.44444444444444442</v>
      </c>
      <c r="I13">
        <v>224000</v>
      </c>
      <c r="J13">
        <v>57910</v>
      </c>
      <c r="N13">
        <f t="shared" si="0"/>
        <v>22113081000</v>
      </c>
    </row>
    <row r="14" spans="1:14" x14ac:dyDescent="0.3">
      <c r="A14" t="s">
        <v>26</v>
      </c>
      <c r="B14" t="s">
        <v>15</v>
      </c>
      <c r="C14" t="s">
        <v>16</v>
      </c>
      <c r="D14" s="1">
        <v>43879</v>
      </c>
      <c r="E14">
        <v>8</v>
      </c>
      <c r="F14" s="1">
        <f>WORKDAY.INTL([1]Data!$D14-1,[1]Data!$E14,1)</f>
        <v>43888</v>
      </c>
      <c r="G14">
        <v>0</v>
      </c>
      <c r="H14" s="9">
        <f>[1]Data!$G14/[1]Data!$E14</f>
        <v>0</v>
      </c>
      <c r="I14">
        <v>978000</v>
      </c>
      <c r="J14">
        <v>0</v>
      </c>
      <c r="N14">
        <f t="shared" si="0"/>
        <v>46137169000</v>
      </c>
    </row>
    <row r="15" spans="1:14" x14ac:dyDescent="0.3">
      <c r="A15" t="s">
        <v>26</v>
      </c>
      <c r="B15" t="s">
        <v>17</v>
      </c>
      <c r="C15" t="s">
        <v>18</v>
      </c>
      <c r="D15" s="1">
        <v>43881</v>
      </c>
      <c r="E15">
        <v>7</v>
      </c>
      <c r="F15" s="1">
        <f>WORKDAY.INTL([1]Data!$D15-1,[1]Data!$E15,1)</f>
        <v>43889</v>
      </c>
      <c r="G15">
        <v>3</v>
      </c>
      <c r="H15" s="9">
        <f>[1]Data!$G15/[1]Data!$E15</f>
        <v>0.42857142857142855</v>
      </c>
      <c r="I15">
        <v>932000</v>
      </c>
      <c r="J15">
        <v>379157</v>
      </c>
      <c r="N15">
        <f t="shared" si="0"/>
        <v>16653061000</v>
      </c>
    </row>
    <row r="16" spans="1:14" x14ac:dyDescent="0.3">
      <c r="A16" t="s">
        <v>26</v>
      </c>
      <c r="B16" t="s">
        <v>19</v>
      </c>
      <c r="C16" t="s">
        <v>50</v>
      </c>
      <c r="D16" s="1">
        <v>43882</v>
      </c>
      <c r="E16">
        <v>4</v>
      </c>
      <c r="F16" s="1">
        <f>WORKDAY.INTL([1]Data!$D16-1,[1]Data!$E16,1)</f>
        <v>43887</v>
      </c>
      <c r="G16">
        <v>1</v>
      </c>
      <c r="H16" s="9">
        <f>[1]Data!$G16/[1]Data!$E16</f>
        <v>0.25</v>
      </c>
      <c r="I16">
        <v>854000</v>
      </c>
      <c r="J16">
        <v>322812</v>
      </c>
      <c r="N16">
        <f t="shared" si="0"/>
        <v>176085645000</v>
      </c>
    </row>
    <row r="17" spans="1:20" x14ac:dyDescent="0.3">
      <c r="A17" t="s">
        <v>26</v>
      </c>
      <c r="B17" t="s">
        <v>21</v>
      </c>
      <c r="C17" t="s">
        <v>12</v>
      </c>
      <c r="D17" s="1">
        <v>43882</v>
      </c>
      <c r="E17">
        <v>6</v>
      </c>
      <c r="F17" s="1">
        <f>WORKDAY.INTL([1]Data!$D17-1,[1]Data!$E17,1)</f>
        <v>43889</v>
      </c>
      <c r="G17">
        <v>3</v>
      </c>
      <c r="H17" s="9">
        <f>[1]Data!$G17/[1]Data!$E17</f>
        <v>0.5</v>
      </c>
      <c r="I17">
        <v>81000</v>
      </c>
      <c r="J17">
        <v>38461</v>
      </c>
      <c r="N17">
        <f t="shared" si="0"/>
        <v>18564068000</v>
      </c>
    </row>
    <row r="18" spans="1:20" x14ac:dyDescent="0.3">
      <c r="A18" t="s">
        <v>26</v>
      </c>
      <c r="B18" t="s">
        <v>22</v>
      </c>
      <c r="C18" t="s">
        <v>49</v>
      </c>
      <c r="D18" s="1">
        <v>43885</v>
      </c>
      <c r="E18">
        <v>6</v>
      </c>
      <c r="F18" s="1">
        <f>WORKDAY.INTL([1]Data!$D18-1,[1]Data!$E18,1)</f>
        <v>43892</v>
      </c>
      <c r="G18">
        <v>5</v>
      </c>
      <c r="H18" s="9">
        <f>[1]Data!$G18/[1]Data!$E18</f>
        <v>0.83333333333333337</v>
      </c>
      <c r="I18">
        <v>169000</v>
      </c>
      <c r="J18">
        <v>136468</v>
      </c>
    </row>
    <row r="19" spans="1:20" x14ac:dyDescent="0.3">
      <c r="A19" t="s">
        <v>26</v>
      </c>
      <c r="B19" t="s">
        <v>23</v>
      </c>
      <c r="C19" t="s">
        <v>16</v>
      </c>
      <c r="D19" s="1">
        <v>43886</v>
      </c>
      <c r="E19">
        <v>4</v>
      </c>
      <c r="F19" s="1">
        <f>WORKDAY.INTL([1]Data!$D19-1,[1]Data!$E19,1)</f>
        <v>43889</v>
      </c>
      <c r="G19">
        <v>1</v>
      </c>
      <c r="H19" s="9">
        <f>[1]Data!$G19/[1]Data!$E19</f>
        <v>0.25</v>
      </c>
      <c r="I19">
        <v>61000</v>
      </c>
      <c r="J19">
        <v>12078</v>
      </c>
    </row>
    <row r="20" spans="1:20" x14ac:dyDescent="0.3">
      <c r="A20" t="s">
        <v>26</v>
      </c>
      <c r="B20" t="s">
        <v>24</v>
      </c>
      <c r="C20" t="s">
        <v>18</v>
      </c>
      <c r="D20" s="1">
        <v>43888</v>
      </c>
      <c r="E20">
        <v>7</v>
      </c>
      <c r="F20" s="1">
        <f>WORKDAY.INTL([1]Data!$D20-1,[1]Data!$E20,1)</f>
        <v>43896</v>
      </c>
      <c r="G20">
        <v>3</v>
      </c>
      <c r="H20" s="9">
        <f>[1]Data!$G20/[1]Data!$E20</f>
        <v>0.42857142857142855</v>
      </c>
      <c r="I20">
        <v>645000</v>
      </c>
      <c r="J20">
        <v>273048</v>
      </c>
    </row>
    <row r="21" spans="1:20" x14ac:dyDescent="0.3">
      <c r="A21" t="s">
        <v>26</v>
      </c>
      <c r="B21" t="s">
        <v>25</v>
      </c>
      <c r="C21" t="s">
        <v>50</v>
      </c>
      <c r="D21" s="1">
        <v>43878</v>
      </c>
      <c r="E21">
        <v>3</v>
      </c>
      <c r="F21" s="1">
        <f>WORKDAY.INTL([1]Data!$D21-1,[1]Data!$E21,1)</f>
        <v>43880</v>
      </c>
      <c r="G21">
        <v>3</v>
      </c>
      <c r="H21" s="9">
        <f>[1]Data!$G21/[1]Data!$E21</f>
        <v>1</v>
      </c>
      <c r="I21">
        <v>68000</v>
      </c>
      <c r="J21">
        <v>64987</v>
      </c>
    </row>
    <row r="22" spans="1:20" x14ac:dyDescent="0.3">
      <c r="A22" t="s">
        <v>27</v>
      </c>
      <c r="B22" t="s">
        <v>11</v>
      </c>
      <c r="C22" t="s">
        <v>12</v>
      </c>
      <c r="D22" s="1">
        <v>43878</v>
      </c>
      <c r="E22">
        <v>10</v>
      </c>
      <c r="F22" s="1">
        <f>WORKDAY.INTL([1]Data!$D22-1,[1]Data!$E22,1)</f>
        <v>43889</v>
      </c>
      <c r="G22">
        <v>5</v>
      </c>
      <c r="H22" s="9">
        <f>[1]Data!$G22/[1]Data!$E22</f>
        <v>0.5</v>
      </c>
      <c r="I22">
        <v>839000</v>
      </c>
      <c r="J22">
        <v>406974</v>
      </c>
    </row>
    <row r="23" spans="1:20" x14ac:dyDescent="0.3">
      <c r="A23" t="s">
        <v>27</v>
      </c>
      <c r="B23" t="s">
        <v>13</v>
      </c>
      <c r="C23" t="s">
        <v>49</v>
      </c>
      <c r="D23" s="1">
        <v>43882</v>
      </c>
      <c r="E23">
        <v>5</v>
      </c>
      <c r="F23" s="1">
        <f>WORKDAY.INTL([1]Data!$D23-1,[1]Data!$E23,1)</f>
        <v>43888</v>
      </c>
      <c r="G23">
        <v>4</v>
      </c>
      <c r="H23" s="9">
        <f>[1]Data!$G23/[1]Data!$E23</f>
        <v>0.8</v>
      </c>
      <c r="I23">
        <v>729000</v>
      </c>
      <c r="J23">
        <v>487139</v>
      </c>
    </row>
    <row r="24" spans="1:20" x14ac:dyDescent="0.3">
      <c r="A24" t="s">
        <v>27</v>
      </c>
      <c r="B24" t="s">
        <v>15</v>
      </c>
      <c r="C24" t="s">
        <v>16</v>
      </c>
      <c r="D24" s="1">
        <v>43885</v>
      </c>
      <c r="E24">
        <v>7</v>
      </c>
      <c r="F24" s="1">
        <f>WORKDAY.INTL([1]Data!$D24-1,[1]Data!$E24,1)</f>
        <v>43893</v>
      </c>
      <c r="G24">
        <v>3</v>
      </c>
      <c r="H24" s="9">
        <f>[1]Data!$G24/[1]Data!$E24</f>
        <v>0.42857142857142855</v>
      </c>
      <c r="I24">
        <v>826000</v>
      </c>
      <c r="J24">
        <v>298186</v>
      </c>
    </row>
    <row r="25" spans="1:20" x14ac:dyDescent="0.3">
      <c r="A25" t="s">
        <v>27</v>
      </c>
      <c r="B25" t="s">
        <v>17</v>
      </c>
      <c r="C25" t="s">
        <v>18</v>
      </c>
      <c r="D25" s="1">
        <v>43887</v>
      </c>
      <c r="E25">
        <v>7</v>
      </c>
      <c r="F25" s="1">
        <f>WORKDAY.INTL([1]Data!$D25-1,[1]Data!$E25,1)</f>
        <v>43895</v>
      </c>
      <c r="G25">
        <v>2</v>
      </c>
      <c r="H25" s="9">
        <f>[1]Data!$G25/[1]Data!$E25</f>
        <v>0.2857142857142857</v>
      </c>
      <c r="I25">
        <v>895000</v>
      </c>
      <c r="J25">
        <v>280583</v>
      </c>
    </row>
    <row r="26" spans="1:20" x14ac:dyDescent="0.3">
      <c r="A26" t="s">
        <v>27</v>
      </c>
      <c r="B26" t="s">
        <v>19</v>
      </c>
      <c r="C26" t="s">
        <v>50</v>
      </c>
      <c r="D26" s="1">
        <v>43889</v>
      </c>
      <c r="E26">
        <v>3</v>
      </c>
      <c r="F26" s="1">
        <f>WORKDAY.INTL([1]Data!$D26-1,[1]Data!$E26,1)</f>
        <v>43893</v>
      </c>
      <c r="G26">
        <v>2</v>
      </c>
      <c r="H26" s="9">
        <f>[1]Data!$G26/[1]Data!$E26</f>
        <v>0.66666666666666663</v>
      </c>
      <c r="I26">
        <v>341000</v>
      </c>
      <c r="J26">
        <v>129785</v>
      </c>
      <c r="M26">
        <v>10</v>
      </c>
      <c r="N26">
        <v>40</v>
      </c>
      <c r="O26">
        <f>M26*N$26</f>
        <v>400</v>
      </c>
      <c r="P26">
        <f t="shared" ref="P26:T26" si="1">N26*O$26</f>
        <v>16000</v>
      </c>
      <c r="Q26">
        <f t="shared" si="1"/>
        <v>6400000</v>
      </c>
      <c r="R26">
        <f t="shared" si="1"/>
        <v>102400000000</v>
      </c>
      <c r="S26">
        <f t="shared" si="1"/>
        <v>6.5536E+17</v>
      </c>
      <c r="T26">
        <f t="shared" si="1"/>
        <v>6.7108864E+28</v>
      </c>
    </row>
    <row r="27" spans="1:20" x14ac:dyDescent="0.3">
      <c r="A27" t="s">
        <v>28</v>
      </c>
      <c r="B27" t="s">
        <v>11</v>
      </c>
      <c r="C27" t="s">
        <v>12</v>
      </c>
      <c r="D27" s="1">
        <v>43892</v>
      </c>
      <c r="E27">
        <v>9</v>
      </c>
      <c r="F27" s="1">
        <f>WORKDAY.INTL([1]Data!$D27-1,[1]Data!$E27,1)</f>
        <v>43902</v>
      </c>
      <c r="G27">
        <v>8</v>
      </c>
      <c r="H27" s="9">
        <f>[1]Data!$G27/[1]Data!$E27</f>
        <v>0.88888888888888884</v>
      </c>
      <c r="I27">
        <v>787000</v>
      </c>
      <c r="J27">
        <v>727188</v>
      </c>
      <c r="M27">
        <v>20</v>
      </c>
      <c r="N27">
        <v>50</v>
      </c>
      <c r="O27">
        <f t="shared" ref="O27:O29" si="2">M27*$N27</f>
        <v>1000</v>
      </c>
    </row>
    <row r="28" spans="1:20" x14ac:dyDescent="0.3">
      <c r="A28" t="s">
        <v>28</v>
      </c>
      <c r="B28" t="s">
        <v>13</v>
      </c>
      <c r="C28" t="s">
        <v>49</v>
      </c>
      <c r="D28" s="1">
        <v>43892</v>
      </c>
      <c r="E28">
        <v>10</v>
      </c>
      <c r="F28" s="1">
        <f>WORKDAY.INTL([1]Data!$D28-1,[1]Data!$E28,1)</f>
        <v>43903</v>
      </c>
      <c r="G28">
        <v>2</v>
      </c>
      <c r="H28" s="9">
        <f>[1]Data!$G28/[1]Data!$E28</f>
        <v>0.2</v>
      </c>
      <c r="I28">
        <v>228000</v>
      </c>
      <c r="J28">
        <v>47880</v>
      </c>
      <c r="M28">
        <v>30</v>
      </c>
      <c r="N28">
        <v>60</v>
      </c>
      <c r="O28">
        <f t="shared" si="2"/>
        <v>1800</v>
      </c>
    </row>
    <row r="29" spans="1:20" x14ac:dyDescent="0.3">
      <c r="A29" t="s">
        <v>28</v>
      </c>
      <c r="B29" t="s">
        <v>15</v>
      </c>
      <c r="C29" t="s">
        <v>16</v>
      </c>
      <c r="D29" s="1">
        <v>43878</v>
      </c>
      <c r="E29">
        <v>4</v>
      </c>
      <c r="F29" s="1">
        <f>WORKDAY.INTL([1]Data!$D29-1,[1]Data!$E29,1)</f>
        <v>43881</v>
      </c>
      <c r="G29">
        <v>0</v>
      </c>
      <c r="H29" s="9">
        <f>[1]Data!$G29/[1]Data!$E29</f>
        <v>0</v>
      </c>
      <c r="I29">
        <v>147000</v>
      </c>
      <c r="J29">
        <v>0</v>
      </c>
      <c r="M29">
        <v>40</v>
      </c>
      <c r="N29">
        <v>70</v>
      </c>
      <c r="O29">
        <f t="shared" si="2"/>
        <v>2800</v>
      </c>
    </row>
    <row r="30" spans="1:20" x14ac:dyDescent="0.3">
      <c r="A30" t="s">
        <v>28</v>
      </c>
      <c r="B30" t="s">
        <v>17</v>
      </c>
      <c r="C30" t="s">
        <v>18</v>
      </c>
      <c r="D30" s="1">
        <v>43880</v>
      </c>
      <c r="E30">
        <v>8</v>
      </c>
      <c r="F30" s="1">
        <f>WORKDAY.INTL([1]Data!$D30-1,[1]Data!$E30,1)</f>
        <v>43889</v>
      </c>
      <c r="G30">
        <v>5</v>
      </c>
      <c r="H30" s="9">
        <f>[1]Data!$G30/[1]Data!$E30</f>
        <v>0.625</v>
      </c>
      <c r="I30">
        <v>338000</v>
      </c>
      <c r="J30">
        <v>205123</v>
      </c>
    </row>
    <row r="31" spans="1:20" x14ac:dyDescent="0.3">
      <c r="A31" t="s">
        <v>28</v>
      </c>
      <c r="B31" t="s">
        <v>19</v>
      </c>
      <c r="C31" t="s">
        <v>50</v>
      </c>
      <c r="D31" s="1">
        <v>43885</v>
      </c>
      <c r="E31">
        <v>10</v>
      </c>
      <c r="F31" s="1">
        <f>WORKDAY.INTL([1]Data!$D31-1,[1]Data!$E31,1)</f>
        <v>43896</v>
      </c>
      <c r="G31">
        <v>3</v>
      </c>
      <c r="H31" s="9">
        <f>[1]Data!$G31/[1]Data!$E31</f>
        <v>0.3</v>
      </c>
      <c r="I31">
        <v>857000</v>
      </c>
      <c r="J31">
        <v>305949</v>
      </c>
    </row>
    <row r="32" spans="1:20" x14ac:dyDescent="0.3">
      <c r="A32" t="s">
        <v>28</v>
      </c>
      <c r="B32" t="s">
        <v>21</v>
      </c>
      <c r="C32" t="s">
        <v>12</v>
      </c>
      <c r="D32" s="1">
        <v>43886</v>
      </c>
      <c r="E32">
        <v>6</v>
      </c>
      <c r="F32" s="1">
        <f>WORKDAY.INTL([1]Data!$D32-1,[1]Data!$E32,1)</f>
        <v>43893</v>
      </c>
      <c r="G32">
        <v>3</v>
      </c>
      <c r="H32" s="9">
        <f>[1]Data!$G32/[1]Data!$E32</f>
        <v>0.5</v>
      </c>
      <c r="I32">
        <v>602000</v>
      </c>
      <c r="J32">
        <v>322371</v>
      </c>
    </row>
    <row r="33" spans="1:10" x14ac:dyDescent="0.3">
      <c r="A33" t="s">
        <v>28</v>
      </c>
      <c r="B33" t="s">
        <v>22</v>
      </c>
      <c r="C33" t="s">
        <v>49</v>
      </c>
      <c r="D33" s="1">
        <v>43886</v>
      </c>
      <c r="E33">
        <v>4</v>
      </c>
      <c r="F33" s="1">
        <f>WORKDAY.INTL([1]Data!$D33-1,[1]Data!$E33,1)</f>
        <v>43889</v>
      </c>
      <c r="G33">
        <v>2</v>
      </c>
      <c r="H33" s="9">
        <f>[1]Data!$G33/[1]Data!$E33</f>
        <v>0.5</v>
      </c>
      <c r="I33">
        <v>990000</v>
      </c>
      <c r="J33">
        <v>451440</v>
      </c>
    </row>
    <row r="34" spans="1:10" x14ac:dyDescent="0.3">
      <c r="A34" t="s">
        <v>29</v>
      </c>
      <c r="B34" t="s">
        <v>11</v>
      </c>
      <c r="C34" t="s">
        <v>16</v>
      </c>
      <c r="D34" s="1">
        <v>43889</v>
      </c>
      <c r="E34">
        <v>8</v>
      </c>
      <c r="F34" s="1">
        <f>WORKDAY.INTL([1]Data!$D34-1,[1]Data!$E34,1)</f>
        <v>43900</v>
      </c>
      <c r="G34">
        <v>3</v>
      </c>
      <c r="H34" s="9">
        <f>[1]Data!$G34/[1]Data!$E34</f>
        <v>0.375</v>
      </c>
      <c r="I34">
        <v>96000</v>
      </c>
      <c r="J34">
        <v>32256</v>
      </c>
    </row>
    <row r="35" spans="1:10" x14ac:dyDescent="0.3">
      <c r="A35" t="s">
        <v>29</v>
      </c>
      <c r="B35" t="s">
        <v>13</v>
      </c>
      <c r="C35" t="s">
        <v>18</v>
      </c>
      <c r="D35" s="1">
        <v>43892</v>
      </c>
      <c r="E35">
        <v>9</v>
      </c>
      <c r="F35" s="1">
        <f>WORKDAY.INTL([1]Data!$D35-1,[1]Data!$E35,1)</f>
        <v>43902</v>
      </c>
      <c r="G35">
        <v>4</v>
      </c>
      <c r="H35" s="9">
        <f>[1]Data!$G35/[1]Data!$E35</f>
        <v>0.44444444444444442</v>
      </c>
      <c r="I35">
        <v>513000</v>
      </c>
      <c r="J35">
        <v>226233</v>
      </c>
    </row>
    <row r="36" spans="1:10" x14ac:dyDescent="0.3">
      <c r="A36" t="s">
        <v>29</v>
      </c>
      <c r="B36" t="s">
        <v>15</v>
      </c>
      <c r="C36" t="s">
        <v>50</v>
      </c>
      <c r="D36" s="1">
        <v>43881</v>
      </c>
      <c r="E36">
        <v>5</v>
      </c>
      <c r="F36" s="1">
        <f>WORKDAY.INTL([1]Data!$D36-1,[1]Data!$E36,1)</f>
        <v>43887</v>
      </c>
      <c r="G36">
        <v>3</v>
      </c>
      <c r="H36" s="9">
        <f>[1]Data!$G36/[1]Data!$E36</f>
        <v>0.6</v>
      </c>
      <c r="I36">
        <v>616000</v>
      </c>
      <c r="J36">
        <v>401579</v>
      </c>
    </row>
    <row r="37" spans="1:10" x14ac:dyDescent="0.3">
      <c r="A37" t="s">
        <v>29</v>
      </c>
      <c r="B37" t="s">
        <v>17</v>
      </c>
      <c r="C37" t="s">
        <v>12</v>
      </c>
      <c r="D37" s="1">
        <v>43880</v>
      </c>
      <c r="E37">
        <v>3</v>
      </c>
      <c r="F37" s="1">
        <f>WORKDAY.INTL([1]Data!$D37-1,[1]Data!$E37,1)</f>
        <v>43882</v>
      </c>
      <c r="G37">
        <v>3</v>
      </c>
      <c r="H37" s="9">
        <f>[1]Data!$G37/[1]Data!$E37</f>
        <v>1</v>
      </c>
      <c r="I37">
        <v>817000</v>
      </c>
      <c r="J37">
        <v>807069</v>
      </c>
    </row>
    <row r="38" spans="1:10" x14ac:dyDescent="0.3">
      <c r="A38" t="s">
        <v>29</v>
      </c>
      <c r="B38" t="s">
        <v>19</v>
      </c>
      <c r="C38" t="s">
        <v>49</v>
      </c>
      <c r="D38" s="1">
        <v>43882</v>
      </c>
      <c r="E38">
        <v>7</v>
      </c>
      <c r="F38" s="1">
        <f>WORKDAY.INTL([1]Data!$D38-1,[1]Data!$E38,1)</f>
        <v>43892</v>
      </c>
      <c r="G38">
        <v>3</v>
      </c>
      <c r="H38" s="9">
        <f>[1]Data!$G38/[1]Data!$E38</f>
        <v>0.42857142857142855</v>
      </c>
      <c r="I38">
        <v>372000</v>
      </c>
      <c r="J38">
        <v>173166</v>
      </c>
    </row>
    <row r="39" spans="1:10" x14ac:dyDescent="0.3">
      <c r="A39" t="s">
        <v>29</v>
      </c>
      <c r="B39" t="s">
        <v>21</v>
      </c>
      <c r="C39" t="s">
        <v>16</v>
      </c>
      <c r="D39" s="1">
        <v>43885</v>
      </c>
      <c r="E39">
        <v>10</v>
      </c>
      <c r="F39" s="1">
        <f>WORKDAY.INTL([1]Data!$D39-1,[1]Data!$E39,1)</f>
        <v>43896</v>
      </c>
      <c r="G39">
        <v>2</v>
      </c>
      <c r="H39" s="9">
        <f>[1]Data!$G39/[1]Data!$E39</f>
        <v>0.2</v>
      </c>
      <c r="I39">
        <v>50000</v>
      </c>
      <c r="J39">
        <v>8400</v>
      </c>
    </row>
    <row r="40" spans="1:10" x14ac:dyDescent="0.3">
      <c r="A40" t="s">
        <v>29</v>
      </c>
      <c r="B40" t="s">
        <v>22</v>
      </c>
      <c r="C40" t="s">
        <v>18</v>
      </c>
      <c r="D40" s="1">
        <v>43885</v>
      </c>
      <c r="E40">
        <v>10</v>
      </c>
      <c r="F40" s="1">
        <f>WORKDAY.INTL([1]Data!$D40-1,[1]Data!$E40,1)</f>
        <v>43896</v>
      </c>
      <c r="G40">
        <v>3</v>
      </c>
      <c r="H40" s="9">
        <f>[1]Data!$G40/[1]Data!$E40</f>
        <v>0.3</v>
      </c>
      <c r="I40">
        <v>807000</v>
      </c>
      <c r="J40">
        <v>262679</v>
      </c>
    </row>
    <row r="41" spans="1:10" x14ac:dyDescent="0.3">
      <c r="A41" t="s">
        <v>29</v>
      </c>
      <c r="B41" t="s">
        <v>23</v>
      </c>
      <c r="C41" t="s">
        <v>50</v>
      </c>
      <c r="D41" s="1">
        <v>43885</v>
      </c>
      <c r="E41">
        <v>3</v>
      </c>
      <c r="F41" s="1">
        <f>WORKDAY.INTL([1]Data!$D41-1,[1]Data!$E41,1)</f>
        <v>43887</v>
      </c>
      <c r="G41">
        <v>0</v>
      </c>
      <c r="H41" s="9">
        <f>[1]Data!$G41/[1]Data!$E41</f>
        <v>0</v>
      </c>
      <c r="I41">
        <v>691000</v>
      </c>
      <c r="J41">
        <v>0</v>
      </c>
    </row>
    <row r="45" spans="1:10" x14ac:dyDescent="0.3">
      <c r="I45">
        <f>SUM(I2:I44)</f>
        <v>19695000</v>
      </c>
      <c r="J45">
        <f>SUM(J2:J44)</f>
        <v>8340291</v>
      </c>
    </row>
    <row r="46" spans="1:10" x14ac:dyDescent="0.3">
      <c r="I46">
        <f>SUM(I2:I44)</f>
        <v>19695000</v>
      </c>
      <c r="J46">
        <v>8340291</v>
      </c>
    </row>
    <row r="47" spans="1:10" x14ac:dyDescent="0.3">
      <c r="E47" s="19" t="s">
        <v>49</v>
      </c>
      <c r="I47">
        <v>19695000</v>
      </c>
    </row>
  </sheetData>
  <hyperlinks>
    <hyperlink ref="E47" r:id="rId1" xr:uid="{0836F82C-1891-4276-8A8E-87EEA0D03386}"/>
  </hyperlinks>
  <pageMargins left="0.7" right="0.7" top="0.75" bottom="0.75" header="0.3" footer="0.3"/>
  <pageSetup orientation="portrait"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Dashboard</vt:lpstr>
      <vt:lpstr>Working</vt:lpstr>
      <vt:lpstr>Datasheet</vt:lpstr>
      <vt:lpstr>TestSheet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2022-12-23T16:51:02Z</dcterms:created>
  <dcterms:modified xsi:type="dcterms:W3CDTF">2022-12-25T21:08:09Z</dcterms:modified>
</cp:coreProperties>
</file>