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6. 전기하드웨어\OAS-DSP\4. firmware\"/>
    </mc:Choice>
  </mc:AlternateContent>
  <xr:revisionPtr revIDLastSave="0" documentId="13_ncr:1_{C4E2D935-04B9-486B-A4CC-97EA2C1AB386}" xr6:coauthVersionLast="47" xr6:coauthVersionMax="47" xr10:uidLastSave="{00000000-0000-0000-0000-000000000000}"/>
  <bookViews>
    <workbookView xWindow="-120" yWindow="-120" windowWidth="29040" windowHeight="15840" tabRatio="850" activeTab="6" xr2:uid="{00000000-000D-0000-FFFF-FFFF00000000}"/>
  </bookViews>
  <sheets>
    <sheet name="98)V0.1보드시험현황" sheetId="36" r:id="rId1"/>
    <sheet name="99)HW추가수정사항" sheetId="31" r:id="rId2"/>
    <sheet name="00) Nu-2000_spec" sheetId="9" r:id="rId3"/>
    <sheet name="01-1) SW작업방법" sheetId="25" r:id="rId4"/>
    <sheet name="01-2) IAP" sheetId="10" r:id="rId5"/>
    <sheet name="02-1) GPIO" sheetId="1" r:id="rId6"/>
    <sheet name="01-3) Parm" sheetId="28" r:id="rId7"/>
    <sheet name="02-2) Timer" sheetId="11" r:id="rId8"/>
    <sheet name="05) SPI(ADC_DAC)" sheetId="34" r:id="rId9"/>
    <sheet name="03) SW scheduling" sheetId="37" r:id="rId10"/>
    <sheet name="03) LED" sheetId="33" r:id="rId11"/>
    <sheet name="04) Calibration" sheetId="29" r:id="rId12"/>
    <sheet name="06) UART" sheetId="32" r:id="rId13"/>
    <sheet name="07-1) RTD" sheetId="27" r:id="rId14"/>
    <sheet name="07-3) I2C_ADS1115" sheetId="47" r:id="rId15"/>
    <sheet name="07-2) I2C_MCP3427" sheetId="5" r:id="rId16"/>
    <sheet name="08) LCD Menu" sheetId="39" r:id="rId17"/>
    <sheet name="9) PID controller" sheetId="40" r:id="rId18"/>
    <sheet name="10) MFC" sheetId="41" r:id="rId19"/>
    <sheet name="11-1) PLC_analog_out" sheetId="35" r:id="rId20"/>
    <sheet name="11-2) PAR_IN_OUT" sheetId="42" r:id="rId21"/>
    <sheet name="11-3) Serial통신" sheetId="30" r:id="rId22"/>
    <sheet name="11-4) Serial통신(MODBUS)" sheetId="43" r:id="rId23"/>
    <sheet name="12) Isolation" sheetId="44" r:id="rId24"/>
    <sheet name="13) watchdog" sheetId="45" r:id="rId25"/>
    <sheet name="14) SSCG" sheetId="46" r:id="rId26"/>
    <sheet name="15) Solenoid" sheetId="48" r:id="rId27"/>
  </sheets>
  <definedNames>
    <definedName name="_xlnm.Print_Area" localSheetId="16">'08) LCD Menu'!$A$1:$AO$67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9" i="47" l="1"/>
  <c r="P119" i="47" s="1"/>
  <c r="AD119" i="47" s="1"/>
  <c r="L120" i="47"/>
  <c r="P120" i="47" s="1"/>
  <c r="AD120" i="47" s="1"/>
  <c r="L121" i="47"/>
  <c r="P121" i="47" s="1"/>
  <c r="AD121" i="47" s="1"/>
  <c r="L122" i="47"/>
  <c r="P122" i="47" s="1"/>
  <c r="AD122" i="47" s="1"/>
  <c r="L123" i="47"/>
  <c r="P123" i="47" s="1"/>
  <c r="AD123" i="47" s="1"/>
  <c r="L124" i="47"/>
  <c r="P124" i="47" s="1"/>
  <c r="AD124" i="47" s="1"/>
  <c r="L125" i="47"/>
  <c r="P125" i="47" s="1"/>
  <c r="AD125" i="47" s="1"/>
  <c r="L118" i="47"/>
  <c r="P118" i="47" s="1"/>
  <c r="AD118" i="47" s="1"/>
  <c r="BB125" i="47" l="1"/>
  <c r="AV125" i="47"/>
  <c r="AV124" i="47"/>
  <c r="BB124" i="47"/>
  <c r="BB122" i="47"/>
  <c r="AV122" i="47"/>
  <c r="AV123" i="47"/>
  <c r="BB123" i="47"/>
  <c r="BB121" i="47"/>
  <c r="AV121" i="47"/>
  <c r="AV118" i="47"/>
  <c r="BB118" i="47"/>
  <c r="BB120" i="47"/>
  <c r="AV120" i="47"/>
  <c r="BB119" i="47"/>
  <c r="AV119" i="47"/>
  <c r="BN156" i="47"/>
  <c r="AY156" i="47"/>
  <c r="R57" i="27" l="1"/>
  <c r="S57" i="27" s="1"/>
  <c r="R58" i="27"/>
  <c r="S58" i="27"/>
  <c r="R59" i="27"/>
  <c r="S59" i="27"/>
  <c r="R60" i="27"/>
  <c r="S60" i="27"/>
  <c r="R61" i="27"/>
  <c r="S61" i="27" s="1"/>
  <c r="R62" i="27"/>
  <c r="S62" i="27"/>
  <c r="R63" i="27"/>
  <c r="S63" i="27"/>
  <c r="R64" i="27"/>
  <c r="S64" i="27"/>
  <c r="R65" i="27"/>
  <c r="S65" i="27" s="1"/>
  <c r="R66" i="27"/>
  <c r="S66" i="27"/>
  <c r="R67" i="27"/>
  <c r="S67" i="27"/>
  <c r="R56" i="27"/>
  <c r="S56" i="27" s="1"/>
  <c r="R55" i="27"/>
  <c r="S55" i="27" s="1"/>
  <c r="R54" i="27"/>
  <c r="S54" i="27" s="1"/>
  <c r="D61" i="35" l="1"/>
  <c r="E61" i="35" s="1"/>
  <c r="F61" i="35" s="1"/>
  <c r="G61" i="35" s="1"/>
  <c r="H61" i="35" s="1"/>
  <c r="I61" i="35" s="1"/>
  <c r="J61" i="35" s="1"/>
  <c r="K61" i="35" s="1"/>
  <c r="L61" i="35" s="1"/>
  <c r="M61" i="35" s="1"/>
  <c r="AF49" i="27" l="1"/>
  <c r="AG49" i="27" s="1"/>
  <c r="AF48" i="27"/>
  <c r="AG48" i="27" s="1"/>
  <c r="AF47" i="27"/>
  <c r="AG47" i="27" s="1"/>
  <c r="AF46" i="27"/>
  <c r="AG46" i="27" s="1"/>
  <c r="AF45" i="27"/>
  <c r="AG45" i="27" s="1"/>
  <c r="AF44" i="27"/>
  <c r="AG44" i="27" s="1"/>
  <c r="AF43" i="27"/>
  <c r="AG43" i="27" s="1"/>
  <c r="AF42" i="27"/>
  <c r="AG42" i="27" s="1"/>
  <c r="AF41" i="27"/>
  <c r="AG41" i="27" s="1"/>
  <c r="AF40" i="27"/>
  <c r="AG40" i="27" s="1"/>
  <c r="AF39" i="27"/>
  <c r="AG39" i="27" s="1"/>
  <c r="AF38" i="27"/>
  <c r="AG38" i="27" s="1"/>
  <c r="Y49" i="27"/>
  <c r="Z49" i="27" s="1"/>
  <c r="Y48" i="27"/>
  <c r="Z48" i="27" s="1"/>
  <c r="Y47" i="27"/>
  <c r="Z47" i="27" s="1"/>
  <c r="Y46" i="27"/>
  <c r="Z46" i="27" s="1"/>
  <c r="Y45" i="27"/>
  <c r="Z45" i="27" s="1"/>
  <c r="Y44" i="27"/>
  <c r="Z44" i="27" s="1"/>
  <c r="Y43" i="27"/>
  <c r="Z43" i="27" s="1"/>
  <c r="Y42" i="27"/>
  <c r="Z42" i="27" s="1"/>
  <c r="Y41" i="27"/>
  <c r="Z41" i="27" s="1"/>
  <c r="Y40" i="27"/>
  <c r="Z40" i="27" s="1"/>
  <c r="Y39" i="27"/>
  <c r="Z39" i="27" s="1"/>
  <c r="Y38" i="27"/>
  <c r="Z38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39" i="27"/>
  <c r="S39" i="27" s="1"/>
  <c r="R38" i="27"/>
  <c r="S38" i="27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  <c r="R69" i="27" l="1"/>
  <c r="P85" i="27"/>
  <c r="N86" i="27"/>
  <c r="N83" i="27"/>
  <c r="N81" i="27"/>
  <c r="N80" i="27"/>
  <c r="N78" i="27"/>
  <c r="D81" i="27" l="1"/>
  <c r="D80" i="27"/>
  <c r="H69" i="27"/>
  <c r="D83" i="27"/>
  <c r="D86" i="27"/>
  <c r="D78" i="27"/>
  <c r="D69" i="27"/>
  <c r="O81" i="27" s="1"/>
  <c r="P81" i="27" s="1"/>
  <c r="Q81" i="27" s="1"/>
  <c r="E86" i="27" l="1"/>
  <c r="F86" i="27" s="1"/>
  <c r="E83" i="27"/>
  <c r="O78" i="27"/>
  <c r="P78" i="27" s="1"/>
  <c r="Q78" i="27" s="1"/>
  <c r="O86" i="27"/>
  <c r="P86" i="27" s="1"/>
  <c r="Q86" i="27" s="1"/>
  <c r="E80" i="27"/>
  <c r="F80" i="27" s="1"/>
  <c r="G80" i="27" s="1"/>
  <c r="O80" i="27"/>
  <c r="P80" i="27" s="1"/>
  <c r="Q80" i="27" s="1"/>
  <c r="O83" i="27"/>
  <c r="P83" i="27" s="1"/>
  <c r="Q83" i="27" s="1"/>
  <c r="E81" i="27"/>
  <c r="F81" i="27" s="1"/>
  <c r="G81" i="27" s="1"/>
  <c r="E78" i="27"/>
  <c r="F78" i="27" s="1"/>
  <c r="F83" i="27"/>
  <c r="G83" i="27" s="1"/>
  <c r="T86" i="27" l="1"/>
  <c r="U86" i="27" s="1"/>
  <c r="R86" i="27"/>
  <c r="T79" i="27"/>
  <c r="U79" i="27" s="1"/>
  <c r="T83" i="27"/>
  <c r="U83" i="27" s="1"/>
  <c r="T82" i="27"/>
  <c r="U82" i="27" s="1"/>
  <c r="T84" i="27"/>
  <c r="U84" i="27" s="1"/>
  <c r="T85" i="27"/>
  <c r="S83" i="27"/>
  <c r="R83" i="27"/>
  <c r="T78" i="27"/>
  <c r="U78" i="27" s="1"/>
  <c r="R78" i="27"/>
  <c r="S78" i="27"/>
  <c r="T80" i="27"/>
  <c r="U80" i="27" s="1"/>
  <c r="S86" i="27"/>
  <c r="T81" i="27"/>
  <c r="U81" i="27" s="1"/>
  <c r="H83" i="27"/>
  <c r="I83" i="27"/>
  <c r="G78" i="27"/>
  <c r="G86" i="27"/>
  <c r="U85" i="27" l="1"/>
  <c r="I86" i="27"/>
  <c r="H86" i="27"/>
  <c r="H78" i="27"/>
  <c r="I78" i="27"/>
  <c r="J85" i="27"/>
  <c r="K85" i="27" s="1"/>
  <c r="J78" i="27"/>
  <c r="K78" i="27" s="1"/>
  <c r="J81" i="27"/>
  <c r="K81" i="27" s="1"/>
  <c r="J80" i="27"/>
  <c r="K80" i="27" s="1"/>
  <c r="J79" i="27"/>
  <c r="K79" i="27" s="1"/>
  <c r="J83" i="27"/>
  <c r="K83" i="27" s="1"/>
  <c r="J82" i="27"/>
  <c r="K82" i="27" s="1"/>
  <c r="J86" i="27"/>
  <c r="K86" i="27" s="1"/>
  <c r="J84" i="27"/>
  <c r="K84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<sst xmlns="http://schemas.openxmlformats.org/spreadsheetml/2006/main" count="4484" uniqueCount="2934">
  <si>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</si>
  <si>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</si>
  <si>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</si>
  <si>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</si>
  <si>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</si>
  <si>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</si>
  <si>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</si>
  <si>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</si>
  <si>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</si>
  <si>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</si>
  <si>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</si>
  <si>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</si>
  <si>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</si>
  <si>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</si>
  <si>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OSC_OUT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</si>
  <si>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</si>
  <si>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</si>
  <si>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</si>
  <si>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</si>
  <si>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</si>
  <si>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</si>
  <si>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</si>
  <si>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</si>
  <si>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</si>
  <si>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</si>
  <si>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IN</t>
    <phoneticPr fontId="1" type="noConversion"/>
  </si>
  <si>
    <t>DAC</t>
    <phoneticPr fontId="1" type="noConversion"/>
  </si>
  <si>
    <t>Start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</si>
  <si>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</si>
  <si>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</si>
  <si>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</si>
  <si>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</si>
  <si>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</si>
  <si>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Data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</si>
  <si>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</si>
  <si>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</si>
  <si>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</si>
  <si>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</si>
  <si>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</si>
  <si>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</si>
  <si>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</si>
  <si>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</si>
  <si>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</si>
  <si>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</si>
  <si>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</si>
  <si>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</si>
  <si>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</si>
  <si>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</si>
  <si>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</si>
  <si>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</si>
  <si>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</si>
  <si>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</si>
  <si>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</si>
  <si>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</si>
  <si>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</si>
  <si>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</si>
  <si>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</si>
  <si>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</si>
  <si>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</si>
  <si>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</si>
  <si>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</si>
  <si>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</si>
  <si>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</si>
  <si>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</si>
  <si>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</si>
  <si>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</si>
  <si>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</si>
  <si>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</si>
  <si>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</si>
  <si>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</si>
  <si>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</si>
  <si>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</si>
  <si>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</si>
  <si>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</si>
  <si>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</si>
  <si>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</si>
  <si>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</si>
  <si>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</si>
  <si>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</si>
  <si>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</si>
  <si>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</si>
  <si>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</si>
  <si>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</si>
  <si>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</si>
  <si>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</si>
  <si>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</si>
  <si>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</si>
  <si>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0xA0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</si>
  <si>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</si>
  <si>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</si>
  <si>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</si>
  <si>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</si>
  <si>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</si>
  <si>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</si>
  <si>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</si>
  <si>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</si>
  <si>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</si>
  <si>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</si>
  <si>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</si>
  <si>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</si>
  <si>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</si>
  <si>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</si>
  <si>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</si>
  <si>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</si>
  <si>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</si>
  <si>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</si>
  <si>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</si>
  <si>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</si>
  <si>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</si>
  <si>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</si>
  <si>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</si>
  <si>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</si>
  <si>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</si>
  <si>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</si>
  <si>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</si>
  <si>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</si>
  <si>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</si>
  <si>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</si>
  <si>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0x01</t>
    <phoneticPr fontId="1" type="noConversion"/>
  </si>
  <si>
    <t>Read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</si>
  <si>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</si>
  <si>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</si>
  <si>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</si>
  <si>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</si>
  <si>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</si>
  <si>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</si>
  <si>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</si>
  <si>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</si>
  <si>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</si>
  <si>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UART4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</si>
  <si>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</si>
  <si>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</si>
  <si>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</si>
  <si>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</si>
  <si>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</si>
  <si>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</si>
  <si>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</si>
  <si>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</si>
  <si>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</si>
  <si>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</si>
  <si>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</si>
  <si>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ADC2</t>
  </si>
  <si>
    <t>ADC2_IN7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</si>
  <si>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</si>
  <si>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</si>
  <si>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</si>
  <si>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</si>
  <si>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</si>
  <si>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</si>
  <si>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</si>
  <si>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</si>
  <si>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</si>
  <si>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</si>
  <si>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</si>
  <si>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</si>
  <si>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AV_LEAK1</t>
    <phoneticPr fontId="1" type="noConversion"/>
  </si>
  <si>
    <t>AV_LEVEL1</t>
    <phoneticPr fontId="1" type="noConversion"/>
  </si>
  <si>
    <t>AV_LEVEL2</t>
  </si>
  <si>
    <t>START_IN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</si>
  <si>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</si>
  <si>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</si>
  <si>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</si>
  <si>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</si>
  <si>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</si>
  <si>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PAR_IN_0</t>
    <phoneticPr fontId="1" type="noConversion"/>
  </si>
  <si>
    <t>PAR_IN_1</t>
  </si>
  <si>
    <t>PAR_IN_2</t>
  </si>
  <si>
    <t>PAR_IN_3</t>
  </si>
  <si>
    <t>PAR_IN_4</t>
  </si>
  <si>
    <t>PAR_OUT_0</t>
    <phoneticPr fontId="1" type="noConversion"/>
  </si>
  <si>
    <t>PAR_OUT_1</t>
  </si>
  <si>
    <t>PAR_OUT_2</t>
  </si>
  <si>
    <t>PAR_OUT_3</t>
  </si>
  <si>
    <t>PAR_OUT_4</t>
  </si>
  <si>
    <t>PAR_OUT_5</t>
  </si>
  <si>
    <t>PAR_OUT_6</t>
  </si>
  <si>
    <t>PAR_OUT_7</t>
  </si>
  <si>
    <t>PAR_OUT_8</t>
  </si>
  <si>
    <t>PAR_OUT_9</t>
    <phoneticPr fontId="1" type="noConversion"/>
  </si>
  <si>
    <t>PAR_OUT_10</t>
  </si>
  <si>
    <t>PAR_OUT_11</t>
  </si>
  <si>
    <t>PAR_OUT_12</t>
  </si>
  <si>
    <t>PAR_OUT_13</t>
  </si>
  <si>
    <t>PAR_OUT_14</t>
  </si>
  <si>
    <t>PAR_OUT_15</t>
  </si>
  <si>
    <t>PAR_OUT_16</t>
  </si>
  <si>
    <t>PAR_OUT_17</t>
  </si>
  <si>
    <t>ADC3_IN8</t>
    <phoneticPr fontId="1" type="noConversion"/>
  </si>
  <si>
    <t>UART6</t>
    <phoneticPr fontId="1" type="noConversion"/>
  </si>
  <si>
    <t>LTC2630 12-bit DAC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</si>
  <si>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</si>
  <si>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</si>
  <si>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</si>
  <si>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SS-</t>
    <phoneticPr fontId="1" type="noConversion"/>
  </si>
  <si>
    <t>SPI I/F, used for ...
1) 4ch ADC : UV_LED(2)
                  IR_LED(2)
2) Ext. DAC 2ch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</si>
  <si>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</si>
  <si>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</si>
  <si>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</si>
  <si>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</si>
  <si>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</si>
  <si>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</si>
  <si>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</si>
  <si>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</si>
  <si>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</si>
  <si>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</si>
  <si>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</si>
  <si>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</si>
  <si>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</si>
  <si>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</si>
  <si>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</si>
  <si>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</si>
  <si>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</si>
  <si>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</si>
  <si>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</si>
  <si>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</si>
  <si>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</si>
  <si>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</si>
  <si>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</si>
  <si>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</si>
  <si>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</si>
  <si>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</si>
  <si>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</si>
  <si>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</si>
  <si>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</si>
  <si>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</si>
  <si>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</si>
  <si>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</si>
  <si>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</si>
  <si>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</si>
  <si>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</si>
  <si>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</si>
  <si>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</si>
  <si>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</si>
  <si>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</si>
  <si>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</si>
  <si>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</si>
  <si>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</si>
  <si>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</si>
  <si>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</si>
  <si>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</si>
  <si>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</si>
  <si>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</si>
  <si>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</si>
  <si>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</si>
  <si>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</si>
  <si>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</si>
  <si>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</si>
  <si>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</si>
  <si>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</si>
  <si>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</si>
  <si>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</si>
  <si>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</si>
  <si>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</si>
  <si>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</si>
  <si>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</si>
  <si>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</si>
  <si>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</si>
  <si>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</si>
  <si>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</si>
  <si>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</si>
  <si>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</si>
  <si>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</si>
  <si>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</si>
  <si>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Nu-2000 Main board SW 작업 방법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</si>
  <si>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</si>
  <si>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</si>
  <si>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</si>
  <si>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</si>
  <si>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</si>
  <si>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</si>
  <si>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</si>
  <si>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</si>
  <si>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</si>
  <si>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</si>
  <si>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</si>
  <si>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1. Nu-2000 Basic Specification</t>
    <phoneticPr fontId="1" type="noConversion"/>
  </si>
  <si>
    <t xml:space="preserve">  1) Required Functions</t>
    <phoneticPr fontId="1" type="noConversion"/>
  </si>
  <si>
    <t>No.</t>
    <phoneticPr fontId="1" type="noConversion"/>
  </si>
  <si>
    <t>Description</t>
    <phoneticPr fontId="1" type="noConversion"/>
  </si>
  <si>
    <t>Warm-up 기능</t>
    <phoneticPr fontId="1" type="noConversion"/>
  </si>
  <si>
    <t>유량 표시 기능</t>
    <phoneticPr fontId="1" type="noConversion"/>
  </si>
  <si>
    <t>측정 data 저장</t>
    <phoneticPr fontId="1" type="noConversion"/>
  </si>
  <si>
    <t>Error 판단 기능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</si>
  <si>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</si>
  <si>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</si>
  <si>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</si>
  <si>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광학 농도계</t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</si>
  <si>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</si>
  <si>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</si>
  <si>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</si>
  <si>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</si>
  <si>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</si>
  <si>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</si>
  <si>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RTD interface 회로상의 부품 오차를 보상하기 위해 기준 저항으로</t>
    <phoneticPr fontId="1" type="noConversion"/>
  </si>
  <si>
    <t>오차를 측정/저장하여 실제 온도 측정값을 보상 한다.</t>
    <phoneticPr fontId="1" type="noConversion"/>
  </si>
  <si>
    <r>
      <t xml:space="preserve"> - temp.    0°C RTD resistance : 기준저항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</si>
  <si>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- temp. 100°C RTD resistance : 기준저항 138.51 </t>
    </r>
    <r>
      <rPr>
        <sz val="10"/>
        <color theme="1"/>
        <rFont val="Calibri"/>
        <family val="2"/>
        <charset val="161"/>
      </rPr>
      <t>Ω</t>
    </r>
    <phoneticPr fontId="1" type="noConversion"/>
  </si>
  <si>
    <r>
      <t xml:space="preserve"> - temp. 200°C RTD resistance : 기준저항 175.86 </t>
    </r>
    <r>
      <rPr>
        <sz val="10"/>
        <color theme="1"/>
        <rFont val="Calibri"/>
        <family val="2"/>
        <charset val="161"/>
      </rPr>
      <t>Ω</t>
    </r>
    <phoneticPr fontId="1" type="noConversion"/>
  </si>
  <si>
    <t>4 - 20 mA output</t>
    <phoneticPr fontId="1" type="noConversion"/>
  </si>
  <si>
    <t xml:space="preserve"> - RTD #1 : external ADC(MCP3427) ch1 calibration</t>
    <phoneticPr fontId="1" type="noConversion"/>
  </si>
  <si>
    <t xml:space="preserve"> - RTD #2 : external ADC(MCP3427) ch2 calibration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</si>
  <si>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</si>
  <si>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</si>
  <si>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</si>
  <si>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</si>
  <si>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 xml:space="preserve"> - RTD #3 : MCU internal ADC ch1 calibration</t>
    <phoneticPr fontId="1" type="noConversion"/>
  </si>
  <si>
    <t xml:space="preserve"> - RTD #4 : MCU internal ADC ch2 calibration</t>
    <phoneticPr fontId="1" type="noConversion"/>
  </si>
  <si>
    <t xml:space="preserve"> - 4 - 20 mA Out #1 : MCU internal DAC ch1 calibration</t>
    <phoneticPr fontId="1" type="noConversion"/>
  </si>
  <si>
    <t xml:space="preserve"> - 4 - 20 mA Out #2 : MCU internal DAC ch2 calibration</t>
    <phoneticPr fontId="1" type="noConversion"/>
  </si>
  <si>
    <t xml:space="preserve"> - 4 - 20 mA Out #3 : external DAC#1 (LTC2630) calibration (MFC)</t>
    <phoneticPr fontId="1" type="noConversion"/>
  </si>
  <si>
    <t xml:space="preserve"> - 4 - 20 mA Out #4 : external DAC#2 (LTC2630) calibration (reserved)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</si>
  <si>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</si>
  <si>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</si>
  <si>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</si>
  <si>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</si>
  <si>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</si>
  <si>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 xml:space="preserve"> - 4 - 20 mA In #1 : MCU internal ADC ch3 calibration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</si>
  <si>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</si>
  <si>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</si>
  <si>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</si>
  <si>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</si>
  <si>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</si>
  <si>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</si>
  <si>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</si>
  <si>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</si>
  <si>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</si>
  <si>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</si>
  <si>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</si>
  <si>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</si>
  <si>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</si>
  <si>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</si>
  <si>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</si>
  <si>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</si>
  <si>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</si>
  <si>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</si>
  <si>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</si>
  <si>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</si>
  <si>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</si>
  <si>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</si>
  <si>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</si>
  <si>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</si>
  <si>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</si>
  <si>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</si>
  <si>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</si>
  <si>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</si>
  <si>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UV LED current output</t>
    <phoneticPr fontId="1" type="noConversion"/>
  </si>
  <si>
    <t xml:space="preserve">UV LED 를 정전류 방식으로 MCU 에서 제어하는 경우를 위해 최대 100 mA </t>
    <phoneticPr fontId="1" type="noConversion"/>
  </si>
  <si>
    <t>전류가 흐르는 DAC(LTC2630) 제어값을 찾는다.</t>
    <phoneticPr fontId="1" type="noConversion"/>
  </si>
  <si>
    <t xml:space="preserve"> - UV LED(0 - 100 mA) Out : external DAC#3 (LTC2630) calibration</t>
    <phoneticPr fontId="1" type="noConversion"/>
  </si>
  <si>
    <t>IR LED current output</t>
    <phoneticPr fontId="1" type="noConversion"/>
  </si>
  <si>
    <t xml:space="preserve">IR LED 를 정전류 방식으로 MCU 에서 제어하는 경우를 위해 최대 200 mA </t>
    <phoneticPr fontId="1" type="noConversion"/>
  </si>
  <si>
    <t xml:space="preserve"> - IR LED(0 - 200 mA) Out : external DAC#4 (LTC2630) calibration</t>
    <phoneticPr fontId="1" type="noConversion"/>
  </si>
  <si>
    <t>mass flow speed (to MFC)</t>
    <phoneticPr fontId="1" type="noConversion"/>
  </si>
  <si>
    <t>공장 출하시 순수한 물에 대한 UV PD 측정값 기록</t>
    <phoneticPr fontId="1" type="noConversion"/>
  </si>
  <si>
    <t>ASCII MODBUS Protocol</t>
    <phoneticPr fontId="1" type="noConversion"/>
  </si>
  <si>
    <t>LRC</t>
    <phoneticPr fontId="1" type="noConversion"/>
  </si>
  <si>
    <t>CR
0x0D</t>
    <phoneticPr fontId="1" type="noConversion"/>
  </si>
  <si>
    <t>LF
0x0A</t>
    <phoneticPr fontId="1" type="noConversion"/>
  </si>
  <si>
    <t>Request
(master --&gt; slave)</t>
    <phoneticPr fontId="1" type="noConversion"/>
  </si>
  <si>
    <t>0 : broadcast</t>
    <phoneticPr fontId="1" type="noConversion"/>
  </si>
  <si>
    <t>248..255 : reserved</t>
    <phoneticPr fontId="1" type="noConversion"/>
  </si>
  <si>
    <t>:
0x3A</t>
    <phoneticPr fontId="1" type="noConversion"/>
  </si>
  <si>
    <t>Response
(master &lt;-- slave)</t>
    <phoneticPr fontId="1" type="noConversion"/>
  </si>
  <si>
    <t>slave address</t>
    <phoneticPr fontId="1" type="noConversion"/>
  </si>
  <si>
    <t>Function code</t>
    <phoneticPr fontId="1" type="noConversion"/>
  </si>
  <si>
    <t>modbus_parity</t>
    <phoneticPr fontId="1" type="noConversion"/>
  </si>
  <si>
    <t>RS-232 setting : 9600 baud, 1 start bit, 7 data bit, (even/odd/no) parity, 1 stop bit(even/odd parity) or 2 stop bits(no parity)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</si>
  <si>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</si>
  <si>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EOF(End Of Frame)</t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</si>
  <si>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</si>
  <si>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</si>
  <si>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</si>
  <si>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0 upto 2x 252 char.</t>
    <phoneticPr fontId="1" type="noConversion"/>
  </si>
  <si>
    <t>LRC(Longitudinal Redundancy Check)</t>
    <phoneticPr fontId="1" type="noConversion"/>
  </si>
  <si>
    <t>방법 1)</t>
    <phoneticPr fontId="1" type="noConversion"/>
  </si>
  <si>
    <t>= 256 - [(address + function code + data) % 256] 을 수신한 LRC 와 같은지 비교 한다.</t>
    <phoneticPr fontId="1" type="noConversion"/>
  </si>
  <si>
    <t>방법 2)</t>
  </si>
  <si>
    <t>= [(address + function code + data + LRC) % 256] == 0 인지 비교 한다.</t>
    <phoneticPr fontId="1" type="noConversion"/>
  </si>
  <si>
    <t>1..247 : slave address</t>
    <phoneticPr fontId="1" type="noConversion"/>
  </si>
  <si>
    <t>0x02</t>
    <phoneticPr fontId="1" type="noConversion"/>
  </si>
  <si>
    <t>0x03</t>
  </si>
  <si>
    <t>0x04</t>
  </si>
  <si>
    <t>0x05</t>
  </si>
  <si>
    <t>0xA1</t>
    <phoneticPr fontId="1" type="noConversion"/>
  </si>
  <si>
    <t>0xA2</t>
  </si>
  <si>
    <t>0xA3</t>
  </si>
  <si>
    <t>range : 1..247,  default = 1</t>
    <phoneticPr fontId="1" type="noConversion"/>
  </si>
  <si>
    <t>system calibration</t>
    <phoneticPr fontId="1" type="noConversion"/>
  </si>
  <si>
    <t>과산화수소/황산 각 5개 농도에 대해 측정하여 calibration 반영</t>
    <phoneticPr fontId="1" type="noConversion"/>
  </si>
  <si>
    <t>HW 추가 수정 필요한 사항</t>
    <phoneticPr fontId="1" type="noConversion"/>
  </si>
  <si>
    <t>parallel in/out 회로에 사용되는 TLP293-4 의 outside</t>
    <phoneticPr fontId="1" type="noConversion"/>
  </si>
  <si>
    <t>측에 배선 역방향 되었을때 protection 을 위한 diode</t>
    <phoneticPr fontId="1" type="noConversion"/>
  </si>
  <si>
    <t>추가 필요함</t>
    <phoneticPr fontId="1" type="noConversion"/>
  </si>
  <si>
    <t>Tr 쪽의 Vce reverse voltage rating 은 7V 임</t>
    <phoneticPr fontId="1" type="noConversion"/>
  </si>
  <si>
    <t>LED 쪽의 reverse voltage rating 은 5V 임</t>
    <phoneticPr fontId="1" type="noConversion"/>
  </si>
  <si>
    <t>Horiba 제품 구성</t>
    <phoneticPr fontId="1" type="noConversion"/>
  </si>
  <si>
    <t>기능</t>
    <phoneticPr fontId="1" type="noConversion"/>
  </si>
  <si>
    <t>main board 에 총 4개의 RTD sensor(3 wire) 가 부착 될 수 있음</t>
    <phoneticPr fontId="1" type="noConversion"/>
  </si>
  <si>
    <t xml:space="preserve"> - RTD#1 : external ADC(MCP3427, ch 1, 16-bit resolution) 사용</t>
    <phoneticPr fontId="1" type="noConversion"/>
  </si>
  <si>
    <t xml:space="preserve"> - RTD#2 : external ADC(MCP3427, ch 2, 16-bit resolution) 사용</t>
    <phoneticPr fontId="1" type="noConversion"/>
  </si>
  <si>
    <t xml:space="preserve"> - RTD#3 : internal ADC(MCU, ADC1, 12-bit resolution) 사용 --&gt; test purpose</t>
    <phoneticPr fontId="1" type="noConversion"/>
  </si>
  <si>
    <t xml:space="preserve"> - RTD#4 : internal ADC(MCU, ADC2, 12-bit resolution) 사용 --&gt; test purpose</t>
    <phoneticPr fontId="1" type="noConversion"/>
  </si>
  <si>
    <t>1. RTD(PT100) temperature sensor</t>
    <phoneticPr fontId="1" type="noConversion"/>
  </si>
  <si>
    <t>2. Wheatstone bridge 로 회로 구성</t>
    <phoneticPr fontId="1" type="noConversion"/>
  </si>
  <si>
    <t>&lt; RTD #1/#2 interface 회로 &gt;</t>
    <phoneticPr fontId="1" type="noConversion"/>
  </si>
  <si>
    <t>&lt; RTD #3/#4 interface 회로 &gt;</t>
    <phoneticPr fontId="1" type="noConversion"/>
  </si>
  <si>
    <t>상세 회로 구성 및 gain 설정, resolution 등은 아래 그림 참조</t>
    <phoneticPr fontId="1" type="noConversion"/>
  </si>
  <si>
    <r>
      <t xml:space="preserve">예상 온도 resolution = 0.03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</si>
  <si>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r>
      <t xml:space="preserve">예상 온도 resolution = 0.1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</si>
  <si>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t xml:space="preserve"> - 조립 부품 오차에 의한 영향이 발생할 수 밖에 없으므로 조립된 보드별로 별도의 calibration 이 필요 함</t>
    <phoneticPr fontId="1" type="noConversion"/>
  </si>
  <si>
    <t xml:space="preserve"> - calibration 을 위해 RTD 온도 0°C, 100°C, 200°C 에 해당하는 저항값을 정밀하고 맞춘 calibration jig 가 필요 함</t>
    <phoneticPr fontId="1" type="noConversion"/>
  </si>
  <si>
    <r>
      <t xml:space="preserve">    2) 100°C RTD resistance : 138.51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</si>
  <si>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3) 200°C RTD resistance : 175.86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</si>
  <si>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1)    0°C RTD resistance :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</si>
  <si>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t>RTD temperature sensor</t>
    <phoneticPr fontId="1" type="noConversion"/>
  </si>
  <si>
    <t xml:space="preserve"> - calibration 한 값을 저장할 수 있어야 함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</si>
  <si>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</si>
  <si>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</si>
  <si>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</si>
  <si>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비고</t>
    <phoneticPr fontId="1" type="noConversion"/>
  </si>
  <si>
    <t>HW</t>
    <phoneticPr fontId="1" type="noConversion"/>
  </si>
  <si>
    <t>UV LED</t>
    <phoneticPr fontId="1" type="noConversion"/>
  </si>
  <si>
    <t>IR LED</t>
    <phoneticPr fontId="1" type="noConversion"/>
  </si>
  <si>
    <t>ON/OFF 기능</t>
    <phoneticPr fontId="1" type="noConversion"/>
  </si>
  <si>
    <t xml:space="preserve"> - auto mode 에서 LED 수명 연장을 위해 필요시에만 on 하는 기능</t>
    <phoneticPr fontId="1" type="noConversion"/>
  </si>
  <si>
    <t xml:space="preserve"> - manual mode 에서 serial command 로 on/off 기능</t>
    <phoneticPr fontId="1" type="noConversion"/>
  </si>
  <si>
    <t xml:space="preserve"> - auto mode 에서 on/off interval 조정 가능</t>
    <phoneticPr fontId="1" type="noConversion"/>
  </si>
  <si>
    <t xml:space="preserve"> - auto mode 에서 on/off interval 조정 가능 기능 구현</t>
    <phoneticPr fontId="1" type="noConversion"/>
  </si>
  <si>
    <t xml:space="preserve"> - LED 밝기 저하 판단 기능</t>
    <phoneticPr fontId="1" type="noConversion"/>
  </si>
  <si>
    <t>LED 이상 유무</t>
    <phoneticPr fontId="1" type="noConversion"/>
  </si>
  <si>
    <t>J115-J118 silk 란에 RTD 연결 그림 추가</t>
    <phoneticPr fontId="1" type="noConversion"/>
  </si>
  <si>
    <t>RTD</t>
    <phoneticPr fontId="1" type="noConversion"/>
  </si>
  <si>
    <t>기능/HW</t>
    <phoneticPr fontId="1" type="noConversion"/>
  </si>
  <si>
    <t xml:space="preserve"> - 회로 부품 오차 보상을 위한 calibration 기능</t>
    <phoneticPr fontId="1" type="noConversion"/>
  </si>
  <si>
    <t>UV PD</t>
    <phoneticPr fontId="1" type="noConversion"/>
  </si>
  <si>
    <t>calibration</t>
    <phoneticPr fontId="1" type="noConversion"/>
  </si>
  <si>
    <t xml:space="preserve"> - Dark calibration</t>
    <phoneticPr fontId="1" type="noConversion"/>
  </si>
  <si>
    <t xml:space="preserve"> - measurement average algorithm</t>
    <phoneticPr fontId="1" type="noConversion"/>
  </si>
  <si>
    <t>IR PD</t>
    <phoneticPr fontId="1" type="noConversion"/>
  </si>
  <si>
    <t>measurement</t>
    <phoneticPr fontId="1" type="noConversion"/>
  </si>
  <si>
    <t xml:space="preserve"> - consentration 계산 algorithm</t>
    <phoneticPr fontId="1" type="noConversion"/>
  </si>
  <si>
    <t xml:space="preserve"> - PD 이상 상태 판단 기능</t>
    <phoneticPr fontId="1" type="noConversion"/>
  </si>
  <si>
    <t>UV LED Fail 판단</t>
    <phoneticPr fontId="1" type="noConversion"/>
  </si>
  <si>
    <t>IR LED Fail 판단</t>
    <phoneticPr fontId="1" type="noConversion"/>
  </si>
  <si>
    <t>UV PD Fail 판단</t>
    <phoneticPr fontId="1" type="noConversion"/>
  </si>
  <si>
    <t>IR PD Fail 판단</t>
    <phoneticPr fontId="1" type="noConversion"/>
  </si>
  <si>
    <t>RTD Fail 판단</t>
    <phoneticPr fontId="1" type="noConversion"/>
  </si>
  <si>
    <t>Leakage error 판단</t>
    <phoneticPr fontId="1" type="noConversion"/>
  </si>
  <si>
    <t>MFC error 판단</t>
    <phoneticPr fontId="1" type="noConversion"/>
  </si>
  <si>
    <t xml:space="preserve"> - Flow rate 설정치에 대한 응답치 비교</t>
    <phoneticPr fontId="1" type="noConversion"/>
  </si>
  <si>
    <t xml:space="preserve"> - 농도 계산 algorithm</t>
    <phoneticPr fontId="1" type="noConversion"/>
  </si>
  <si>
    <t>표시 기능</t>
    <phoneticPr fontId="1" type="noConversion"/>
  </si>
  <si>
    <t>농도 계산 표시</t>
    <phoneticPr fontId="1" type="noConversion"/>
  </si>
  <si>
    <t>온도 계산 표시</t>
    <phoneticPr fontId="1" type="noConversion"/>
  </si>
  <si>
    <t xml:space="preserve"> - 온도 계산 algorithm</t>
    <phoneticPr fontId="1" type="noConversion"/>
  </si>
  <si>
    <t xml:space="preserve"> - MFC 설정값, read 값</t>
    <phoneticPr fontId="1" type="noConversion"/>
  </si>
  <si>
    <t xml:space="preserve"> - 장비 내부 온도, 약액 온도 (MCU)</t>
    <phoneticPr fontId="1" type="noConversion"/>
  </si>
  <si>
    <t>Alarm 기능</t>
    <phoneticPr fontId="1" type="noConversion"/>
  </si>
  <si>
    <t xml:space="preserve"> - 농도, 온도, 유량 최고범위 초과시 alarm</t>
    <phoneticPr fontId="1" type="noConversion"/>
  </si>
  <si>
    <t xml:space="preserve"> - 농도, 온도, 유량 허용범위 초과시 warning</t>
    <phoneticPr fontId="1" type="noConversion"/>
  </si>
  <si>
    <t>Data 저장 기능</t>
    <phoneticPr fontId="1" type="noConversion"/>
  </si>
  <si>
    <t>비상 정지 기능</t>
    <phoneticPr fontId="1" type="noConversion"/>
  </si>
  <si>
    <t xml:space="preserve"> - emergency stop button 에 의한 전원 차단</t>
    <phoneticPr fontId="1" type="noConversion"/>
  </si>
  <si>
    <t>전원 관련 기능</t>
    <phoneticPr fontId="1" type="noConversion"/>
  </si>
  <si>
    <t>전원 on/off</t>
    <phoneticPr fontId="1" type="noConversion"/>
  </si>
  <si>
    <t xml:space="preserve"> - 전원 switch 에 의한 전원 on/off</t>
    <phoneticPr fontId="1" type="noConversion"/>
  </si>
  <si>
    <t>warm-up 기능</t>
    <phoneticPr fontId="1" type="noConversion"/>
  </si>
  <si>
    <t>Analog 출력 기능</t>
    <phoneticPr fontId="1" type="noConversion"/>
  </si>
  <si>
    <t>analog 출력 2 채널</t>
    <phoneticPr fontId="1" type="noConversion"/>
  </si>
  <si>
    <t>analog 출력 1 채널</t>
    <phoneticPr fontId="1" type="noConversion"/>
  </si>
  <si>
    <t>analog 출력 calibration</t>
    <phoneticPr fontId="1" type="noConversion"/>
  </si>
  <si>
    <t>Analog 입력 기능</t>
    <phoneticPr fontId="1" type="noConversion"/>
  </si>
  <si>
    <t>analog 입력 1 채널</t>
    <phoneticPr fontId="1" type="noConversion"/>
  </si>
  <si>
    <t>analog 입력 calibration</t>
    <phoneticPr fontId="1" type="noConversion"/>
  </si>
  <si>
    <t xml:space="preserve"> - PLC 에 제공하는 측정 data 2 채널 (4~20mA)</t>
    <phoneticPr fontId="1" type="noConversion"/>
  </si>
  <si>
    <t xml:space="preserve"> - MFC 에 제공하는 flow rate 1 채널 (4~20mA)</t>
    <phoneticPr fontId="1" type="noConversion"/>
  </si>
  <si>
    <t xml:space="preserve"> - 각 analog 출력에 대한 4~20mA 범위에 대한 calibration</t>
    <phoneticPr fontId="1" type="noConversion"/>
  </si>
  <si>
    <t xml:space="preserve">   (MCU DAC 출력, external DAC 출력에 대한 calibration 및 값 저장) </t>
    <phoneticPr fontId="1" type="noConversion"/>
  </si>
  <si>
    <t xml:space="preserve"> - MFC 에서 제공하는 flow rate 1 채널 (4~20mA) 입력</t>
    <phoneticPr fontId="1" type="noConversion"/>
  </si>
  <si>
    <t xml:space="preserve"> - MCU ADC 입력에 대한 calibration 및 값 저장</t>
    <phoneticPr fontId="1" type="noConversion"/>
  </si>
  <si>
    <t>통신 기능</t>
    <phoneticPr fontId="1" type="noConversion"/>
  </si>
  <si>
    <t xml:space="preserve">RS-232C #1 기능 </t>
    <phoneticPr fontId="1" type="noConversion"/>
  </si>
  <si>
    <t xml:space="preserve"> - system 동작 monitoring</t>
    <phoneticPr fontId="1" type="noConversion"/>
  </si>
  <si>
    <t xml:space="preserve"> - F/W upgrade</t>
    <phoneticPr fontId="1" type="noConversion"/>
  </si>
  <si>
    <t xml:space="preserve">RS-232C #2 기능 </t>
    <phoneticPr fontId="1" type="noConversion"/>
  </si>
  <si>
    <t xml:space="preserve"> - PLC 와의 통신, Horiba 통신 protocol 따를것</t>
    <phoneticPr fontId="1" type="noConversion"/>
  </si>
  <si>
    <t>9600 baud, 8 data bit, no parity, 1 stop bit</t>
    <phoneticPr fontId="1" type="noConversion"/>
  </si>
  <si>
    <t xml:space="preserve">RS-232C #3 기능 </t>
    <phoneticPr fontId="1" type="noConversion"/>
  </si>
  <si>
    <t xml:space="preserve"> - LCD 와의 통신, 통신 protocol 구현</t>
    <phoneticPr fontId="1" type="noConversion"/>
  </si>
  <si>
    <t xml:space="preserve">RS-232C #4 기능 </t>
    <phoneticPr fontId="1" type="noConversion"/>
  </si>
  <si>
    <t>RS-485 #1 기능</t>
    <phoneticPr fontId="1" type="noConversion"/>
  </si>
  <si>
    <t xml:space="preserve"> - 현재 reserved</t>
    <phoneticPr fontId="1" type="noConversion"/>
  </si>
  <si>
    <t>RTC 기능</t>
    <phoneticPr fontId="1" type="noConversion"/>
  </si>
  <si>
    <t>RTC setup 기능</t>
    <phoneticPr fontId="1" type="noConversion"/>
  </si>
  <si>
    <t>RTC batterty 전압 check</t>
    <phoneticPr fontId="1" type="noConversion"/>
  </si>
  <si>
    <t xml:space="preserve"> - RTC battery 전압 monitoring 및 low voltage warning</t>
    <phoneticPr fontId="1" type="noConversion"/>
  </si>
  <si>
    <t xml:space="preserve"> - RTC user setting 기능</t>
    <phoneticPr fontId="1" type="noConversion"/>
  </si>
  <si>
    <t>Parallel Input</t>
    <phoneticPr fontId="1" type="noConversion"/>
  </si>
  <si>
    <t xml:space="preserve"> - Horiba parallel input 핀 배열 및 정의를 그대로 따를것</t>
    <phoneticPr fontId="1" type="noConversion"/>
  </si>
  <si>
    <t>Parallel Output</t>
    <phoneticPr fontId="1" type="noConversion"/>
  </si>
  <si>
    <t xml:space="preserve"> - Horiba parallel output 핀 배열 및 정의를 그대로 따를것</t>
    <phoneticPr fontId="1" type="noConversion"/>
  </si>
  <si>
    <t>PID controller</t>
    <phoneticPr fontId="1" type="noConversion"/>
  </si>
  <si>
    <t>온도 PID controller 제어</t>
    <phoneticPr fontId="1" type="noConversion"/>
  </si>
  <si>
    <t xml:space="preserve"> - 항온 챔버 온도 설정 및 현재 온도 read</t>
    <phoneticPr fontId="1" type="noConversion"/>
  </si>
  <si>
    <t>전류 제어</t>
    <phoneticPr fontId="1" type="noConversion"/>
  </si>
  <si>
    <t xml:space="preserve"> - LED module 내의 3단계 전류 제어</t>
    <phoneticPr fontId="1" type="noConversion"/>
  </si>
  <si>
    <t xml:space="preserve"> - 메인보드 내 정전류 0 ~ 100 mA 에 대한 DAC value calibration</t>
    <phoneticPr fontId="1" type="noConversion"/>
  </si>
  <si>
    <t xml:space="preserve"> - 메인보드 내 정전류 0 ~ 200 mA 에 대한 DAC value calibration</t>
    <phoneticPr fontId="1" type="noConversion"/>
  </si>
  <si>
    <t xml:space="preserve">LCD module </t>
    <phoneticPr fontId="1" type="noConversion"/>
  </si>
  <si>
    <t>LCD module 통신</t>
    <phoneticPr fontId="1" type="noConversion"/>
  </si>
  <si>
    <t xml:space="preserve"> - LCD module 과의 통신 및 protocol 구현</t>
    <phoneticPr fontId="1" type="noConversion"/>
  </si>
  <si>
    <t xml:space="preserve"> - dark calibration </t>
    <phoneticPr fontId="1" type="noConversion"/>
  </si>
  <si>
    <t xml:space="preserve"> - warm-up 완료 조건 판단 algorithm</t>
    <phoneticPr fontId="1" type="noConversion"/>
  </si>
  <si>
    <t xml:space="preserve">  (reference PD 를 통한 variation 수준 정의 필요)</t>
    <phoneticPr fontId="1" type="noConversion"/>
  </si>
  <si>
    <t xml:space="preserve"> - MODBUS protocol 구현</t>
    <phoneticPr fontId="1" type="noConversion"/>
  </si>
  <si>
    <t xml:space="preserve"> - reference/sample PD 를 통한 variation 이 stabilized 될때까지</t>
    <phoneticPr fontId="1" type="noConversion"/>
  </si>
  <si>
    <t>H2SO4(황산), H2O2(과산화수소)</t>
  </si>
  <si>
    <t>Background
Correction</t>
    <phoneticPr fontId="1" type="noConversion"/>
  </si>
  <si>
    <t>Background
correction 기능</t>
    <phoneticPr fontId="1" type="noConversion"/>
  </si>
  <si>
    <t xml:space="preserve"> test purpose</t>
    <phoneticPr fontId="1" type="noConversion"/>
  </si>
  <si>
    <t xml:space="preserve"> LED 수명 연장을 위해 최적화 값 실험 필요</t>
    <phoneticPr fontId="1" type="noConversion"/>
  </si>
  <si>
    <t xml:space="preserve"> reference PD 출력 이용</t>
    <phoneticPr fontId="1" type="noConversion"/>
  </si>
  <si>
    <t xml:space="preserve"> 기준 저항 jig 필요함</t>
    <phoneticPr fontId="1" type="noConversion"/>
  </si>
  <si>
    <t xml:space="preserve"> - reference PD 출력 이용</t>
    <phoneticPr fontId="1" type="noConversion"/>
  </si>
  <si>
    <t xml:space="preserve"> - reference/sample PD 출력 이용</t>
    <phoneticPr fontId="1" type="noConversion"/>
  </si>
  <si>
    <t xml:space="preserve"> - RTD fail 판단 algorithm 필요</t>
    <phoneticPr fontId="1" type="noConversion"/>
  </si>
  <si>
    <t xml:space="preserve"> - leakage sensor 출력 chattering 방지 처리 </t>
    <phoneticPr fontId="1" type="noConversion"/>
  </si>
  <si>
    <t xml:space="preserve"> - H2SO4(황산), H2O2(과산화수소) 별도 계산 필요</t>
    <phoneticPr fontId="1" type="noConversion"/>
  </si>
  <si>
    <t xml:space="preserve"> - 항온 챔버 온도 (설정값, read 값) : to/from PID controller</t>
    <phoneticPr fontId="1" type="noConversion"/>
  </si>
  <si>
    <t xml:space="preserve"> - 일반/raw data 분리 표시 기능</t>
    <phoneticPr fontId="1" type="noConversion"/>
  </si>
  <si>
    <t>Priority</t>
    <phoneticPr fontId="1" type="noConversion"/>
  </si>
  <si>
    <t xml:space="preserve"> - external ADC (AD7682) interface</t>
    <phoneticPr fontId="1" type="noConversion"/>
  </si>
  <si>
    <t xml:space="preserve"> - MCU ADC interface</t>
    <phoneticPr fontId="1" type="noConversion"/>
  </si>
  <si>
    <t xml:space="preserve"> - external ADC (MCP3427) interface</t>
    <phoneticPr fontId="1" type="noConversion"/>
  </si>
  <si>
    <t>micro SD card I/F</t>
    <phoneticPr fontId="1" type="noConversion"/>
  </si>
  <si>
    <t xml:space="preserve"> - micro SD card interface</t>
    <phoneticPr fontId="1" type="noConversion"/>
  </si>
  <si>
    <t xml:space="preserve"> RTD_SENSE3</t>
    <phoneticPr fontId="1" type="noConversion"/>
  </si>
  <si>
    <t xml:space="preserve"> RTD_SENSE4</t>
  </si>
  <si>
    <t/>
  </si>
  <si>
    <t xml:space="preserve"> Boot1 : always 0</t>
    <phoneticPr fontId="1" type="noConversion"/>
  </si>
  <si>
    <r>
      <t xml:space="preserve"> UV/IR LED variable current on/off control
 </t>
    </r>
    <r>
      <rPr>
        <sz val="10"/>
        <color rgb="FFFF0000"/>
        <rFont val="맑은 고딕"/>
        <family val="3"/>
        <charset val="129"/>
        <scheme val="minor"/>
      </rPr>
      <t>0 : off(default)</t>
    </r>
    <r>
      <rPr>
        <sz val="10"/>
        <color theme="1"/>
        <rFont val="맑은 고딕"/>
        <family val="2"/>
        <charset val="129"/>
        <scheme val="minor"/>
      </rPr>
      <t>,   1 : on</t>
    </r>
    <phoneticPr fontId="1" type="noConversion"/>
  </si>
  <si>
    <t>회로도상의 LTC2630 library 변경</t>
    <phoneticPr fontId="1" type="noConversion"/>
  </si>
  <si>
    <t xml:space="preserve"> unused (internal pull-up)</t>
    <phoneticPr fontId="1" type="noConversion"/>
  </si>
  <si>
    <t>TEMP_IS1</t>
    <phoneticPr fontId="1" type="noConversion"/>
  </si>
  <si>
    <t>TEMP_IS2</t>
  </si>
  <si>
    <t>TEMP_IS3</t>
  </si>
  <si>
    <t>TEMP_IS4</t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</si>
  <si>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</si>
  <si>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</si>
  <si>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</si>
  <si>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</si>
  <si>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</si>
  <si>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</si>
  <si>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</si>
  <si>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</si>
  <si>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</si>
  <si>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READ_LEAK</t>
    <phoneticPr fontId="1" type="noConversion"/>
  </si>
  <si>
    <r>
      <t xml:space="preserve"> Leak sensor status read
 0 : read_enable,  </t>
    </r>
    <r>
      <rPr>
        <sz val="10"/>
        <color rgb="FFFF0000"/>
        <rFont val="맑은 고딕"/>
        <family val="3"/>
        <charset val="129"/>
        <scheme val="minor"/>
      </rPr>
      <t>1 : read_disable (default)</t>
    </r>
    <r>
      <rPr>
        <sz val="10"/>
        <color theme="1"/>
        <rFont val="맑은 고딕"/>
        <family val="2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>internal pull-up required</t>
    </r>
    <phoneticPr fontId="1" type="noConversion"/>
  </si>
  <si>
    <t>UV_LED_FIX_SEL0</t>
    <phoneticPr fontId="1" type="noConversion"/>
  </si>
  <si>
    <t>UV_LED_FIX_SEL1</t>
  </si>
  <si>
    <t>UV_LED_FIX_EN</t>
    <phoneticPr fontId="1" type="noConversion"/>
  </si>
  <si>
    <r>
      <t xml:space="preserve"> UV LED fixed current enable/disable
 </t>
    </r>
    <r>
      <rPr>
        <sz val="10"/>
        <color rgb="FFFF0000"/>
        <rFont val="맑은 고딕"/>
        <family val="3"/>
        <charset val="129"/>
        <scheme val="minor"/>
      </rPr>
      <t>0 : disable(default)</t>
    </r>
    <r>
      <rPr>
        <sz val="10"/>
        <color theme="1"/>
        <rFont val="맑은 고딕"/>
        <family val="2"/>
        <charset val="129"/>
        <scheme val="minor"/>
      </rPr>
      <t>,   1 : enable</t>
    </r>
    <phoneticPr fontId="1" type="noConversion"/>
  </si>
  <si>
    <r>
      <t xml:space="preserve"> UV LED fixed current select
 sel 1   sel 0        function
 --------------------------------------------------
   </t>
    </r>
    <r>
      <rPr>
        <sz val="10"/>
        <color rgb="FFFF0000"/>
        <rFont val="맑은 고딕"/>
        <family val="3"/>
        <charset val="129"/>
        <scheme val="minor"/>
      </rPr>
      <t>0        0        disable</t>
    </r>
    <r>
      <rPr>
        <sz val="10"/>
        <color theme="1"/>
        <rFont val="맑은 고딕"/>
        <family val="2"/>
        <charset val="129"/>
        <scheme val="minor"/>
      </rPr>
      <t xml:space="preserve">
   0        1        enable (current = xxx mA)
   1        0        enable (current = yyy mA)
   1        1        enable (current = zzz mA)</t>
    </r>
    <phoneticPr fontId="1" type="noConversion"/>
  </si>
  <si>
    <t>UV_LED_VAR_ONOFF</t>
    <phoneticPr fontId="1" type="noConversion"/>
  </si>
  <si>
    <t>IR_LED_VAR_ONOFF</t>
    <phoneticPr fontId="1" type="noConversion"/>
  </si>
  <si>
    <t>UV_LED_VAR_DAC_SEL</t>
    <phoneticPr fontId="1" type="noConversion"/>
  </si>
  <si>
    <t>IR_LED_VAR_DAC_SEL</t>
    <phoneticPr fontId="1" type="noConversion"/>
  </si>
  <si>
    <t>AOUT_4_20_EN1</t>
    <phoneticPr fontId="1" type="noConversion"/>
  </si>
  <si>
    <t>AOUT_4_20_EN2</t>
  </si>
  <si>
    <t>AOUT_4_20_EN3</t>
  </si>
  <si>
    <t>AOUT_4_20_EN4</t>
  </si>
  <si>
    <r>
      <t xml:space="preserve"> Analog current output (4 ~ 20 mA) enable/disable
 0 : enable,   </t>
    </r>
    <r>
      <rPr>
        <sz val="10"/>
        <color rgb="FFFF0000"/>
        <rFont val="맑은 고딕"/>
        <family val="3"/>
        <charset val="129"/>
        <scheme val="minor"/>
      </rPr>
      <t>1 : disable (default)</t>
    </r>
    <phoneticPr fontId="1" type="noConversion"/>
  </si>
  <si>
    <t>TP100</t>
    <phoneticPr fontId="1" type="noConversion"/>
  </si>
  <si>
    <t>TP101</t>
  </si>
  <si>
    <t>TP102</t>
  </si>
  <si>
    <t>TEMP_1</t>
    <phoneticPr fontId="1" type="noConversion"/>
  </si>
  <si>
    <t>TEMP_2</t>
  </si>
  <si>
    <t xml:space="preserve"> J106 #1, unused (internal pull-up)</t>
    <phoneticPr fontId="1" type="noConversion"/>
  </si>
  <si>
    <t xml:space="preserve"> J106 #2, unused (internal pull-up)</t>
    <phoneticPr fontId="1" type="noConversion"/>
  </si>
  <si>
    <t xml:space="preserve"> analog 4-20mA input (from MFC)</t>
    <phoneticPr fontId="1" type="noConversion"/>
  </si>
  <si>
    <t>AIN_4_20_MFC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</si>
  <si>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</si>
  <si>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</si>
  <si>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</si>
  <si>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</si>
  <si>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</si>
  <si>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</si>
  <si>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>TP93</t>
    <phoneticPr fontId="1" type="noConversion"/>
  </si>
  <si>
    <t>IR_LED_FIX_SEL0</t>
    <phoneticPr fontId="1" type="noConversion"/>
  </si>
  <si>
    <t>IR_LED_FIX_SEL1</t>
    <phoneticPr fontId="1" type="noConversion"/>
  </si>
  <si>
    <t>IR_LED_FIX_EN</t>
    <phoneticPr fontId="1" type="noConversion"/>
  </si>
  <si>
    <r>
      <t xml:space="preserve"> IR LED fixed current select
 sel 1   sel 0        function
 --------------------------------------------------
   </t>
    </r>
    <r>
      <rPr>
        <sz val="10"/>
        <color rgb="FFFF0000"/>
        <rFont val="맑은 고딕"/>
        <family val="3"/>
        <charset val="129"/>
        <scheme val="minor"/>
      </rPr>
      <t>0        0        disable</t>
    </r>
    <r>
      <rPr>
        <sz val="10"/>
        <color theme="1"/>
        <rFont val="맑은 고딕"/>
        <family val="2"/>
        <charset val="129"/>
        <scheme val="minor"/>
      </rPr>
      <t xml:space="preserve">
   0        1        enable (current = xxx mA)
   1        0        enable (current = yyy mA)
   1        1        enable (current = zzz mA)</t>
    </r>
    <phoneticPr fontId="1" type="noConversion"/>
  </si>
  <si>
    <r>
      <t xml:space="preserve"> IR LED fixed current enable/disable
 </t>
    </r>
    <r>
      <rPr>
        <sz val="10"/>
        <color rgb="FFFF0000"/>
        <rFont val="맑은 고딕"/>
        <family val="3"/>
        <charset val="129"/>
        <scheme val="minor"/>
      </rPr>
      <t>0 : disable(default)</t>
    </r>
    <r>
      <rPr>
        <sz val="10"/>
        <color theme="1"/>
        <rFont val="맑은 고딕"/>
        <family val="2"/>
        <charset val="129"/>
        <scheme val="minor"/>
      </rPr>
      <t>,   1 : enable</t>
    </r>
    <phoneticPr fontId="1" type="noConversion"/>
  </si>
  <si>
    <t>TEMP_3</t>
    <phoneticPr fontId="1" type="noConversion"/>
  </si>
  <si>
    <t xml:space="preserve"> J106 #3, unused (internal pull-up)</t>
    <phoneticPr fontId="1" type="noConversion"/>
  </si>
  <si>
    <t>TEMP_4</t>
  </si>
  <si>
    <t xml:space="preserve"> J106 #4, unused (internal pull-up)</t>
  </si>
  <si>
    <t>TEMP_5</t>
  </si>
  <si>
    <t xml:space="preserve"> J106 #5, unused (internal pull-up)</t>
  </si>
  <si>
    <t>TEMP_6</t>
  </si>
  <si>
    <t xml:space="preserve"> J106 #6, unused (internal pull-up)</t>
  </si>
  <si>
    <t>TP98</t>
    <phoneticPr fontId="1" type="noConversion"/>
  </si>
  <si>
    <t xml:space="preserve"> RS-485 Rx</t>
    <phoneticPr fontId="1" type="noConversion"/>
  </si>
  <si>
    <t>TP96</t>
    <phoneticPr fontId="1" type="noConversion"/>
  </si>
  <si>
    <t>TP97</t>
    <phoneticPr fontId="1" type="noConversion"/>
  </si>
  <si>
    <r>
      <t xml:space="preserve"> use as RS-485 DE(tx enable)
 </t>
    </r>
    <r>
      <rPr>
        <sz val="10"/>
        <color rgb="FFFF0000"/>
        <rFont val="맑은 고딕"/>
        <family val="3"/>
        <charset val="129"/>
        <scheme val="minor"/>
      </rPr>
      <t>0 : Rx enable(default)</t>
    </r>
    <r>
      <rPr>
        <sz val="10"/>
        <color theme="1"/>
        <rFont val="맑은 고딕"/>
        <family val="2"/>
        <charset val="129"/>
        <scheme val="minor"/>
      </rPr>
      <t>,  1 : Tx enable</t>
    </r>
    <phoneticPr fontId="1" type="noConversion"/>
  </si>
  <si>
    <t>TP99</t>
    <phoneticPr fontId="1" type="noConversion"/>
  </si>
  <si>
    <t xml:space="preserve"> RS-485 Tx</t>
    <phoneticPr fontId="1" type="noConversion"/>
  </si>
  <si>
    <t xml:space="preserve"> Ext. ADC(16-bit) #1/#2
 I2C I/F (RTD sensors) </t>
    <phoneticPr fontId="1" type="noConversion"/>
  </si>
  <si>
    <t>PD_ADC_SEL</t>
    <phoneticPr fontId="1" type="noConversion"/>
  </si>
  <si>
    <t>Ext. 4-ch PD ADC conversion input signal
(active high)</t>
    <phoneticPr fontId="1" type="noConversion"/>
  </si>
  <si>
    <t>MFC_ERROR</t>
    <phoneticPr fontId="1" type="noConversion"/>
  </si>
  <si>
    <t xml:space="preserve"> MFC error flag (internal pull-up)
 0 : error,   1 : normal</t>
    <phoneticPr fontId="1" type="noConversion"/>
  </si>
  <si>
    <t>TP77</t>
    <phoneticPr fontId="1" type="noConversion"/>
  </si>
  <si>
    <t>TP111</t>
    <phoneticPr fontId="1" type="noConversion"/>
  </si>
  <si>
    <t>TP112</t>
  </si>
  <si>
    <t>TP113</t>
  </si>
  <si>
    <t>TEMP_7</t>
    <phoneticPr fontId="1" type="noConversion"/>
  </si>
  <si>
    <t xml:space="preserve"> J106 #7, unused (internal pull-up)</t>
    <phoneticPr fontId="1" type="noConversion"/>
  </si>
  <si>
    <t>SOL_VALVE</t>
    <phoneticPr fontId="1" type="noConversion"/>
  </si>
  <si>
    <t xml:space="preserve"> SOL valve input ???
 - internal pull-up required</t>
    <phoneticPr fontId="1" type="noConversion"/>
  </si>
  <si>
    <t>unused (TP78)</t>
    <phoneticPr fontId="1" type="noConversion"/>
  </si>
  <si>
    <t>TP83</t>
    <phoneticPr fontId="1" type="noConversion"/>
  </si>
  <si>
    <t>TP80</t>
  </si>
  <si>
    <t>TP79</t>
  </si>
  <si>
    <t>TP84</t>
    <phoneticPr fontId="1" type="noConversion"/>
  </si>
  <si>
    <t xml:space="preserve"> - 실제 측정은 최소 500msec 이내에 이루어져야 함.
 - 최소 4회 이상의 평균값을 매 2초마다 저장
 - raw data 저장 (to micro SD card) @ 2 sec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</si>
  <si>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</si>
  <si>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</si>
  <si>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</si>
  <si>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</si>
  <si>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회로도 상에도 표기 변경</t>
    <phoneticPr fontId="1" type="noConversion"/>
  </si>
  <si>
    <t>Group</t>
    <phoneticPr fontId="1" type="noConversion"/>
  </si>
  <si>
    <t>mV</t>
    <phoneticPr fontId="1" type="noConversion"/>
  </si>
  <si>
    <t>100°C</t>
    <phoneticPr fontId="1" type="noConversion"/>
  </si>
  <si>
    <t>200°C</t>
    <phoneticPr fontId="1" type="noConversion"/>
  </si>
  <si>
    <t xml:space="preserve">   0°C</t>
    <phoneticPr fontId="1" type="noConversion"/>
  </si>
  <si>
    <t>Va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</si>
  <si>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Vb</t>
    </r>
    <r>
      <rPr>
        <sz val="10"/>
        <color theme="1"/>
        <rFont val="맑은 고딕"/>
        <family val="3"/>
        <charset val="129"/>
        <scheme val="minor"/>
      </rPr>
      <t xml:space="preserve"> = 3.3K x (91/(3.3K+91))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</si>
  <si>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Va</t>
    </r>
    <r>
      <rPr>
        <sz val="10"/>
        <color theme="1"/>
        <rFont val="맑은 고딕"/>
        <family val="3"/>
        <charset val="129"/>
        <scheme val="minor"/>
      </rPr>
      <t xml:space="preserve"> = 3.3K x (Rx/(3.3K+Rx))</t>
    </r>
    <phoneticPr fontId="1" type="noConversion"/>
  </si>
  <si>
    <t>Rrtd</t>
    <phoneticPr fontId="1" type="noConversion"/>
  </si>
  <si>
    <t>16-bit ADC bit resolution =</t>
    <phoneticPr fontId="1" type="noConversion"/>
  </si>
  <si>
    <t>ADC value</t>
    <phoneticPr fontId="1" type="noConversion"/>
  </si>
  <si>
    <t>Rx</t>
    <phoneticPr fontId="1" type="noConversion"/>
  </si>
  <si>
    <t xml:space="preserve">     - 전체 계산의 흐름은 아래의 계산 공식을 이용한다.</t>
    <phoneticPr fontId="1" type="noConversion"/>
  </si>
  <si>
    <t>Temp.</t>
    <phoneticPr fontId="1" type="noConversion"/>
  </si>
  <si>
    <t>search temp integer value, N = pt100_table[N] &lt;= Rx &lt; pt100_table[N+1]</t>
    <phoneticPr fontId="1" type="noConversion"/>
  </si>
  <si>
    <t>calculate decimal value = (Rx - pt100_table[N]) / (pt100_table[N+1] - pt100_table[N])</t>
    <phoneticPr fontId="1" type="noConversion"/>
  </si>
  <si>
    <t xml:space="preserve">   10°C</t>
    <phoneticPr fontId="1" type="noConversion"/>
  </si>
  <si>
    <t xml:space="preserve">   20°C</t>
    <phoneticPr fontId="1" type="noConversion"/>
  </si>
  <si>
    <t>3. Error cases</t>
    <phoneticPr fontId="1" type="noConversion"/>
  </si>
  <si>
    <t>4. Calibration</t>
    <phoneticPr fontId="1" type="noConversion"/>
  </si>
  <si>
    <t>5. Calibration &amp; temperature calculation method</t>
    <phoneticPr fontId="1" type="noConversion"/>
  </si>
  <si>
    <t>6. PT 100 온도별 저항값 table</t>
    <phoneticPr fontId="1" type="noConversion"/>
  </si>
  <si>
    <t>(mV)</t>
    <phoneticPr fontId="1" type="noConversion"/>
  </si>
  <si>
    <t>(ohm)</t>
    <phoneticPr fontId="1" type="noConversion"/>
  </si>
  <si>
    <t>(°C)</t>
  </si>
  <si>
    <t>(Va-Vb)</t>
    <phoneticPr fontId="1" type="noConversion"/>
  </si>
  <si>
    <t>(Va-Vb) x 8</t>
    <phoneticPr fontId="1" type="noConversion"/>
  </si>
  <si>
    <t>(default)</t>
    <phoneticPr fontId="1" type="noConversion"/>
  </si>
  <si>
    <r>
      <t>ADC setting range (</t>
    </r>
    <r>
      <rPr>
        <b/>
        <sz val="10"/>
        <color theme="1"/>
        <rFont val="맑은 고딕"/>
        <family val="3"/>
        <charset val="129"/>
      </rPr>
      <t>±</t>
    </r>
    <r>
      <rPr>
        <b/>
        <sz val="10"/>
        <color theme="1"/>
        <rFont val="맑은 고딕"/>
        <family val="3"/>
        <charset val="129"/>
        <scheme val="minor"/>
      </rPr>
      <t>10%)</t>
    </r>
    <phoneticPr fontId="1" type="noConversion"/>
  </si>
  <si>
    <t xml:space="preserve">     a) 기준 저항을 이용하여 reference ADC value 를 저장한다. (0°C, 100°C, 200°C)</t>
    <phoneticPr fontId="1" type="noConversion"/>
  </si>
  <si>
    <t xml:space="preserve">     c) 주어진 ADC value 에 대해 아래 계산 공식을 이용하여 Rx 값을 계산 한다.</t>
    <phoneticPr fontId="1" type="noConversion"/>
  </si>
  <si>
    <t xml:space="preserve">     e) 소수점 단위는 table 상의 1°C 차이값에서 근사치로 계산한다.</t>
    <phoneticPr fontId="1" type="noConversion"/>
  </si>
  <si>
    <t xml:space="preserve">     d) 계산된 Rx 값에서 아래 PT100 온도별 저항값 table 을 이용하여 가장 근접한 온도를 찾는다.</t>
    <phoneticPr fontId="1" type="noConversion"/>
  </si>
  <si>
    <t xml:space="preserve">     - 16-bit ADC 사용시 resolution 은 약 0.03°C 임</t>
    <phoneticPr fontId="1" type="noConversion"/>
  </si>
  <si>
    <r>
      <rPr>
        <b/>
        <sz val="10"/>
        <rFont val="맑은 고딕"/>
        <family val="3"/>
        <charset val="129"/>
        <scheme val="minor"/>
      </rPr>
      <t xml:space="preserve">  1) Case 1 :</t>
    </r>
    <r>
      <rPr>
        <sz val="10"/>
        <rFont val="맑은 고딕"/>
        <family val="3"/>
        <charset val="129"/>
        <scheme val="minor"/>
      </rPr>
      <t xml:space="preserve"> 16-bit ADC, pt100 저항값 계산 방법</t>
    </r>
    <phoneticPr fontId="1" type="noConversion"/>
  </si>
  <si>
    <r>
      <t xml:space="preserve">     b) reference ADC value 가 </t>
    </r>
    <r>
      <rPr>
        <sz val="10"/>
        <color rgb="FFFF0000"/>
        <rFont val="맑은 고딕"/>
        <family val="3"/>
        <charset val="129"/>
      </rPr>
      <t>±10% 범위(아래표에 기입됨) 를 벗어나면 main board 조립불량이 의심됨</t>
    </r>
    <phoneticPr fontId="1" type="noConversion"/>
  </si>
  <si>
    <t>16-bit ADC</t>
    <phoneticPr fontId="1" type="noConversion"/>
  </si>
  <si>
    <t>12-bit ADC</t>
    <phoneticPr fontId="1" type="noConversion"/>
  </si>
  <si>
    <t>(Va-Vb) x 25.5</t>
    <phoneticPr fontId="1" type="noConversion"/>
  </si>
  <si>
    <t>12-bit ADC bit resolution =</t>
    <phoneticPr fontId="1" type="noConversion"/>
  </si>
  <si>
    <t xml:space="preserve"> 0 +1 bit</t>
    <phoneticPr fontId="1" type="noConversion"/>
  </si>
  <si>
    <t xml:space="preserve"> 100 +1 bit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</si>
  <si>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</si>
  <si>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</si>
  <si>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default : 1088      (range : 979..1196)</t>
    <phoneticPr fontId="1" type="noConversion"/>
  </si>
  <si>
    <t>default : 5679      (range : 5111..6246)</t>
    <phoneticPr fontId="1" type="noConversion"/>
  </si>
  <si>
    <t>default : 10035     (range : 9031..11038)</t>
    <phoneticPr fontId="1" type="noConversion"/>
  </si>
  <si>
    <t>default : 269      (range : 242..295)</t>
    <phoneticPr fontId="1" type="noConversion"/>
  </si>
  <si>
    <t>default : 2481     (range : 2232..2729)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</si>
  <si>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</si>
  <si>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</si>
  <si>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</si>
  <si>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 #3(12-bit) calibration value on    0 °C</t>
    <phoneticPr fontId="1" type="noConversion"/>
  </si>
  <si>
    <t>RTD #3(12-bit) calibration value on 100 °C</t>
    <phoneticPr fontId="1" type="noConversion"/>
  </si>
  <si>
    <t>RTD #3(12-bit) calibration value on 200 °C</t>
    <phoneticPr fontId="1" type="noConversion"/>
  </si>
  <si>
    <t>default : 1404     (range : 1263..1544)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</si>
  <si>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</si>
  <si>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</si>
  <si>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</si>
  <si>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</si>
  <si>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</si>
  <si>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</si>
  <si>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</si>
  <si>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</si>
  <si>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</si>
  <si>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</si>
  <si>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HW test</t>
    <phoneticPr fontId="1" type="noConversion"/>
  </si>
  <si>
    <t>GPIO read 기능</t>
    <phoneticPr fontId="1" type="noConversion"/>
  </si>
  <si>
    <t>GPIO write 기능</t>
    <phoneticPr fontId="1" type="noConversion"/>
  </si>
  <si>
    <t>Leak port read 기능</t>
    <phoneticPr fontId="1" type="noConversion"/>
  </si>
  <si>
    <t>Parallel input read 기능</t>
    <phoneticPr fontId="1" type="noConversion"/>
  </si>
  <si>
    <t>Parallel output write 기능</t>
    <phoneticPr fontId="1" type="noConversion"/>
  </si>
  <si>
    <t>MFC calibration</t>
    <phoneticPr fontId="1" type="noConversion"/>
  </si>
  <si>
    <t>MFC calibration 기능</t>
    <phoneticPr fontId="1" type="noConversion"/>
  </si>
  <si>
    <t xml:space="preserve"> MFC 는 업체 출하시 water 로 flow rate calibration</t>
    <phoneticPr fontId="1" type="noConversion"/>
  </si>
  <si>
    <t xml:space="preserve"> 후 출하됨</t>
    <phoneticPr fontId="1" type="noConversion"/>
  </si>
  <si>
    <t xml:space="preserve"> - H2SO4(황산), H2O2(과산화수소) 별도 calibration 필요 함</t>
    <phoneticPr fontId="1" type="noConversion"/>
  </si>
  <si>
    <t xml:space="preserve"> - flow rate 100% 및 20% 에 대해 측정 및 calibration 해야 함</t>
    <phoneticPr fontId="1" type="noConversion"/>
  </si>
  <si>
    <t xml:space="preserve"> - manual command 로 GPIO read</t>
    <phoneticPr fontId="1" type="noConversion"/>
  </si>
  <si>
    <t xml:space="preserve"> - manual command 로 GPIO write</t>
    <phoneticPr fontId="1" type="noConversion"/>
  </si>
  <si>
    <t xml:space="preserve"> - manual command 로 Leak port read</t>
    <phoneticPr fontId="1" type="noConversion"/>
  </si>
  <si>
    <t xml:space="preserve"> - manual command 로 Parallel input read</t>
    <phoneticPr fontId="1" type="noConversion"/>
  </si>
  <si>
    <t xml:space="preserve"> - manual command 로 Parallel output write</t>
    <phoneticPr fontId="1" type="noConversion"/>
  </si>
  <si>
    <t xml:space="preserve"> MFC 에 1mA 보다 작은 전류 흘리면 standby 상태로 들어감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</si>
  <si>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</si>
  <si>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</si>
  <si>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</si>
  <si>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 xml:space="preserve"> PC
 - 115200, 8, no, 1 stop bit</t>
    <phoneticPr fontId="1" type="noConversion"/>
  </si>
  <si>
    <t xml:space="preserve"> PLC controller
 - 9600, 8, no, 1 stop bit</t>
    <phoneticPr fontId="1" type="noConversion"/>
  </si>
  <si>
    <t xml:space="preserve"> LCD
 - 115200, 8, no, 1 stop bit</t>
    <phoneticPr fontId="1" type="noConversion"/>
  </si>
  <si>
    <t>9600 baud, 8 data bit, even parity, 1 stop bit</t>
    <phoneticPr fontId="1" type="noConversion"/>
  </si>
  <si>
    <t xml:space="preserve"> PID controller
 - 9600, 8, even parity, 1 stop bit</t>
    <phoneticPr fontId="1" type="noConversion"/>
  </si>
  <si>
    <t>RS485_DE</t>
    <phoneticPr fontId="1" type="noConversion"/>
  </si>
  <si>
    <t>RS485_INV</t>
    <phoneticPr fontId="1" type="noConversion"/>
  </si>
  <si>
    <r>
      <t xml:space="preserve"> RS-485, D+/D- signal swap
 </t>
    </r>
    <r>
      <rPr>
        <sz val="10"/>
        <color rgb="FFFF0000"/>
        <rFont val="맑은 고딕"/>
        <family val="3"/>
        <charset val="129"/>
        <scheme val="minor"/>
      </rPr>
      <t>0 : no swap(default)</t>
    </r>
    <r>
      <rPr>
        <sz val="10"/>
        <color theme="1"/>
        <rFont val="맑은 고딕"/>
        <family val="2"/>
        <charset val="129"/>
        <scheme val="minor"/>
      </rPr>
      <t>,  1 : swap</t>
    </r>
    <phoneticPr fontId="1" type="noConversion"/>
  </si>
  <si>
    <t>DAC4_SEL_RSV</t>
    <phoneticPr fontId="1" type="noConversion"/>
  </si>
  <si>
    <t>DAC3_SEL_MFC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</si>
  <si>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</si>
  <si>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</si>
  <si>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</si>
  <si>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</si>
  <si>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SSCG</t>
    <phoneticPr fontId="1" type="noConversion"/>
  </si>
  <si>
    <t>SSCG 기능</t>
    <phoneticPr fontId="1" type="noConversion"/>
  </si>
  <si>
    <t xml:space="preserve"> - EMI 저감을 위해 SSCG(Spread Spectrum Clock Generation) 기능 구현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</si>
  <si>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</si>
  <si>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</si>
  <si>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</si>
  <si>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</si>
  <si>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</si>
  <si>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</si>
  <si>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</si>
  <si>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</si>
  <si>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</si>
  <si>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</si>
  <si>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</si>
  <si>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</si>
  <si>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</si>
  <si>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</si>
  <si>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</si>
  <si>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</si>
  <si>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</si>
  <si>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</si>
  <si>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Nu-2000 MCU GPIOs</t>
    <phoneticPr fontId="1" type="noConversion"/>
  </si>
  <si>
    <t>Nu-2000 MCU UART Assignment</t>
    <phoneticPr fontId="1" type="noConversion"/>
  </si>
  <si>
    <t>UART No.</t>
    <phoneticPr fontId="1" type="noConversion"/>
  </si>
  <si>
    <t xml:space="preserve"> PC 와 연결</t>
    <phoneticPr fontId="1" type="noConversion"/>
  </si>
  <si>
    <t xml:space="preserve"> 115200 baud, 8 data bit, no parity, 1 stop bit</t>
    <phoneticPr fontId="1" type="noConversion"/>
  </si>
  <si>
    <t xml:space="preserve"> isolated RS-232</t>
    <phoneticPr fontId="1" type="noConversion"/>
  </si>
  <si>
    <t xml:space="preserve"> PC 와 연결
 - system monitoring, FW upgrade
 - 115200 baud, 8 data bit, no parity, 1 stop bit</t>
    <phoneticPr fontId="1" type="noConversion"/>
  </si>
  <si>
    <t xml:space="preserve"> PLC 와 연결
 - Horiba 통신 protocol 을 그대로 따라야 함
 - MODBUS protocol 구현 필요
 - 9600 baud, 8 data bit, no parity, 1 stop bit</t>
    <phoneticPr fontId="1" type="noConversion"/>
  </si>
  <si>
    <t xml:space="preserve"> non-isolated RS-232</t>
    <phoneticPr fontId="1" type="noConversion"/>
  </si>
  <si>
    <t xml:space="preserve"> PID controller 와 연결
 - system monitoring, FW upgrade
 - 9600 baud, 8 data bit, even parity, 1 stop bit</t>
    <phoneticPr fontId="1" type="noConversion"/>
  </si>
  <si>
    <t xml:space="preserve"> isolated RS-485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</si>
  <si>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</si>
  <si>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</si>
  <si>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</si>
  <si>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4</t>
    <phoneticPr fontId="1" type="noConversion"/>
  </si>
  <si>
    <t>UART 6</t>
    <phoneticPr fontId="1" type="noConversion"/>
  </si>
  <si>
    <t xml:space="preserve"> Reserved
 - RS-485 통신
 - 9600 baud, 8 data bit, no parity, 1 stop bit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</si>
  <si>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</si>
  <si>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</si>
  <si>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power isolation (AC 1, 2차측 분리)</t>
    <phoneticPr fontId="1" type="noConversion"/>
  </si>
  <si>
    <t>기구 고정홀 6개에 power isolation (1, 2차 분리) 을 위해 pattern 걷어내야 함.</t>
    <phoneticPr fontId="1" type="noConversion"/>
  </si>
  <si>
    <t>creepage distance, clearance 거리 5mm 이상 확보 (rule of thumb)</t>
    <phoneticPr fontId="1" type="noConversion"/>
  </si>
  <si>
    <t>bolt 머리 크기 감안하여야 함</t>
    <phoneticPr fontId="1" type="noConversion"/>
  </si>
  <si>
    <t>1000
(1000 - 1)</t>
    <phoneticPr fontId="1" type="noConversion"/>
  </si>
  <si>
    <t>1000 Hz
(1 msec)</t>
    <phoneticPr fontId="1" type="noConversion"/>
  </si>
  <si>
    <t>1 msec main timer</t>
    <phoneticPr fontId="1" type="noConversion"/>
  </si>
  <si>
    <t>LED onoff 기능</t>
    <phoneticPr fontId="1" type="noConversion"/>
  </si>
  <si>
    <t xml:space="preserve"> - manual command 로 LED on/off</t>
    <phoneticPr fontId="1" type="noConversion"/>
  </si>
  <si>
    <t>ex.) READ GPIOA</t>
    <phoneticPr fontId="1" type="noConversion"/>
  </si>
  <si>
    <t>ex.) WRITE GPIOA 1234</t>
    <phoneticPr fontId="1" type="noConversion"/>
  </si>
  <si>
    <t>ex.) READ LEAK</t>
    <phoneticPr fontId="1" type="noConversion"/>
  </si>
  <si>
    <t>ex.) LED RED ON</t>
    <phoneticPr fontId="1" type="noConversion"/>
  </si>
  <si>
    <t>ex.) READ PARIN</t>
    <phoneticPr fontId="1" type="noConversion"/>
  </si>
  <si>
    <t>ex.) WRITE PAROUT 12345</t>
    <phoneticPr fontId="1" type="noConversion"/>
  </si>
  <si>
    <t>UV/IR LED main board 정전류 제어</t>
    <phoneticPr fontId="1" type="noConversion"/>
  </si>
  <si>
    <t xml:space="preserve">UV/IR LED 의 전류 제어를 main board 상의 정전류 제어회로를 이용할 경우 </t>
    <phoneticPr fontId="1" type="noConversion"/>
  </si>
  <si>
    <t>Wiki Optics 에서 제작한 UV LED 및 IR LED 보드상의 회로와의 power mismatch 에 의한</t>
    <phoneticPr fontId="1" type="noConversion"/>
  </si>
  <si>
    <t>문제 가능성이 있어 다음과 같이 수정이 필요 함.</t>
    <phoneticPr fontId="1" type="noConversion"/>
  </si>
  <si>
    <t xml:space="preserve"> L20, L21 : Not assemble</t>
    <phoneticPr fontId="1" type="noConversion"/>
  </si>
  <si>
    <t>UV/IR LED Control</t>
    <phoneticPr fontId="1" type="noConversion"/>
  </si>
  <si>
    <t xml:space="preserve">1. UV/IR LED 제어 </t>
    <phoneticPr fontId="1" type="noConversion"/>
  </si>
  <si>
    <t xml:space="preserve">   - UV LED board 및 IR LED board 가 별도로 있음, 동일한 회로에 LED type 만 다름</t>
    <phoneticPr fontId="1" type="noConversion"/>
  </si>
  <si>
    <t xml:space="preserve">   - LED 밝기 제어 : 고정전류 3가지중 하나를 선택할수 있는 동작, 또는 가변 정전류 동작을 선택할 수 있음</t>
    <phoneticPr fontId="1" type="noConversion"/>
  </si>
  <si>
    <t xml:space="preserve">   - 구성도는 아래 그림과 같음</t>
    <phoneticPr fontId="1" type="noConversion"/>
  </si>
  <si>
    <t xml:space="preserve">2. Fixed current mode </t>
    <phoneticPr fontId="1" type="noConversion"/>
  </si>
  <si>
    <t xml:space="preserve">   - CUR_SEL_2/1 : 이미 정의된 3종류의 current 를 선택함</t>
    <phoneticPr fontId="1" type="noConversion"/>
  </si>
  <si>
    <t xml:space="preserve">   - LED_EN : LED on/off 제어</t>
    <phoneticPr fontId="1" type="noConversion"/>
  </si>
  <si>
    <t>CUR_SEL_2</t>
    <phoneticPr fontId="1" type="noConversion"/>
  </si>
  <si>
    <t>CUR_SEL_1</t>
    <phoneticPr fontId="1" type="noConversion"/>
  </si>
  <si>
    <t xml:space="preserve"> Variable current mode 사용</t>
    <phoneticPr fontId="1" type="noConversion"/>
  </si>
  <si>
    <t xml:space="preserve"> Fixed current #1 사용</t>
    <phoneticPr fontId="1" type="noConversion"/>
  </si>
  <si>
    <t xml:space="preserve"> Fixed current #2 사용</t>
  </si>
  <si>
    <t xml:space="preserve"> Fixed current #3 사용</t>
  </si>
  <si>
    <t xml:space="preserve">3. Variable current mode </t>
    <phoneticPr fontId="1" type="noConversion"/>
  </si>
  <si>
    <t xml:space="preserve">   - CUR_ONOFF : variable current mode 의 LED on/off 제어</t>
    <phoneticPr fontId="1" type="noConversion"/>
  </si>
  <si>
    <t xml:space="preserve">   - SPI : DAC data 전송은 SPI 를 사용 함</t>
    <phoneticPr fontId="1" type="noConversion"/>
  </si>
  <si>
    <t xml:space="preserve">   - Note : Fixed current mode 용 signal : LED_EN(0:off), CUR_SEL_2/1(0) 이어야 함</t>
    <phoneticPr fontId="1" type="noConversion"/>
  </si>
  <si>
    <t xml:space="preserve">   - LED_VAR_DAC_SEL : variable current mode 용 DAC 선택 (low active chip select)</t>
    <phoneticPr fontId="1" type="noConversion"/>
  </si>
  <si>
    <t xml:space="preserve">   - Note : Variable current mode 용 signal : CUR_ONOFF(0:off), LED_VAR_DAC_SEL(1) 이어야 함</t>
    <phoneticPr fontId="1" type="noConversion"/>
  </si>
  <si>
    <t>UV/IR LED on/off</t>
    <phoneticPr fontId="1" type="noConversion"/>
  </si>
  <si>
    <t>on time</t>
    <phoneticPr fontId="1" type="noConversion"/>
  </si>
  <si>
    <t>measure signal</t>
    <phoneticPr fontId="1" type="noConversion"/>
  </si>
  <si>
    <t>measure_delay</t>
    <phoneticPr fontId="1" type="noConversion"/>
  </si>
  <si>
    <t>LED on time (1usec ~ 65msec)</t>
    <phoneticPr fontId="1" type="noConversion"/>
  </si>
  <si>
    <t>AD conversion 10 times, calc avg.</t>
    <phoneticPr fontId="1" type="noConversion"/>
  </si>
  <si>
    <t>LED on &amp; PD measure interval (100 msec)</t>
    <phoneticPr fontId="1" type="noConversion"/>
  </si>
  <si>
    <t>4. LED on/off &amp; PD measure control method</t>
    <phoneticPr fontId="1" type="noConversion"/>
  </si>
  <si>
    <t xml:space="preserve">       - 3 Fixed mode : use pre-defined 3 brightness level</t>
    <phoneticPr fontId="1" type="noConversion"/>
  </si>
  <si>
    <t xml:space="preserve">       - variable mode : use 0~100% linear brightness level</t>
    <phoneticPr fontId="1" type="noConversion"/>
  </si>
  <si>
    <t xml:space="preserve">       - programmable LED on time : 1 usec base, range 1 usec ~ 65 msec</t>
    <phoneticPr fontId="1" type="noConversion"/>
  </si>
  <si>
    <t xml:space="preserve">       - LED off time = (100 msec - LED_on_time)</t>
    <phoneticPr fontId="1" type="noConversion"/>
  </si>
  <si>
    <t xml:space="preserve">      - programmable ADC start point : use measure delay </t>
    <phoneticPr fontId="1" type="noConversion"/>
  </si>
  <si>
    <t xml:space="preserve">      - AD conversion : measure 10 times and takes average value</t>
    <phoneticPr fontId="1" type="noConversion"/>
  </si>
  <si>
    <t xml:space="preserve">       - LED on/off control : do at every 100 msec</t>
    <phoneticPr fontId="1" type="noConversion"/>
  </si>
  <si>
    <t xml:space="preserve">   1) use timer_3 (for UV LED) and timer_4 (for IR LED)</t>
    <phoneticPr fontId="1" type="noConversion"/>
  </si>
  <si>
    <t xml:space="preserve">   2) LED brightness control : 2 ways, (3 Fixed mode, variable mode)</t>
    <phoneticPr fontId="1" type="noConversion"/>
  </si>
  <si>
    <t xml:space="preserve">   3) LED on/off control</t>
    <phoneticPr fontId="1" type="noConversion"/>
  </si>
  <si>
    <t xml:space="preserve">   4) PD level sensing</t>
    <phoneticPr fontId="1" type="noConversion"/>
  </si>
  <si>
    <t xml:space="preserve">      - PD level sensing : takes average of 20 ADC value ( 20 x 100 msec = 2 sec)</t>
    <phoneticPr fontId="1" type="noConversion"/>
  </si>
  <si>
    <t>5. Control parameters</t>
    <phoneticPr fontId="1" type="noConversion"/>
  </si>
  <si>
    <t xml:space="preserve">   - Timer output capture register : used for measure_delay</t>
    <phoneticPr fontId="1" type="noConversion"/>
  </si>
  <si>
    <t xml:space="preserve">   - Timer resolution (= prescaler output) = 1 usec</t>
    <phoneticPr fontId="1" type="noConversion"/>
  </si>
  <si>
    <t xml:space="preserve">   - Timer range (ARR register) = 1 ~ 65535, = 1 usec ~ 65,535 usec(= 65 msec) </t>
    <phoneticPr fontId="1" type="noConversion"/>
  </si>
  <si>
    <t xml:space="preserve">   - variables</t>
    <phoneticPr fontId="1" type="noConversion"/>
  </si>
  <si>
    <t xml:space="preserve">     1) UV(IR)_LED_OP_MODE </t>
    <phoneticPr fontId="1" type="noConversion"/>
  </si>
  <si>
    <t>Fixed_3_mode(0), Variable_mode(1)</t>
    <phoneticPr fontId="1" type="noConversion"/>
  </si>
  <si>
    <t xml:space="preserve">     2) UV(IR)_LED_FIXED3_Brightness</t>
    <phoneticPr fontId="1" type="noConversion"/>
  </si>
  <si>
    <t>Fixed_3_mode(0/1/2/3)</t>
    <phoneticPr fontId="1" type="noConversion"/>
  </si>
  <si>
    <t xml:space="preserve">     3) UV(IR)_LED_VAR_Brightness</t>
    <phoneticPr fontId="1" type="noConversion"/>
  </si>
  <si>
    <t>1 ~ 100 % (UV LED, 100% = 100 mA), (IR LED, 100% = 200 mA)</t>
    <phoneticPr fontId="1" type="noConversion"/>
  </si>
  <si>
    <t xml:space="preserve">     4) UV(IR)_LED_ON_TIME</t>
    <phoneticPr fontId="1" type="noConversion"/>
  </si>
  <si>
    <t xml:space="preserve">     5) UV(IR)_LED_MEAS_DELAY</t>
    <phoneticPr fontId="1" type="noConversion"/>
  </si>
  <si>
    <t>main 100msec task : LED on</t>
    <phoneticPr fontId="1" type="noConversion"/>
  </si>
  <si>
    <t>1. LED on</t>
    <phoneticPr fontId="1" type="noConversion"/>
  </si>
  <si>
    <t>2. timer ARR = on time, timer OCR = measure delay</t>
    <phoneticPr fontId="1" type="noConversion"/>
  </si>
  <si>
    <t>3. timer start</t>
    <phoneticPr fontId="1" type="noConversion"/>
  </si>
  <si>
    <t xml:space="preserve">   - Timer_3 : UV LED on timer (output compare mode)</t>
    <phoneticPr fontId="1" type="noConversion"/>
  </si>
  <si>
    <t xml:space="preserve">   - Timer_4 : IR LED on timer (output compare mode)</t>
    <phoneticPr fontId="1" type="noConversion"/>
  </si>
  <si>
    <t>timer comapre interrupt</t>
    <phoneticPr fontId="1" type="noConversion"/>
  </si>
  <si>
    <t>2. ADC 10 times for sense PD</t>
    <phoneticPr fontId="1" type="noConversion"/>
  </si>
  <si>
    <t>1. ADC 10 times for reference PD</t>
    <phoneticPr fontId="1" type="noConversion"/>
  </si>
  <si>
    <t>timer expire interrupt</t>
    <phoneticPr fontId="1" type="noConversion"/>
  </si>
  <si>
    <t>1. timer stop</t>
    <phoneticPr fontId="1" type="noConversion"/>
  </si>
  <si>
    <t>2. LED off</t>
    <phoneticPr fontId="1" type="noConversion"/>
  </si>
  <si>
    <t>3. calculate average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</si>
  <si>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</si>
  <si>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</si>
  <si>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 xml:space="preserve">   - ADC (AD7682, 4 ch, 16-bit) : PD sense 4 ports</t>
    <phoneticPr fontId="1" type="noConversion"/>
  </si>
  <si>
    <t xml:space="preserve">   - DAC (LTC2630, 1 ch, 12-bit) : MFC 4~20mA output</t>
    <phoneticPr fontId="1" type="noConversion"/>
  </si>
  <si>
    <t xml:space="preserve">   - DAC (LTC2630, 1 ch, 12-bit) : Reserved 4~20mA output</t>
    <phoneticPr fontId="1" type="noConversion"/>
  </si>
  <si>
    <t xml:space="preserve">   - DAC (LTC2630, 1 ch, 12-bit) : UV LED variable current level setting</t>
    <phoneticPr fontId="1" type="noConversion"/>
  </si>
  <si>
    <t xml:space="preserve">   - DAC (LTC2630, 1 ch, 12-bit) : IR LED variable current level setting</t>
    <phoneticPr fontId="1" type="noConversion"/>
  </si>
  <si>
    <t>Issued by</t>
    <phoneticPr fontId="1" type="noConversion"/>
  </si>
  <si>
    <t>이동철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</si>
  <si>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</si>
  <si>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</si>
  <si>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</si>
  <si>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</si>
  <si>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</si>
  <si>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 xml:space="preserve">     - voltage reference setting : external reference 5.0V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</si>
  <si>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</si>
  <si>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</si>
  <si>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</si>
  <si>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</si>
  <si>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</si>
  <si>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</si>
  <si>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</si>
  <si>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</si>
  <si>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</si>
  <si>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</si>
  <si>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</si>
  <si>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</si>
  <si>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</si>
  <si>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</si>
  <si>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</si>
  <si>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</si>
  <si>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</si>
  <si>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</si>
  <si>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</si>
  <si>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</si>
  <si>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</si>
  <si>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</si>
  <si>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ref. vtg selection
1 1 0 : ext. ref. vtg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</si>
  <si>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</si>
  <si>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</si>
  <si>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</si>
  <si>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</si>
  <si>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</si>
  <si>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</si>
  <si>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</si>
  <si>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</si>
  <si>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</si>
  <si>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</si>
  <si>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</si>
  <si>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</si>
  <si>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</si>
  <si>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</si>
  <si>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</si>
  <si>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</si>
  <si>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</si>
  <si>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</si>
  <si>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</si>
  <si>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</si>
  <si>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</si>
  <si>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10000
(10000 - 1)</t>
    <phoneticPr fontId="1" type="noConversion"/>
  </si>
  <si>
    <t>100 Hz
(10 msec)</t>
    <phoneticPr fontId="1" type="noConversion"/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</si>
  <si>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</si>
  <si>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</si>
  <si>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</si>
  <si>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>UV(IR) LED on time, range 1usec ~ 65000 usec(65 msec), default 10 msec</t>
    <phoneticPr fontId="1" type="noConversion"/>
  </si>
  <si>
    <t>UV(IR) LED measure delay, range 1 usec ~ 65000 usec(65 msec), default = (UV_LED_ON_TIME - 1) msec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</si>
  <si>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</si>
  <si>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</si>
  <si>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</si>
  <si>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</si>
  <si>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</si>
  <si>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</si>
  <si>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</si>
  <si>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</si>
  <si>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</si>
  <si>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</si>
  <si>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</si>
  <si>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</si>
  <si>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</si>
  <si>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</si>
  <si>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</si>
  <si>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</si>
  <si>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</si>
  <si>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</si>
  <si>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</si>
  <si>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</si>
  <si>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</si>
  <si>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</si>
  <si>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</si>
  <si>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</si>
  <si>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</si>
  <si>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</si>
  <si>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</si>
  <si>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</si>
  <si>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</si>
  <si>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</si>
  <si>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</si>
  <si>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</si>
  <si>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</si>
  <si>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</si>
  <si>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</si>
  <si>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</si>
  <si>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</si>
  <si>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</si>
  <si>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</si>
  <si>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</si>
  <si>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</si>
  <si>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</si>
  <si>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</si>
  <si>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</si>
  <si>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</si>
  <si>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</si>
  <si>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</si>
  <si>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</si>
  <si>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</si>
  <si>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</si>
  <si>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</si>
  <si>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UV PD Calibration</t>
    <phoneticPr fontId="1" type="noConversion"/>
  </si>
  <si>
    <t xml:space="preserve"> 1. UV PD 관련 ADC(ADC + diff. amp + 3.3V 전원회로) 회로 부품 오차 </t>
    <phoneticPr fontId="1" type="noConversion"/>
  </si>
  <si>
    <t xml:space="preserve">    보상을 위한 calibration</t>
    <phoneticPr fontId="1" type="noConversion"/>
  </si>
  <si>
    <t xml:space="preserve">    --&gt; diff. amp 입력에 3.3V 전원 인가하여 측정된 ADC value 를 3.3V 로 저장</t>
    <phoneticPr fontId="1" type="noConversion"/>
  </si>
  <si>
    <t>IR PD Calibration</t>
    <phoneticPr fontId="1" type="noConversion"/>
  </si>
  <si>
    <t xml:space="preserve"> 1. IR PD 관련 ADC(ADC + diff. amp + 3.3V 전원회로) 회로 부품 오차 </t>
    <phoneticPr fontId="1" type="noConversion"/>
  </si>
  <si>
    <t>2. AD7682 SPI timing format</t>
    <phoneticPr fontId="1" type="noConversion"/>
  </si>
  <si>
    <t xml:space="preserve">   - LTC2630 : 1 channel 12-bit DAC</t>
    <phoneticPr fontId="1" type="noConversion"/>
  </si>
  <si>
    <t>3. LTC2630 SPI related</t>
    <phoneticPr fontId="1" type="noConversion"/>
  </si>
  <si>
    <t>300 usec</t>
    <phoneticPr fontId="1" type="noConversion"/>
  </si>
  <si>
    <t>LTC2630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</si>
  <si>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</si>
  <si>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</si>
  <si>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</si>
  <si>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</si>
  <si>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</si>
  <si>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</si>
  <si>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</si>
  <si>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D11</t>
    <phoneticPr fontId="1" type="noConversion"/>
  </si>
  <si>
    <t>D10</t>
    <phoneticPr fontId="1" type="noConversion"/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</si>
  <si>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</si>
  <si>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</si>
  <si>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</si>
  <si>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</si>
  <si>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</si>
  <si>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</si>
  <si>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</si>
  <si>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</si>
  <si>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>Select Internal Reference (Power-on Reset Default)</t>
  </si>
  <si>
    <t>Select Supply as Reference (VREF = VCC)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</si>
  <si>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</si>
  <si>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</si>
  <si>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</si>
  <si>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</si>
  <si>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resolution = 4.096 V / 4096 = 1 mV</t>
    <phoneticPr fontId="1" type="noConversion"/>
  </si>
  <si>
    <t>resolution = 2.500 V / 4096 = 0.61 mV</t>
    <phoneticPr fontId="1" type="noConversion"/>
  </si>
  <si>
    <t>resolution = 5.000 V / 4096 = 1.22 mV</t>
    <phoneticPr fontId="1" type="noConversion"/>
  </si>
  <si>
    <t>Use this command to change DAC output voltage</t>
    <phoneticPr fontId="1" type="noConversion"/>
  </si>
  <si>
    <t>Use this command at initial stage, because there are two chip options in internal reference</t>
    <phoneticPr fontId="1" type="noConversion"/>
  </si>
  <si>
    <t xml:space="preserve">  1) LTC2630 setting</t>
    <phoneticPr fontId="1" type="noConversion"/>
  </si>
  <si>
    <t xml:space="preserve">     - initial stage : </t>
    <phoneticPr fontId="1" type="noConversion"/>
  </si>
  <si>
    <t>1) write CMD = 0 1 1 1 , data = 0x000 (use Vref = Vcc)</t>
    <phoneticPr fontId="1" type="noConversion"/>
  </si>
  <si>
    <t>2) write CMD = 0 0 1 1 , data = 0x000 (DAC output 0 V)</t>
    <phoneticPr fontId="1" type="noConversion"/>
  </si>
  <si>
    <t xml:space="preserve">     - normal operation : </t>
    <phoneticPr fontId="1" type="noConversion"/>
  </si>
  <si>
    <t>1) write CMD = 0 0 1 1 , data = 0xnnn</t>
    <phoneticPr fontId="1" type="noConversion"/>
  </si>
  <si>
    <t xml:space="preserve">  2) LTC2630 timing</t>
    <phoneticPr fontId="1" type="noConversion"/>
  </si>
  <si>
    <t>Ext. DAC0 (4~20mA) : to MFC
chip select : 0(en), 1(dis)</t>
    <phoneticPr fontId="1" type="noConversion"/>
  </si>
  <si>
    <t>Ext. DAC1 (4~20mA) : reserved
chip select : 0(en), 1(dis)</t>
    <phoneticPr fontId="1" type="noConversion"/>
  </si>
  <si>
    <t>Ext. DAC2 : UV LED variable current setting
chip select : 0(en), 1(dis)</t>
    <phoneticPr fontId="1" type="noConversion"/>
  </si>
  <si>
    <t>Ext. DAC3 : IR LED variable current setting
chip select : 0(en), 1(dis)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</si>
  <si>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</si>
  <si>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</si>
  <si>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</si>
  <si>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</si>
  <si>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</si>
  <si>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</si>
  <si>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>1. I2C device : MCP3427</t>
    <phoneticPr fontId="1" type="noConversion"/>
  </si>
  <si>
    <t xml:space="preserve">   - PGA : 1x, 2x, 4x, 8x</t>
    <phoneticPr fontId="1" type="noConversion"/>
  </si>
  <si>
    <t xml:space="preserve">   - conversion rate : max 15 SPS (sampling Per Second) = 66.7 msec</t>
    <phoneticPr fontId="1" type="noConversion"/>
  </si>
  <si>
    <t xml:space="preserve">   - one-shot mode or continuous mode</t>
    <phoneticPr fontId="1" type="noConversion"/>
  </si>
  <si>
    <t xml:space="preserve">   - 16-bit ADC, 2 channel, I2C(400 KHz fast mode)</t>
    <phoneticPr fontId="1" type="noConversion"/>
  </si>
  <si>
    <t>2. Initial routine</t>
    <phoneticPr fontId="1" type="noConversion"/>
  </si>
  <si>
    <t>3. AD conversion result read</t>
    <phoneticPr fontId="1" type="noConversion"/>
  </si>
  <si>
    <t xml:space="preserve">   - at every 100 msec</t>
    <phoneticPr fontId="1" type="noConversion"/>
  </si>
  <si>
    <t xml:space="preserve">   1) PT100 이 연결되지 않은 경우           </t>
    <phoneticPr fontId="1" type="noConversion"/>
  </si>
  <si>
    <r>
      <t xml:space="preserve"> : Va = 3.3V, Vb = 3.3V, (Va - Vb = 0 V) --&gt; </t>
    </r>
    <r>
      <rPr>
        <sz val="10"/>
        <color rgb="FFFF0000"/>
        <rFont val="맑은 고딕"/>
        <family val="3"/>
        <charset val="129"/>
        <scheme val="minor"/>
      </rPr>
      <t xml:space="preserve">0&lt;= ADC value &lt;= 500 </t>
    </r>
    <phoneticPr fontId="1" type="noConversion"/>
  </si>
  <si>
    <t xml:space="preserve">   2) PT100 이 배선 short 된 경우 </t>
    <phoneticPr fontId="1" type="noConversion"/>
  </si>
  <si>
    <t>4. Configuration register</t>
    <phoneticPr fontId="1" type="noConversion"/>
  </si>
  <si>
    <t>bit 7</t>
    <phoneticPr fontId="1" type="noConversion"/>
  </si>
  <si>
    <t>bit 6</t>
    <phoneticPr fontId="1" type="noConversion"/>
  </si>
  <si>
    <t>bit 5</t>
  </si>
  <si>
    <t>bit 4</t>
  </si>
  <si>
    <t>bit 3</t>
  </si>
  <si>
    <t>bit 2</t>
  </si>
  <si>
    <t>bit 1</t>
  </si>
  <si>
    <t>bit 0</t>
  </si>
  <si>
    <t>NRDY</t>
    <phoneticPr fontId="1" type="noConversion"/>
  </si>
  <si>
    <t>C1</t>
    <phoneticPr fontId="1" type="noConversion"/>
  </si>
  <si>
    <t>C0</t>
    <phoneticPr fontId="1" type="noConversion"/>
  </si>
  <si>
    <t>NO/C</t>
    <phoneticPr fontId="1" type="noConversion"/>
  </si>
  <si>
    <t>S1</t>
    <phoneticPr fontId="1" type="noConversion"/>
  </si>
  <si>
    <t>S0</t>
    <phoneticPr fontId="1" type="noConversion"/>
  </si>
  <si>
    <t>G1</t>
    <phoneticPr fontId="1" type="noConversion"/>
  </si>
  <si>
    <t>G0</t>
    <phoneticPr fontId="1" type="noConversion"/>
  </si>
  <si>
    <t>x1</t>
    <phoneticPr fontId="1" type="noConversion"/>
  </si>
  <si>
    <t>x2</t>
  </si>
  <si>
    <t>x4</t>
    <phoneticPr fontId="1" type="noConversion"/>
  </si>
  <si>
    <t>x8</t>
    <phoneticPr fontId="1" type="noConversion"/>
  </si>
  <si>
    <t>Gain</t>
    <phoneticPr fontId="1" type="noConversion"/>
  </si>
  <si>
    <t>resolution</t>
    <phoneticPr fontId="1" type="noConversion"/>
  </si>
  <si>
    <t>12 bit</t>
    <phoneticPr fontId="1" type="noConversion"/>
  </si>
  <si>
    <t>14 bit</t>
    <phoneticPr fontId="1" type="noConversion"/>
  </si>
  <si>
    <t>16 bit</t>
    <phoneticPr fontId="1" type="noConversion"/>
  </si>
  <si>
    <t>1 : continuous</t>
    <phoneticPr fontId="1" type="noConversion"/>
  </si>
  <si>
    <t>0 : one-shot</t>
    <phoneticPr fontId="1" type="noConversion"/>
  </si>
  <si>
    <t>channel</t>
    <phoneticPr fontId="1" type="noConversion"/>
  </si>
  <si>
    <t>ch #0</t>
    <phoneticPr fontId="1" type="noConversion"/>
  </si>
  <si>
    <t>ch #1</t>
    <phoneticPr fontId="1" type="noConversion"/>
  </si>
  <si>
    <t>setting value</t>
    <phoneticPr fontId="1" type="noConversion"/>
  </si>
  <si>
    <r>
      <t xml:space="preserve">   - I2C address : selectable by using 2 pins ( </t>
    </r>
    <r>
      <rPr>
        <sz val="10"/>
        <color rgb="FFFF0000"/>
        <rFont val="맑은 고딕"/>
        <family val="3"/>
        <charset val="129"/>
        <scheme val="minor"/>
      </rPr>
      <t>setted address = 0x02</t>
    </r>
    <r>
      <rPr>
        <sz val="10"/>
        <color theme="1"/>
        <rFont val="맑은 고딕"/>
        <family val="3"/>
        <charset val="129"/>
        <scheme val="minor"/>
      </rPr>
      <t xml:space="preserve"> )</t>
    </r>
    <phoneticPr fontId="1" type="noConversion"/>
  </si>
  <si>
    <t>ack</t>
    <phoneticPr fontId="1" type="noConversion"/>
  </si>
  <si>
    <t>address byte</t>
    <phoneticPr fontId="1" type="noConversion"/>
  </si>
  <si>
    <t>configuration byte</t>
    <phoneticPr fontId="1" type="noConversion"/>
  </si>
  <si>
    <t>Write</t>
    <phoneticPr fontId="1" type="noConversion"/>
  </si>
  <si>
    <t>PCB issue (2 pin) 을 GPIO 에 할당 할 것</t>
    <phoneticPr fontId="1" type="noConversion"/>
  </si>
  <si>
    <t>GPIO_I10, I11</t>
    <phoneticPr fontId="1" type="noConversion"/>
  </si>
  <si>
    <t xml:space="preserve">   1) General Call Reset cmd 보낼것</t>
    <phoneticPr fontId="1" type="noConversion"/>
  </si>
  <si>
    <t xml:space="preserve">   2) config byte 설정후 write 한다 ( 16 bit resolution, gain x8, channel 0, continuous operation)</t>
    <phoneticPr fontId="1" type="noConversion"/>
  </si>
  <si>
    <t>config write</t>
    <phoneticPr fontId="1" type="noConversion"/>
  </si>
  <si>
    <t>ADC data (MSB)</t>
    <phoneticPr fontId="1" type="noConversion"/>
  </si>
  <si>
    <t>ADC data (LSB)</t>
    <phoneticPr fontId="1" type="noConversion"/>
  </si>
  <si>
    <t>D
15</t>
    <phoneticPr fontId="1" type="noConversion"/>
  </si>
  <si>
    <t>D
14</t>
    <phoneticPr fontId="1" type="noConversion"/>
  </si>
  <si>
    <t>D
8</t>
  </si>
  <si>
    <t>D
7</t>
    <phoneticPr fontId="1" type="noConversion"/>
  </si>
  <si>
    <t>D
6</t>
    <phoneticPr fontId="1" type="noConversion"/>
  </si>
  <si>
    <t>D
0</t>
  </si>
  <si>
    <t xml:space="preserve">   - resolution : 16-bit, range = -2.048 V ~ +2.048 V, --&gt; 4.096 V / 65536 = 62.5 uV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</si>
  <si>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</si>
  <si>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</si>
  <si>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</si>
  <si>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R2//R3</t>
    <phoneticPr fontId="1" type="noConversion"/>
  </si>
  <si>
    <t>R4</t>
    <phoneticPr fontId="1" type="noConversion"/>
  </si>
  <si>
    <t>R1+R4+(R2//R3)</t>
    <phoneticPr fontId="1" type="noConversion"/>
  </si>
  <si>
    <t>8.2 + 8.2</t>
    <phoneticPr fontId="1" type="noConversion"/>
  </si>
  <si>
    <t>---&gt; 82 + 8.2 + ( 10 // 2K VR )</t>
    <phoneticPr fontId="1" type="noConversion"/>
  </si>
  <si>
    <t>---&gt; 120 + 9.1 + ( 10 // 2K VR )</t>
    <phoneticPr fontId="1" type="noConversion"/>
  </si>
  <si>
    <t>---&gt; 150 + 8.2 + 8.2 + ( 10 // 2K VR )</t>
    <phoneticPr fontId="1" type="noConversion"/>
  </si>
  <si>
    <t>ch0 temp.
read</t>
    <phoneticPr fontId="1" type="noConversion"/>
  </si>
  <si>
    <t>ch1 temp.
read</t>
    <phoneticPr fontId="1" type="noConversion"/>
  </si>
  <si>
    <r>
      <t xml:space="preserve"> : Va = 0V, Vb = 88 mV, (Va - Vb = -88 mV) --&gt; </t>
    </r>
    <r>
      <rPr>
        <sz val="10"/>
        <color rgb="FFFF0000"/>
        <rFont val="맑은 고딕"/>
        <family val="3"/>
        <charset val="129"/>
        <scheme val="minor"/>
      </rPr>
      <t>ADC value &lt; 0</t>
    </r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</si>
  <si>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</si>
  <si>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</si>
  <si>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</si>
  <si>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#2(12-bit) calibration value on    0 °C</t>
    <phoneticPr fontId="1" type="noConversion"/>
  </si>
  <si>
    <t>RTD #2(12-bit) calibration value on 100 °C</t>
    <phoneticPr fontId="1" type="noConversion"/>
  </si>
  <si>
    <t>RTD #2(12-bit)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</si>
  <si>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</si>
  <si>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</si>
  <si>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</si>
  <si>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</si>
  <si>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</si>
  <si>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</si>
  <si>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</si>
  <si>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</si>
  <si>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</si>
  <si>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</si>
  <si>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ir_led_var_cur</t>
    <phoneticPr fontId="1" type="noConversion"/>
  </si>
  <si>
    <t xml:space="preserve">IR LED operation mode : 0..3 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</si>
  <si>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</si>
  <si>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</si>
  <si>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</si>
  <si>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</si>
  <si>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UV LED variable current mode, calibrated DAC value for 100mA</t>
    <phoneticPr fontId="1" type="noConversion"/>
  </si>
  <si>
    <t>IR LED variable current mode, calibrated DAC value for 200mA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</si>
  <si>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</si>
  <si>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</si>
  <si>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</si>
  <si>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</si>
  <si>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</si>
  <si>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</si>
  <si>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</si>
  <si>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</si>
  <si>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</si>
  <si>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</si>
  <si>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</si>
  <si>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</si>
  <si>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RTD sensor circuit</t>
    <phoneticPr fontId="1" type="noConversion"/>
  </si>
  <si>
    <t>Calibration</t>
    <phoneticPr fontId="1" type="noConversion"/>
  </si>
  <si>
    <t>5. RTD I2C Control Timing</t>
    <phoneticPr fontId="1" type="noConversion"/>
  </si>
  <si>
    <t>200 msec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</si>
  <si>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</si>
  <si>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</si>
  <si>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</si>
  <si>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</si>
  <si>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</si>
  <si>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</si>
  <si>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</si>
  <si>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 xml:space="preserve">case 2) (ref_0_val) &lt;= adc_val_x &lt;= (ref_100_val) </t>
    <phoneticPr fontId="1" type="noConversion"/>
  </si>
  <si>
    <t>case 3) ref_100_val) &lt; adc_val_x &lt;= (ref_200_val)</t>
    <phoneticPr fontId="1" type="noConversion"/>
  </si>
  <si>
    <t xml:space="preserve">case 1) (ref_0_val) &gt; adc_val_x </t>
    <phoneticPr fontId="1" type="noConversion"/>
  </si>
  <si>
    <t>Rx = 100 - (138.51-100)/(ref_100 - ref_0) x (ref_0 - adc_val_x)</t>
    <phoneticPr fontId="1" type="noConversion"/>
  </si>
  <si>
    <t>Rx = (138.51-100)/(ref_100 - ref_0) x (adc_val_x - ref_0) + 100</t>
    <phoneticPr fontId="1" type="noConversion"/>
  </si>
  <si>
    <t xml:space="preserve">    = 38.51/(ref_100 - ref_0) x (adc_val_x - ref_0) + 100</t>
    <phoneticPr fontId="1" type="noConversion"/>
  </si>
  <si>
    <t>Rx = (175.86-138.51)/(ref_200 - ref_100) x (adc_val_x - ref_100) + 138.51</t>
    <phoneticPr fontId="1" type="noConversion"/>
  </si>
  <si>
    <t xml:space="preserve">    = 37.35/(ref_200 - ref_100) x (adc_val_x - ref_100) + 138.51</t>
    <phoneticPr fontId="1" type="noConversion"/>
  </si>
  <si>
    <t xml:space="preserve">    = 100 - 38.51/(ref_100 - ref_0) x (ref_0 - adc_val_x)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</si>
  <si>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</si>
  <si>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</si>
  <si>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</si>
  <si>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</si>
  <si>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default 43,253</t>
    <phoneticPr fontId="1" type="noConversion"/>
  </si>
  <si>
    <t>UV PD0 calibrated value of 3.3V input</t>
    <phoneticPr fontId="1" type="noConversion"/>
  </si>
  <si>
    <t>UV PD1 calibrated value of 3.3V input</t>
    <phoneticPr fontId="1" type="noConversion"/>
  </si>
  <si>
    <t>IR PD0 calibrated value of 3.3V input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</si>
  <si>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</si>
  <si>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</si>
  <si>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</si>
  <si>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</si>
  <si>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</si>
  <si>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</si>
  <si>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t>#7</t>
  </si>
  <si>
    <t>Sample</t>
    <phoneticPr fontId="1" type="noConversion"/>
  </si>
  <si>
    <t>UV LED var cur
calibration data</t>
    <phoneticPr fontId="1" type="noConversion"/>
  </si>
  <si>
    <t>IR LED var cur
calibration data</t>
    <phoneticPr fontId="1" type="noConversion"/>
  </si>
  <si>
    <t>UV PD
calibration data</t>
    <phoneticPr fontId="1" type="noConversion"/>
  </si>
  <si>
    <t>IR PD
calibration data</t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</si>
  <si>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</si>
  <si>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</si>
  <si>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</si>
  <si>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</si>
  <si>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</si>
  <si>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</si>
  <si>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</si>
  <si>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</si>
  <si>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</si>
  <si>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</si>
  <si>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</si>
  <si>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</si>
  <si>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</si>
  <si>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IR PD measure point before LED off (usec)</t>
    <phoneticPr fontId="1" type="noConversion"/>
  </si>
  <si>
    <t>PD ADC</t>
    <phoneticPr fontId="1" type="noConversion"/>
  </si>
  <si>
    <t>PD #1
ADC</t>
    <phoneticPr fontId="1" type="noConversion"/>
  </si>
  <si>
    <t>PD #2
ADC</t>
  </si>
  <si>
    <t xml:space="preserve"> - 각 PD 에 대해 10번의 ADC 변환후 평균값 획득</t>
    <phoneticPr fontId="1" type="noConversion"/>
  </si>
  <si>
    <t xml:space="preserve"> - ADC 변환은 LED off 되기 300 usec 이전에 시작되며 LED off 되기 이전에 완료 됨</t>
    <phoneticPr fontId="1" type="noConversion"/>
  </si>
  <si>
    <t xml:space="preserve"> - 총 ADC 변환 시간 : 300 usec 미만 소요 됨</t>
    <phoneticPr fontId="1" type="noConversion"/>
  </si>
  <si>
    <t>&lt; 300 usec</t>
    <phoneticPr fontId="1" type="noConversion"/>
  </si>
  <si>
    <t>PD sensor</t>
    <phoneticPr fontId="1" type="noConversion"/>
  </si>
  <si>
    <t>LED on/off interval (100 msec)</t>
    <phoneticPr fontId="1" type="noConversion"/>
  </si>
  <si>
    <t xml:space="preserve"> - PD ADC 시작 시간 조정 가능 : UV PD(PARM 70),  IR PD(PARM 75)</t>
    <phoneticPr fontId="1" type="noConversion"/>
  </si>
  <si>
    <t xml:space="preserve">   하지만 변경하지 않고 300 usec 를 유지하기를 권장 함</t>
    <phoneticPr fontId="1" type="noConversion"/>
  </si>
  <si>
    <t>R375 값 변경 (1 ohm --&gt; 0 ohm)</t>
    <phoneticPr fontId="1" type="noConversion"/>
  </si>
  <si>
    <t>RTD sensor 여러 개 설치시 오차 발생하는것 방지를 위해</t>
    <phoneticPr fontId="1" type="noConversion"/>
  </si>
  <si>
    <t xml:space="preserve"> - board 회로 부품 오차 calibration 기능</t>
    <phoneticPr fontId="1" type="noConversion"/>
  </si>
  <si>
    <t xml:space="preserve"> 강제 3.3V 입력에 대한 max 값 저장 및 이용</t>
    <phoneticPr fontId="1" type="noConversion"/>
  </si>
  <si>
    <t>default 800</t>
    <phoneticPr fontId="1" type="noConversion"/>
  </si>
  <si>
    <t>default 4,000</t>
    <phoneticPr fontId="1" type="noConversion"/>
  </si>
  <si>
    <t>PLC 로 출력하는 4-20mA 전류 출력 제어</t>
    <phoneticPr fontId="1" type="noConversion"/>
  </si>
  <si>
    <t xml:space="preserve"> - internal DAC #1/#2, 2개 출력을 사용</t>
    <phoneticPr fontId="1" type="noConversion"/>
  </si>
  <si>
    <t xml:space="preserve"> - resolution : 12-bit, 0-4095</t>
    <phoneticPr fontId="1" type="noConversion"/>
  </si>
  <si>
    <t xml:space="preserve"> - DAC 출력 값에 대한 4-20 mA 값 mapping</t>
    <phoneticPr fontId="1" type="noConversion"/>
  </si>
  <si>
    <t>0 mA</t>
    <phoneticPr fontId="1" type="noConversion"/>
  </si>
  <si>
    <t>4 mA</t>
    <phoneticPr fontId="1" type="noConversion"/>
  </si>
  <si>
    <t>20 mA</t>
    <phoneticPr fontId="1" type="noConversion"/>
  </si>
  <si>
    <t>current</t>
    <phoneticPr fontId="1" type="noConversion"/>
  </si>
  <si>
    <t>DAC value</t>
    <phoneticPr fontId="1" type="noConversion"/>
  </si>
  <si>
    <t xml:space="preserve"> - 농도에 따른 출력값 계산 관련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</si>
  <si>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</si>
  <si>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</si>
  <si>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</si>
  <si>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</si>
  <si>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</si>
  <si>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</si>
  <si>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</si>
  <si>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</si>
  <si>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</si>
  <si>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</si>
  <si>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</si>
  <si>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</si>
  <si>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</si>
  <si>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</si>
  <si>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</si>
  <si>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</si>
  <si>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</si>
  <si>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</si>
  <si>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</si>
  <si>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</si>
  <si>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V1.0</t>
    <phoneticPr fontId="1" type="noConversion"/>
  </si>
  <si>
    <t>Application image upload</t>
    <phoneticPr fontId="1" type="noConversion"/>
  </si>
  <si>
    <t>시료 #6</t>
  </si>
  <si>
    <t>시료 #7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</si>
  <si>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</si>
  <si>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</si>
  <si>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</si>
  <si>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</si>
  <si>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</si>
  <si>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</si>
  <si>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</si>
  <si>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</si>
  <si>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L20, L21 remove</t>
    <phoneticPr fontId="1" type="noConversion"/>
  </si>
  <si>
    <t>R375 change</t>
    <phoneticPr fontId="1" type="noConversion"/>
  </si>
  <si>
    <t>1 ohm --&gt; 0 ohm</t>
    <phoneticPr fontId="1" type="noConversion"/>
  </si>
  <si>
    <t>O</t>
    <phoneticPr fontId="1" type="noConversion"/>
  </si>
  <si>
    <t>3. Board
   Rework</t>
    <phoneticPr fontId="1" type="noConversion"/>
  </si>
  <si>
    <t>SW2 관련 수정 사항</t>
    <phoneticPr fontId="1" type="noConversion"/>
  </si>
  <si>
    <t>1. 회로도 상의 library 수정</t>
    <phoneticPr fontId="1" type="noConversion"/>
  </si>
  <si>
    <t>2. PCB silk 에 SW2 (DIP switch) 조립방향 marking 및 on/off 표시할 것</t>
    <phoneticPr fontId="1" type="noConversion"/>
  </si>
  <si>
    <t>3. hole size 과도하게 큼, 변경할것</t>
    <phoneticPr fontId="1" type="noConversion"/>
  </si>
  <si>
    <t>V0.2</t>
    <phoneticPr fontId="1" type="noConversion"/>
  </si>
  <si>
    <t>4. UART</t>
    <phoneticPr fontId="1" type="noConversion"/>
  </si>
  <si>
    <t xml:space="preserve"> UART #1 (PC)</t>
    <phoneticPr fontId="1" type="noConversion"/>
  </si>
  <si>
    <t xml:space="preserve"> UART #2 ()</t>
    <phoneticPr fontId="1" type="noConversion"/>
  </si>
  <si>
    <t xml:space="preserve"> UART #4 ()</t>
  </si>
  <si>
    <t xml:space="preserve"> UART #5 ()</t>
  </si>
  <si>
    <t>default : 0,  range : 0 .. 10</t>
    <phoneticPr fontId="1" type="noConversion"/>
  </si>
  <si>
    <t>consentration
(0 ~ 10%)</t>
    <phoneticPr fontId="1" type="noConversion"/>
  </si>
  <si>
    <t>Current
(4~20mA)</t>
    <phoneticPr fontId="1" type="noConversion"/>
  </si>
  <si>
    <t>5. Calibration</t>
    <phoneticPr fontId="1" type="noConversion"/>
  </si>
  <si>
    <t xml:space="preserve"> UV LED var. current calibration</t>
    <phoneticPr fontId="1" type="noConversion"/>
  </si>
  <si>
    <t xml:space="preserve"> IR LED var. current calibration</t>
    <phoneticPr fontId="1" type="noConversion"/>
  </si>
  <si>
    <t xml:space="preserve"> UV PD max. vtg calibration</t>
    <phoneticPr fontId="1" type="noConversion"/>
  </si>
  <si>
    <t xml:space="preserve"> IR PD max. vtg calibration</t>
    <phoneticPr fontId="1" type="noConversion"/>
  </si>
  <si>
    <t xml:space="preserve"> 4~20mA OUT 0 calibration</t>
    <phoneticPr fontId="1" type="noConversion"/>
  </si>
  <si>
    <t xml:space="preserve"> 4~20mA OUT 1 calibration</t>
  </si>
  <si>
    <t xml:space="preserve"> 4~20mA OUT 2 calibration</t>
  </si>
  <si>
    <t xml:space="preserve"> 4~20mA OUT 3 calibration</t>
  </si>
  <si>
    <t xml:space="preserve"> RTD #0 calibration</t>
    <phoneticPr fontId="1" type="noConversion"/>
  </si>
  <si>
    <t xml:space="preserve"> RTD #1 calibration</t>
  </si>
  <si>
    <t xml:space="preserve"> RTD #2 calibration</t>
  </si>
  <si>
    <t xml:space="preserve"> RTD #3 calibration</t>
  </si>
  <si>
    <t xml:space="preserve"> 4~20mA IN 0 calibration</t>
    <phoneticPr fontId="1" type="noConversion"/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</si>
  <si>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</si>
  <si>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</si>
  <si>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</si>
  <si>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</si>
  <si>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</si>
  <si>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</si>
  <si>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</si>
  <si>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</si>
  <si>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default 744</t>
    <phoneticPr fontId="1" type="noConversion"/>
  </si>
  <si>
    <t>default 3722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</si>
  <si>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</si>
  <si>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</si>
  <si>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</si>
  <si>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</si>
  <si>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</si>
  <si>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</si>
  <si>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CAL_420_OUT3_4m</t>
    <phoneticPr fontId="1" type="noConversion"/>
  </si>
  <si>
    <t>CAL_420_OUT3_20m</t>
    <phoneticPr fontId="1" type="noConversion"/>
  </si>
  <si>
    <t>CAL_IR_PD0_33V</t>
    <phoneticPr fontId="1" type="noConversion"/>
  </si>
  <si>
    <t>CAL_IR_PD1_33V</t>
    <phoneticPr fontId="1" type="noConversion"/>
  </si>
  <si>
    <t>CAL_UV_PD0_33V</t>
    <phoneticPr fontId="1" type="noConversion"/>
  </si>
  <si>
    <t>CAL_UV_PD1_33V</t>
    <phoneticPr fontId="1" type="noConversion"/>
  </si>
  <si>
    <t>CAL_UV_LED_CUR_100m</t>
    <phoneticPr fontId="1" type="noConversion"/>
  </si>
  <si>
    <t>CAL_IR_LED_CUR_200m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</si>
  <si>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</si>
  <si>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</si>
  <si>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</si>
  <si>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</si>
  <si>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</si>
  <si>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</si>
  <si>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CAL_RTD2_000</t>
    <phoneticPr fontId="1" type="noConversion"/>
  </si>
  <si>
    <t>CAL_RTD2_100</t>
    <phoneticPr fontId="1" type="noConversion"/>
  </si>
  <si>
    <t>CAL_RTD2_200</t>
    <phoneticPr fontId="1" type="noConversion"/>
  </si>
  <si>
    <t>CAL_RTD3_000</t>
    <phoneticPr fontId="1" type="noConversion"/>
  </si>
  <si>
    <t>CAL_RTD3_100</t>
    <phoneticPr fontId="1" type="noConversion"/>
  </si>
  <si>
    <t>CAL_RTD3_200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</si>
  <si>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</si>
  <si>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</si>
  <si>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4-20mA 수신 회로 오류 수정해야 함</t>
    <phoneticPr fontId="1" type="noConversion"/>
  </si>
  <si>
    <t>1. R388 : not assemble 로 변경</t>
    <phoneticPr fontId="1" type="noConversion"/>
  </si>
  <si>
    <t>2. OP-AMP 회로 아래 그림과 같이 변경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</si>
  <si>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</si>
  <si>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</si>
  <si>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</si>
  <si>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</si>
  <si>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</si>
  <si>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</si>
  <si>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</si>
  <si>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</si>
  <si>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</si>
  <si>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</si>
  <si>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</si>
  <si>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</si>
  <si>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</si>
  <si>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</si>
  <si>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</si>
  <si>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</si>
  <si>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</si>
  <si>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</si>
  <si>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</si>
  <si>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</si>
  <si>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</si>
  <si>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</si>
  <si>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</si>
  <si>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</si>
  <si>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</si>
  <si>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</si>
  <si>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</si>
  <si>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</si>
  <si>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</si>
  <si>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</si>
  <si>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</si>
  <si>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</si>
  <si>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</si>
  <si>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</si>
  <si>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</si>
  <si>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</si>
  <si>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</si>
  <si>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</si>
  <si>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</si>
  <si>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</si>
  <si>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</si>
  <si>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</si>
  <si>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</si>
  <si>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</si>
  <si>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</si>
  <si>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</si>
  <si>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</si>
  <si>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</si>
  <si>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</si>
  <si>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</si>
  <si>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</si>
  <si>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</si>
  <si>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</si>
  <si>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</si>
  <si>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</si>
  <si>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</si>
  <si>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</si>
  <si>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</si>
  <si>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</si>
  <si>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</si>
  <si>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</si>
  <si>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UV LED 구동 전류 sense 저항값 변경</t>
    <phoneticPr fontId="1" type="noConversion"/>
  </si>
  <si>
    <t>IR LED 구동 전류 sense 저항값 변경</t>
    <phoneticPr fontId="1" type="noConversion"/>
  </si>
  <si>
    <t>R309, R310 change</t>
    <phoneticPr fontId="1" type="noConversion"/>
  </si>
  <si>
    <t>R326~R329 change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</si>
  <si>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</si>
  <si>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</si>
  <si>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</si>
  <si>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</si>
  <si>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</si>
  <si>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</si>
  <si>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</si>
  <si>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</si>
  <si>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</si>
  <si>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</si>
  <si>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</si>
  <si>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</si>
  <si>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</si>
  <si>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</si>
  <si>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</si>
  <si>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- 4~20mA out#2/3 svc</t>
  </si>
  <si>
    <t xml:space="preserve"> - 4~20mA out#2/3 svc</t>
    <phoneticPr fontId="1" type="noConversion"/>
  </si>
  <si>
    <t xml:space="preserve"> - 4~20mA out#0/1 svc</t>
  </si>
  <si>
    <t xml:space="preserve"> - 4~20mA out#0/1 svc</t>
    <phoneticPr fontId="1" type="noConversion"/>
  </si>
  <si>
    <t xml:space="preserve"> - board LED on/off svc</t>
    <phoneticPr fontId="1" type="noConversion"/>
  </si>
  <si>
    <t xml:space="preserve"> - RTD #1~#4 ADC svc</t>
    <phoneticPr fontId="1" type="noConversion"/>
  </si>
  <si>
    <t xml:space="preserve"> - 4~20mA in#0 svc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</si>
  <si>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</si>
  <si>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</si>
  <si>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 xml:space="preserve"> - UV LED on svc
 - UV PD ADC svc (sig)</t>
    <phoneticPr fontId="1" type="noConversion"/>
  </si>
  <si>
    <t xml:space="preserve"> - IR LED on svc
 - IR PD ADC svc (sig)</t>
    <phoneticPr fontId="1" type="noConversion"/>
  </si>
  <si>
    <t xml:space="preserve"> - UV PD ADC svc (dark)</t>
    <phoneticPr fontId="1" type="noConversion"/>
  </si>
  <si>
    <t xml:space="preserve"> - IR PD ADC svc (dark)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</si>
  <si>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</si>
  <si>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</si>
  <si>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</si>
  <si>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</si>
  <si>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</si>
  <si>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</si>
  <si>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</si>
  <si>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</si>
  <si>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</si>
  <si>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</si>
  <si>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</si>
  <si>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</si>
  <si>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</si>
  <si>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</si>
  <si>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</si>
  <si>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</si>
  <si>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</si>
  <si>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</si>
  <si>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</si>
  <si>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</si>
  <si>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</si>
  <si>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</si>
  <si>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</si>
  <si>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</si>
  <si>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</si>
  <si>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</si>
  <si>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</si>
  <si>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</si>
  <si>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</si>
  <si>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</si>
  <si>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UV PD
monitoring</t>
    <phoneticPr fontId="1" type="noConversion"/>
  </si>
  <si>
    <t>IR PD
monitoring</t>
    <phoneticPr fontId="1" type="noConversion"/>
  </si>
  <si>
    <t>50 msec</t>
    <phoneticPr fontId="1" type="noConversion"/>
  </si>
  <si>
    <t>UV signal
level ADC</t>
    <phoneticPr fontId="1" type="noConversion"/>
  </si>
  <si>
    <t>UV dark
level ADC</t>
    <phoneticPr fontId="1" type="noConversion"/>
  </si>
  <si>
    <t>IR signal
level ADC</t>
    <phoneticPr fontId="1" type="noConversion"/>
  </si>
  <si>
    <t>IR dark
level ADC</t>
    <phoneticPr fontId="1" type="noConversion"/>
  </si>
  <si>
    <t>4-20mA 수신 회로 오류 수정</t>
    <phoneticPr fontId="1" type="noConversion"/>
  </si>
  <si>
    <t>FW name</t>
    <phoneticPr fontId="1" type="noConversion"/>
  </si>
  <si>
    <t>TPID_DEBUG</t>
    <phoneticPr fontId="1" type="noConversion"/>
  </si>
  <si>
    <t>TPID_LCD_HMI</t>
  </si>
  <si>
    <t>TPID_PID_CTRL</t>
  </si>
  <si>
    <t>TPID_PLC</t>
  </si>
  <si>
    <t>TPID_RS485</t>
  </si>
  <si>
    <t xml:space="preserve"> - env init</t>
    <phoneticPr fontId="1" type="noConversion"/>
  </si>
  <si>
    <t>initialize env table to default except cal_info</t>
    <phoneticPr fontId="1" type="noConversion"/>
  </si>
  <si>
    <t>Nextion LCD 연결 connector 4핀으로 변경</t>
    <phoneticPr fontId="1" type="noConversion"/>
  </si>
  <si>
    <t>Nextion LCD connection</t>
    <phoneticPr fontId="1" type="noConversion"/>
  </si>
  <si>
    <t xml:space="preserve"> LCD 와 연결
 - Nextion protocol 구현 필요
 - 9600 baud, 8 data bit, no parity, 1 stop bit</t>
    <phoneticPr fontId="1" type="noConversion"/>
  </si>
  <si>
    <t xml:space="preserve"> - use UART#3, baud rate = 9600, data 8-bit, no parity, 1 stop bit</t>
    <phoneticPr fontId="1" type="noConversion"/>
  </si>
  <si>
    <t xml:space="preserve"> - uart 전용 driver 사용하면 안됨, MCU 와 logic level 로 직접 연결해야 함</t>
    <phoneticPr fontId="1" type="noConversion"/>
  </si>
  <si>
    <t>1. Nextion LCD 연결 connector 4 pin 으로 변경 해야 함</t>
    <phoneticPr fontId="1" type="noConversion"/>
  </si>
  <si>
    <t>2. Nextion LCD 연결 tx/rx 는 MCU 와 바로 연결해야 함</t>
    <phoneticPr fontId="1" type="noConversion"/>
  </si>
  <si>
    <t>+5V 연결핀 추가
 RS232 신호 direct 연결</t>
    <phoneticPr fontId="1" type="noConversion"/>
  </si>
  <si>
    <t xml:space="preserve">   향후 PCB 수정시 중간에 buffer 사용하는것이 좋음 (TXS0104E)</t>
    <phoneticPr fontId="1" type="noConversion"/>
  </si>
  <si>
    <t>6. I/O read/write</t>
    <phoneticPr fontId="1" type="noConversion"/>
  </si>
  <si>
    <t>Leak sensor input read</t>
    <phoneticPr fontId="1" type="noConversion"/>
  </si>
  <si>
    <t>Parallel input read</t>
    <phoneticPr fontId="1" type="noConversion"/>
  </si>
  <si>
    <t>Parallel output write</t>
    <phoneticPr fontId="1" type="noConversion"/>
  </si>
  <si>
    <t xml:space="preserve"> these ports data are valid </t>
    <phoneticPr fontId="1" type="noConversion"/>
  </si>
  <si>
    <t xml:space="preserve"> only when "READ_LEAK = 0"</t>
    <phoneticPr fontId="1" type="noConversion"/>
  </si>
  <si>
    <t xml:space="preserve"> Leak sensor inputs</t>
    <phoneticPr fontId="1" type="noConversion"/>
  </si>
  <si>
    <t xml:space="preserve"> Emergency Stop input</t>
    <phoneticPr fontId="1" type="noConversion"/>
  </si>
  <si>
    <t xml:space="preserve"> all these are active high input</t>
    <phoneticPr fontId="1" type="noConversion"/>
  </si>
  <si>
    <t>PD 수신단 회로 수정
(termination 저항, gain 변경)</t>
    <phoneticPr fontId="1" type="noConversion"/>
  </si>
  <si>
    <t>100 ohm termination
gain : 1x --&gt; 2x</t>
    <phoneticPr fontId="1" type="noConversion"/>
  </si>
  <si>
    <t>1. R309, R310 : 62 ohm x 4ea --&gt; 27 ohm x 4ea : 6.75 ohm</t>
    <phoneticPr fontId="1" type="noConversion"/>
  </si>
  <si>
    <t>1. R326, R329 : 62 ohm x 2ea --&gt; 24 ohm x 2ea</t>
    <phoneticPr fontId="1" type="noConversion"/>
  </si>
  <si>
    <t>default : 1,000</t>
    <phoneticPr fontId="1" type="noConversion"/>
  </si>
  <si>
    <t>default : 1,100</t>
    <phoneticPr fontId="1" type="noConversion"/>
  </si>
  <si>
    <t>62 --&gt; 24 ohm</t>
    <phoneticPr fontId="1" type="noConversion"/>
  </si>
  <si>
    <t>62 --&gt; 27 ohm</t>
    <phoneticPr fontId="1" type="noConversion"/>
  </si>
  <si>
    <t>PD 단 termination 저항 추가, gain 2x</t>
    <phoneticPr fontId="1" type="noConversion"/>
  </si>
  <si>
    <t>RS-485 isolation 회로 변경</t>
    <phoneticPr fontId="1" type="noConversion"/>
  </si>
  <si>
    <t>PID controller RS-232/RS-485 회로 확인후 변경</t>
    <phoneticPr fontId="1" type="noConversion"/>
  </si>
  <si>
    <t xml:space="preserve"> non-isolated RS-232
 PC-Link protocol, address = 1</t>
    <phoneticPr fontId="1" type="noConversion"/>
  </si>
  <si>
    <t>1. UART 종류 및 구성</t>
    <phoneticPr fontId="1" type="noConversion"/>
  </si>
  <si>
    <t>TRACE_FLAG</t>
    <phoneticPr fontId="1" type="noConversion"/>
  </si>
  <si>
    <t>0. Main Menu</t>
    <phoneticPr fontId="1" type="noConversion"/>
  </si>
  <si>
    <t>1. Measure(Stop)</t>
    <phoneticPr fontId="1" type="noConversion"/>
  </si>
  <si>
    <t>1-2. Parameter setting</t>
    <phoneticPr fontId="1" type="noConversion"/>
  </si>
  <si>
    <t>1-3. Measure(Warming)</t>
    <phoneticPr fontId="1" type="noConversion"/>
  </si>
  <si>
    <t>1-4. System Status(Calibration)</t>
    <phoneticPr fontId="1" type="noConversion"/>
  </si>
  <si>
    <t>2. Configuration (Password)</t>
    <phoneticPr fontId="1" type="noConversion"/>
  </si>
  <si>
    <t>2-1. Configuration Menu</t>
    <phoneticPr fontId="1" type="noConversion"/>
  </si>
  <si>
    <t>2-2. Control Relay</t>
    <phoneticPr fontId="1" type="noConversion"/>
  </si>
  <si>
    <t>2-3. Interface Baudrate</t>
    <phoneticPr fontId="1" type="noConversion"/>
  </si>
  <si>
    <t>2-5. Concentration Compensation</t>
    <phoneticPr fontId="1" type="noConversion"/>
  </si>
  <si>
    <t>PASSWORD</t>
    <phoneticPr fontId="1" type="noConversion"/>
  </si>
  <si>
    <t>password</t>
    <phoneticPr fontId="1" type="noConversion"/>
  </si>
  <si>
    <t>default : 825,373,492(0x31323334)</t>
    <phoneticPr fontId="1" type="noConversion"/>
  </si>
  <si>
    <t>MCU dead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</si>
  <si>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</si>
  <si>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</si>
  <si>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</si>
  <si>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</si>
  <si>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</si>
  <si>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 xml:space="preserve">   1. control relay 처리 화면 막을것</t>
    <phoneticPr fontId="1" type="noConversion"/>
  </si>
  <si>
    <t xml:space="preserve">2. serial 을 통한 password 확인 및 </t>
    <phoneticPr fontId="1" type="noConversion"/>
  </si>
  <si>
    <t xml:space="preserve">   변경기능 추가</t>
    <phoneticPr fontId="1" type="noConversion"/>
  </si>
  <si>
    <t>1. control relay 처리 막음</t>
    <phoneticPr fontId="1" type="noConversion"/>
  </si>
  <si>
    <t>1. interface baudrate 설정 관련 수정</t>
    <phoneticPr fontId="1" type="noConversion"/>
  </si>
  <si>
    <t>2. baudrate 4800/115200 선택 안됨</t>
    <phoneticPr fontId="1" type="noConversion"/>
  </si>
  <si>
    <t xml:space="preserve">   (Nextion LCD 수정 필요)</t>
    <phoneticPr fontId="1" type="noConversion"/>
  </si>
  <si>
    <t>2-3. RS485 Slave Address</t>
    <phoneticPr fontId="1" type="noConversion"/>
  </si>
  <si>
    <t>1. RS-485 address debugging 및</t>
    <phoneticPr fontId="1" type="noConversion"/>
  </si>
  <si>
    <t xml:space="preserve">   저장 기능 추가</t>
    <phoneticPr fontId="1" type="noConversion"/>
  </si>
  <si>
    <t>2-4. SD memory information</t>
    <phoneticPr fontId="1" type="noConversion"/>
  </si>
  <si>
    <t>1. SD memory info 관련 수정</t>
    <phoneticPr fontId="1" type="noConversion"/>
  </si>
  <si>
    <t>1. factory reset 관련 수정</t>
    <phoneticPr fontId="1" type="noConversion"/>
  </si>
  <si>
    <t xml:space="preserve">2-6. change password </t>
    <phoneticPr fontId="1" type="noConversion"/>
  </si>
  <si>
    <t>1. password 입력 기능 debugging</t>
    <phoneticPr fontId="1" type="noConversion"/>
  </si>
  <si>
    <t>1. password change 관련 수정</t>
    <phoneticPr fontId="1" type="noConversion"/>
  </si>
  <si>
    <t>V0.4</t>
    <phoneticPr fontId="1" type="noConversion"/>
  </si>
  <si>
    <t xml:space="preserve"> UART #3 (Nextion LCD)</t>
    <phoneticPr fontId="1" type="noConversion"/>
  </si>
  <si>
    <t>V0.3</t>
    <phoneticPr fontId="1" type="noConversion"/>
  </si>
  <si>
    <t>X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</si>
  <si>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</si>
  <si>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</si>
  <si>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장비 실장</t>
    <phoneticPr fontId="1" type="noConversion"/>
  </si>
  <si>
    <t>LCD Menu Tree for Nu-2000
(v0.0.1, 2021.1.15)</t>
    <phoneticPr fontId="1" type="noConversion"/>
  </si>
  <si>
    <t>Nu-2000</t>
    <phoneticPr fontId="1" type="noConversion"/>
  </si>
  <si>
    <t>Concentration Analyzer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</si>
  <si>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</si>
  <si>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</si>
  <si>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</si>
  <si>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</si>
  <si>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</si>
  <si>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</si>
  <si>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</si>
  <si>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</si>
  <si>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</si>
  <si>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</si>
  <si>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</si>
  <si>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</si>
  <si>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</si>
  <si>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</si>
  <si>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</si>
  <si>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</si>
  <si>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</si>
  <si>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</si>
  <si>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</si>
  <si>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</si>
  <si>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</si>
  <si>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</si>
  <si>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</si>
  <si>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</si>
  <si>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</si>
  <si>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</si>
  <si>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</si>
  <si>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</si>
  <si>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</si>
  <si>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</si>
  <si>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</si>
  <si>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</si>
  <si>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Done</t>
    <phoneticPr fontId="1" type="noConversion"/>
  </si>
  <si>
    <t>한영넉스 온도 controller</t>
    <phoneticPr fontId="1" type="noConversion"/>
  </si>
  <si>
    <t>1. ML-D2H</t>
    <phoneticPr fontId="1" type="noConversion"/>
  </si>
  <si>
    <t>1 : unuse</t>
    <phoneticPr fontId="1" type="noConversion"/>
  </si>
  <si>
    <t>4 : unuse</t>
    <phoneticPr fontId="1" type="noConversion"/>
  </si>
  <si>
    <t>5 : GND</t>
    <phoneticPr fontId="1" type="noConversion"/>
  </si>
  <si>
    <t>2 : Rx(ML-D2H 기준)</t>
    <phoneticPr fontId="1" type="noConversion"/>
  </si>
  <si>
    <t>3 : Tx(ML-D2H 기준)</t>
    <phoneticPr fontId="1" type="noConversion"/>
  </si>
  <si>
    <t>ML-D2H receptacle</t>
    <phoneticPr fontId="1" type="noConversion"/>
  </si>
  <si>
    <t>plug front view</t>
    <phoneticPr fontId="1" type="noConversion"/>
  </si>
  <si>
    <t>plug 삽입 방향</t>
    <phoneticPr fontId="1" type="noConversion"/>
  </si>
  <si>
    <t>GND</t>
    <phoneticPr fontId="1" type="noConversion"/>
  </si>
  <si>
    <t>ML-D2H</t>
    <phoneticPr fontId="1" type="noConversion"/>
  </si>
  <si>
    <t>Nu-2000 Main board</t>
    <phoneticPr fontId="1" type="noConversion"/>
  </si>
  <si>
    <t xml:space="preserve">   - RS-232 interface : USB mini B type connector</t>
    <phoneticPr fontId="1" type="noConversion"/>
  </si>
  <si>
    <t xml:space="preserve">   - 9600 bps, 8 data bit, 1 stop bit, even parity</t>
    <phoneticPr fontId="1" type="noConversion"/>
  </si>
  <si>
    <t xml:space="preserve">   - PC-Link Protocol</t>
    <phoneticPr fontId="1" type="noConversion"/>
  </si>
  <si>
    <t>2. PC-Link Protocol</t>
    <phoneticPr fontId="1" type="noConversion"/>
  </si>
  <si>
    <t>STX</t>
    <phoneticPr fontId="1" type="noConversion"/>
  </si>
  <si>
    <t>Command</t>
    <phoneticPr fontId="1" type="noConversion"/>
  </si>
  <si>
    <t>CR</t>
    <phoneticPr fontId="1" type="noConversion"/>
  </si>
  <si>
    <t>LF</t>
    <phoneticPr fontId="1" type="noConversion"/>
  </si>
  <si>
    <t>0x02</t>
  </si>
  <si>
    <t>0x0d</t>
  </si>
  <si>
    <t>0x0d</t>
    <phoneticPr fontId="1" type="noConversion"/>
  </si>
  <si>
    <t>0x0a</t>
  </si>
  <si>
    <t>0x0a</t>
    <phoneticPr fontId="1" type="noConversion"/>
  </si>
  <si>
    <t>always ASCII character</t>
    <phoneticPr fontId="1" type="noConversion"/>
  </si>
  <si>
    <t>W</t>
    <phoneticPr fontId="1" type="noConversion"/>
  </si>
  <si>
    <t>H</t>
    <phoneticPr fontId="1" type="noConversion"/>
  </si>
  <si>
    <t>none</t>
    <phoneticPr fontId="1" type="noConversion"/>
  </si>
  <si>
    <t xml:space="preserve"> module name, version reques</t>
    <phoneticPr fontId="1" type="noConversion"/>
  </si>
  <si>
    <t>R</t>
    <phoneticPr fontId="1" type="noConversion"/>
  </si>
  <si>
    <t>S</t>
    <phoneticPr fontId="1" type="noConversion"/>
  </si>
  <si>
    <t xml:space="preserve"> D register Read Sequencial</t>
    <phoneticPr fontId="1" type="noConversion"/>
  </si>
  <si>
    <t xml:space="preserve"> D register Write Sequencial</t>
    <phoneticPr fontId="1" type="noConversion"/>
  </si>
  <si>
    <t>,</t>
    <phoneticPr fontId="1" type="noConversion"/>
  </si>
  <si>
    <t>number
(01 - 32)</t>
    <phoneticPr fontId="1" type="noConversion"/>
  </si>
  <si>
    <t>D register start address</t>
    <phoneticPr fontId="1" type="noConversion"/>
  </si>
  <si>
    <t>number
(01 - 05)</t>
    <phoneticPr fontId="1" type="noConversion"/>
  </si>
  <si>
    <t xml:space="preserve"> D register Read Random
 multiple address can be followed</t>
    <phoneticPr fontId="1" type="noConversion"/>
  </si>
  <si>
    <t xml:space="preserve"> D register Write Random
 multiple address can be followed</t>
    <phoneticPr fontId="1" type="noConversion"/>
  </si>
  <si>
    <t xml:space="preserve"> --&gt; MCU 에서는 parity 사용을 위해 data 9-bit 로 설정해야 data 8bit  뒤에 parity 를 붙임</t>
    <phoneticPr fontId="1" type="noConversion"/>
  </si>
  <si>
    <t>number 는 10진수를 사용하며 ascii 로 보내야 함</t>
    <phoneticPr fontId="1" type="noConversion"/>
  </si>
  <si>
    <t>address 는 10진수를 사용하며 ascii 로 보내야 함</t>
    <phoneticPr fontId="1" type="noConversion"/>
  </si>
  <si>
    <t>write 시 data 는 16진수를 사용하며 ascii 로 보내야 함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</si>
  <si>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</si>
  <si>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</si>
  <si>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</si>
  <si>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</si>
  <si>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 temp. read</t>
    <phoneticPr fontId="1" type="noConversion"/>
  </si>
  <si>
    <t>pid_tc fake cmd svc</t>
    <phoneticPr fontId="1" type="noConversion"/>
  </si>
  <si>
    <t>read 시 data 는 16진수 ascii 로 보내짐</t>
    <phoneticPr fontId="1" type="noConversion"/>
  </si>
  <si>
    <t>3. register 내용 example</t>
    <phoneticPr fontId="1" type="noConversion"/>
  </si>
  <si>
    <t>0001</t>
    <phoneticPr fontId="1" type="noConversion"/>
  </si>
  <si>
    <t>PV</t>
    <phoneticPr fontId="1" type="noConversion"/>
  </si>
  <si>
    <t>0006</t>
    <phoneticPr fontId="1" type="noConversion"/>
  </si>
  <si>
    <t>SV</t>
    <phoneticPr fontId="1" type="noConversion"/>
  </si>
  <si>
    <t>0011</t>
    <phoneticPr fontId="1" type="noConversion"/>
  </si>
  <si>
    <t>MV</t>
    <phoneticPr fontId="1" type="noConversion"/>
  </si>
  <si>
    <t>0016</t>
    <phoneticPr fontId="1" type="noConversion"/>
  </si>
  <si>
    <t>0021</t>
    <phoneticPr fontId="1" type="noConversion"/>
  </si>
  <si>
    <t>TSV</t>
    <phoneticPr fontId="1" type="noConversion"/>
  </si>
  <si>
    <t>OUT1 on (100%), off(0%)</t>
    <phoneticPr fontId="1" type="noConversion"/>
  </si>
  <si>
    <t>0026</t>
    <phoneticPr fontId="1" type="noConversion"/>
  </si>
  <si>
    <t>EVT_ST</t>
    <phoneticPr fontId="1" type="noConversion"/>
  </si>
  <si>
    <t>CHST</t>
    <phoneticPr fontId="1" type="noConversion"/>
  </si>
  <si>
    <t>0027</t>
    <phoneticPr fontId="1" type="noConversion"/>
  </si>
  <si>
    <t>0031</t>
    <phoneticPr fontId="1" type="noConversion"/>
  </si>
  <si>
    <t>LOCK</t>
    <phoneticPr fontId="1" type="noConversion"/>
  </si>
  <si>
    <t>0032</t>
    <phoneticPr fontId="1" type="noConversion"/>
  </si>
  <si>
    <t>COMCHK</t>
    <phoneticPr fontId="1" type="noConversion"/>
  </si>
  <si>
    <t>0033</t>
    <phoneticPr fontId="1" type="noConversion"/>
  </si>
  <si>
    <t>PAR_SAVE</t>
    <phoneticPr fontId="1" type="noConversion"/>
  </si>
  <si>
    <t>0034</t>
    <phoneticPr fontId="1" type="noConversion"/>
  </si>
  <si>
    <t>PAR_COPY</t>
    <phoneticPr fontId="1" type="noConversion"/>
  </si>
  <si>
    <t>0036</t>
    <phoneticPr fontId="1" type="noConversion"/>
  </si>
  <si>
    <t>CHMD</t>
    <phoneticPr fontId="1" type="noConversion"/>
  </si>
  <si>
    <t>channel mode</t>
    <phoneticPr fontId="1" type="noConversion"/>
  </si>
  <si>
    <t>0041</t>
    <phoneticPr fontId="1" type="noConversion"/>
  </si>
  <si>
    <t>AT</t>
    <phoneticPr fontId="1" type="noConversion"/>
  </si>
  <si>
    <t>auto tuning</t>
    <phoneticPr fontId="1" type="noConversion"/>
  </si>
  <si>
    <t>0046</t>
    <phoneticPr fontId="1" type="noConversion"/>
  </si>
  <si>
    <t>R/S</t>
    <phoneticPr fontId="1" type="noConversion"/>
  </si>
  <si>
    <t>run/stop</t>
    <phoneticPr fontId="1" type="noConversion"/>
  </si>
  <si>
    <t>0047</t>
    <phoneticPr fontId="1" type="noConversion"/>
  </si>
  <si>
    <t>R/S_SAVE</t>
    <phoneticPr fontId="1" type="noConversion"/>
  </si>
  <si>
    <t>run/stop operation after power-on</t>
    <phoneticPr fontId="1" type="noConversion"/>
  </si>
  <si>
    <t>0048</t>
    <phoneticPr fontId="1" type="noConversion"/>
  </si>
  <si>
    <t>PAR_INIT</t>
    <phoneticPr fontId="1" type="noConversion"/>
  </si>
  <si>
    <t>parameter initialization</t>
    <phoneticPr fontId="1" type="noConversion"/>
  </si>
  <si>
    <t>0061</t>
    <phoneticPr fontId="1" type="noConversion"/>
  </si>
  <si>
    <t>EVST</t>
    <phoneticPr fontId="1" type="noConversion"/>
  </si>
  <si>
    <t>channel event</t>
    <phoneticPr fontId="1" type="noConversion"/>
  </si>
  <si>
    <t>0066</t>
    <phoneticPr fontId="1" type="noConversion"/>
  </si>
  <si>
    <t>EV.1ST</t>
    <phoneticPr fontId="1" type="noConversion"/>
  </si>
  <si>
    <t>0067</t>
  </si>
  <si>
    <t>EV.2ST</t>
  </si>
  <si>
    <t>0068</t>
  </si>
  <si>
    <t>EV.3ST</t>
  </si>
  <si>
    <t>0069</t>
  </si>
  <si>
    <t>EV.4ST</t>
  </si>
  <si>
    <t>0070</t>
  </si>
  <si>
    <t>EV.5ST</t>
  </si>
  <si>
    <t>0071</t>
  </si>
  <si>
    <t>EV.6ST</t>
  </si>
  <si>
    <t>0072</t>
  </si>
  <si>
    <t>EV.7ST</t>
  </si>
  <si>
    <t>0073</t>
  </si>
  <si>
    <t>EV.8ST</t>
  </si>
  <si>
    <t>0076</t>
    <phoneticPr fontId="1" type="noConversion"/>
  </si>
  <si>
    <t>EVBUS.1</t>
    <phoneticPr fontId="1" type="noConversion"/>
  </si>
  <si>
    <t>0077</t>
  </si>
  <si>
    <t>EVBUS.2</t>
  </si>
  <si>
    <t>0078</t>
  </si>
  <si>
    <t>EVBUS.3</t>
  </si>
  <si>
    <t>0079</t>
  </si>
  <si>
    <t>EVBUS.4</t>
  </si>
  <si>
    <t>0080</t>
  </si>
  <si>
    <t>EVBUS.5</t>
  </si>
  <si>
    <t>0081</t>
  </si>
  <si>
    <t>EVBUS.6</t>
  </si>
  <si>
    <t>0082</t>
  </si>
  <si>
    <t>EVBUS.7</t>
  </si>
  <si>
    <t>0083</t>
  </si>
  <si>
    <t>EVBUS.8</t>
  </si>
  <si>
    <t>0086</t>
    <phoneticPr fontId="1" type="noConversion"/>
  </si>
  <si>
    <t>PRS</t>
    <phoneticPr fontId="1" type="noConversion"/>
  </si>
  <si>
    <t>comm protocol</t>
    <phoneticPr fontId="1" type="noConversion"/>
  </si>
  <si>
    <t>0087</t>
    <phoneticPr fontId="1" type="noConversion"/>
  </si>
  <si>
    <t>BPS</t>
    <phoneticPr fontId="1" type="noConversion"/>
  </si>
  <si>
    <t>speed</t>
    <phoneticPr fontId="1" type="noConversion"/>
  </si>
  <si>
    <t>0088</t>
    <phoneticPr fontId="1" type="noConversion"/>
  </si>
  <si>
    <t>PRI</t>
    <phoneticPr fontId="1" type="noConversion"/>
  </si>
  <si>
    <t>parity</t>
    <phoneticPr fontId="1" type="noConversion"/>
  </si>
  <si>
    <t>0089</t>
    <phoneticPr fontId="1" type="noConversion"/>
  </si>
  <si>
    <t>STP</t>
    <phoneticPr fontId="1" type="noConversion"/>
  </si>
  <si>
    <t>stop bits</t>
    <phoneticPr fontId="1" type="noConversion"/>
  </si>
  <si>
    <t>0090</t>
    <phoneticPr fontId="1" type="noConversion"/>
  </si>
  <si>
    <t>DLN</t>
    <phoneticPr fontId="1" type="noConversion"/>
  </si>
  <si>
    <t>data length</t>
    <phoneticPr fontId="1" type="noConversion"/>
  </si>
  <si>
    <t>0091</t>
    <phoneticPr fontId="1" type="noConversion"/>
  </si>
  <si>
    <t>RPT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</si>
  <si>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</si>
  <si>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</si>
  <si>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</si>
  <si>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</si>
  <si>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</si>
  <si>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</si>
  <si>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</si>
  <si>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</si>
  <si>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</si>
  <si>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</si>
  <si>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</si>
  <si>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</si>
  <si>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0114</t>
  </si>
  <si>
    <t>RJC</t>
    <phoneticPr fontId="1" type="noConversion"/>
  </si>
  <si>
    <t>TC</t>
    <phoneticPr fontId="1" type="noConversion"/>
  </si>
  <si>
    <t>INP</t>
    <phoneticPr fontId="1" type="noConversion"/>
  </si>
  <si>
    <t>0121</t>
    <phoneticPr fontId="1" type="noConversion"/>
  </si>
  <si>
    <t>EV.1TY</t>
    <phoneticPr fontId="1" type="noConversion"/>
  </si>
  <si>
    <t>0122</t>
    <phoneticPr fontId="1" type="noConversion"/>
  </si>
  <si>
    <t>EV.1VL</t>
    <phoneticPr fontId="1" type="noConversion"/>
  </si>
  <si>
    <t>0123</t>
    <phoneticPr fontId="1" type="noConversion"/>
  </si>
  <si>
    <t>EV.1HY</t>
    <phoneticPr fontId="1" type="noConversion"/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</si>
  <si>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</si>
  <si>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</si>
  <si>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</si>
  <si>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</si>
  <si>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</si>
  <si>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</si>
  <si>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</si>
  <si>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</si>
  <si>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</si>
  <si>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</si>
  <si>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</si>
  <si>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</si>
  <si>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</si>
  <si>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EV.2TY</t>
  </si>
  <si>
    <t>EV.2VL</t>
  </si>
  <si>
    <t>EV.2HY</t>
  </si>
  <si>
    <t>EV.3TY</t>
  </si>
  <si>
    <t>EV.3VL</t>
  </si>
  <si>
    <t>EV.3HY</t>
  </si>
  <si>
    <t>EV.4TY</t>
  </si>
  <si>
    <t>EV.4VL</t>
  </si>
  <si>
    <t>EV.4HY</t>
  </si>
  <si>
    <t>EV.5TY</t>
  </si>
  <si>
    <t>EV.5VL</t>
  </si>
  <si>
    <t>EV.5HY</t>
  </si>
  <si>
    <t>EV.6TY</t>
  </si>
  <si>
    <t>EV.6VL</t>
  </si>
  <si>
    <t>EV.6HY</t>
  </si>
  <si>
    <t>EV.7TY</t>
  </si>
  <si>
    <t>EV.7VL</t>
  </si>
  <si>
    <t>EV.7HY</t>
  </si>
  <si>
    <t>EV.8TY</t>
  </si>
  <si>
    <t>EV.8VL</t>
  </si>
  <si>
    <t>EV.8HY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</si>
  <si>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</si>
  <si>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</si>
  <si>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</si>
  <si>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</si>
  <si>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</si>
  <si>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</si>
  <si>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</si>
  <si>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</si>
  <si>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</si>
  <si>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</si>
  <si>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</si>
  <si>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</si>
  <si>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</si>
  <si>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</si>
  <si>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</si>
  <si>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</si>
  <si>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</si>
  <si>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</si>
  <si>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</si>
  <si>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</si>
  <si>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</si>
  <si>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</si>
  <si>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</si>
  <si>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</si>
  <si>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</si>
  <si>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</si>
  <si>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</si>
  <si>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</si>
  <si>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</si>
  <si>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</si>
  <si>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</si>
  <si>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</si>
  <si>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</si>
  <si>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</si>
  <si>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</si>
  <si>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</si>
  <si>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</si>
  <si>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</si>
  <si>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</si>
  <si>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</si>
  <si>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0181</t>
  </si>
  <si>
    <t>0182</t>
  </si>
  <si>
    <t>0183</t>
  </si>
  <si>
    <t>0184</t>
  </si>
  <si>
    <t>0185</t>
  </si>
  <si>
    <t>0186</t>
  </si>
  <si>
    <t>0187</t>
  </si>
  <si>
    <t>0191</t>
  </si>
  <si>
    <t>0192</t>
  </si>
  <si>
    <t>LBA</t>
    <phoneticPr fontId="1" type="noConversion"/>
  </si>
  <si>
    <t>LBD</t>
    <phoneticPr fontId="1" type="noConversion"/>
  </si>
  <si>
    <t>EVSTOP</t>
    <phoneticPr fontId="1" type="noConversion"/>
  </si>
  <si>
    <t>HBC</t>
    <phoneticPr fontId="1" type="noConversion"/>
  </si>
  <si>
    <t>HBA</t>
    <phoneticPr fontId="1" type="noConversion"/>
  </si>
  <si>
    <t>HB_HYS</t>
    <phoneticPr fontId="1" type="noConversion"/>
  </si>
  <si>
    <t>PB</t>
    <phoneticPr fontId="1" type="noConversion"/>
  </si>
  <si>
    <t>TI</t>
    <phoneticPr fontId="1" type="noConversion"/>
  </si>
  <si>
    <t>TD</t>
    <phoneticPr fontId="1" type="noConversion"/>
  </si>
  <si>
    <t>AP</t>
    <phoneticPr fontId="1" type="noConversion"/>
  </si>
  <si>
    <t>MR</t>
    <phoneticPr fontId="1" type="noConversion"/>
  </si>
  <si>
    <t>CT</t>
    <phoneticPr fontId="1" type="noConversion"/>
  </si>
  <si>
    <t>PO</t>
    <phoneticPr fontId="1" type="noConversion"/>
  </si>
  <si>
    <t>HYS</t>
    <phoneticPr fontId="1" type="noConversion"/>
  </si>
  <si>
    <t>RO</t>
    <phoneticPr fontId="1" type="noConversion"/>
  </si>
  <si>
    <t>RUP</t>
    <phoneticPr fontId="1" type="noConversion"/>
  </si>
  <si>
    <t>RDN</t>
    <phoneticPr fontId="1" type="noConversion"/>
  </si>
  <si>
    <t>RMIN</t>
    <phoneticPr fontId="1" type="noConversion"/>
  </si>
  <si>
    <t>RHRS</t>
    <phoneticPr fontId="1" type="noConversion"/>
  </si>
  <si>
    <t>DR</t>
    <phoneticPr fontId="1" type="noConversion"/>
  </si>
  <si>
    <t>OHL</t>
    <phoneticPr fontId="1" type="noConversion"/>
  </si>
  <si>
    <t>OLL</t>
    <phoneticPr fontId="1" type="noConversion"/>
  </si>
  <si>
    <t>AT_HYS</t>
    <phoneticPr fontId="1" type="noConversion"/>
  </si>
  <si>
    <t>BS</t>
    <phoneticPr fontId="1" type="noConversion"/>
  </si>
  <si>
    <t>FL</t>
    <phoneticPr fontId="1" type="noConversion"/>
  </si>
  <si>
    <t>SVH</t>
    <phoneticPr fontId="1" type="noConversion"/>
  </si>
  <si>
    <t>SVL</t>
    <phoneticPr fontId="1" type="noConversion"/>
  </si>
  <si>
    <t>FRH</t>
    <phoneticPr fontId="1" type="noConversion"/>
  </si>
  <si>
    <t>FRL</t>
    <phoneticPr fontId="1" type="noConversion"/>
  </si>
  <si>
    <t>SLH</t>
    <phoneticPr fontId="1" type="noConversion"/>
  </si>
  <si>
    <t>SLL</t>
    <phoneticPr fontId="1" type="noConversion"/>
  </si>
  <si>
    <t>DOT</t>
    <phoneticPr fontId="1" type="noConversion"/>
  </si>
  <si>
    <t>PBC</t>
    <phoneticPr fontId="1" type="noConversion"/>
  </si>
  <si>
    <t>TIC</t>
    <phoneticPr fontId="1" type="noConversion"/>
  </si>
  <si>
    <t>TDC</t>
    <phoneticPr fontId="1" type="noConversion"/>
  </si>
  <si>
    <t>CTC</t>
    <phoneticPr fontId="1" type="noConversion"/>
  </si>
  <si>
    <t>POC</t>
    <phoneticPr fontId="1" type="noConversion"/>
  </si>
  <si>
    <t>HYSC</t>
    <phoneticPr fontId="1" type="noConversion"/>
  </si>
  <si>
    <t>ROC</t>
    <phoneticPr fontId="1" type="noConversion"/>
  </si>
  <si>
    <t>HC</t>
    <phoneticPr fontId="1" type="noConversion"/>
  </si>
  <si>
    <t>HC_DB</t>
    <phoneticPr fontId="1" type="noConversion"/>
  </si>
  <si>
    <t>측정값, temp. current</t>
    <phoneticPr fontId="1" type="noConversion"/>
  </si>
  <si>
    <t>설정값, temp. set value</t>
    <phoneticPr fontId="1" type="noConversion"/>
  </si>
  <si>
    <t>채널상태, channel status</t>
    <phoneticPr fontId="1" type="noConversion"/>
  </si>
  <si>
    <t>출력량</t>
    <phoneticPr fontId="1" type="noConversion"/>
  </si>
  <si>
    <t xml:space="preserve">현재목표 설정값, target set value </t>
    <phoneticPr fontId="1" type="noConversion"/>
  </si>
  <si>
    <t>이벤트 상태, event status</t>
    <phoneticPr fontId="1" type="noConversion"/>
  </si>
  <si>
    <t>이벤트 버스 출력 상태</t>
    <phoneticPr fontId="1" type="noConversion"/>
  </si>
  <si>
    <t>파라미터 변경 금지</t>
    <phoneticPr fontId="1" type="noConversion"/>
  </si>
  <si>
    <t>RS485 통신 유지 감지 시간 설정</t>
    <phoneticPr fontId="1" type="noConversion"/>
  </si>
  <si>
    <t>통신으로 파라미터 저장 설정</t>
    <phoneticPr fontId="1" type="noConversion"/>
  </si>
  <si>
    <t>수동으로 파라미터 저장</t>
    <phoneticPr fontId="1" type="noConversion"/>
  </si>
  <si>
    <t>x10 format</t>
    <phoneticPr fontId="1" type="noConversion"/>
  </si>
  <si>
    <t>event 발생에 대한 master flag</t>
    <phoneticPr fontId="1" type="noConversion"/>
  </si>
  <si>
    <t>event bus 1..8 에 대한 master flag</t>
    <phoneticPr fontId="1" type="noConversion"/>
  </si>
  <si>
    <t>EVBUS_ST</t>
    <phoneticPr fontId="1" type="noConversion"/>
  </si>
  <si>
    <t>0 - all parameter editing allowed</t>
    <phoneticPr fontId="1" type="noConversion"/>
  </si>
  <si>
    <t>0 - off</t>
    <phoneticPr fontId="1" type="noConversion"/>
  </si>
  <si>
    <t>0 - 자동으로 parameter 저장</t>
    <phoneticPr fontId="1" type="noConversion"/>
  </si>
  <si>
    <t>unuse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</si>
  <si>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</t>
    </r>
    <phoneticPr fontId="1" type="noConversion"/>
  </si>
  <si>
    <t>0(suto tuning stop),  1(auto tuning start)</t>
    <phoneticPr fontId="1" type="noConversion"/>
  </si>
  <si>
    <t>1(parameter init)</t>
    <phoneticPr fontId="1" type="noConversion"/>
  </si>
  <si>
    <t>event channel 별 event 발생 flag</t>
    <phoneticPr fontId="1" type="noConversion"/>
  </si>
  <si>
    <t>ch #1 event master flag</t>
    <phoneticPr fontId="1" type="noConversion"/>
  </si>
  <si>
    <t>ch #2 event master flag</t>
  </si>
  <si>
    <t>ch #3 event master flag</t>
  </si>
  <si>
    <t>ch #4 event master flag</t>
  </si>
  <si>
    <t>ch #5 event master flag</t>
  </si>
  <si>
    <t>ch #6 event master flag</t>
  </si>
  <si>
    <t>ch #7 event master flag</t>
  </si>
  <si>
    <t>ch #8 event master flag</t>
  </si>
  <si>
    <r>
      <t xml:space="preserve">event bus #1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</si>
  <si>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#2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</si>
  <si>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#3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</si>
  <si>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#4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</si>
  <si>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#5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</si>
  <si>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#6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</si>
  <si>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#7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</si>
  <si>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#8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</si>
  <si>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t>0(PC-link)</t>
    <phoneticPr fontId="1" type="noConversion"/>
  </si>
  <si>
    <t>0(9600)</t>
    <phoneticPr fontId="1" type="noConversion"/>
  </si>
  <si>
    <t>2(even parity)</t>
    <phoneticPr fontId="1" type="noConversion"/>
  </si>
  <si>
    <t>1(1 bit)</t>
    <phoneticPr fontId="1" type="noConversion"/>
  </si>
  <si>
    <t>8(8 bit)</t>
    <phoneticPr fontId="1" type="noConversion"/>
  </si>
  <si>
    <t>0(no delay)</t>
    <phoneticPr fontId="1" type="noConversion"/>
  </si>
  <si>
    <t>response delay</t>
    <phoneticPr fontId="1" type="noConversion"/>
  </si>
  <si>
    <t>output #1(heating) status,  0(off),  1(on)</t>
    <phoneticPr fontId="1" type="noConversion"/>
  </si>
  <si>
    <t>output #2(cooling) status,  0(off),  1(on)</t>
    <phoneticPr fontId="1" type="noConversion"/>
  </si>
  <si>
    <t>TC 사용시 기준 접점 보상온도 측정값</t>
    <phoneticPr fontId="1" type="noConversion"/>
  </si>
  <si>
    <t>TC 측정값</t>
    <phoneticPr fontId="1" type="noConversion"/>
  </si>
  <si>
    <t xml:space="preserve">입력 종류 선택, </t>
    <phoneticPr fontId="1" type="noConversion"/>
  </si>
  <si>
    <t>OUT_TYPE</t>
    <phoneticPr fontId="1" type="noConversion"/>
  </si>
  <si>
    <t>output #1, #2 type</t>
    <phoneticPr fontId="1" type="noConversion"/>
  </si>
  <si>
    <t>event ch#1 type selection</t>
    <phoneticPr fontId="1" type="noConversion"/>
  </si>
  <si>
    <t>0(off)</t>
    <phoneticPr fontId="1" type="noConversion"/>
  </si>
  <si>
    <t>event ch#1 event setting value</t>
    <phoneticPr fontId="1" type="noConversion"/>
  </si>
  <si>
    <t>event ch#1 event hysterisis value</t>
    <phoneticPr fontId="1" type="noConversion"/>
  </si>
  <si>
    <t>event ch#2 type selection</t>
    <phoneticPr fontId="1" type="noConversion"/>
  </si>
  <si>
    <t>event ch#2 event setting value</t>
    <phoneticPr fontId="1" type="noConversion"/>
  </si>
  <si>
    <t>event ch#2 event hysterisis value</t>
    <phoneticPr fontId="1" type="noConversion"/>
  </si>
  <si>
    <t>event ch#3 type selection</t>
    <phoneticPr fontId="1" type="noConversion"/>
  </si>
  <si>
    <t>event ch#3 event setting value</t>
    <phoneticPr fontId="1" type="noConversion"/>
  </si>
  <si>
    <t>event ch#3 event hysterisis value</t>
    <phoneticPr fontId="1" type="noConversion"/>
  </si>
  <si>
    <t>event ch#4 type selection</t>
    <phoneticPr fontId="1" type="noConversion"/>
  </si>
  <si>
    <t>event ch#4 event setting value</t>
    <phoneticPr fontId="1" type="noConversion"/>
  </si>
  <si>
    <t>event ch#4 event hysterisis value</t>
    <phoneticPr fontId="1" type="noConversion"/>
  </si>
  <si>
    <t>event ch#5 type selection</t>
    <phoneticPr fontId="1" type="noConversion"/>
  </si>
  <si>
    <t>event ch#5 event setting value</t>
    <phoneticPr fontId="1" type="noConversion"/>
  </si>
  <si>
    <t>event ch#5 event hysterisis value</t>
    <phoneticPr fontId="1" type="noConversion"/>
  </si>
  <si>
    <t>event ch#6 type selection</t>
    <phoneticPr fontId="1" type="noConversion"/>
  </si>
  <si>
    <t>event ch#6 event setting value</t>
    <phoneticPr fontId="1" type="noConversion"/>
  </si>
  <si>
    <t>event ch#6 event hysterisis value</t>
    <phoneticPr fontId="1" type="noConversion"/>
  </si>
  <si>
    <t>event ch#7 type selection</t>
    <phoneticPr fontId="1" type="noConversion"/>
  </si>
  <si>
    <t>event ch#7 event setting value</t>
    <phoneticPr fontId="1" type="noConversion"/>
  </si>
  <si>
    <t>event ch#7 event hysterisis value</t>
    <phoneticPr fontId="1" type="noConversion"/>
  </si>
  <si>
    <t>event ch#8 type selection</t>
    <phoneticPr fontId="1" type="noConversion"/>
  </si>
  <si>
    <t>event ch#8 event setting value</t>
    <phoneticPr fontId="1" type="noConversion"/>
  </si>
  <si>
    <t>event ch#8 event hysterisis value</t>
    <phoneticPr fontId="1" type="noConversion"/>
  </si>
  <si>
    <t>loop 단선 event 시간 설정</t>
    <phoneticPr fontId="1" type="noConversion"/>
  </si>
  <si>
    <t>loop 단선 event 불감대 설정</t>
    <phoneticPr fontId="1" type="noConversion"/>
  </si>
  <si>
    <t>event 발생시 운전 정지 설정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</si>
  <si>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0(계속운전)</t>
    </r>
    <r>
      <rPr>
        <sz val="10"/>
        <color theme="1"/>
        <rFont val="맑은 고딕"/>
        <family val="2"/>
        <charset val="129"/>
        <scheme val="minor"/>
      </rPr>
      <t>,  1(운전정지)</t>
    </r>
    <phoneticPr fontId="1" type="noConversion"/>
  </si>
  <si>
    <t>heater 단선 전류값, 1-50A</t>
    <phoneticPr fontId="1" type="noConversion"/>
  </si>
  <si>
    <t>heater 단선 전류값 설정, 0,1-50A</t>
    <phoneticPr fontId="1" type="noConversion"/>
  </si>
  <si>
    <t>heater 단선 hysterisis 설정, 0-50</t>
    <phoneticPr fontId="1" type="noConversion"/>
  </si>
  <si>
    <t>0.3</t>
    <phoneticPr fontId="1" type="noConversion"/>
  </si>
  <si>
    <t>적분시간 설정, 초</t>
    <phoneticPr fontId="1" type="noConversion"/>
  </si>
  <si>
    <t>미분시간 설정, 초</t>
    <phoneticPr fontId="1" type="noConversion"/>
  </si>
  <si>
    <t>240</t>
    <phoneticPr fontId="1" type="noConversion"/>
  </si>
  <si>
    <t>60</t>
    <phoneticPr fontId="1" type="noConversion"/>
  </si>
  <si>
    <t>가열/냉각 제어 : 과적분 방지 설정</t>
    <phoneticPr fontId="1" type="noConversion"/>
  </si>
  <si>
    <t>제어주기 설정, 1~100</t>
    <phoneticPr fontId="1" type="noConversion"/>
  </si>
  <si>
    <t>SSR 인 경우 2 로 설정</t>
    <phoneticPr fontId="1" type="noConversion"/>
  </si>
  <si>
    <t>on/off 온도 제어시 hysterisis 설정, 온도</t>
    <phoneticPr fontId="1" type="noConversion"/>
  </si>
  <si>
    <t>ramp 제어시 SV 상승온도 설정, 온도</t>
    <phoneticPr fontId="1" type="noConversion"/>
  </si>
  <si>
    <t>ramp 제어시 SV 하강온도 설정, 온도</t>
    <phoneticPr fontId="1" type="noConversion"/>
  </si>
  <si>
    <t>ramp 제어시 SV 변화시간 설정, 시간(분)</t>
    <phoneticPr fontId="1" type="noConversion"/>
  </si>
  <si>
    <t>ramp 제어시 SV 변화시간 설정, 시간(시)</t>
    <phoneticPr fontId="1" type="noConversion"/>
  </si>
  <si>
    <t xml:space="preserve">제어동작 설정 </t>
    <phoneticPr fontId="1" type="noConversion"/>
  </si>
  <si>
    <t>100 ??? 또는 90</t>
    <phoneticPr fontId="1" type="noConversion"/>
  </si>
  <si>
    <t>auto tuning hysterisis</t>
    <phoneticPr fontId="1" type="noConversion"/>
  </si>
  <si>
    <t>입력 보정 설정</t>
    <phoneticPr fontId="1" type="noConversion"/>
  </si>
  <si>
    <t>입력 필터 설정</t>
    <phoneticPr fontId="1" type="noConversion"/>
  </si>
  <si>
    <t>SV High limit, 온도</t>
    <phoneticPr fontId="1" type="noConversion"/>
  </si>
  <si>
    <t>SV Low limit, 온도</t>
    <phoneticPr fontId="1" type="noConversion"/>
  </si>
  <si>
    <t>PV High limit, 온도</t>
    <phoneticPr fontId="1" type="noConversion"/>
  </si>
  <si>
    <t>PV Low limit, 온도</t>
    <phoneticPr fontId="1" type="noConversion"/>
  </si>
  <si>
    <t>DCV 입력 선택시 스케일 상한 설정, mV</t>
    <phoneticPr fontId="1" type="noConversion"/>
  </si>
  <si>
    <t>DCV 입력 선택시 스케일 하한 설정, mV</t>
    <phoneticPr fontId="1" type="noConversion"/>
  </si>
  <si>
    <t>소수점 설정</t>
    <phoneticPr fontId="1" type="noConversion"/>
  </si>
  <si>
    <t>1(소수이하 1자리)</t>
    <phoneticPr fontId="1" type="noConversion"/>
  </si>
  <si>
    <t>냉각제어 비례대 설정, 온도</t>
    <phoneticPr fontId="1" type="noConversion"/>
  </si>
  <si>
    <t>냉각제어 적분시간 설정</t>
    <phoneticPr fontId="1" type="noConversion"/>
  </si>
  <si>
    <t>냉각제어 미분시간 설정</t>
    <phoneticPr fontId="1" type="noConversion"/>
  </si>
  <si>
    <t>냉각제어 제어주기 설정</t>
    <phoneticPr fontId="1" type="noConversion"/>
  </si>
  <si>
    <t>냉각제어 비상시 출력 설정</t>
    <phoneticPr fontId="1" type="noConversion"/>
  </si>
  <si>
    <t>냉각제어 on/off 제어 hysterisis 설정, 온도</t>
    <phoneticPr fontId="1" type="noConversion"/>
  </si>
  <si>
    <t>냉각제어 정지, 모니터 상태시 출력 설정</t>
    <phoneticPr fontId="1" type="noConversion"/>
  </si>
  <si>
    <t>가열, 가열/냉각 제어 설정</t>
    <phoneticPr fontId="1" type="noConversion"/>
  </si>
  <si>
    <r>
      <t xml:space="preserve">0(가열제어),  </t>
    </r>
    <r>
      <rPr>
        <sz val="10"/>
        <color rgb="FFFF0000"/>
        <rFont val="맑은 고딕"/>
        <family val="3"/>
        <charset val="129"/>
        <scheme val="minor"/>
      </rPr>
      <t>1(가열/냉각제어)</t>
    </r>
    <phoneticPr fontId="1" type="noConversion"/>
  </si>
  <si>
    <t>가열/냉각 제어 불감대 설정 (-100 ~ 50)</t>
    <phoneticPr fontId="1" type="noConversion"/>
  </si>
  <si>
    <t>4. 운용을 위한 register 사용 방법</t>
    <phoneticPr fontId="1" type="noConversion"/>
  </si>
  <si>
    <t>register</t>
    <phoneticPr fontId="1" type="noConversion"/>
  </si>
  <si>
    <t>addr</t>
    <phoneticPr fontId="1" type="noConversion"/>
  </si>
  <si>
    <t>name</t>
    <phoneticPr fontId="1" type="noConversion"/>
  </si>
  <si>
    <t>0000</t>
    <phoneticPr fontId="1" type="noConversion"/>
  </si>
  <si>
    <t>23(PT100, 소수점 1자리)</t>
    <phoneticPr fontId="1" type="noConversion"/>
  </si>
  <si>
    <t>0109</t>
    <phoneticPr fontId="1" type="noConversion"/>
  </si>
  <si>
    <t>0023</t>
    <phoneticPr fontId="1" type="noConversion"/>
  </si>
  <si>
    <t>value
(dec)</t>
    <phoneticPr fontId="1" type="noConversion"/>
  </si>
  <si>
    <t>초기화</t>
    <phoneticPr fontId="1" type="noConversion"/>
  </si>
  <si>
    <t>소수점 1자리</t>
    <phoneticPr fontId="1" type="noConversion"/>
  </si>
  <si>
    <t>0179</t>
    <phoneticPr fontId="1" type="noConversion"/>
  </si>
  <si>
    <t>0173</t>
    <phoneticPr fontId="1" type="noConversion"/>
  </si>
  <si>
    <t>0174</t>
    <phoneticPr fontId="1" type="noConversion"/>
  </si>
  <si>
    <t>0152</t>
    <phoneticPr fontId="1" type="noConversion"/>
  </si>
  <si>
    <t>0153</t>
    <phoneticPr fontId="1" type="noConversion"/>
  </si>
  <si>
    <t>x10 format, use address 102</t>
    <phoneticPr fontId="1" type="noConversion"/>
  </si>
  <si>
    <t>x10 format, use address 101</t>
    <phoneticPr fontId="1" type="noConversion"/>
  </si>
  <si>
    <t>출력량, 0 ~ 100%</t>
    <phoneticPr fontId="1" type="noConversion"/>
  </si>
  <si>
    <t>OUT1 on (100%), off(0%), , use address 103</t>
    <phoneticPr fontId="1" type="noConversion"/>
  </si>
  <si>
    <t>, use address 104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</si>
  <si>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
,  use address 110</t>
    </r>
    <phoneticPr fontId="1" type="noConversion"/>
  </si>
  <si>
    <t>0191</t>
    <phoneticPr fontId="1" type="noConversion"/>
  </si>
  <si>
    <t>0192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</si>
  <si>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0(stop)</t>
    </r>
    <r>
      <rPr>
        <sz val="10"/>
        <color theme="1"/>
        <rFont val="맑은 고딕"/>
        <family val="2"/>
        <charset val="129"/>
        <scheme val="minor"/>
      </rPr>
      <t>,  1(run)</t>
    </r>
    <phoneticPr fontId="1" type="noConversion"/>
  </si>
  <si>
    <t>run/stop --&gt; stop</t>
    <phoneticPr fontId="1" type="noConversion"/>
  </si>
  <si>
    <t>0110</t>
    <phoneticPr fontId="1" type="noConversion"/>
  </si>
  <si>
    <t>0002</t>
    <phoneticPr fontId="1" type="noConversion"/>
  </si>
  <si>
    <t>channel mode --&gt; drive mode</t>
    <phoneticPr fontId="1" type="noConversion"/>
  </si>
  <si>
    <r>
      <t xml:space="preserve">0(운전복귀안함),  </t>
    </r>
    <r>
      <rPr>
        <sz val="10"/>
        <color rgb="FFFF0000"/>
        <rFont val="맑은 고딕"/>
        <family val="3"/>
        <charset val="129"/>
        <scheme val="minor"/>
      </rPr>
      <t>1(운전복귀)</t>
    </r>
    <phoneticPr fontId="1" type="noConversion"/>
  </si>
  <si>
    <t>RS</t>
    <phoneticPr fontId="1" type="noConversion"/>
  </si>
  <si>
    <t>RS_SAVE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</si>
  <si>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0(역동작, 가열제어</t>
    </r>
    <r>
      <rPr>
        <sz val="10"/>
        <color theme="1"/>
        <rFont val="맑은 고딕"/>
        <family val="2"/>
        <charset val="129"/>
        <scheme val="minor"/>
      </rPr>
      <t>),  1(정동작, 냉각제어)</t>
    </r>
    <r>
      <rPr>
        <sz val="10"/>
        <color theme="1"/>
        <rFont val="맑은 고딕"/>
        <family val="3"/>
        <charset val="129"/>
        <scheme val="minor"/>
      </rPr>
      <t>, unuse</t>
    </r>
    <phoneticPr fontId="1" type="noConversion"/>
  </si>
  <si>
    <t xml:space="preserve">가열 비례대 설정, 온도, </t>
    <phoneticPr fontId="1" type="noConversion"/>
  </si>
  <si>
    <t>2(SSR), 제품에서 fix 되므로 unuse</t>
    <phoneticPr fontId="1" type="noConversion"/>
  </si>
  <si>
    <t>0010</t>
    <phoneticPr fontId="1" type="noConversion"/>
  </si>
  <si>
    <t>가열/냉각 제어 불감대 설정 (-100 ~ 50) --&gt; 1.0</t>
    <phoneticPr fontId="1" type="noConversion"/>
  </si>
  <si>
    <t>unuse (on/off 제어시에만 사용되므로)</t>
    <phoneticPr fontId="1" type="noConversion"/>
  </si>
  <si>
    <t>0156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</si>
  <si>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0(auto</t>
    </r>
    <r>
      <rPr>
        <sz val="10"/>
        <color theme="1"/>
        <rFont val="맑은 고딕"/>
        <family val="2"/>
        <charset val="129"/>
        <scheme val="minor"/>
      </rPr>
      <t>), 50~200</t>
    </r>
    <phoneticPr fontId="1" type="noConversion"/>
  </si>
  <si>
    <t>0154</t>
    <phoneticPr fontId="1" type="noConversion"/>
  </si>
  <si>
    <t>과적분 방지 설정, 0(auto)</t>
    <phoneticPr fontId="1" type="noConversion"/>
  </si>
  <si>
    <t>출력량 상한 제한 설정 (0.0~100.0) --&gt; heating 의 최대 상한</t>
    <phoneticPr fontId="1" type="noConversion"/>
  </si>
  <si>
    <t>출력량 하한 제한 설정 (0.0~100.0) --&gt; cooling 의 최대 상한 으로 동작 함</t>
    <phoneticPr fontId="1" type="noConversion"/>
  </si>
  <si>
    <t>0165</t>
    <phoneticPr fontId="1" type="noConversion"/>
  </si>
  <si>
    <t>0166</t>
    <phoneticPr fontId="1" type="noConversion"/>
  </si>
  <si>
    <t>0100</t>
    <phoneticPr fontId="1" type="noConversion"/>
  </si>
  <si>
    <t>heating 출력량 최대 상한</t>
    <phoneticPr fontId="1" type="noConversion"/>
  </si>
  <si>
    <t>cooling 출력량 최대 상한</t>
    <phoneticPr fontId="1" type="noConversion"/>
  </si>
  <si>
    <t>PID 가 아닌 PD 제어시 편차 줄이기 위해 사용</t>
    <phoneticPr fontId="1" type="noConversion"/>
  </si>
  <si>
    <t>비상시 출력 설정, 온도센서 단선시 출력양 설정</t>
    <phoneticPr fontId="1" type="noConversion"/>
  </si>
  <si>
    <t>정지, 모니터 상태 시 출력 설정, 운전 정지시 출력양 설정</t>
    <phoneticPr fontId="1" type="noConversion"/>
  </si>
  <si>
    <t>SV 변경에 따른 ramp 시 사용 됨.</t>
    <phoneticPr fontId="1" type="noConversion"/>
  </si>
  <si>
    <t>num</t>
    <phoneticPr fontId="1" type="noConversion"/>
  </si>
  <si>
    <t>공장초기화</t>
    <phoneticPr fontId="1" type="noConversion"/>
  </si>
  <si>
    <t>자사사용값</t>
    <phoneticPr fontId="1" type="noConversion"/>
  </si>
  <si>
    <t>0240</t>
    <phoneticPr fontId="1" type="noConversion"/>
  </si>
  <si>
    <t>0060</t>
    <phoneticPr fontId="1" type="noConversion"/>
  </si>
  <si>
    <t>- send 'WHO' cmd</t>
    <phoneticPr fontId="1" type="noConversion"/>
  </si>
  <si>
    <t>valid ACK</t>
    <phoneticPr fontId="1" type="noConversion"/>
  </si>
  <si>
    <t>- wait ACK</t>
    <phoneticPr fontId="1" type="noConversion"/>
  </si>
  <si>
    <t>- read some registers</t>
    <phoneticPr fontId="1" type="noConversion"/>
  </si>
  <si>
    <t>- identify PID state</t>
    <phoneticPr fontId="1" type="noConversion"/>
  </si>
  <si>
    <t xml:space="preserve">  3) used (auto-tuning O)</t>
    <phoneticPr fontId="1" type="noConversion"/>
  </si>
  <si>
    <t xml:space="preserve">  2) used (auto-tuning X)</t>
    <phoneticPr fontId="1" type="noConversion"/>
  </si>
  <si>
    <t>always</t>
    <phoneticPr fontId="1" type="noConversion"/>
  </si>
  <si>
    <t xml:space="preserve">   a) auto tuning event</t>
    <phoneticPr fontId="1" type="noConversion"/>
  </si>
  <si>
    <t xml:space="preserve">   b) run/stop event</t>
    <phoneticPr fontId="1" type="noConversion"/>
  </si>
  <si>
    <t>- auto tuning enable</t>
    <phoneticPr fontId="1" type="noConversion"/>
  </si>
  <si>
    <t>- wait auto tuning finish</t>
    <phoneticPr fontId="1" type="noConversion"/>
  </si>
  <si>
    <t xml:space="preserve">  1) check timer expired </t>
    <phoneticPr fontId="1" type="noConversion"/>
  </si>
  <si>
    <t xml:space="preserve">  2) check auto tuning done</t>
    <phoneticPr fontId="1" type="noConversion"/>
  </si>
  <si>
    <t>- event processing</t>
    <phoneticPr fontId="1" type="noConversion"/>
  </si>
  <si>
    <t>- check stop event</t>
    <phoneticPr fontId="1" type="noConversion"/>
  </si>
  <si>
    <t>- send STOP cmd</t>
    <phoneticPr fontId="1" type="noConversion"/>
  </si>
  <si>
    <t>- send RUN cmd</t>
    <phoneticPr fontId="1" type="noConversion"/>
  </si>
  <si>
    <t>auto tuning event</t>
    <phoneticPr fontId="1" type="noConversion"/>
  </si>
  <si>
    <t>no ACK</t>
    <phoneticPr fontId="1" type="noConversion"/>
  </si>
  <si>
    <t>no event</t>
    <phoneticPr fontId="1" type="noConversion"/>
  </si>
  <si>
    <t>1) auto tuning done event</t>
    <phoneticPr fontId="1" type="noConversion"/>
  </si>
  <si>
    <t>2) timer expire event</t>
    <phoneticPr fontId="1" type="noConversion"/>
  </si>
  <si>
    <t>3) auto tuning stop event</t>
    <phoneticPr fontId="1" type="noConversion"/>
  </si>
  <si>
    <t>ST00 : PID detect state</t>
    <phoneticPr fontId="1" type="noConversion"/>
  </si>
  <si>
    <t>ST10 :  identify state</t>
    <phoneticPr fontId="1" type="noConversion"/>
  </si>
  <si>
    <t>ST20 :  initial state</t>
    <phoneticPr fontId="1" type="noConversion"/>
  </si>
  <si>
    <t>ST30 :  stop state</t>
    <phoneticPr fontId="1" type="noConversion"/>
  </si>
  <si>
    <t>- read temp/other values</t>
    <phoneticPr fontId="1" type="noConversion"/>
  </si>
  <si>
    <t>ST40 :  run state</t>
    <phoneticPr fontId="1" type="noConversion"/>
  </si>
  <si>
    <t>ST50 :  auto tuning state</t>
    <phoneticPr fontId="1" type="noConversion"/>
  </si>
  <si>
    <t>- fake cmd svc</t>
    <phoneticPr fontId="1" type="noConversion"/>
  </si>
  <si>
    <t xml:space="preserve">       run event</t>
    <phoneticPr fontId="1" type="noConversion"/>
  </si>
  <si>
    <t xml:space="preserve">      stop event</t>
    <phoneticPr fontId="1" type="noConversion"/>
  </si>
  <si>
    <t>- initialize registers according to module state</t>
    <phoneticPr fontId="1" type="noConversion"/>
  </si>
  <si>
    <t xml:space="preserve">  1) Factory default state</t>
    <phoneticPr fontId="1" type="noConversion"/>
  </si>
  <si>
    <t>initial step &lt; max_step</t>
    <phoneticPr fontId="1" type="noConversion"/>
  </si>
  <si>
    <t>initial step &gt;= max_step</t>
    <phoneticPr fontId="1" type="noConversion"/>
  </si>
  <si>
    <t xml:space="preserve">  1) Factory default state initial</t>
    <phoneticPr fontId="1" type="noConversion"/>
  </si>
  <si>
    <t xml:space="preserve">  2) used state initial</t>
    <phoneticPr fontId="1" type="noConversion"/>
  </si>
  <si>
    <t>factory default state 구분에 사용</t>
    <phoneticPr fontId="1" type="noConversion"/>
  </si>
  <si>
    <t>auto-tuned 여부 판단용</t>
    <phoneticPr fontId="1" type="noConversion"/>
  </si>
  <si>
    <t>auto tuning 
에 의해 결정</t>
    <phoneticPr fontId="1" type="noConversion"/>
  </si>
  <si>
    <r>
      <t>set value low limit (10.0</t>
    </r>
    <r>
      <rPr>
        <sz val="10"/>
        <color theme="1"/>
        <rFont val="맑은 고딕"/>
        <family val="3"/>
        <charset val="129"/>
      </rPr>
      <t>°C)</t>
    </r>
    <phoneticPr fontId="1" type="noConversion"/>
  </si>
  <si>
    <t>set value high limit (40.0°C)</t>
    <phoneticPr fontId="1" type="noConversion"/>
  </si>
  <si>
    <t>250</t>
    <phoneticPr fontId="1" type="noConversion"/>
  </si>
  <si>
    <t>set value (25.0°C)</t>
    <phoneticPr fontId="1" type="noConversion"/>
  </si>
  <si>
    <t>0184</t>
    <phoneticPr fontId="1" type="noConversion"/>
  </si>
  <si>
    <t>가열제어주기, 2초</t>
    <phoneticPr fontId="1" type="noConversion"/>
  </si>
  <si>
    <t>냉각제어주기, 2초</t>
    <phoneticPr fontId="1" type="noConversion"/>
  </si>
  <si>
    <t>0111</t>
    <phoneticPr fontId="1" type="noConversion"/>
  </si>
  <si>
    <t>auto tuning off</t>
    <phoneticPr fontId="1" type="noConversion"/>
  </si>
  <si>
    <t>PT-100, 소수점 1자리 mode (factory default 일때만 실행)</t>
    <phoneticPr fontId="1" type="noConversion"/>
  </si>
  <si>
    <t xml:space="preserve">  4-1. initial step for module is in factory default state (step 0 ~ 15)</t>
    <phoneticPr fontId="1" type="noConversion"/>
  </si>
  <si>
    <t xml:space="preserve">  4-2. initial step for module is in used state (step 1 ~ 15)</t>
    <phoneticPr fontId="1" type="noConversion"/>
  </si>
  <si>
    <t>step</t>
    <phoneticPr fontId="1" type="noConversion"/>
  </si>
  <si>
    <t xml:space="preserve">  4-3. PID TC 가 공장초기화 상태인지를 판단하는 기준</t>
    <phoneticPr fontId="1" type="noConversion"/>
  </si>
  <si>
    <t>0400</t>
    <phoneticPr fontId="1" type="noConversion"/>
  </si>
  <si>
    <t xml:space="preserve">  4-5. Operation State Machine Diagram</t>
    <phoneticPr fontId="1" type="noConversion"/>
  </si>
  <si>
    <t xml:space="preserve">  4-4. Run/Stop mode 에서 주기적으로 읽어야 하는 registers</t>
    <phoneticPr fontId="1" type="noConversion"/>
  </si>
  <si>
    <t>동작read</t>
    <phoneticPr fontId="1" type="noConversion"/>
  </si>
  <si>
    <t>measured temp.</t>
    <phoneticPr fontId="1" type="noConversion"/>
  </si>
  <si>
    <t>0106</t>
    <phoneticPr fontId="1" type="noConversion"/>
  </si>
  <si>
    <t>0114</t>
    <phoneticPr fontId="1" type="noConversion"/>
  </si>
  <si>
    <t>OUT1_ST</t>
    <phoneticPr fontId="1" type="noConversion"/>
  </si>
  <si>
    <t>OUT2_ST</t>
    <phoneticPr fontId="1" type="noConversion"/>
  </si>
  <si>
    <t>output #1 (heating) on/off status</t>
    <phoneticPr fontId="1" type="noConversion"/>
  </si>
  <si>
    <t>output #2 (cooling) on/off status</t>
    <phoneticPr fontId="1" type="noConversion"/>
  </si>
  <si>
    <t>0104</t>
    <phoneticPr fontId="1" type="noConversion"/>
  </si>
  <si>
    <t>CH_ST</t>
    <phoneticPr fontId="1" type="noConversion"/>
  </si>
  <si>
    <t>channel status : run/stop, auto-tuning run/stop</t>
    <phoneticPr fontId="1" type="noConversion"/>
  </si>
  <si>
    <t>auto tuning state</t>
    <phoneticPr fontId="1" type="noConversion"/>
  </si>
  <si>
    <t>run/stop state</t>
    <phoneticPr fontId="1" type="noConversion"/>
  </si>
  <si>
    <t>MFC (Mass Flow Controller)</t>
    <phoneticPr fontId="1" type="noConversion"/>
  </si>
  <si>
    <t>1. Model : McMillan U803</t>
    <phoneticPr fontId="1" type="noConversion"/>
  </si>
  <si>
    <t>2. Operation</t>
    <phoneticPr fontId="1" type="noConversion"/>
  </si>
  <si>
    <t xml:space="preserve"> - flow rate input : 4-20mA</t>
    <phoneticPr fontId="1" type="noConversion"/>
  </si>
  <si>
    <t xml:space="preserve"> - flow rate output : 4-20mA</t>
    <phoneticPr fontId="1" type="noConversion"/>
  </si>
  <si>
    <t xml:space="preserve"> - MFC 는 flow rate input 값을 set point 로 간주하여 자동으로 flow rate 를 맞추는 작업을 하며</t>
    <phoneticPr fontId="1" type="noConversion"/>
  </si>
  <si>
    <t xml:space="preserve">   측정된 flow rate 를 output 을 보낸다.</t>
    <phoneticPr fontId="1" type="noConversion"/>
  </si>
  <si>
    <t xml:space="preserve"> - 따라서 원하는 flow rate 를 보내 주고 측정된 flow rate 는 표시만 한다.</t>
    <phoneticPr fontId="1" type="noConversion"/>
  </si>
  <si>
    <t xml:space="preserve"> - 측정된 flow rate 가 설정된 오차 범위를 벗어나면 warning 신호를 만들어 준다.</t>
    <phoneticPr fontId="1" type="noConversion"/>
  </si>
  <si>
    <t>3. Control remarks</t>
    <phoneticPr fontId="1" type="noConversion"/>
  </si>
  <si>
    <t xml:space="preserve"> - set point value 가 5% 미만이면 flow control 이 중단되며 단순히 flow sensor 역할을 한다. (auto stanby mode)</t>
    <phoneticPr fontId="1" type="noConversion"/>
  </si>
  <si>
    <t>- make run state</t>
    <phoneticPr fontId="1" type="noConversion"/>
  </si>
  <si>
    <t xml:space="preserve"> - model 명 : U803-2-C-F4-P20-CV6-FN</t>
    <phoneticPr fontId="1" type="noConversion"/>
  </si>
  <si>
    <t xml:space="preserve"> - flow rate : 10 ~ 50mL/min</t>
    <phoneticPr fontId="1" type="noConversion"/>
  </si>
  <si>
    <t xml:space="preserve"> - pressure psid : 10 ~ 30 typical</t>
    <phoneticPr fontId="1" type="noConversion"/>
  </si>
  <si>
    <t>Current
(mA)</t>
    <phoneticPr fontId="1" type="noConversion"/>
  </si>
  <si>
    <t>Flow rate
(mL/min)</t>
    <phoneticPr fontId="1" type="noConversion"/>
  </si>
  <si>
    <t>(1)</t>
    <phoneticPr fontId="1" type="noConversion"/>
  </si>
  <si>
    <t>(2)</t>
    <phoneticPr fontId="1" type="noConversion"/>
  </si>
  <si>
    <t>input value = flow rate (mL/min)</t>
    <phoneticPr fontId="1" type="noConversion"/>
  </si>
  <si>
    <t>output value = DAC_value (Current 에 대한)</t>
    <phoneticPr fontId="1" type="noConversion"/>
  </si>
  <si>
    <t>(3)</t>
    <phoneticPr fontId="1" type="noConversion"/>
  </si>
  <si>
    <t xml:space="preserve">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</si>
  <si>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4-1. target flow rate 를 4-20mA 전류로 출력하기 위한 공식</t>
    <phoneticPr fontId="1" type="noConversion"/>
  </si>
  <si>
    <t xml:space="preserve"> 위 graph 에서         --&gt;  FL (mL/min) = 3.125 x C (mA) - 12.5</t>
    <phoneticPr fontId="1" type="noConversion"/>
  </si>
  <si>
    <t xml:space="preserve"> (1) 식을 재정리하면  --&gt;  C (mA) = [FL(mL/min) + 12.5] / 3.125</t>
    <phoneticPr fontId="1" type="noConversion"/>
  </si>
  <si>
    <t>즉, 정리하면 flow rate (FL) 이 정해지면</t>
    <phoneticPr fontId="1" type="noConversion"/>
  </si>
  <si>
    <t xml:space="preserve"> (1) C (mA) = [FL(mL/min) + 12.5] / 3.125 식에 의해 C 를 계산한다</t>
    <phoneticPr fontId="1" type="noConversion"/>
  </si>
  <si>
    <t xml:space="preserve"> (2) 아래 식에 의해 target DAC value 를 계산하여 출력 한다.
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</si>
  <si>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4-2. 4-20mA 전류입력(DAC value)을 flow rate 로 변환하는 공식</t>
    <phoneticPr fontId="1" type="noConversion"/>
  </si>
  <si>
    <t xml:space="preserve"> (1) 아래 식에 의해 target DAC value 로 전류(C) 를 계산한다.
                     (DAC_val - DAC_cal-4m) x (20mA - 4mA)              (DAC_cal_20m - DAC_cal-4m) x 16
     C (mA) =  ----------------------------------------------- + 4.0 = ---------------------------------------- + 4.0
                             (DAC_cal_20m - DAC_cal-4m)                      (DAC_cal_20m - DAC_cal-4m)</t>
    <phoneticPr fontId="1" type="noConversion"/>
  </si>
  <si>
    <t xml:space="preserve"> (2) FL (mL/min) = 3.125 x C (mA) - 12.5 공식으로 FL 을 계산하여 표시 한다.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</si>
  <si>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</si>
  <si>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</si>
  <si>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 xml:space="preserve"> - PID controller 와의 통신, 통신 protocol 구현 (PC-Link)</t>
    <phoneticPr fontId="1" type="noConversion"/>
  </si>
  <si>
    <t xml:space="preserve"> - PID controller 와의 통신 protocol 구현 (PC-Link)</t>
    <phoneticPr fontId="1" type="noConversion"/>
  </si>
  <si>
    <t xml:space="preserve"> - parallel in/out port 는 PLC 와 연결 된다.</t>
    <phoneticPr fontId="1" type="noConversion"/>
  </si>
  <si>
    <t xml:space="preserve"> - 단순한 제어와 상태를 알려 주는데 사용 된다.</t>
    <phoneticPr fontId="1" type="noConversion"/>
  </si>
  <si>
    <t xml:space="preserve"> - Horiba 사의 CS-610F 의 parallel in/out 과 완전히 동일한 구성을 가져야 한다.</t>
    <phoneticPr fontId="1" type="noConversion"/>
  </si>
  <si>
    <t>looking into view</t>
    <phoneticPr fontId="1" type="noConversion"/>
  </si>
  <si>
    <t>Analog output port</t>
    <phoneticPr fontId="1" type="noConversion"/>
  </si>
  <si>
    <t xml:space="preserve"> - analog out port 는 PLC 와 연결 된다.</t>
    <phoneticPr fontId="1" type="noConversion"/>
  </si>
  <si>
    <t xml:space="preserve"> - 단순히 용액 측정 농도 2개를 4-20mA 출력 신호로 전송 한다.</t>
    <phoneticPr fontId="1" type="noConversion"/>
  </si>
  <si>
    <t xml:space="preserve"> - Horiba 사의 CS-610F 의 analog out 과 완전히 동일한 구성을 가져야 한다.</t>
    <phoneticPr fontId="1" type="noConversion"/>
  </si>
  <si>
    <t xml:space="preserve"> - DSUB 9 pin female connector 사용한다</t>
    <phoneticPr fontId="1" type="noConversion"/>
  </si>
  <si>
    <t xml:space="preserve"> - DSUB 25 pin female connector 사용한다</t>
    <phoneticPr fontId="1" type="noConversion"/>
  </si>
  <si>
    <t>4-20mA output #1</t>
    <phoneticPr fontId="1" type="noConversion"/>
  </si>
  <si>
    <t>4-20mA output #2</t>
  </si>
  <si>
    <t xml:space="preserve"> - current drive 능력은 1.5mA ~ 21mA 까지 가능해야 함.</t>
    <phoneticPr fontId="1" type="noConversion"/>
  </si>
  <si>
    <t xml:space="preserve">   (측정 농도가 측정 범위 이내 : 4~20mA 값으로 출력 한다)</t>
    <phoneticPr fontId="1" type="noConversion"/>
  </si>
  <si>
    <t xml:space="preserve">   (측정 농도가 측정 범위 이외 : 1.5mA, 또는 21mA 값으로 출력 한다)</t>
    <phoneticPr fontId="1" type="noConversion"/>
  </si>
  <si>
    <t>4. 구매한 MFC 동작 특성</t>
    <phoneticPr fontId="1" type="noConversion"/>
  </si>
  <si>
    <t>PLC interface</t>
    <phoneticPr fontId="1" type="noConversion"/>
  </si>
  <si>
    <t>외부 PLC 장비와의 연결/동작은 Horiba CS-610F 모델과 완전히 동일하게 되어야 한다. (3가지 연결 방식)</t>
    <phoneticPr fontId="1" type="noConversion"/>
  </si>
  <si>
    <t xml:space="preserve"> 1) Analog output : 4-20mA 출력 2 channel, 측정한 농도 출력</t>
    <phoneticPr fontId="1" type="noConversion"/>
  </si>
  <si>
    <t xml:space="preserve"> 2) Parallel input/output : control 또는 상태 monitor 를 위한 isolated digital 입출력</t>
    <phoneticPr fontId="1" type="noConversion"/>
  </si>
  <si>
    <t xml:space="preserve">   (아래 표의 DAC value 는 단순히 이론적인 계산값 임, 실제 calibration 된 값을 사용 해야 함)</t>
    <phoneticPr fontId="1" type="noConversion"/>
  </si>
  <si>
    <t>concentration #1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</si>
  <si>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</si>
  <si>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</si>
  <si>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</si>
  <si>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</si>
  <si>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</si>
  <si>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</si>
  <si>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</si>
  <si>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</si>
  <si>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</si>
  <si>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</si>
  <si>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</si>
  <si>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</si>
  <si>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</si>
  <si>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</si>
  <si>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</si>
  <si>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</si>
  <si>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</si>
  <si>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</si>
  <si>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</si>
  <si>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</si>
  <si>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</si>
  <si>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</si>
  <si>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</si>
  <si>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</si>
  <si>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</si>
  <si>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</si>
  <si>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</si>
  <si>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</si>
  <si>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</si>
  <si>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</si>
  <si>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</si>
  <si>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</si>
  <si>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</si>
  <si>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</si>
  <si>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</si>
  <si>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</si>
  <si>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</si>
  <si>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</si>
  <si>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 xml:space="preserve">   1) conc_float : 측정하여 계산된 concentration 값 (float value : 0 - 10 %)</t>
    <phoneticPr fontId="1" type="noConversion"/>
  </si>
  <si>
    <t xml:space="preserve">   2) conc_max : 농도값 max limit, (constant value)</t>
    <phoneticPr fontId="1" type="noConversion"/>
  </si>
  <si>
    <t xml:space="preserve">   3) conc_min : 농도값 min limit, (constant value)</t>
    <phoneticPr fontId="1" type="noConversion"/>
  </si>
  <si>
    <t>계산 공식</t>
    <phoneticPr fontId="1" type="noConversion"/>
  </si>
  <si>
    <t xml:space="preserve">   4) DAC_cal_4m : 4mA 출력 DAC 보정값 : constant value</t>
    <phoneticPr fontId="1" type="noConversion"/>
  </si>
  <si>
    <t xml:space="preserve">   5) DAC_cal_20m : 20mA 출력 DAC 보정값 : constant value</t>
    <phoneticPr fontId="1" type="noConversion"/>
  </si>
  <si>
    <r>
      <t xml:space="preserve"> 1) 현재 측정된 농도가 농도 측정 범위상의 백분위 위치가 어딘지 계산한다. 
</t>
    </r>
    <r>
      <rPr>
        <sz val="10"/>
        <color rgb="FFFF0000"/>
        <rFont val="맑은 고딕"/>
        <family val="3"/>
        <charset val="129"/>
        <scheme val="minor"/>
      </rPr>
      <t xml:space="preserve">                                                   (conc_float - conc_min)
 1) 농도의 위치(float) = conc_percent = ------------------------
                                                   (conc_max - conc_min)</t>
    </r>
    <phoneticPr fontId="1" type="noConversion"/>
  </si>
  <si>
    <r>
      <t xml:space="preserve"> 2) 계산된 백분위 위치에 맞는 4-20mA 출력을 위해 DAC value 를 계산한다.
</t>
    </r>
    <r>
      <rPr>
        <sz val="10"/>
        <color rgb="FFFF0000"/>
        <rFont val="맑은 고딕"/>
        <family val="3"/>
        <charset val="129"/>
        <scheme val="minor"/>
      </rPr>
      <t xml:space="preserve"> 2) DAC value = conc_percent x (DAC_cal_20m - DAC_cal_4m) + DAC_cal_4m</t>
    </r>
    <phoneticPr fontId="1" type="noConversion"/>
  </si>
  <si>
    <t xml:space="preserve"> 3) 측정된 농도가 범위를 많이 벗어나면 1.5mA 로 출력되도록 한다.</t>
    <phoneticPr fontId="1" type="noConversion"/>
  </si>
  <si>
    <t>Serial 통신</t>
    <phoneticPr fontId="1" type="noConversion"/>
  </si>
  <si>
    <t xml:space="preserve"> - serial 통신을 통해 측정된 농도 data 를 읽어가도록 할 수 있다.</t>
    <phoneticPr fontId="1" type="noConversion"/>
  </si>
  <si>
    <t xml:space="preserve"> - RS-232C 9pin connector 로 연결 한다.</t>
    <phoneticPr fontId="1" type="noConversion"/>
  </si>
  <si>
    <t xml:space="preserve"> - RS-232 setting : 9600 baud, 1 start bit, 8 data bit, no parity, 1 stop bit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</si>
  <si>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</si>
  <si>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</si>
  <si>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</si>
  <si>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ch1 : PWM output
BLDC motor test purpose</t>
    <phoneticPr fontId="1" type="noConversion"/>
  </si>
  <si>
    <t>34
(34 - 1)</t>
    <phoneticPr fontId="1" type="noConversion"/>
  </si>
  <si>
    <t>4.94 MHz
(0.2 usec)</t>
    <phoneticPr fontId="1" type="noConversion"/>
  </si>
  <si>
    <t>100
(100 - 1)</t>
    <phoneticPr fontId="1" type="noConversion"/>
  </si>
  <si>
    <t>49 KHz
(20 usec)</t>
    <phoneticPr fontId="1" type="noConversion"/>
  </si>
  <si>
    <t>1. Parallel input/output port</t>
    <phoneticPr fontId="1" type="noConversion"/>
  </si>
  <si>
    <t>2. Parallel input signal</t>
    <phoneticPr fontId="1" type="noConversion"/>
  </si>
  <si>
    <t xml:space="preserve"> - parallel input signal : MCU side : idle high, active low signal</t>
    <phoneticPr fontId="1" type="noConversion"/>
  </si>
  <si>
    <t xml:space="preserve"> - parallel output signal : MCU side : idle low, active high output control signal</t>
    <phoneticPr fontId="1" type="noConversion"/>
  </si>
  <si>
    <t xml:space="preserve"> - Note 1 : analog output 은 항상 출력 되어야 한다.</t>
    <phoneticPr fontId="1" type="noConversion"/>
  </si>
  <si>
    <t xml:space="preserve"> - Note 2 : Parallel output 은 항상 출력 되어야 한다.</t>
    <phoneticPr fontId="1" type="noConversion"/>
  </si>
  <si>
    <t xml:space="preserve"> - Note 3 : Parallel in(default) 과 serial 통신은 동시 사용 안되며 한번에 하나만 사용 한다.</t>
    <phoneticPr fontId="1" type="noConversion"/>
  </si>
  <si>
    <t xml:space="preserve">Parallel input common </t>
    <phoneticPr fontId="1" type="noConversion"/>
  </si>
  <si>
    <t>alarm on/off signal</t>
    <phoneticPr fontId="1" type="noConversion"/>
  </si>
  <si>
    <t>MCU : 0(alarm off),   1(alarm on)</t>
    <phoneticPr fontId="1" type="noConversion"/>
  </si>
  <si>
    <t>alarm on/off signal, MCU : 0(alarm off),   1(alarm on)</t>
    <phoneticPr fontId="1" type="noConversion"/>
  </si>
  <si>
    <t>hot water correction on/off signal</t>
    <phoneticPr fontId="1" type="noConversion"/>
  </si>
  <si>
    <t>MCU : 0(hot water correction),   1(normal OP)</t>
    <phoneticPr fontId="1" type="noConversion"/>
  </si>
  <si>
    <t>hot water correction on/off signal, MCU : 0(hot water correction),   1(normal OP)</t>
    <phoneticPr fontId="1" type="noConversion"/>
  </si>
  <si>
    <t xml:space="preserve">chemical solution type selection
</t>
    <phoneticPr fontId="1" type="noConversion"/>
  </si>
  <si>
    <t>chemical solution type selection
MCU side : par2/1/0 = 111 (not measure), 110(background correction)
                                101(1st chemical solution), 100(2nd chemical solution)
                                011(3rd), 010(4th), 001(5th), 000(6th)</t>
    <phoneticPr fontId="1" type="noConversion"/>
  </si>
  <si>
    <t>1st component concentration exceeds HH</t>
    <phoneticPr fontId="1" type="noConversion"/>
  </si>
  <si>
    <t>MCU : 0(normal),   1(exceed limit)</t>
    <phoneticPr fontId="1" type="noConversion"/>
  </si>
  <si>
    <t>1st component concentration exceeds H</t>
    <phoneticPr fontId="1" type="noConversion"/>
  </si>
  <si>
    <t>1st component concentration lowers L</t>
    <phoneticPr fontId="1" type="noConversion"/>
  </si>
  <si>
    <t>1st component concentration lowers LL</t>
    <phoneticPr fontId="1" type="noConversion"/>
  </si>
  <si>
    <t>2nd component concentration exceeds HH</t>
    <phoneticPr fontId="1" type="noConversion"/>
  </si>
  <si>
    <t>2nd component concentration exceeds H</t>
    <phoneticPr fontId="1" type="noConversion"/>
  </si>
  <si>
    <t>2nd component concentration lowers L</t>
    <phoneticPr fontId="1" type="noConversion"/>
  </si>
  <si>
    <t>2nd component concentration lowers LL</t>
    <phoneticPr fontId="1" type="noConversion"/>
  </si>
  <si>
    <t>parallel output common</t>
    <phoneticPr fontId="1" type="noConversion"/>
  </si>
  <si>
    <t>monitor error</t>
    <phoneticPr fontId="1" type="noConversion"/>
  </si>
  <si>
    <t>MCU : 1(normal),   0(monitor error)</t>
    <phoneticPr fontId="1" type="noConversion"/>
  </si>
  <si>
    <t>shows measuring</t>
    <phoneticPr fontId="1" type="noConversion"/>
  </si>
  <si>
    <t>MCU : 0(not measuring),   1(measuring)</t>
    <phoneticPr fontId="1" type="noConversion"/>
  </si>
  <si>
    <t xml:space="preserve">chemical solution type
</t>
    <phoneticPr fontId="1" type="noConversion"/>
  </si>
  <si>
    <t xml:space="preserve">MCU side : bit status of right table is reversed
</t>
    <phoneticPr fontId="1" type="noConversion"/>
  </si>
  <si>
    <t>MCU out : bit 2/1/0 = 000 (invalid), 001(BGC )
              010(1st CS), 011(2nd CS), 100(3rd CS), 
              101(4th CS), 110(5th CS), 111(6th CS)</t>
    <phoneticPr fontId="1" type="noConversion"/>
  </si>
  <si>
    <t>back ground correction status</t>
    <phoneticPr fontId="1" type="noConversion"/>
  </si>
  <si>
    <t>refer to horiba manual</t>
    <phoneticPr fontId="1" type="noConversion"/>
  </si>
  <si>
    <t>hot water correction status</t>
    <phoneticPr fontId="1" type="noConversion"/>
  </si>
  <si>
    <t>MCU : 0(not doing),   1(hot water correction)</t>
    <phoneticPr fontId="1" type="noConversion"/>
  </si>
  <si>
    <t>shows error</t>
    <phoneticPr fontId="1" type="noConversion"/>
  </si>
  <si>
    <t>MCU : 0(no error),   1(warning or error)</t>
    <phoneticPr fontId="1" type="noConversion"/>
  </si>
  <si>
    <t>repeat hot water correction input</t>
    <phoneticPr fontId="1" type="noConversion"/>
  </si>
  <si>
    <t>MCU : 0(input inactive),   1(input active)</t>
    <phoneticPr fontId="1" type="noConversion"/>
  </si>
  <si>
    <t>2nd component concentration exceeds HH,   0(normal),  1(exceed limit)</t>
    <phoneticPr fontId="1" type="noConversion"/>
  </si>
  <si>
    <t>2nd component concentration exceeds H,     0(normal),  1(exceed limit)</t>
    <phoneticPr fontId="1" type="noConversion"/>
  </si>
  <si>
    <t>2nd component concentration lowers L,        0(normal),  1(exceed limit)</t>
    <phoneticPr fontId="1" type="noConversion"/>
  </si>
  <si>
    <t>2nd component concentration lowers LL,      0(normal),  1(exceed limit)</t>
    <phoneticPr fontId="1" type="noConversion"/>
  </si>
  <si>
    <t>1st component concentration lowers LL,        0(normal),  1(exceed limit)</t>
    <phoneticPr fontId="1" type="noConversion"/>
  </si>
  <si>
    <t>1st component concentration lowers L,          0(normal),  1(exceed limit)</t>
    <phoneticPr fontId="1" type="noConversion"/>
  </si>
  <si>
    <t>1st component concentration exceeds H,       0(normal),  1(exceed limit)</t>
    <phoneticPr fontId="1" type="noConversion"/>
  </si>
  <si>
    <t>1st component concentration exceeds HH,     0(normal),  1(exceed limit)</t>
    <phoneticPr fontId="1" type="noConversion"/>
  </si>
  <si>
    <t>chemical solution type, bit 0</t>
    <phoneticPr fontId="1" type="noConversion"/>
  </si>
  <si>
    <t>chemical solution type, bit 1</t>
  </si>
  <si>
    <t>chemical solution type, bit 2</t>
  </si>
  <si>
    <t>repeat hot water correction input,  0(input inactive),   1(input active)</t>
    <phoneticPr fontId="1" type="noConversion"/>
  </si>
  <si>
    <t>show measuring,   0(not measuring),   1(measuring)</t>
    <phoneticPr fontId="1" type="noConversion"/>
  </si>
  <si>
    <t>show error,           0(no error),   1(warning or error)</t>
    <phoneticPr fontId="1" type="noConversion"/>
  </si>
  <si>
    <t>monitor error,      1(normal),   0(monitor error)</t>
    <phoneticPr fontId="1" type="noConversion"/>
  </si>
  <si>
    <t>back ground correction status,  refer to horiba manual</t>
    <phoneticPr fontId="1" type="noConversion"/>
  </si>
  <si>
    <t>hot water correction status,   0(not doing),   1(hot water correction)</t>
    <phoneticPr fontId="1" type="noConversion"/>
  </si>
  <si>
    <t>PWM</t>
    <phoneticPr fontId="1" type="noConversion"/>
  </si>
  <si>
    <t>TP82(timer 8, ch1)</t>
    <phoneticPr fontId="1" type="noConversion"/>
  </si>
  <si>
    <t xml:space="preserve"> 5. MFC 의 수명 연장을 위한 auto standby operation 의 활용</t>
    <phoneticPr fontId="1" type="noConversion"/>
  </si>
  <si>
    <t xml:space="preserve">     MFC 는 현재 valve 열린 상태를 그대로 유지함</t>
    <phoneticPr fontId="1" type="noConversion"/>
  </si>
  <si>
    <t xml:space="preserve">   - 계속 PV 를 monitoring 하다가 일정 오차 이상 벗아나면 다시 SV 전류를 흘리는 방식을 이용하면</t>
    <phoneticPr fontId="1" type="noConversion"/>
  </si>
  <si>
    <t xml:space="preserve">     MFC 의 수명 연장에 도움이 될 것으로 판단 됨.</t>
    <phoneticPr fontId="1" type="noConversion"/>
  </si>
  <si>
    <t xml:space="preserve">   - set value = 10/20/30/40/50 를 반복하여 아래쪽 또는 위쪽만 따라갈때 : 외부 압력 과다 또는 외부 압력 미달</t>
    <phoneticPr fontId="1" type="noConversion"/>
  </si>
  <si>
    <t xml:space="preserve">   - set value = 10/20/30/40/50 를 반복하여 어느 한 값에만 고정되어 있을때 : MFC 수명 다함으로 판정</t>
    <phoneticPr fontId="1" type="noConversion"/>
  </si>
  <si>
    <t xml:space="preserve">   - MFC self check 기능 추가해야 함.</t>
    <phoneticPr fontId="1" type="noConversion"/>
  </si>
  <si>
    <t xml:space="preserve"> 6. MFC self check 및 수명이 다 한 상태를 판단 하는 기준 고려해야 함</t>
    <phoneticPr fontId="1" type="noConversion"/>
  </si>
  <si>
    <t>1. 현재 Nu-2000 에 MFC 실장된 상태의 Flow Rate 측정 data</t>
    <phoneticPr fontId="1" type="noConversion"/>
  </si>
  <si>
    <t>SPM</t>
    <phoneticPr fontId="1" type="noConversion"/>
  </si>
  <si>
    <t xml:space="preserve"> - Pump : Iwaki, EHN-B21FC2R</t>
    <phoneticPr fontId="1" type="noConversion"/>
  </si>
  <si>
    <t xml:space="preserve"> - SPM : Stroke Per Minute</t>
    <phoneticPr fontId="1" type="noConversion"/>
  </si>
  <si>
    <t>Stroke
Length(%)</t>
    <phoneticPr fontId="1" type="noConversion"/>
  </si>
  <si>
    <t>MFC SV 에 대한 PV value (mL/min)</t>
    <phoneticPr fontId="1" type="noConversion"/>
  </si>
  <si>
    <t>15 ~ 25</t>
    <phoneticPr fontId="1" type="noConversion"/>
  </si>
  <si>
    <t>12 ~ 27</t>
    <phoneticPr fontId="1" type="noConversion"/>
  </si>
  <si>
    <t>12 ~ 25</t>
    <phoneticPr fontId="1" type="noConversion"/>
  </si>
  <si>
    <t>15 ~ 18</t>
    <phoneticPr fontId="1" type="noConversion"/>
  </si>
  <si>
    <t>12 ~ 20</t>
    <phoneticPr fontId="1" type="noConversion"/>
  </si>
  <si>
    <t>24 ~ 25</t>
    <phoneticPr fontId="1" type="noConversion"/>
  </si>
  <si>
    <t>29 ~ 30</t>
    <phoneticPr fontId="1" type="noConversion"/>
  </si>
  <si>
    <t>19 ~ 22</t>
    <phoneticPr fontId="1" type="noConversion"/>
  </si>
  <si>
    <t>22 ~ 25</t>
    <phoneticPr fontId="1" type="noConversion"/>
  </si>
  <si>
    <t>32 ~ 36</t>
    <phoneticPr fontId="1" type="noConversion"/>
  </si>
  <si>
    <t>35 ~ 40</t>
    <phoneticPr fontId="1" type="noConversion"/>
  </si>
  <si>
    <t>20 ~ 23</t>
    <phoneticPr fontId="1" type="noConversion"/>
  </si>
  <si>
    <t>20 ~ 24</t>
    <phoneticPr fontId="1" type="noConversion"/>
  </si>
  <si>
    <t>32 ~ 38</t>
    <phoneticPr fontId="1" type="noConversion"/>
  </si>
  <si>
    <t>38 ~ 44</t>
    <phoneticPr fontId="1" type="noConversion"/>
  </si>
  <si>
    <t>21 ~ 25</t>
    <phoneticPr fontId="1" type="noConversion"/>
  </si>
  <si>
    <t>32 ~ 37</t>
    <phoneticPr fontId="1" type="noConversion"/>
  </si>
  <si>
    <t>42 ~ 46</t>
    <phoneticPr fontId="1" type="noConversion"/>
  </si>
  <si>
    <t>24 ~ 28</t>
    <phoneticPr fontId="1" type="noConversion"/>
  </si>
  <si>
    <t>44 ~ 47</t>
    <phoneticPr fontId="1" type="noConversion"/>
  </si>
  <si>
    <t>47 ~ 49</t>
    <phoneticPr fontId="1" type="noConversion"/>
  </si>
  <si>
    <t>28 ~ 31</t>
    <phoneticPr fontId="1" type="noConversion"/>
  </si>
  <si>
    <t>28 ~ 30</t>
    <phoneticPr fontId="1" type="noConversion"/>
  </si>
  <si>
    <t>32 ~ 34</t>
    <phoneticPr fontId="1" type="noConversion"/>
  </si>
  <si>
    <t>45 ~ 47</t>
    <phoneticPr fontId="1" type="noConversion"/>
  </si>
  <si>
    <t>49 ~ 51</t>
    <phoneticPr fontId="1" type="noConversion"/>
  </si>
  <si>
    <t>25 ~ 27</t>
    <phoneticPr fontId="1" type="noConversion"/>
  </si>
  <si>
    <t>31 ~ 34</t>
    <phoneticPr fontId="1" type="noConversion"/>
  </si>
  <si>
    <t>46 ~ 47</t>
    <phoneticPr fontId="1" type="noConversion"/>
  </si>
  <si>
    <t>52 ~ 53</t>
    <phoneticPr fontId="1" type="noConversion"/>
  </si>
  <si>
    <t>30 ~ 32</t>
    <phoneticPr fontId="1" type="noConversion"/>
  </si>
  <si>
    <t>31 ~ 33</t>
    <phoneticPr fontId="1" type="noConversion"/>
  </si>
  <si>
    <t>46 ~ 48</t>
    <phoneticPr fontId="1" type="noConversion"/>
  </si>
  <si>
    <t>54 ~ 55</t>
    <phoneticPr fontId="1" type="noConversion"/>
  </si>
  <si>
    <t>55 ~ 56</t>
    <phoneticPr fontId="1" type="noConversion"/>
  </si>
  <si>
    <t>34 ~ 37</t>
    <phoneticPr fontId="1" type="noConversion"/>
  </si>
  <si>
    <t>33 ~ 37</t>
    <phoneticPr fontId="1" type="noConversion"/>
  </si>
  <si>
    <t>35 ~ 38</t>
    <phoneticPr fontId="1" type="noConversion"/>
  </si>
  <si>
    <t>27 ~ 29</t>
    <phoneticPr fontId="1" type="noConversion"/>
  </si>
  <si>
    <t>26 ~ 28</t>
    <phoneticPr fontId="1" type="noConversion"/>
  </si>
  <si>
    <t>44 ~ 46</t>
    <phoneticPr fontId="1" type="noConversion"/>
  </si>
  <si>
    <t>33 ~ 36</t>
    <phoneticPr fontId="1" type="noConversion"/>
  </si>
  <si>
    <t>35 ~ 42</t>
    <phoneticPr fontId="1" type="noConversion"/>
  </si>
  <si>
    <t>33 ~ 40</t>
    <phoneticPr fontId="1" type="noConversion"/>
  </si>
  <si>
    <t>38 ~ 40</t>
    <phoneticPr fontId="1" type="noConversion"/>
  </si>
  <si>
    <t>37 ~ 40</t>
    <phoneticPr fontId="1" type="noConversion"/>
  </si>
  <si>
    <t>42 ~ 45</t>
    <phoneticPr fontId="1" type="noConversion"/>
  </si>
  <si>
    <t>43 ~ 46</t>
    <phoneticPr fontId="1" type="noConversion"/>
  </si>
  <si>
    <t>40 ~ 43</t>
    <phoneticPr fontId="1" type="noConversion"/>
  </si>
  <si>
    <t>39 ~ 44</t>
    <phoneticPr fontId="1" type="noConversion"/>
  </si>
  <si>
    <t>40 ~ 45</t>
    <phoneticPr fontId="1" type="noConversion"/>
  </si>
  <si>
    <t>45 ~ 48</t>
    <phoneticPr fontId="1" type="noConversion"/>
  </si>
  <si>
    <t>44 ~ 48</t>
    <phoneticPr fontId="1" type="noConversion"/>
  </si>
  <si>
    <t>43 ~ 47</t>
    <phoneticPr fontId="1" type="noConversion"/>
  </si>
  <si>
    <t>51 ~ 54</t>
    <phoneticPr fontId="1" type="noConversion"/>
  </si>
  <si>
    <t>43 ~ 48</t>
    <phoneticPr fontId="1" type="noConversion"/>
  </si>
  <si>
    <t>52 ~ 56</t>
    <phoneticPr fontId="1" type="noConversion"/>
  </si>
  <si>
    <t>49 ~ 50</t>
    <phoneticPr fontId="1" type="noConversion"/>
  </si>
  <si>
    <t>48 ~ 50</t>
    <phoneticPr fontId="1" type="noConversion"/>
  </si>
  <si>
    <t>52 ~ 54</t>
    <phoneticPr fontId="1" type="noConversion"/>
  </si>
  <si>
    <t xml:space="preserve"> SV=50 으로 설정시 실제 측정량 36mL/min</t>
    <phoneticPr fontId="1" type="noConversion"/>
  </si>
  <si>
    <t>2. 현재 Nu-2000 에 MFC 실장된 상태의 Flow Rate 측정 data</t>
    <phoneticPr fontId="1" type="noConversion"/>
  </si>
  <si>
    <t>44 ~ 45</t>
    <phoneticPr fontId="1" type="noConversion"/>
  </si>
  <si>
    <t>51 ~ 52</t>
    <phoneticPr fontId="1" type="noConversion"/>
  </si>
  <si>
    <t>40 ~ 42</t>
    <phoneticPr fontId="1" type="noConversion"/>
  </si>
  <si>
    <t>43 ~ 45</t>
    <phoneticPr fontId="1" type="noConversion"/>
  </si>
  <si>
    <t>3. MFC 단독 Flow Rate 측정 data</t>
    <phoneticPr fontId="1" type="noConversion"/>
  </si>
  <si>
    <t>12 ~ 14</t>
    <phoneticPr fontId="1" type="noConversion"/>
  </si>
  <si>
    <t>31 ~ 32</t>
    <phoneticPr fontId="1" type="noConversion"/>
  </si>
  <si>
    <t>20 ~ 22</t>
    <phoneticPr fontId="1" type="noConversion"/>
  </si>
  <si>
    <t>29 ~ 32</t>
    <phoneticPr fontId="1" type="noConversion"/>
  </si>
  <si>
    <t>38 ~ 42</t>
    <phoneticPr fontId="1" type="noConversion"/>
  </si>
  <si>
    <t>38 ~ 43</t>
    <phoneticPr fontId="1" type="noConversion"/>
  </si>
  <si>
    <t>17 ~ 19</t>
    <phoneticPr fontId="1" type="noConversion"/>
  </si>
  <si>
    <t>36 ~ 42</t>
    <phoneticPr fontId="1" type="noConversion"/>
  </si>
  <si>
    <t>41 ~ 46</t>
    <phoneticPr fontId="1" type="noConversion"/>
  </si>
  <si>
    <t>17 ~ 20</t>
    <phoneticPr fontId="1" type="noConversion"/>
  </si>
  <si>
    <t>39 ~ 42</t>
    <phoneticPr fontId="1" type="noConversion"/>
  </si>
  <si>
    <t>45 ~ 49</t>
    <phoneticPr fontId="1" type="noConversion"/>
  </si>
  <si>
    <t>19 ~ 21</t>
    <phoneticPr fontId="1" type="noConversion"/>
  </si>
  <si>
    <t>50 ~ 52</t>
    <phoneticPr fontId="1" type="noConversion"/>
  </si>
  <si>
    <t>51 ~ 53</t>
    <phoneticPr fontId="1" type="noConversion"/>
  </si>
  <si>
    <t>42 ~ 43</t>
    <phoneticPr fontId="1" type="noConversion"/>
  </si>
  <si>
    <t xml:space="preserve"> SV=50 으로 설정시 실제 측정량 43mL/min</t>
    <phoneticPr fontId="1" type="noConversion"/>
  </si>
  <si>
    <t xml:space="preserve"> - 전반적으로 MFC spec. 대비 약 50% 정도의 범위에서만 조절 가능 함. (입력 압력에 상당히 민감 함)</t>
    <phoneticPr fontId="1" type="noConversion"/>
  </si>
  <si>
    <t xml:space="preserve"> 현상태에서 가장 적정한 압력으로 추정</t>
    <phoneticPr fontId="1" type="noConversion"/>
  </si>
  <si>
    <t xml:space="preserve"> - SPM 을 높이고 stroke length 를 낮추어 효과 개선을 기대하였으나 별 차이 없음</t>
    <phoneticPr fontId="1" type="noConversion"/>
  </si>
  <si>
    <t xml:space="preserve"> - MFC 단독으로 시험함 : 전체 조절 범위를 cover 하지 못 함. </t>
    <phoneticPr fontId="1" type="noConversion"/>
  </si>
  <si>
    <t xml:space="preserve"> - flow rate range :  0mL/min (4mA),   10mL/min (7.2mA),    50mL/min (20mA)</t>
    <phoneticPr fontId="1" type="noConversion"/>
  </si>
  <si>
    <t xml:space="preserve">   - MFC 의 flow rate 를 set value 로 제어하는중 원하는 rate 에 도달한 경우 set value 를 4mA 로 낮추면</t>
    <phoneticPr fontId="1" type="noConversion"/>
  </si>
  <si>
    <t xml:space="preserve"> 7. MFC 시험상의 문제점</t>
    <phoneticPr fontId="1" type="noConversion"/>
  </si>
  <si>
    <t xml:space="preserve">   1) Liquid flow 양을 0 으로 완전히 막을수 있는 방법이 없음.</t>
    <phoneticPr fontId="1" type="noConversion"/>
  </si>
  <si>
    <t xml:space="preserve">      --&gt; Flow rate SV 를 4mA 로 낮추면 MFC 는 auto stanby mode 로 들어가서 이전에 열린 valve 의 양을 그대로 유지 함.</t>
    <phoneticPr fontId="1" type="noConversion"/>
  </si>
  <si>
    <t xml:space="preserve">      --&gt; manual 표기된 내용이 서로 상충 함.</t>
    <phoneticPr fontId="1" type="noConversion"/>
  </si>
  <si>
    <t xml:space="preserve">   2) stroke pump 직접 연결 사용시 압력 변화(맥동, surge) 를 MFC 가 제대로 소화하지 못 함.</t>
    <phoneticPr fontId="1" type="noConversion"/>
  </si>
  <si>
    <t xml:space="preserve">      --&gt; 맥동이 MFC 출력에 그대로 나타남. 일정수준 이하인 경우 소화 됨.</t>
    <phoneticPr fontId="1" type="noConversion"/>
  </si>
  <si>
    <t xml:space="preserve">      --&gt; stoke pump + damper 사용시 damper 에서 흡수해 주는 경우 MFC 정상 동작 되지만, damper 의 압력이 누적되어 점점 높아 짐.</t>
    <phoneticPr fontId="1" type="noConversion"/>
  </si>
  <si>
    <t xml:space="preserve"> 8. MFC Test Data</t>
    <phoneticPr fontId="1" type="noConversion"/>
  </si>
  <si>
    <t xml:space="preserve"> 9. MFC monitoring 방법</t>
    <phoneticPr fontId="1" type="noConversion"/>
  </si>
  <si>
    <t>10msec</t>
    <phoneticPr fontId="1" type="noConversion"/>
  </si>
  <si>
    <t>ADC interval</t>
    <phoneticPr fontId="1" type="noConversion"/>
  </si>
  <si>
    <t>ADC raw</t>
    <phoneticPr fontId="1" type="noConversion"/>
  </si>
  <si>
    <t>(N-1)</t>
    <phoneticPr fontId="1" type="noConversion"/>
  </si>
  <si>
    <t xml:space="preserve"> - ADC interval : ADC 를 실행할 주기, 10msec 의 배수로 지정 (default 2 = 20msec)</t>
    <phoneticPr fontId="1" type="noConversion"/>
  </si>
  <si>
    <t xml:space="preserve"> - ADC cnt      : ADC raw value 의 평균을 내기 위한 개수, default 50 = 1 sec 마다 평균값 계산</t>
    <phoneticPr fontId="1" type="noConversion"/>
  </si>
  <si>
    <t>calc ADC avg</t>
    <phoneticPr fontId="1" type="noConversion"/>
  </si>
  <si>
    <t>ADC cnt</t>
    <phoneticPr fontId="1" type="noConversion"/>
  </si>
  <si>
    <t xml:space="preserve"> - ADC min     : ADC raw value 중 최소값, surge(fluctuation) 판정을 위함</t>
    <phoneticPr fontId="1" type="noConversion"/>
  </si>
  <si>
    <t xml:space="preserve"> - ADC max    : ADC raw value 중 최대값, surge(fluctuation) 판정을 위함</t>
    <phoneticPr fontId="1" type="noConversion"/>
  </si>
  <si>
    <t>surge 판단</t>
    <phoneticPr fontId="1" type="noConversion"/>
  </si>
  <si>
    <t xml:space="preserve"> - surge cnt   : 연속된 surge counter,  cnt 값이 5초 이상이면 surge 상태로 인식</t>
    <phoneticPr fontId="1" type="noConversion"/>
  </si>
  <si>
    <t>PLC 와의 Serial 통신</t>
    <phoneticPr fontId="1" type="noConversion"/>
  </si>
  <si>
    <t xml:space="preserve"> - RS-232 setting : uart #2, 9600 baud, 1 start bit, 8 data bit, no parity, 1 stop bit</t>
    <phoneticPr fontId="1" type="noConversion"/>
  </si>
  <si>
    <t xml:space="preserve"> - Horiba CS-610F 자체 protocol 을 따른다</t>
    <phoneticPr fontId="1" type="noConversion"/>
  </si>
  <si>
    <t>1. Read command</t>
    <phoneticPr fontId="1" type="noConversion"/>
  </si>
  <si>
    <t>2. Write command</t>
    <phoneticPr fontId="1" type="noConversion"/>
  </si>
  <si>
    <t>byte number</t>
    <phoneticPr fontId="1" type="noConversion"/>
  </si>
  <si>
    <t>Note : CR = 0x0d,   LF = 0x0a</t>
    <phoneticPr fontId="1" type="noConversion"/>
  </si>
  <si>
    <t xml:space="preserve"> all error code readout</t>
    <phoneticPr fontId="1" type="noConversion"/>
  </si>
  <si>
    <t xml:space="preserve"> measured data readout</t>
    <phoneticPr fontId="1" type="noConversion"/>
  </si>
  <si>
    <t xml:space="preserve"> measured data readout for CS-100 series command</t>
    <phoneticPr fontId="1" type="noConversion"/>
  </si>
  <si>
    <t>M</t>
    <phoneticPr fontId="1" type="noConversion"/>
  </si>
  <si>
    <t xml:space="preserve"> communication mode setting
 X = 0 : parallel mode,    parallel_in (O),   parallel_out (O)
 X = 1 : serial mode,       parallel_in (X),   parallel_out (O)</t>
    <phoneticPr fontId="1" type="noConversion"/>
  </si>
  <si>
    <t xml:space="preserve"> chemical solution type setting,   X = 0 - 7
 X = 0 : not measure (standby),      X = 1 : background correction
 X = 2 - 7 : 1st chemical solution type - 6th chemical solution type</t>
    <phoneticPr fontId="1" type="noConversion"/>
  </si>
  <si>
    <t xml:space="preserve"> hot water correction,   X = 0 - 7
 X = 0 : N/A,      X = 1 : N/A
 X = 2 - 7 : 1st chemical solution type - 6th chemical solution type</t>
    <phoneticPr fontId="1" type="noConversion"/>
  </si>
  <si>
    <t xml:space="preserve"> 3) serial 통신 : DB9 핀 connector 를 통한 RS-232 통신, 통신 protocol 은 Horiba, CS-610F 자체 protocol 사용</t>
    <phoneticPr fontId="1" type="noConversion"/>
  </si>
  <si>
    <t>정상적인 cmd 에 대한 response = OK[LF][CR]</t>
    <phoneticPr fontId="1" type="noConversion"/>
  </si>
  <si>
    <t>비정상적인 cmd 에 대한 response = ER,X[CR][LF]</t>
    <phoneticPr fontId="1" type="noConversion"/>
  </si>
  <si>
    <t>3. Error response</t>
    <phoneticPr fontId="1" type="noConversion"/>
  </si>
  <si>
    <t>erroneous operation error
 1) serial cmd in parallel mode
 2) mode to serial cmd is sent during manual setting/correcting</t>
    <phoneticPr fontId="1" type="noConversion"/>
  </si>
  <si>
    <t xml:space="preserve"> value error
 1) serial cmd value error</t>
    <phoneticPr fontId="1" type="noConversion"/>
  </si>
  <si>
    <t xml:space="preserve"> monitor error (cmd can not be executed due to monitor error)
 1) PD detection is disabled
 2) cell position error
 3) shutter error</t>
    <phoneticPr fontId="1" type="noConversion"/>
  </si>
  <si>
    <t xml:space="preserve"> header error
 1) unknown cmd
 2) cmd can not be executed due to currently doing adjustment</t>
    <phoneticPr fontId="1" type="noConversion"/>
  </si>
  <si>
    <t>trace onoff control flag
 - byte 0 : other trace control
 - byte 1 : PLC trace control
 - byte 2 : PID(temp) trace control
 - byte 3 : Nextion LCD trace control</t>
    <phoneticPr fontId="1" type="noConversion"/>
  </si>
  <si>
    <t>default : 0x0000
 byte value = 0 : trace disable
                   1 : trace level 1
                   2 : trace level 2
                   n : trace level n</t>
    <phoneticPr fontId="1" type="noConversion"/>
  </si>
  <si>
    <t>serial communication isolation circuit</t>
    <phoneticPr fontId="1" type="noConversion"/>
  </si>
  <si>
    <t>1. serial communication isolation circuit 회로 수정 사항</t>
    <phoneticPr fontId="1" type="noConversion"/>
  </si>
  <si>
    <t xml:space="preserve">  a) optocoupler LED drive current 변경 : 10 mA --&gt; 2.5 mA (resistor 330 ohm --&gt; 1.5K ohm)</t>
    <phoneticPr fontId="1" type="noConversion"/>
  </si>
  <si>
    <t xml:space="preserve">     - optocouple 특성상 rising delay 와 falling delay 가 전류량에 따라 달라짐.</t>
    <phoneticPr fontId="1" type="noConversion"/>
  </si>
  <si>
    <t xml:space="preserve">     - 많은 전류를 흘릴때 rising delay, falling delay 중 하나의 응답 속도가 빨라지면 다른 하나는 느려짐.</t>
    <phoneticPr fontId="1" type="noConversion"/>
  </si>
  <si>
    <t xml:space="preserve">     - 전류값을 조절하여 rising delay 와 falling delay 가 비슷하도록 조절이 필요 함.</t>
    <phoneticPr fontId="1" type="noConversion"/>
  </si>
  <si>
    <t xml:space="preserve">     - RS-232 signal 의 high 폭 과 low 폭이 비슷한 비율이 되어야 안정적인 동작이 가능 함.</t>
    <phoneticPr fontId="1" type="noConversion"/>
  </si>
  <si>
    <t xml:space="preserve">       비율이 많이 틀어지면 수신단의 sampling position 에 영향을 받아 data 가 깨지는 현상 발생할 수 있음.</t>
    <phoneticPr fontId="1" type="noConversion"/>
  </si>
  <si>
    <t xml:space="preserve">     - program 이 전혀 안되어 있는 상태에서 MCU 의 Tx1 단자의 상태가 floating 이며 low 상태로 인식 됨.</t>
    <phoneticPr fontId="1" type="noConversion"/>
  </si>
  <si>
    <t xml:space="preserve">       이로 인해 RS-232 Tx line 이 idle 상태인 high 가 아니며 마치 data 가 전송중인 것처럼 LED indicator 가 켜짐.</t>
    <phoneticPr fontId="1" type="noConversion"/>
  </si>
  <si>
    <t xml:space="preserve">     - 현재 보드에 수정 적용이 쉽지 않으므로 현재 보드는 그대로 가고 다음 버전 제작시 수정 사항 반영해야 함.</t>
    <phoneticPr fontId="1" type="noConversion"/>
  </si>
  <si>
    <t xml:space="preserve">  b) program 이 안된 상태에서 MCU Tx1 단자가 input (floating) 상태 임.</t>
    <phoneticPr fontId="1" type="noConversion"/>
  </si>
  <si>
    <t>TP82(timer 8, ch2)</t>
    <phoneticPr fontId="1" type="noConversion"/>
  </si>
  <si>
    <t xml:space="preserve"> timer 8 channel 2 PWM out,      BLDC motor test purpose</t>
    <phoneticPr fontId="1" type="noConversion"/>
  </si>
  <si>
    <t xml:space="preserve"> timer 8 channel 1 PWM out,      BLDC motor test purpose --&gt; unused, TP damaged</t>
    <phoneticPr fontId="1" type="noConversion"/>
  </si>
  <si>
    <t>UV LED on/off</t>
    <phoneticPr fontId="1" type="noConversion"/>
  </si>
  <si>
    <t>0 ms</t>
    <phoneticPr fontId="1" type="noConversion"/>
  </si>
  <si>
    <t>10 ms</t>
    <phoneticPr fontId="1" type="noConversion"/>
  </si>
  <si>
    <t>20 ms</t>
    <phoneticPr fontId="1" type="noConversion"/>
  </si>
  <si>
    <t>30 ms</t>
  </si>
  <si>
    <t>40 ms</t>
  </si>
  <si>
    <t>50 ms</t>
  </si>
  <si>
    <t>60 ms</t>
  </si>
  <si>
    <t>70 ms</t>
  </si>
  <si>
    <t>80 ms</t>
  </si>
  <si>
    <t>90 ms</t>
  </si>
  <si>
    <t>100 ms</t>
  </si>
  <si>
    <t>110 ms</t>
  </si>
  <si>
    <t>120 ms</t>
  </si>
  <si>
    <t>130 ms</t>
  </si>
  <si>
    <t>140 ms</t>
  </si>
  <si>
    <t>150 ms</t>
  </si>
  <si>
    <t>160 ms</t>
  </si>
  <si>
    <t>170 ms</t>
  </si>
  <si>
    <t>180 ms</t>
  </si>
  <si>
    <t>190 ms</t>
  </si>
  <si>
    <t>200 ms</t>
  </si>
  <si>
    <t>210 ms</t>
  </si>
  <si>
    <t>220 ms</t>
  </si>
  <si>
    <t>230 ms</t>
  </si>
  <si>
    <t>240 ms</t>
  </si>
  <si>
    <t>on</t>
    <phoneticPr fontId="1" type="noConversion"/>
  </si>
  <si>
    <t>off</t>
    <phoneticPr fontId="1" type="noConversion"/>
  </si>
  <si>
    <t>measure trigger</t>
    <phoneticPr fontId="1" type="noConversion"/>
  </si>
  <si>
    <t>IR LED on/off</t>
    <phoneticPr fontId="1" type="noConversion"/>
  </si>
  <si>
    <t>250 ms</t>
  </si>
  <si>
    <t>260 ms</t>
  </si>
  <si>
    <t>4. SPI conflict 방지 방안</t>
    <phoneticPr fontId="1" type="noConversion"/>
  </si>
  <si>
    <t xml:space="preserve">    1) 현상</t>
    <phoneticPr fontId="1" type="noConversion"/>
  </si>
  <si>
    <t xml:space="preserve">       - 특정 조건(UV/IR LED 모두 50msec on 설정시) 에서 ADC error 간헐적으로 발생.</t>
    <phoneticPr fontId="1" type="noConversion"/>
  </si>
  <si>
    <t xml:space="preserve">       - 발생 빈도 : 약 1.5% 수준</t>
    <phoneticPr fontId="1" type="noConversion"/>
  </si>
  <si>
    <t xml:space="preserve">    2) 원인 : main routine 에서 SPI access 중 interrupt 에서 SPI access 시 발생</t>
    <phoneticPr fontId="1" type="noConversion"/>
  </si>
  <si>
    <t xml:space="preserve">      - main routine 에서 SPI access 하는 기능</t>
    <phoneticPr fontId="1" type="noConversion"/>
  </si>
  <si>
    <t xml:space="preserve">      - interrupt routine 에서 SPI access 하는 기능</t>
    <phoneticPr fontId="1" type="noConversion"/>
  </si>
  <si>
    <t xml:space="preserve">      - SPI access 통계 기능 추가하여 확인결과 : 최대 약 1.5% 수준으로 발생</t>
    <phoneticPr fontId="1" type="noConversion"/>
  </si>
  <si>
    <t xml:space="preserve">        상기 특정 조건이 아닌 경우, SPI conflict 보이지 않으나 발생 가능성 있으므로 보완 필요.</t>
    <phoneticPr fontId="1" type="noConversion"/>
  </si>
  <si>
    <t xml:space="preserve">    3) 대응 방안 : SPI conflict 방지를 위한 방안 모색 중</t>
    <phoneticPr fontId="1" type="noConversion"/>
  </si>
  <si>
    <t xml:space="preserve">        a) UV/IR LED 구동 전류 제어시 (DAC), 100msec 주기 LED on 시 제어</t>
    <phoneticPr fontId="1" type="noConversion"/>
  </si>
  <si>
    <t xml:space="preserve">        b) 4-20mA 출력 전류 제어시 (DAC), 10msec 주기로 제어</t>
    <phoneticPr fontId="1" type="noConversion"/>
  </si>
  <si>
    <t xml:space="preserve">        c) UV/IR PD dark level 측정시 (ADC), 100msec 주기로 LED off 인 상태에서 측정</t>
    <phoneticPr fontId="1" type="noConversion"/>
  </si>
  <si>
    <t xml:space="preserve">        a) UV/IR PD reference/measure level 측정시 (ADC), 100msec 마다 측정, 측정 시점은 LED off 하기 직전으로 시간 가변</t>
    <phoneticPr fontId="1" type="noConversion"/>
  </si>
  <si>
    <t>ADC ch 1</t>
    <phoneticPr fontId="1" type="noConversion"/>
  </si>
  <si>
    <t>ADC ch 3</t>
  </si>
  <si>
    <t>ADC ch 2</t>
  </si>
  <si>
    <t>DAC ch 0</t>
    <phoneticPr fontId="1" type="noConversion"/>
  </si>
  <si>
    <t>ADC ch 0</t>
    <phoneticPr fontId="1" type="noConversion"/>
  </si>
  <si>
    <t>DAC ch 3</t>
  </si>
  <si>
    <t>DAC ch 2</t>
  </si>
  <si>
    <t>DAC ch 1</t>
  </si>
  <si>
    <t>UV PD_ref</t>
    <phoneticPr fontId="1" type="noConversion"/>
  </si>
  <si>
    <t>UV PD_meas</t>
    <phoneticPr fontId="1" type="noConversion"/>
  </si>
  <si>
    <t>IR PD_meas</t>
    <phoneticPr fontId="1" type="noConversion"/>
  </si>
  <si>
    <t>IR PD_ref</t>
    <phoneticPr fontId="1" type="noConversion"/>
  </si>
  <si>
    <t>4-20mA
MFC</t>
    <phoneticPr fontId="1" type="noConversion"/>
  </si>
  <si>
    <t>4-20mA
reserved</t>
    <phoneticPr fontId="1" type="noConversion"/>
  </si>
  <si>
    <t>UV LED
current</t>
    <phoneticPr fontId="1" type="noConversion"/>
  </si>
  <si>
    <t>IR LED
current</t>
    <phoneticPr fontId="1" type="noConversion"/>
  </si>
  <si>
    <t>spi_exe_flag</t>
    <phoneticPr fontId="1" type="noConversion"/>
  </si>
  <si>
    <t>main routine</t>
    <phoneticPr fontId="1" type="noConversion"/>
  </si>
  <si>
    <t>1. main routine job 수행중 SPI access 필요한 경우 해당 flag 만 set 한다.</t>
    <phoneticPr fontId="1" type="noConversion"/>
  </si>
  <si>
    <t>1msec timer routine</t>
    <phoneticPr fontId="1" type="noConversion"/>
  </si>
  <si>
    <t>1. spi_exe_flag 를 검사하여 enable 되어 있는것이 있으면 수행 한다</t>
    <phoneticPr fontId="1" type="noConversion"/>
  </si>
  <si>
    <t xml:space="preserve">   bit 0 부터 bit 7 으로 순차적으로 검사 및 수행 한다.</t>
    <phoneticPr fontId="1" type="noConversion"/>
  </si>
  <si>
    <t>a) spi_exe_flag : main routine 에서 SPI access 가 필요한 경우 이 flag 의 해당 bit 를 1 로 만든다.</t>
    <phoneticPr fontId="1" type="noConversion"/>
  </si>
  <si>
    <t>b) 이와 같은 방식을 적용하면 최대 1msec 의 응답 latency 가 발생할 수 있음.</t>
    <phoneticPr fontId="1" type="noConversion"/>
  </si>
  <si>
    <t>c) main routine 수행 주기를 1msec 로 변경 해야 함.</t>
    <phoneticPr fontId="1" type="noConversion"/>
  </si>
  <si>
    <t xml:space="preserve"> method 1)</t>
    <phoneticPr fontId="1" type="noConversion"/>
  </si>
  <si>
    <t xml:space="preserve"> method 2)</t>
    <phoneticPr fontId="1" type="noConversion"/>
  </si>
  <si>
    <t>disable interrupt</t>
    <phoneticPr fontId="1" type="noConversion"/>
  </si>
  <si>
    <t>enable interrupt</t>
    <phoneticPr fontId="1" type="noConversion"/>
  </si>
  <si>
    <t>31.25 usec</t>
    <phoneticPr fontId="1" type="noConversion"/>
  </si>
  <si>
    <t>Nu2000</t>
    <phoneticPr fontId="1" type="noConversion"/>
  </si>
  <si>
    <t>watchdog timer 로 사용
(see below)</t>
    <phoneticPr fontId="1" type="noConversion"/>
  </si>
  <si>
    <t xml:space="preserve"> - clock = 32KHz, 31.25usec</t>
    <phoneticPr fontId="1" type="noConversion"/>
  </si>
  <si>
    <t>3. Independent Watchdog timer (IWDG)</t>
    <phoneticPr fontId="1" type="noConversion"/>
  </si>
  <si>
    <t xml:space="preserve"> - 12-bit decrement timer, </t>
    <phoneticPr fontId="1" type="noConversion"/>
  </si>
  <si>
    <t xml:space="preserve"> - counter start 0xFFF, decrement, force MCU reset when counter value reaches 0x000</t>
    <phoneticPr fontId="1" type="noConversion"/>
  </si>
  <si>
    <t xml:space="preserve"> - watchdog start : IWDG_KR &lt;--- 0xCCCC (watchdog counter starts)</t>
    <phoneticPr fontId="1" type="noConversion"/>
  </si>
  <si>
    <t xml:space="preserve"> - watchdog hit   : IWDG_KR &lt;--- 0xAAAA (counter register &lt;-- 0xFFF)</t>
    <phoneticPr fontId="1" type="noConversion"/>
  </si>
  <si>
    <t xml:space="preserve"> - prescaler = 16,    31.25usec x 16 = 500usec</t>
    <phoneticPr fontId="1" type="noConversion"/>
  </si>
  <si>
    <t xml:space="preserve"> - reload register = 0xFFF (4096),   500usec x 4096 = 2.048 sec</t>
    <phoneticPr fontId="1" type="noConversion"/>
  </si>
  <si>
    <t>default : 1</t>
    <phoneticPr fontId="1" type="noConversion"/>
  </si>
  <si>
    <t xml:space="preserve">main job 1 </t>
    <phoneticPr fontId="1" type="noConversion"/>
  </si>
  <si>
    <t>SPI access (UV/IR LED 전류 제어)</t>
    <phoneticPr fontId="1" type="noConversion"/>
  </si>
  <si>
    <t>SPI access (4-20mA 전류 제어)</t>
    <phoneticPr fontId="1" type="noConversion"/>
  </si>
  <si>
    <t xml:space="preserve">main job 2 </t>
    <phoneticPr fontId="1" type="noConversion"/>
  </si>
  <si>
    <t xml:space="preserve">main job n </t>
    <phoneticPr fontId="1" type="noConversion"/>
  </si>
  <si>
    <t>timer interrupt routine</t>
    <phoneticPr fontId="1" type="noConversion"/>
  </si>
  <si>
    <t>when timer interrupt occurs</t>
    <phoneticPr fontId="1" type="noConversion"/>
  </si>
  <si>
    <t>SPI access (UV PD ADC 제어)</t>
    <phoneticPr fontId="1" type="noConversion"/>
  </si>
  <si>
    <t>SPI access (IR PD ADC 제어)</t>
    <phoneticPr fontId="1" type="noConversion"/>
  </si>
  <si>
    <t>exit timer interrupt</t>
    <phoneticPr fontId="1" type="noConversion"/>
  </si>
  <si>
    <t>1. 현재의 SPI access 방식</t>
    <phoneticPr fontId="1" type="noConversion"/>
  </si>
  <si>
    <t>2. SPI access conflict 방지 방식</t>
    <phoneticPr fontId="1" type="noConversion"/>
  </si>
  <si>
    <t xml:space="preserve">Watchdog </t>
    <phoneticPr fontId="1" type="noConversion"/>
  </si>
  <si>
    <t>- F/W malfunction 또는 무한 loop 로 인한 lock-up 방지를 위해 watchdog 기능 추가</t>
    <phoneticPr fontId="1" type="noConversion"/>
  </si>
  <si>
    <t>- MCU 내의 IWDG(Independent Watchdog) 기능 사용</t>
    <phoneticPr fontId="1" type="noConversion"/>
  </si>
  <si>
    <t xml:space="preserve">   - watchdog prescaler 설정 : 1/16 으로 설정(최대 2 sec), IWDG_PR &lt;-- 0x0002</t>
    <phoneticPr fontId="1" type="noConversion"/>
  </si>
  <si>
    <t xml:space="preserve">   - watchdog reload register 설정 : 별도로 설정하지 않고 최대값(default) 사용, IWDG_RLR &lt;-- 0x0FFF</t>
    <phoneticPr fontId="1" type="noConversion"/>
  </si>
  <si>
    <t>WATCHDOG_EN</t>
    <phoneticPr fontId="1" type="noConversion"/>
  </si>
  <si>
    <t>watchdog function enable,  1(enable), 0(disable)</t>
    <phoneticPr fontId="1" type="noConversion"/>
  </si>
  <si>
    <t xml:space="preserve">   - serial command 를 이용, watchdog 기능 on/off 가능하도록 설정 (default on)</t>
    <phoneticPr fontId="1" type="noConversion"/>
  </si>
  <si>
    <t xml:space="preserve">   - parm 8 에 watchdog on/off 상태 저장</t>
    <phoneticPr fontId="1" type="noConversion"/>
  </si>
  <si>
    <t xml:space="preserve">   - MX_IWDG_Init(); 함수를 호출하면 IWDG_KR &lt;-- 0xCCCC 을 write 함으로 watchdog enable 됨</t>
    <phoneticPr fontId="1" type="noConversion"/>
  </si>
  <si>
    <t xml:space="preserve">   - watchdog 기능은 한번 enable 되면 running 중에 stop 시킬 방법은 없음</t>
    <phoneticPr fontId="1" type="noConversion"/>
  </si>
  <si>
    <t xml:space="preserve">   - main routine 에서 10msec 마다 watchdog hit 할 것,  __HAL_IWDG_RELOAD_COUNTER(&amp;hiwdg); 함수를 호출하면 됨.</t>
    <phoneticPr fontId="1" type="noConversion"/>
  </si>
  <si>
    <t xml:space="preserve">     IWDG_KR &lt;-- 0xAAAA 를 write 함으로 watchdog counter 를 reload value (0xFFF) 로 변경함</t>
    <phoneticPr fontId="1" type="noConversion"/>
  </si>
  <si>
    <t>1) watchdog 기능</t>
    <phoneticPr fontId="1" type="noConversion"/>
  </si>
  <si>
    <t xml:space="preserve">   - MCU 내부 watchdog counter 를 down count 하며 count 값이 0 이 되면 MCU reset 됨.</t>
    <phoneticPr fontId="1" type="noConversion"/>
  </si>
  <si>
    <t xml:space="preserve">   - 따라서 F/W 의 정상적인 working 을 위해서 main rountine 에서 주기적으로 watchdog</t>
    <phoneticPr fontId="1" type="noConversion"/>
  </si>
  <si>
    <t xml:space="preserve">     counter 값을 reload 하여 reset 이 되지 않도록 해야 함.</t>
    <phoneticPr fontId="1" type="noConversion"/>
  </si>
  <si>
    <t xml:space="preserve">2) watchdog enable/disable option </t>
    <phoneticPr fontId="1" type="noConversion"/>
  </si>
  <si>
    <t xml:space="preserve">   - F/W malfunction 또는 무한 loop 에 빠진 경우 watchdog counter reload 를 못하게 됨으로</t>
    <phoneticPr fontId="1" type="noConversion"/>
  </si>
  <si>
    <t xml:space="preserve">     MCU 가 reset 됨으로 완전한 lock-up 상태를 방지 함.</t>
    <phoneticPr fontId="1" type="noConversion"/>
  </si>
  <si>
    <t>3) watchdog 설정</t>
    <phoneticPr fontId="1" type="noConversion"/>
  </si>
  <si>
    <t>4) watchdog start</t>
    <phoneticPr fontId="1" type="noConversion"/>
  </si>
  <si>
    <t>5) watchdog hit (= to prevent MCU reset, watchdog counter reload), 최대 2sec 이내에 hit 해야 함.</t>
    <phoneticPr fontId="1" type="noConversion"/>
  </si>
  <si>
    <t>SSCG ( Spread Spectrum Clock Generation)</t>
    <phoneticPr fontId="1" type="noConversion"/>
  </si>
  <si>
    <t xml:space="preserve"> - EMI (Electromagnetic Interference) 저감을 위한 기능</t>
    <phoneticPr fontId="1" type="noConversion"/>
  </si>
  <si>
    <t>SSCG_EN</t>
    <phoneticPr fontId="1" type="noConversion"/>
  </si>
  <si>
    <t>SSCG(Spread Spectrum Clock Generation) function enable,
 0 : disable
 1 : enable (1KHz 1.0%, MODPER = 250, INCSTEP =   88 )</t>
    <phoneticPr fontId="1" type="noConversion"/>
  </si>
  <si>
    <t xml:space="preserve"> - main PLL clock 을 미세하게 흔들어, 특정 주파수에 집중된 energy 를 분산 시켜, </t>
    <phoneticPr fontId="1" type="noConversion"/>
  </si>
  <si>
    <t xml:space="preserve">   결과적으로 측정 장비에서 주파수 별로 측정되는 energy 양을 낮추어 EMI 규제를 통과하기 위한 방법</t>
    <phoneticPr fontId="1" type="noConversion"/>
  </si>
  <si>
    <t>1. EMI 시험 방법</t>
    <phoneticPr fontId="1" type="noConversion"/>
  </si>
  <si>
    <t>2. EMI 규제 기준</t>
    <phoneticPr fontId="1" type="noConversion"/>
  </si>
  <si>
    <t xml:space="preserve">   - Class A(가정용) 와 Class B(산업용) 로 구분 됨.</t>
    <phoneticPr fontId="1" type="noConversion"/>
  </si>
  <si>
    <t>3. SSCG 사용시 효과</t>
    <phoneticPr fontId="1" type="noConversion"/>
  </si>
  <si>
    <t xml:space="preserve">   - 아래와 같이 SSCG enable 시 방사 energy 가 퍼지면 peak 값이 낮아 짐.</t>
    <phoneticPr fontId="1" type="noConversion"/>
  </si>
  <si>
    <t xml:space="preserve">   - 실측정 예</t>
    <phoneticPr fontId="1" type="noConversion"/>
  </si>
  <si>
    <t xml:space="preserve">   - 아래와 같이 EUT 에서 방출하는 전자파를  안테나로 포집 측정</t>
    <phoneticPr fontId="1" type="noConversion"/>
  </si>
  <si>
    <t xml:space="preserve">  5) AD7682 resolution 관련</t>
    <phoneticPr fontId="1" type="noConversion"/>
  </si>
  <si>
    <t xml:space="preserve">      2) internal reference voltage : 4.096 V</t>
    <phoneticPr fontId="1" type="noConversion"/>
  </si>
  <si>
    <t xml:space="preserve">      3) external reference voltage : 5.0 V(= Vcc)</t>
    <phoneticPr fontId="1" type="noConversion"/>
  </si>
  <si>
    <t xml:space="preserve">    - ADC 입력 : single ended analog, 0 ~ 3.3 V </t>
    <phoneticPr fontId="1" type="noConversion"/>
  </si>
  <si>
    <t xml:space="preserve">    - 16-bit ADC 이며 reference voltage (= Vref, Vref 까지 입력 전압 허용), Vref 는 3가지 중 선택할 수 있음.</t>
    <phoneticPr fontId="1" type="noConversion"/>
  </si>
  <si>
    <r>
      <t xml:space="preserve">      1) internal reference voltage : 2.5 V --&gt; </t>
    </r>
    <r>
      <rPr>
        <sz val="10"/>
        <color rgb="FFFF0000"/>
        <rFont val="맑은 고딕"/>
        <family val="3"/>
        <charset val="129"/>
        <scheme val="minor"/>
      </rPr>
      <t>사용 불가, 입력 전압은 최대 3.3 V 까지 가능하므로</t>
    </r>
    <phoneticPr fontId="1" type="noConversion"/>
  </si>
  <si>
    <t>resolution = 4.096 V / 65536 = 62.5 uV</t>
    <phoneticPr fontId="1" type="noConversion"/>
  </si>
  <si>
    <t>resolution = 5.0 V    / 65536 = 76.3 uV</t>
    <phoneticPr fontId="1" type="noConversion"/>
  </si>
  <si>
    <t>3.3 V 기준 step 수 = 3.3 V / 62.5 uV = 52,800</t>
    <phoneticPr fontId="1" type="noConversion"/>
  </si>
  <si>
    <t>3.3 V 기준 step 수 = 3.3 V / 76.3 uV = 43,250</t>
    <phoneticPr fontId="1" type="noConversion"/>
  </si>
  <si>
    <t>6. RTD I2C (mcp3427) State Machine</t>
    <phoneticPr fontId="1" type="noConversion"/>
  </si>
  <si>
    <t>State 0</t>
    <phoneticPr fontId="1" type="noConversion"/>
  </si>
  <si>
    <t xml:space="preserve"> - wait cnt = 0</t>
    <phoneticPr fontId="1" type="noConversion"/>
  </si>
  <si>
    <t>State 1</t>
    <phoneticPr fontId="1" type="noConversion"/>
  </si>
  <si>
    <t xml:space="preserve"> - write CFG_CH0</t>
    <phoneticPr fontId="1" type="noConversion"/>
  </si>
  <si>
    <t xml:space="preserve"> - read RTD channel 0 temp data</t>
    <phoneticPr fontId="1" type="noConversion"/>
  </si>
  <si>
    <t xml:space="preserve"> - read success : write CFG_CH1</t>
    <phoneticPr fontId="1" type="noConversion"/>
  </si>
  <si>
    <t>State 2</t>
    <phoneticPr fontId="1" type="noConversion"/>
  </si>
  <si>
    <t xml:space="preserve"> - read RTD channel 1 temp data</t>
    <phoneticPr fontId="1" type="noConversion"/>
  </si>
  <si>
    <t xml:space="preserve"> - read success : write CFG_CH0</t>
    <phoneticPr fontId="1" type="noConversion"/>
  </si>
  <si>
    <t>read success</t>
    <phoneticPr fontId="1" type="noConversion"/>
  </si>
  <si>
    <t>State FAULT</t>
    <phoneticPr fontId="1" type="noConversion"/>
  </si>
  <si>
    <t xml:space="preserve"> - MCP3427 fault state</t>
    <phoneticPr fontId="1" type="noConversion"/>
  </si>
  <si>
    <t xml:space="preserve"> - do nothing</t>
    <phoneticPr fontId="1" type="noConversion"/>
  </si>
  <si>
    <t>time-out</t>
    <phoneticPr fontId="1" type="noConversion"/>
  </si>
  <si>
    <t>read fail (retry)</t>
    <phoneticPr fontId="1" type="noConversion"/>
  </si>
  <si>
    <t>1. I2C device : TI, ADS1115</t>
    <phoneticPr fontId="1" type="noConversion"/>
  </si>
  <si>
    <t xml:space="preserve">   - internal voltage reference</t>
    <phoneticPr fontId="1" type="noConversion"/>
  </si>
  <si>
    <t xml:space="preserve">   - 16-bit ADC, multiplexed 4 channel(single ended) or 2 channel(differential)</t>
    <phoneticPr fontId="1" type="noConversion"/>
  </si>
  <si>
    <t>2. I2C characteristic</t>
    <phoneticPr fontId="1" type="noConversion"/>
  </si>
  <si>
    <t xml:space="preserve">   - internal oscillator (1 MHz / 4 = 250 KHz)</t>
    <phoneticPr fontId="1" type="noConversion"/>
  </si>
  <si>
    <r>
      <t xml:space="preserve">   - operating voltage : 3.3V or 5.0V (</t>
    </r>
    <r>
      <rPr>
        <sz val="10"/>
        <color rgb="FFFF0000"/>
        <rFont val="맑은 고딕"/>
        <family val="3"/>
        <charset val="129"/>
        <scheme val="minor"/>
      </rPr>
      <t>use 3.3V</t>
    </r>
    <r>
      <rPr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</si>
  <si>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   - PGA : ±6.144 / ±4.096 / ±2.048 / ±1.024 / ±0.512 / ±0.256 V</t>
    <phoneticPr fontId="1" type="noConversion"/>
  </si>
  <si>
    <t xml:space="preserve">   - programmable data rate : 8 / 16 / 32 / 64 / 128 / 250 / 475 / 860 SPS</t>
    <phoneticPr fontId="1" type="noConversion"/>
  </si>
  <si>
    <t>3. I2C Control Timing</t>
    <phoneticPr fontId="1" type="noConversion"/>
  </si>
  <si>
    <t>1
R</t>
    <phoneticPr fontId="1" type="noConversion"/>
  </si>
  <si>
    <t>0
W</t>
    <phoneticPr fontId="1" type="noConversion"/>
  </si>
  <si>
    <t>address pointer register</t>
    <phoneticPr fontId="1" type="noConversion"/>
  </si>
  <si>
    <t>Read : 1st step</t>
    <phoneticPr fontId="1" type="noConversion"/>
  </si>
  <si>
    <t>Read : 2nd step</t>
    <phoneticPr fontId="1" type="noConversion"/>
  </si>
  <si>
    <t>P
1</t>
    <phoneticPr fontId="1" type="noConversion"/>
  </si>
  <si>
    <t>P
0</t>
    <phoneticPr fontId="1" type="noConversion"/>
  </si>
  <si>
    <t>D
13</t>
  </si>
  <si>
    <t>D
12</t>
  </si>
  <si>
    <t>D
11</t>
  </si>
  <si>
    <t>D
10</t>
  </si>
  <si>
    <t>D
9</t>
  </si>
  <si>
    <t>D
5</t>
  </si>
  <si>
    <t>D
4</t>
  </si>
  <si>
    <t>D
3</t>
  </si>
  <si>
    <t>D
2</t>
  </si>
  <si>
    <t>D
1</t>
  </si>
  <si>
    <t>data byte 1</t>
    <phoneticPr fontId="1" type="noConversion"/>
  </si>
  <si>
    <t>data byte 2</t>
    <phoneticPr fontId="1" type="noConversion"/>
  </si>
  <si>
    <t>(register select)</t>
    <phoneticPr fontId="1" type="noConversion"/>
  </si>
  <si>
    <t>(data read)</t>
    <phoneticPr fontId="1" type="noConversion"/>
  </si>
  <si>
    <t>Stop</t>
    <phoneticPr fontId="1" type="noConversion"/>
  </si>
  <si>
    <t xml:space="preserve">   1) binary 2's complement format</t>
    <phoneticPr fontId="1" type="noConversion"/>
  </si>
  <si>
    <r>
      <t xml:space="preserve">   - resolution : 16-bit </t>
    </r>
    <r>
      <rPr>
        <sz val="10"/>
        <color rgb="FFFF0000"/>
        <rFont val="맑은 고딕"/>
        <family val="3"/>
        <charset val="129"/>
        <scheme val="minor"/>
      </rPr>
      <t>--&gt; negative 출력은 발생할 수 없으므로 실제로는 15-bit resolution 임.</t>
    </r>
    <phoneticPr fontId="1" type="noConversion"/>
  </si>
  <si>
    <t>이 range 값만 valid 함</t>
    <phoneticPr fontId="1" type="noConversion"/>
  </si>
  <si>
    <t>이 range 값은 무조건 0V 로 간주해야 함</t>
    <phoneticPr fontId="1" type="noConversion"/>
  </si>
  <si>
    <t>conversion register : hold last ADC value</t>
    <phoneticPr fontId="1" type="noConversion"/>
  </si>
  <si>
    <t xml:space="preserve">  - config register</t>
    <phoneticPr fontId="1" type="noConversion"/>
  </si>
  <si>
    <t>OS</t>
    <phoneticPr fontId="1" type="noConversion"/>
  </si>
  <si>
    <t>MUX[2:0]</t>
    <phoneticPr fontId="1" type="noConversion"/>
  </si>
  <si>
    <t>PGA[2:0]</t>
    <phoneticPr fontId="1" type="noConversion"/>
  </si>
  <si>
    <t>MODE</t>
    <phoneticPr fontId="1" type="noConversion"/>
  </si>
  <si>
    <t>DR[2:0]</t>
    <phoneticPr fontId="1" type="noConversion"/>
  </si>
  <si>
    <t>COMP
MODE</t>
    <phoneticPr fontId="1" type="noConversion"/>
  </si>
  <si>
    <t>COMP
POL</t>
    <phoneticPr fontId="1" type="noConversion"/>
  </si>
  <si>
    <t>COMP
LAT</t>
    <phoneticPr fontId="1" type="noConversion"/>
  </si>
  <si>
    <t>COMP
QUE[1:0]</t>
    <phoneticPr fontId="1" type="noConversion"/>
  </si>
  <si>
    <t>default</t>
    <phoneticPr fontId="1" type="noConversion"/>
  </si>
  <si>
    <t>OS : 0(no effect),  1(start single conversion)</t>
    <phoneticPr fontId="1" type="noConversion"/>
  </si>
  <si>
    <t>PGA : gain config</t>
    <phoneticPr fontId="1" type="noConversion"/>
  </si>
  <si>
    <t>MUX : input config</t>
    <phoneticPr fontId="1" type="noConversion"/>
  </si>
  <si>
    <t>MODE : 0(continuous),  1(single shot)</t>
    <phoneticPr fontId="1" type="noConversion"/>
  </si>
  <si>
    <t>DR : data rate</t>
    <phoneticPr fontId="1" type="noConversion"/>
  </si>
  <si>
    <t>COMP_MODE : 0(comp.),  1(window comp.)</t>
    <phoneticPr fontId="1" type="noConversion"/>
  </si>
  <si>
    <t>COMP_POL : 0(active low),  1(active high)</t>
    <phoneticPr fontId="1" type="noConversion"/>
  </si>
  <si>
    <t>COMP_LAT : 0(non- latching),  1(latching)</t>
    <phoneticPr fontId="1" type="noConversion"/>
  </si>
  <si>
    <t>COMP_QUE</t>
    <phoneticPr fontId="1" type="noConversion"/>
  </si>
  <si>
    <t>use single ended or differential</t>
    <phoneticPr fontId="1" type="noConversion"/>
  </si>
  <si>
    <t>4. registers</t>
    <phoneticPr fontId="1" type="noConversion"/>
  </si>
  <si>
    <t>5. ADC read data format</t>
    <phoneticPr fontId="1" type="noConversion"/>
  </si>
  <si>
    <t>6. I2C access procedure</t>
    <phoneticPr fontId="1" type="noConversion"/>
  </si>
  <si>
    <t>config reg sel</t>
    <phoneticPr fontId="1" type="noConversion"/>
  </si>
  <si>
    <t>config data H</t>
    <phoneticPr fontId="1" type="noConversion"/>
  </si>
  <si>
    <t>config data L</t>
    <phoneticPr fontId="1" type="noConversion"/>
  </si>
  <si>
    <t>conversion reg</t>
    <phoneticPr fontId="1" type="noConversion"/>
  </si>
  <si>
    <t>I2C address+ W</t>
    <phoneticPr fontId="1" type="noConversion"/>
  </si>
  <si>
    <t>I2C address+ R</t>
    <phoneticPr fontId="1" type="noConversion"/>
  </si>
  <si>
    <t>data reg H</t>
    <phoneticPr fontId="1" type="noConversion"/>
  </si>
  <si>
    <t>data reg L</t>
    <phoneticPr fontId="1" type="noConversion"/>
  </si>
  <si>
    <t>SCL = 100 KHz (10usec)</t>
    <phoneticPr fontId="1" type="noConversion"/>
  </si>
  <si>
    <t>= (9 bit x 4) + alpha = 40</t>
    <phoneticPr fontId="1" type="noConversion"/>
  </si>
  <si>
    <t>= (9 bit x 2) + alpha = 20</t>
    <phoneticPr fontId="1" type="noConversion"/>
  </si>
  <si>
    <t>= (9 bit x 3) + alpha = 30</t>
    <phoneticPr fontId="1" type="noConversion"/>
  </si>
  <si>
    <t>SCL = 400 KHz (2.5usec)</t>
    <phoneticPr fontId="1" type="noConversion"/>
  </si>
  <si>
    <t xml:space="preserve">total = </t>
    <phoneticPr fontId="1" type="noConversion"/>
  </si>
  <si>
    <t>usec</t>
    <phoneticPr fontId="1" type="noConversion"/>
  </si>
  <si>
    <r>
      <t xml:space="preserve">single shot start (ch 0, FSR = </t>
    </r>
    <r>
      <rPr>
        <sz val="10"/>
        <color theme="1"/>
        <rFont val="맑은 고딕"/>
        <family val="3"/>
        <charset val="129"/>
      </rPr>
      <t>±4.096V, 128 SPS</t>
    </r>
    <r>
      <rPr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</si>
  <si>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   2) PGA, FSR = ±4.096V 로 설정하며, 이중 0 ~ 4.096 V 의 range 만 15-bit resolution 으로 사용 함. (1 step resolution = 125 uV, 32,768 steps)</t>
    <phoneticPr fontId="1" type="noConversion"/>
  </si>
  <si>
    <t xml:space="preserve">   3) 실제로는 0 ~ 3.3V range 만 사용 가능하므로, 0 ~ 3.3V --&gt; 0 ~ 26,400 (0x0000 ~ 0x6720)</t>
    <phoneticPr fontId="1" type="noConversion"/>
  </si>
  <si>
    <t>1) config setting : channel, PGA(4.096V), DR(128 SPS), single-shot start</t>
    <phoneticPr fontId="1" type="noConversion"/>
  </si>
  <si>
    <t>2) wait for 7.8 msec (for 128 SPS execution time)</t>
    <phoneticPr fontId="1" type="noConversion"/>
  </si>
  <si>
    <t>3) read config reg until check conversion finished (OS bit == 1)</t>
    <phoneticPr fontId="1" type="noConversion"/>
  </si>
  <si>
    <t>4) when conversion finished, select data register</t>
    <phoneticPr fontId="1" type="noConversion"/>
  </si>
  <si>
    <t>5) read data</t>
    <phoneticPr fontId="1" type="noConversion"/>
  </si>
  <si>
    <t xml:space="preserve">or </t>
    <phoneticPr fontId="1" type="noConversion"/>
  </si>
  <si>
    <t xml:space="preserve">2) wait pre-determined time, = (estimated conversion time x 1.1) + 20 usec </t>
    <phoneticPr fontId="1" type="noConversion"/>
  </si>
  <si>
    <t xml:space="preserve">                                       = (7.8125 msec x 1.1) + 20 usec = 8.614 msec</t>
    <phoneticPr fontId="1" type="noConversion"/>
  </si>
  <si>
    <t xml:space="preserve">   6-2. procedure for AD conversion start and data read</t>
    <phoneticPr fontId="1" type="noConversion"/>
  </si>
  <si>
    <t xml:space="preserve">   6-1. AD conversion time estimation</t>
    <phoneticPr fontId="1" type="noConversion"/>
  </si>
  <si>
    <t>SPS</t>
    <phoneticPr fontId="1" type="noConversion"/>
  </si>
  <si>
    <t>000</t>
    <phoneticPr fontId="1" type="noConversion"/>
  </si>
  <si>
    <t>001</t>
  </si>
  <si>
    <t>010</t>
    <phoneticPr fontId="1" type="noConversion"/>
  </si>
  <si>
    <t>011</t>
    <phoneticPr fontId="1" type="noConversion"/>
  </si>
  <si>
    <t>100</t>
    <phoneticPr fontId="1" type="noConversion"/>
  </si>
  <si>
    <t>101</t>
    <phoneticPr fontId="1" type="noConversion"/>
  </si>
  <si>
    <t>110</t>
    <phoneticPr fontId="1" type="noConversion"/>
  </si>
  <si>
    <t>111</t>
    <phoneticPr fontId="1" type="noConversion"/>
  </si>
  <si>
    <t>ADC time (msec)</t>
    <phoneticPr fontId="1" type="noConversion"/>
  </si>
  <si>
    <t xml:space="preserve">   - Fraunhofer 장비 에서의 ADC access timing 분석</t>
    <phoneticPr fontId="1" type="noConversion"/>
  </si>
  <si>
    <t xml:space="preserve">   - LED 구동 방식 : 8KHz 50:50 duty 로 LED 항상 on/off 구동</t>
    <phoneticPr fontId="1" type="noConversion"/>
  </si>
  <si>
    <t xml:space="preserve">   - PD 신호 detection 방법</t>
    <phoneticPr fontId="1" type="noConversion"/>
  </si>
  <si>
    <t xml:space="preserve">     --- ADC access timing : I2C 100KHz standard speed 사용</t>
    <phoneticPr fontId="1" type="noConversion"/>
  </si>
  <si>
    <t xml:space="preserve">         - ADC conversion time 은 계산상으로 알 수 있으나 실제로는 chip 내부의 clock 오차에 따라 변할 수 있음.</t>
    <phoneticPr fontId="1" type="noConversion"/>
  </si>
  <si>
    <t xml:space="preserve">           따라서 아래 6-2 에서와 같이 일정 시간을 wait 하는 경우로 coding 이 이루어 진다면 아래 표 여유분 포함된 시간을 waiting 하여야 안전하다.</t>
    <phoneticPr fontId="1" type="noConversion"/>
  </si>
  <si>
    <t xml:space="preserve">     --- ADC start 시점과 ADC data read 사이가 약 2.5 msec 인 것으로 보아 </t>
    <phoneticPr fontId="1" type="noConversion"/>
  </si>
  <si>
    <t xml:space="preserve">         475 SPS 사용하는것으로 추정 됨. (ADC time @475 SPS = max. 2.34 msec)</t>
    <phoneticPr fontId="1" type="noConversion"/>
  </si>
  <si>
    <t xml:space="preserve">   - 의문점.</t>
    <phoneticPr fontId="1" type="noConversion"/>
  </si>
  <si>
    <t xml:space="preserve">     --- ADC 가 진행되는 동안 실제 LED 는 약 20회 정도 on/off 가 이루어 짐</t>
    <phoneticPr fontId="1" type="noConversion"/>
  </si>
  <si>
    <t xml:space="preserve">     --- 즉, ADC 에서 측정되는 PD 신호 level 은 실제 level 의 50% 수준으로 </t>
    <phoneticPr fontId="1" type="noConversion"/>
  </si>
  <si>
    <t xml:space="preserve">         (8 KHz로 LED on/off 하므로) 따라서 PD 신호도 당연히 on/off 형태로 나타날 수 밖에 없음.</t>
    <phoneticPr fontId="1" type="noConversion"/>
  </si>
  <si>
    <t xml:space="preserve">         평균화되어 측정될 것으로 추측 됨. (duty 50:50 으로 on/off 하므로)</t>
    <phoneticPr fontId="1" type="noConversion"/>
  </si>
  <si>
    <t xml:space="preserve">     --- 왜 이런 방식을 사용하는지 이해 되지 않음</t>
    <phoneticPr fontId="1" type="noConversion"/>
  </si>
  <si>
    <t xml:space="preserve">          사용하는 ADC chip 이 delta-sigma 방식의 ADC 인데 이에 대한 </t>
    <phoneticPr fontId="1" type="noConversion"/>
  </si>
  <si>
    <t xml:space="preserve">          공부가 필요 함.</t>
    <phoneticPr fontId="1" type="noConversion"/>
  </si>
  <si>
    <t>8. 참고 사항</t>
    <phoneticPr fontId="1" type="noConversion"/>
  </si>
  <si>
    <t>7. PD value read timing</t>
    <phoneticPr fontId="1" type="noConversion"/>
  </si>
  <si>
    <t>add margin
( x 1.1 + 20us )</t>
    <phoneticPr fontId="1" type="noConversion"/>
  </si>
  <si>
    <t>ch setting
time (msec)</t>
    <phoneticPr fontId="1" type="noConversion"/>
  </si>
  <si>
    <t>wait
ADC</t>
    <phoneticPr fontId="1" type="noConversion"/>
  </si>
  <si>
    <t>select
data reg.</t>
    <phoneticPr fontId="1" type="noConversion"/>
  </si>
  <si>
    <t>read
ADC data</t>
    <phoneticPr fontId="1" type="noConversion"/>
  </si>
  <si>
    <t>total access
time (msec)</t>
    <phoneticPr fontId="1" type="noConversion"/>
  </si>
  <si>
    <t>SCL = 100 KHz</t>
    <phoneticPr fontId="1" type="noConversion"/>
  </si>
  <si>
    <t>SCL = 400 KHz</t>
    <phoneticPr fontId="1" type="noConversion"/>
  </si>
  <si>
    <t>UV PD ADC</t>
    <phoneticPr fontId="1" type="noConversion"/>
  </si>
  <si>
    <t>IR PD ADC</t>
    <phoneticPr fontId="1" type="noConversion"/>
  </si>
  <si>
    <t xml:space="preserve">  2-1) ADS1115 I2C characteristic</t>
    <phoneticPr fontId="1" type="noConversion"/>
  </si>
  <si>
    <t xml:space="preserve">       - I2C speed : 10 KHz ~ 400 KHz, 10KHz(100usec), 100KHz(10usec), 400KHz(2.5usec)</t>
    <phoneticPr fontId="1" type="noConversion"/>
  </si>
  <si>
    <t xml:space="preserve">       - I2C address : 4 addresses can be selected by using 1 ADDR pin </t>
    <phoneticPr fontId="1" type="noConversion"/>
  </si>
  <si>
    <t xml:space="preserve">  2-2) MCU I2C setting</t>
    <phoneticPr fontId="1" type="noConversion"/>
  </si>
  <si>
    <t xml:space="preserve">       - E2PROM 용으로 할당된 I2C #3 를 사용 함. (PCB revision 0.2 부터 사용 됨)</t>
    <phoneticPr fontId="1" type="noConversion"/>
  </si>
  <si>
    <t>Rev_0 (TP85)</t>
    <phoneticPr fontId="1" type="noConversion"/>
  </si>
  <si>
    <t>Rev_1 (TP86)</t>
    <phoneticPr fontId="1" type="noConversion"/>
  </si>
  <si>
    <t xml:space="preserve"> PCB Revision (internal pull-up)
 PI11    PI10    PCB Revision
   0        0       rev 0.2
   0        1       rev 0.3
   1        0       rev 0.4
   1        1       rev 0.1</t>
    <phoneticPr fontId="1" type="noConversion"/>
  </si>
  <si>
    <t>I2C3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</si>
  <si>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PD ADC chip access I2C, </t>
    </r>
    <r>
      <rPr>
        <sz val="10"/>
        <rFont val="맑은 고딕"/>
        <family val="3"/>
        <charset val="129"/>
        <scheme val="minor"/>
      </rPr>
      <t>EEPROM is not used</t>
    </r>
    <phoneticPr fontId="1" type="noConversion"/>
  </si>
  <si>
    <t>0ms</t>
    <phoneticPr fontId="1" type="noConversion"/>
  </si>
  <si>
    <t>1ms</t>
  </si>
  <si>
    <t>2ms</t>
  </si>
  <si>
    <t>3ms</t>
  </si>
  <si>
    <t>4ms</t>
  </si>
  <si>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</si>
  <si>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</si>
  <si>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</si>
  <si>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</si>
  <si>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</si>
  <si>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</si>
  <si>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</si>
  <si>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</si>
  <si>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</si>
  <si>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</si>
  <si>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</si>
  <si>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</si>
  <si>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</si>
  <si>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</si>
  <si>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</si>
  <si>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time</t>
    <phoneticPr fontId="1" type="noConversion"/>
  </si>
  <si>
    <t>tick_5ms</t>
    <phoneticPr fontId="1" type="noConversion"/>
  </si>
  <si>
    <t>tick_10ms</t>
    <phoneticPr fontId="1" type="noConversion"/>
  </si>
  <si>
    <t>UV/IR LED on</t>
    <phoneticPr fontId="1" type="noConversion"/>
  </si>
  <si>
    <t>LED on : based on tick_10msec</t>
    <phoneticPr fontId="1" type="noConversion"/>
  </si>
  <si>
    <t>LED off : based on tick_10msec</t>
    <phoneticPr fontId="1" type="noConversion"/>
  </si>
  <si>
    <t>1. config setting (ADC start)</t>
    <phoneticPr fontId="1" type="noConversion"/>
  </si>
  <si>
    <t>2. wait pre-determined time</t>
    <phoneticPr fontId="1" type="noConversion"/>
  </si>
  <si>
    <t>pre-determined time</t>
    <phoneticPr fontId="1" type="noConversion"/>
  </si>
  <si>
    <t>3. select data reg. &amp; read</t>
    <phoneticPr fontId="1" type="noConversion"/>
  </si>
  <si>
    <t>ADC
Start</t>
    <phoneticPr fontId="1" type="noConversion"/>
  </si>
  <si>
    <t>3. LED on range : 20/30/40/50 msec</t>
    <phoneticPr fontId="1" type="noConversion"/>
  </si>
  <si>
    <t>4. special case : support steady on</t>
    <phoneticPr fontId="1" type="noConversion"/>
  </si>
  <si>
    <t>1. 10 msec base 로 LED on control</t>
    <phoneticPr fontId="1" type="noConversion"/>
  </si>
  <si>
    <t>2. LED on time 은 10 msec 배수로만 제어</t>
    <phoneticPr fontId="1" type="noConversion"/>
  </si>
  <si>
    <t xml:space="preserve">   - UV LED on : tick_10ms == 0</t>
    <phoneticPr fontId="1" type="noConversion"/>
  </si>
  <si>
    <t xml:space="preserve">   - IR LED on : tick_10ms == 5</t>
    <phoneticPr fontId="1" type="noConversion"/>
  </si>
  <si>
    <t>1. ADC start point = LED off 하기전 15 msec</t>
    <phoneticPr fontId="1" type="noConversion"/>
  </si>
  <si>
    <t>2. ADC channel 설정 (ref/measure) 및 ADC start</t>
    <phoneticPr fontId="1" type="noConversion"/>
  </si>
  <si>
    <t>3. ADC data read</t>
    <phoneticPr fontId="1" type="noConversion"/>
  </si>
  <si>
    <t>1. 10 msec base 로 LED off control</t>
    <phoneticPr fontId="1" type="noConversion"/>
  </si>
  <si>
    <t>UV PD I2C address</t>
    <phoneticPr fontId="1" type="noConversion"/>
  </si>
  <si>
    <t>IR PD I2C address</t>
    <phoneticPr fontId="1" type="noConversion"/>
  </si>
  <si>
    <t>default 300   range (1..65,000)
--&gt; unused</t>
    <phoneticPr fontId="1" type="noConversion"/>
  </si>
  <si>
    <t>LED
on : 20ms
off : 80ms</t>
    <phoneticPr fontId="1" type="noConversion"/>
  </si>
  <si>
    <t>ADC-Md(2)</t>
    <phoneticPr fontId="1" type="noConversion"/>
  </si>
  <si>
    <t>AD-uvR(0)</t>
    <phoneticPr fontId="1" type="noConversion"/>
  </si>
  <si>
    <t>AD-uvRd(0)</t>
    <phoneticPr fontId="1" type="noConversion"/>
  </si>
  <si>
    <t>AD-uvM(2)</t>
    <phoneticPr fontId="1" type="noConversion"/>
  </si>
  <si>
    <t>AD-irR(0)</t>
    <phoneticPr fontId="1" type="noConversion"/>
  </si>
  <si>
    <t>AD-irRd(0)</t>
    <phoneticPr fontId="1" type="noConversion"/>
  </si>
  <si>
    <t>AD-irM(2)</t>
    <phoneticPr fontId="1" type="noConversion"/>
  </si>
  <si>
    <t>AD-irMd(2)</t>
    <phoneticPr fontId="1" type="noConversion"/>
  </si>
  <si>
    <t>LED
on : 50ms
off : 50ms</t>
    <phoneticPr fontId="1" type="noConversion"/>
  </si>
  <si>
    <t>LED
on : 30ms
off : 70ms</t>
    <phoneticPr fontId="1" type="noConversion"/>
  </si>
  <si>
    <t>LED
on : 40ms
off : 60ms</t>
    <phoneticPr fontId="1" type="noConversion"/>
  </si>
  <si>
    <t>LED
on : 100ms
off : 0ms</t>
    <phoneticPr fontId="1" type="noConversion"/>
  </si>
  <si>
    <t>cont. on</t>
    <phoneticPr fontId="1" type="noConversion"/>
  </si>
  <si>
    <t>20 ms on</t>
    <phoneticPr fontId="1" type="noConversion"/>
  </si>
  <si>
    <t>30 ms on</t>
    <phoneticPr fontId="1" type="noConversion"/>
  </si>
  <si>
    <t>40 ms on</t>
    <phoneticPr fontId="1" type="noConversion"/>
  </si>
  <si>
    <t>50 ms on</t>
    <phoneticPr fontId="1" type="noConversion"/>
  </si>
  <si>
    <t>400 us</t>
    <phoneticPr fontId="1" type="noConversion"/>
  </si>
  <si>
    <t>sel data</t>
    <phoneticPr fontId="1" type="noConversion"/>
  </si>
  <si>
    <t>read
data</t>
    <phoneticPr fontId="1" type="noConversion"/>
  </si>
  <si>
    <t>200 us</t>
    <phoneticPr fontId="1" type="noConversion"/>
  </si>
  <si>
    <t>300 us</t>
    <phoneticPr fontId="1" type="noConversion"/>
  </si>
  <si>
    <t>UV LED on time
--&gt; unused</t>
    <phoneticPr fontId="1" type="noConversion"/>
  </si>
  <si>
    <t>IR LED on time
--&gt; unused</t>
    <phoneticPr fontId="1" type="noConversion"/>
  </si>
  <si>
    <t>UV_LED_EN</t>
    <phoneticPr fontId="1" type="noConversion"/>
  </si>
  <si>
    <t>UV LED enable/disable : 1(enable), 0(disable)</t>
    <phoneticPr fontId="1" type="noConversion"/>
  </si>
  <si>
    <t>IR_LED_EN</t>
    <phoneticPr fontId="1" type="noConversion"/>
  </si>
  <si>
    <t>IR LED enable/disable : 1(enable), 0(disable)</t>
    <phoneticPr fontId="1" type="noConversion"/>
  </si>
  <si>
    <t>UV IR PD 회로 변경</t>
    <phoneticPr fontId="1" type="noConversion"/>
  </si>
  <si>
    <t>power 회로 변경</t>
    <phoneticPr fontId="1" type="noConversion"/>
  </si>
  <si>
    <t xml:space="preserve"> - LM2576 ???</t>
    <phoneticPr fontId="1" type="noConversion"/>
  </si>
  <si>
    <t>1. ADC read = ADC start 10 msec 이후</t>
    <phoneticPr fontId="1" type="noConversion"/>
  </si>
  <si>
    <t xml:space="preserve">2. select data register </t>
    <phoneticPr fontId="1" type="noConversion"/>
  </si>
  <si>
    <t>UV ADC presense check</t>
    <phoneticPr fontId="1" type="noConversion"/>
  </si>
  <si>
    <t>IR ADC presense check</t>
    <phoneticPr fontId="1" type="noConversion"/>
  </si>
  <si>
    <t xml:space="preserve">       - I2C speed : minimum 10 KHz, standard mode 100 KHz, fast mode 400 KHz 지원</t>
    <phoneticPr fontId="1" type="noConversion"/>
  </si>
  <si>
    <t xml:space="preserve">       - fast mode (400 KHz) 로 동작 시키고 선로 길이 및 파형 보아 경우에 따라 100 KHz 로 낮출 가능성 있음.</t>
    <phoneticPr fontId="1" type="noConversion"/>
  </si>
  <si>
    <r>
      <t xml:space="preserve">default : 1
</t>
    </r>
    <r>
      <rPr>
        <sz val="10"/>
        <color rgb="FFFF0000"/>
        <rFont val="맑은 고딕"/>
        <family val="3"/>
        <charset val="129"/>
        <scheme val="minor"/>
      </rPr>
      <t>0: variable current</t>
    </r>
    <r>
      <rPr>
        <sz val="10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맑은 고딕"/>
        <family val="3"/>
        <charset val="129"/>
        <scheme val="minor"/>
      </rPr>
      <t>1..</t>
    </r>
    <r>
      <rPr>
        <sz val="10"/>
        <color theme="1"/>
        <rFont val="맑은 고딕"/>
        <family val="2"/>
        <charset val="129"/>
        <scheme val="minor"/>
      </rPr>
      <t>3 : fixed current mode</t>
    </r>
    <phoneticPr fontId="1" type="noConversion"/>
  </si>
  <si>
    <r>
      <t xml:space="preserve">default : 1
</t>
    </r>
    <r>
      <rPr>
        <sz val="10"/>
        <color rgb="FFFF0000"/>
        <rFont val="맑은 고딕"/>
        <family val="3"/>
        <charset val="129"/>
        <scheme val="minor"/>
      </rPr>
      <t>0: variable current</t>
    </r>
    <r>
      <rPr>
        <sz val="10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</si>
  <si>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default 20   range (20..50)
more than 50 means always on</t>
    <phoneticPr fontId="1" type="noConversion"/>
  </si>
  <si>
    <t>ADC data 
read</t>
    <phoneticPr fontId="1" type="noConversion"/>
  </si>
  <si>
    <t>ADC presence
check</t>
    <phoneticPr fontId="1" type="noConversion"/>
  </si>
  <si>
    <t>config reg</t>
    <phoneticPr fontId="1" type="noConversion"/>
  </si>
  <si>
    <t xml:space="preserve"> ADS1115 I2C access storobe signal
 - I2C access monitor 편의를 위함
 - 사용 cmd : ads_mon [uv/ir] [chk/ref/meas] [sig/dark]</t>
    <phoneticPr fontId="1" type="noConversion"/>
  </si>
  <si>
    <t>ch 0 : ref PD (single)</t>
    <phoneticPr fontId="1" type="noConversion"/>
  </si>
  <si>
    <t>ch 2 : meas PD(single)</t>
    <phoneticPr fontId="1" type="noConversion"/>
  </si>
  <si>
    <t>ch 0 : ref PD(diff)</t>
    <phoneticPr fontId="1" type="noConversion"/>
  </si>
  <si>
    <t>ch 2 : meas PD(diff)</t>
    <phoneticPr fontId="1" type="noConversion"/>
  </si>
  <si>
    <t>ADS1115 address</t>
    <phoneticPr fontId="1" type="noConversion"/>
  </si>
  <si>
    <t>ADS1115_ADDR</t>
    <phoneticPr fontId="1" type="noConversion"/>
  </si>
  <si>
    <t>ADS1115 cfg</t>
    <phoneticPr fontId="1" type="noConversion"/>
  </si>
  <si>
    <t>ADS1115_CFG</t>
    <phoneticPr fontId="1" type="noConversion"/>
  </si>
  <si>
    <t>ADS1115 I2C address values
 bit 7..0     : UV I2C address (1-bit left shifted value) 0x90
 bit 15..8   : IR   I2C address (1-bit left shifted value) 0x92</t>
    <phoneticPr fontId="1" type="noConversion"/>
  </si>
  <si>
    <t>ADS1115 configure values
 bit 15..0     : reference PD config value
 bit 31..16   : measure  PD config value</t>
    <phoneticPr fontId="1" type="noConversion"/>
  </si>
  <si>
    <r>
      <t xml:space="preserve">monitor contents control bit flag
 - bit 0 : default monitoring (0x01)
       (date, temp, UV_PD0_dark, UV_PD0_sig, 
                        UV_PD1_dark, UV_PD0_sig, 
                        IR_PD0_dark, IR_PD0_sig, 
                        IR_PD1_dark, IR_PD0_sig) 
 - bit 1 : add to default monitoring (0x02)
        (UV_PD0_adc, UV_PD1_adc, IR_PD0_adc, IR_PD0_adc)
 - bit 2 : UV/IR PD ADC value only (for cal.) (0x04)
 - bit 3 : RTD 0..3 raw ADC value (0x08)
 - bit 4 : 4-20mA IN(MFC) ADC_avg, current avg (16, 0x10)
 - bit 5 : 4-20mA OUT#0-#3 consent_val, ADC_val (32, 0x20)
 - bit 6 : MFC in/out monitoring (64, 0x40)
 - bit 7 : default monitoring + ADC diff min/max (0x80)
 - </t>
    </r>
    <r>
      <rPr>
        <sz val="10"/>
        <rFont val="맑은 고딕"/>
        <family val="3"/>
        <charset val="129"/>
        <scheme val="minor"/>
      </rPr>
      <t>bit 8 : ADC IR ref raw data display (0x100</t>
    </r>
    <r>
      <rPr>
        <sz val="10"/>
        <color theme="1"/>
        <rFont val="맑은 고딕"/>
        <family val="2"/>
        <charset val="129"/>
        <scheme val="minor"/>
      </rPr>
      <t>)
 - bit 9 : ADC IR meas raw data display (0x200)</t>
    </r>
    <phoneticPr fontId="1" type="noConversion"/>
  </si>
  <si>
    <t>I2C address = 1001_00x0
 - UV I2C address = 1001_0000
 - IR  I2C address = 1001_0010
default : 0x0000_9290</t>
    <phoneticPr fontId="1" type="noConversion"/>
  </si>
  <si>
    <r>
      <t xml:space="preserve">config = 1ccc_0011_sss0_0011
  ch 0 = 1000_0011_1000_0011 (0x8383)
  ch 2 = 1011_0011_1000_0011 (0xB383)
ccc = ch &amp; mode       sss = speed
  </t>
    </r>
    <r>
      <rPr>
        <sz val="10"/>
        <color rgb="FFFF0000"/>
        <rFont val="맑은 고딕"/>
        <family val="3"/>
        <charset val="129"/>
        <scheme val="minor"/>
      </rPr>
      <t>000 : ch0(D)</t>
    </r>
    <r>
      <rPr>
        <sz val="10"/>
        <color theme="1"/>
        <rFont val="맑은 고딕"/>
        <family val="2"/>
        <charset val="129"/>
        <scheme val="minor"/>
      </rPr>
      <t xml:space="preserve">            </t>
    </r>
    <r>
      <rPr>
        <sz val="10"/>
        <color rgb="FFFF0000"/>
        <rFont val="맑은 고딕"/>
        <family val="3"/>
        <charset val="129"/>
        <scheme val="minor"/>
      </rPr>
      <t>100 : 128 SPS</t>
    </r>
    <r>
      <rPr>
        <sz val="10"/>
        <color theme="1"/>
        <rFont val="맑은 고딕"/>
        <family val="2"/>
        <charset val="129"/>
        <scheme val="minor"/>
      </rPr>
      <t xml:space="preserve">
  </t>
    </r>
    <r>
      <rPr>
        <sz val="10"/>
        <color rgb="FFFF0000"/>
        <rFont val="맑은 고딕"/>
        <family val="3"/>
        <charset val="129"/>
        <scheme val="minor"/>
      </rPr>
      <t>011 : ch2(D)</t>
    </r>
    <r>
      <rPr>
        <sz val="10"/>
        <color theme="1"/>
        <rFont val="맑은 고딕"/>
        <family val="2"/>
        <charset val="129"/>
        <scheme val="minor"/>
      </rPr>
      <t xml:space="preserve">            101 : 250 SPS
  100 : ch0(S)             110 : 450 SPS
  110 : ch2(S)             111 : 860 SPS
default : 0xB383_8383</t>
    </r>
    <phoneticPr fontId="1" type="noConversion"/>
  </si>
  <si>
    <t>wiki 대여중
파손</t>
    <phoneticPr fontId="1" type="noConversion"/>
  </si>
  <si>
    <t>V1.1</t>
    <phoneticPr fontId="1" type="noConversion"/>
  </si>
  <si>
    <t>IR LED 제어핀 파손</t>
    <phoneticPr fontId="1" type="noConversion"/>
  </si>
  <si>
    <t>V0.9</t>
    <phoneticPr fontId="1" type="noConversion"/>
  </si>
  <si>
    <t>beta wiki 
대여용</t>
    <phoneticPr fontId="1" type="noConversion"/>
  </si>
  <si>
    <t>wiki 대여중</t>
    <phoneticPr fontId="1" type="noConversion"/>
  </si>
  <si>
    <t>U43 시험중 
파손 (mine)</t>
    <phoneticPr fontId="1" type="noConversion"/>
  </si>
  <si>
    <t>UV_LED_LD_SEL</t>
    <phoneticPr fontId="1" type="noConversion"/>
  </si>
  <si>
    <t>UV LED or LD select : 0(LED), 1(LD)</t>
    <phoneticPr fontId="1" type="noConversion"/>
  </si>
  <si>
    <t>default : 0</t>
    <phoneticPr fontId="1" type="noConversion"/>
  </si>
  <si>
    <t>IR_LED_LD_SEL</t>
    <phoneticPr fontId="1" type="noConversion"/>
  </si>
  <si>
    <t>IR LED or LD select : 0(LED), 1(LD)</t>
    <phoneticPr fontId="1" type="noConversion"/>
  </si>
  <si>
    <t>UV/IR</t>
    <phoneticPr fontId="1" type="noConversion"/>
  </si>
  <si>
    <t>LED 또는 LD</t>
    <phoneticPr fontId="1" type="noConversion"/>
  </si>
  <si>
    <t>LED on duration (20/30/40/50 msec 또는 항시 on)</t>
    <phoneticPr fontId="1" type="noConversion"/>
  </si>
  <si>
    <t xml:space="preserve">UV/IR LED/LD on </t>
    <phoneticPr fontId="1" type="noConversion"/>
  </si>
  <si>
    <t>UV/IR LED/LD off</t>
    <phoneticPr fontId="1" type="noConversion"/>
  </si>
  <si>
    <t xml:space="preserve"> - UV LED : PARM 62, 64</t>
    <phoneticPr fontId="1" type="noConversion"/>
  </si>
  <si>
    <t xml:space="preserve"> - IR LED  : PARM 67, 69</t>
    <phoneticPr fontId="1" type="noConversion"/>
  </si>
  <si>
    <t>UV IR LED/LD 구동 회로 변경</t>
    <phoneticPr fontId="1" type="noConversion"/>
  </si>
  <si>
    <t>UV/IR LED/LD 회로 보완</t>
    <phoneticPr fontId="1" type="noConversion"/>
  </si>
  <si>
    <t xml:space="preserve"> - signal line 에 +12V 와의 short 대비 protection diode 추가</t>
    <phoneticPr fontId="1" type="noConversion"/>
  </si>
  <si>
    <t xml:space="preserve"> - connector pin 수, 배열 변경
 - LD 용 EN signal 추가</t>
    <phoneticPr fontId="1" type="noConversion"/>
  </si>
  <si>
    <t xml:space="preserve"> - connector pin 수, 배열 변경
 - I2C 연결 및 pull-up 저항값 변경 (10K --&gt; 1K)</t>
    <phoneticPr fontId="1" type="noConversion"/>
  </si>
  <si>
    <t>photo coupler 회로 보완</t>
    <phoneticPr fontId="1" type="noConversion"/>
  </si>
  <si>
    <t xml:space="preserve"> - photo diode 에 흐르는 전류 는 5mA 로 setting
   +24V --&gt; R = 4.7Kohm (3216 type)
   +3.3V --&gt; R = 620 ohm (1608 type)</t>
    <phoneticPr fontId="1" type="noConversion"/>
  </si>
  <si>
    <t>UV_LED_OP_MODE</t>
    <phoneticPr fontId="1" type="noConversion"/>
  </si>
  <si>
    <t>IR_LED_OP_MODE</t>
    <phoneticPr fontId="1" type="noConversion"/>
  </si>
  <si>
    <t>TP91
UV_LD_EN</t>
    <phoneticPr fontId="1" type="noConversion"/>
  </si>
  <si>
    <t xml:space="preserve"> rev 0.1 : unused (internal pull-up)
 rev 0.2 : beta, UV LD enable (output)</t>
    <phoneticPr fontId="1" type="noConversion"/>
  </si>
  <si>
    <t>TP92
IR_LD_EN</t>
    <phoneticPr fontId="1" type="noConversion"/>
  </si>
  <si>
    <t xml:space="preserve"> rev 0.1 : unused (internal pull-up)
 rev 0.2 : beta, IR LD enable (output)</t>
    <phoneticPr fontId="1" type="noConversion"/>
  </si>
  <si>
    <t>UV_LED_ON_DUR</t>
    <phoneticPr fontId="1" type="noConversion"/>
  </si>
  <si>
    <t>IR_LED_ON_DUR</t>
    <phoneticPr fontId="1" type="noConversion"/>
  </si>
  <si>
    <t>UV LED on duration (msec) for beta
 - alpha : (UV_LED_ON_DUR x 1000) usec
 - beta  : (UV_LED_ON_DUR x 1) msec</t>
    <phoneticPr fontId="1" type="noConversion"/>
  </si>
  <si>
    <t>IR LED on duration (msec)) for beta
 - alpha : (IR_LED_ON_DUR x 1000) usec
 - beta  : (IR_LED_ON_DUR x 1) msec</t>
    <phoneticPr fontId="1" type="noConversion"/>
  </si>
  <si>
    <t>Solenoid valve</t>
    <phoneticPr fontId="1" type="noConversion"/>
  </si>
  <si>
    <t>1. MFC 가 약액의 흐름을 완전히 close 할 수 있는 기능이 없음. 따라서 별도의 valve 를 통해 약액의 흐름을 open/close 해야 함.</t>
    <phoneticPr fontId="1" type="noConversion"/>
  </si>
  <si>
    <t>MFC
(Flow Rate 제어)</t>
    <phoneticPr fontId="1" type="noConversion"/>
  </si>
  <si>
    <t>Air valve
Open/Close 제어
(AMDZ13R-6BUP-Z0N4X)</t>
    <phoneticPr fontId="1" type="noConversion"/>
  </si>
  <si>
    <t>V114T-5MNZ
Solenoid valve
(Air valve open/close 제어)</t>
    <phoneticPr fontId="1" type="noConversion"/>
  </si>
  <si>
    <t>Main board</t>
    <phoneticPr fontId="1" type="noConversion"/>
  </si>
  <si>
    <t>4-20mA IN</t>
    <phoneticPr fontId="1" type="noConversion"/>
  </si>
  <si>
    <t>4-20mA OUT</t>
    <phoneticPr fontId="1" type="noConversion"/>
  </si>
  <si>
    <t xml:space="preserve"> - operation : under 30/min.</t>
    <phoneticPr fontId="1" type="noConversion"/>
  </si>
  <si>
    <t xml:space="preserve"> - min. operating freq. : 20 Hz (50 msec)</t>
    <phoneticPr fontId="1" type="noConversion"/>
  </si>
  <si>
    <t xml:space="preserve"> - response time : On(5 msec), Off(4 msec)</t>
    <phoneticPr fontId="1" type="noConversion"/>
  </si>
  <si>
    <t xml:space="preserve"> - normal close</t>
    <phoneticPr fontId="1" type="noConversion"/>
  </si>
  <si>
    <t xml:space="preserve"> - power saving circuit included (24V, 0.1W, 4.2mA)</t>
    <phoneticPr fontId="1" type="noConversion"/>
  </si>
  <si>
    <t xml:space="preserve"> - indicator light included</t>
    <phoneticPr fontId="1" type="noConversion"/>
  </si>
  <si>
    <t>SOL1</t>
    <phoneticPr fontId="1" type="noConversion"/>
  </si>
  <si>
    <t>SOL2</t>
  </si>
  <si>
    <t>SOL3</t>
  </si>
  <si>
    <t>SOL4</t>
  </si>
  <si>
    <t>Solenoid #1 (active high)</t>
    <phoneticPr fontId="1" type="noConversion"/>
  </si>
  <si>
    <t>Solenoid #2 (active high)</t>
  </si>
  <si>
    <t>Solenoid #3 (active high)</t>
  </si>
  <si>
    <t>Solenoid #4 (active high)</t>
  </si>
  <si>
    <t xml:space="preserve">2. 약액의 흐름 제어를 위해 air valve 와 이를 제어하기 위한 solenoid valve 로 구성된다. </t>
    <phoneticPr fontId="1" type="noConversion"/>
  </si>
  <si>
    <t>3. 아래 그림 참조</t>
    <phoneticPr fontId="1" type="noConversion"/>
  </si>
  <si>
    <t>24V on/off 제어</t>
    <phoneticPr fontId="1" type="noConversion"/>
  </si>
  <si>
    <t>H-bridge_SIG1B</t>
    <phoneticPr fontId="1" type="noConversion"/>
  </si>
  <si>
    <t>H-bridge_SIG2B</t>
    <phoneticPr fontId="1" type="noConversion"/>
  </si>
  <si>
    <t xml:space="preserve"> H-bridge control signal #1, (for heater control, active low)
 0(heater on), 1(heater off)</t>
    <phoneticPr fontId="1" type="noConversion"/>
  </si>
  <si>
    <t xml:space="preserve"> H-bridge control signal #2, (for cooler control, active low)
 0(cooler on), 1(cooler off)</t>
    <phoneticPr fontId="1" type="noConversion"/>
  </si>
  <si>
    <t>CONCENTRATION
PARA</t>
    <phoneticPr fontId="1" type="noConversion"/>
  </si>
  <si>
    <t>default : 0.72341</t>
    <phoneticPr fontId="1" type="noConversion"/>
  </si>
  <si>
    <t>default : -0.000502</t>
    <phoneticPr fontId="1" type="noConversion"/>
  </si>
  <si>
    <t>default : 2.70875</t>
    <phoneticPr fontId="1" type="noConversion"/>
  </si>
  <si>
    <t>default : 0.23646</t>
    <phoneticPr fontId="1" type="noConversion"/>
  </si>
  <si>
    <t>default : -0.05255</t>
    <phoneticPr fontId="1" type="noConversion"/>
  </si>
  <si>
    <t>default : 10.17182</t>
    <phoneticPr fontId="1" type="noConversion"/>
  </si>
  <si>
    <t>PARA0_X0_VAL</t>
    <phoneticPr fontId="1" type="noConversion"/>
  </si>
  <si>
    <t>PARA1_X0_VAL</t>
    <phoneticPr fontId="1" type="noConversion"/>
  </si>
  <si>
    <t>concentration 0 calculation parameter : X0</t>
    <phoneticPr fontId="1" type="noConversion"/>
  </si>
  <si>
    <t>concentration 1 calculation parameter : X0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</si>
</sst>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);[Red]\(0.00\)"/>
    <numFmt numFmtId="178" formatCode="0.0_ "/>
    <numFmt numFmtId="179" formatCode="0.00_ 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61"/>
    </font>
    <font>
      <sz val="10"/>
      <color theme="1"/>
      <name val="Calibri"/>
      <family val="2"/>
      <charset val="161"/>
    </font>
    <font>
      <b/>
      <sz val="18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0"/>
      <color rgb="FFFF0000"/>
      <name val="맑은 고딕"/>
      <family val="2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9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 wrapText="1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16" fillId="0" borderId="0" xfId="0" applyFont="1" applyAlignment="1">
      <alignment horizontal="left" vertical="center" readingOrder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6" xfId="0" quotePrefix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56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9" fontId="10" fillId="7" borderId="25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11" borderId="59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71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9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15" xfId="0" quotePrefix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22" xfId="0" applyFont="1" applyFill="1" applyBorder="1">
      <alignment vertical="center"/>
    </xf>
    <xf numFmtId="0" fontId="2" fillId="11" borderId="23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15" borderId="29" xfId="0" applyFont="1" applyFill="1" applyBorder="1">
      <alignment vertical="center"/>
    </xf>
    <xf numFmtId="0" fontId="2" fillId="15" borderId="25" xfId="0" applyFont="1" applyFill="1" applyBorder="1">
      <alignment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49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50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" fillId="8" borderId="24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2" fillId="0" borderId="27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11" borderId="24" xfId="0" applyFont="1" applyFill="1" applyBorder="1">
      <alignment vertical="center"/>
    </xf>
    <xf numFmtId="0" fontId="2" fillId="11" borderId="29" xfId="0" applyFont="1" applyFill="1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11" borderId="21" xfId="0" applyFont="1" applyFill="1" applyBorder="1">
      <alignment vertical="center"/>
    </xf>
    <xf numFmtId="0" fontId="2" fillId="0" borderId="34" xfId="0" applyFont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7" borderId="33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Fill="1" applyBorder="1">
      <alignment vertical="center"/>
    </xf>
    <xf numFmtId="0" fontId="2" fillId="11" borderId="0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0" borderId="28" xfId="0" applyFont="1" applyBorder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8" borderId="53" xfId="0" applyFont="1" applyFill="1" applyBorder="1">
      <alignment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left" vertical="center"/>
    </xf>
    <xf numFmtId="0" fontId="2" fillId="8" borderId="3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0" borderId="54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6" xfId="0" applyBorder="1">
      <alignment vertical="center"/>
    </xf>
    <xf numFmtId="177" fontId="0" fillId="0" borderId="34" xfId="0" applyNumberForma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50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1" fillId="5" borderId="11" xfId="0" applyFont="1" applyFill="1" applyBorder="1" applyAlignment="1">
      <alignment horizontal="center" vertical="center"/>
    </xf>
    <xf numFmtId="177" fontId="0" fillId="5" borderId="3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2" fillId="5" borderId="0" xfId="0" applyFont="1" applyFill="1" applyAlignment="1">
      <alignment vertical="center" wrapText="1"/>
    </xf>
    <xf numFmtId="0" fontId="0" fillId="0" borderId="39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0" borderId="40" xfId="0" applyBorder="1">
      <alignment vertical="center"/>
    </xf>
    <xf numFmtId="0" fontId="2" fillId="1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2" fillId="0" borderId="5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61" xfId="0" applyFont="1" applyBorder="1" applyAlignment="1">
      <alignment horizontal="left" vertical="center"/>
    </xf>
    <xf numFmtId="0" fontId="21" fillId="0" borderId="74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1" fillId="0" borderId="75" xfId="0" applyFont="1" applyBorder="1" applyAlignment="1">
      <alignment horizontal="left" vertical="center"/>
    </xf>
    <xf numFmtId="0" fontId="21" fillId="19" borderId="0" xfId="0" applyFont="1" applyFill="1" applyAlignment="1">
      <alignment horizontal="left" vertical="center"/>
    </xf>
    <xf numFmtId="0" fontId="21" fillId="19" borderId="0" xfId="0" applyFont="1" applyFill="1">
      <alignment vertical="center"/>
    </xf>
    <xf numFmtId="0" fontId="24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76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1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0" fontId="21" fillId="0" borderId="75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" fillId="0" borderId="34" xfId="0" applyFont="1" applyBorder="1" applyAlignment="1">
      <alignment vertical="center" wrapText="1"/>
    </xf>
    <xf numFmtId="0" fontId="25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21" fillId="4" borderId="11" xfId="0" applyFont="1" applyFill="1" applyBorder="1" applyAlignment="1">
      <alignment horizontal="center" vertical="center"/>
    </xf>
    <xf numFmtId="177" fontId="0" fillId="4" borderId="3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" fillId="11" borderId="9" xfId="0" applyFont="1" applyFill="1" applyBorder="1">
      <alignment vertical="center"/>
    </xf>
    <xf numFmtId="0" fontId="2" fillId="5" borderId="56" xfId="0" applyFont="1" applyFill="1" applyBorder="1">
      <alignment vertical="center"/>
    </xf>
    <xf numFmtId="0" fontId="2" fillId="5" borderId="54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/>
    </xf>
    <xf numFmtId="49" fontId="29" fillId="16" borderId="1" xfId="0" applyNumberFormat="1" applyFont="1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" fillId="21" borderId="8" xfId="0" applyNumberFormat="1" applyFont="1" applyFill="1" applyBorder="1" applyAlignment="1">
      <alignment horizontal="center" vertical="center"/>
    </xf>
    <xf numFmtId="49" fontId="28" fillId="0" borderId="7" xfId="0" applyNumberFormat="1" applyFont="1" applyBorder="1" applyAlignment="1">
      <alignment horizontal="center" vertical="center"/>
    </xf>
    <xf numFmtId="49" fontId="29" fillId="16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5" borderId="0" xfId="0" applyFont="1" applyFill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2" fillId="21" borderId="2" xfId="0" applyNumberFormat="1" applyFont="1" applyFill="1" applyBorder="1" applyAlignment="1">
      <alignment horizontal="center" vertical="center"/>
    </xf>
    <xf numFmtId="49" fontId="2" fillId="21" borderId="7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center" vertical="center"/>
    </xf>
    <xf numFmtId="49" fontId="7" fillId="21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9" fillId="21" borderId="2" xfId="0" applyNumberFormat="1" applyFont="1" applyFill="1" applyBorder="1" applyAlignment="1">
      <alignment horizontal="center" vertical="center"/>
    </xf>
    <xf numFmtId="49" fontId="9" fillId="21" borderId="1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2" fillId="22" borderId="7" xfId="0" applyFont="1" applyFill="1" applyBorder="1" applyAlignment="1">
      <alignment horizontal="center" vertical="center"/>
    </xf>
    <xf numFmtId="49" fontId="2" fillId="22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3" borderId="0" xfId="0" applyFont="1" applyFill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right"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" fillId="8" borderId="8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18" borderId="4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left" vertical="center" wrapText="1"/>
    </xf>
    <xf numFmtId="0" fontId="2" fillId="18" borderId="20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0" xfId="0" applyFont="1" applyFill="1" applyBorder="1" applyAlignment="1">
      <alignment vertical="center" wrapText="1"/>
    </xf>
    <xf numFmtId="0" fontId="2" fillId="0" borderId="4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horizontal="center" vertical="center"/>
    </xf>
    <xf numFmtId="0" fontId="2" fillId="24" borderId="15" xfId="0" quotePrefix="1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2" xfId="0" applyFont="1" applyBorder="1">
      <alignment vertical="center"/>
    </xf>
    <xf numFmtId="0" fontId="2" fillId="7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5" borderId="49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5" xfId="0" applyFont="1" applyFill="1" applyBorder="1">
      <alignment vertical="center"/>
    </xf>
    <xf numFmtId="0" fontId="31" fillId="17" borderId="42" xfId="0" applyFont="1" applyFill="1" applyBorder="1">
      <alignment vertical="center"/>
    </xf>
    <xf numFmtId="0" fontId="31" fillId="21" borderId="42" xfId="0" applyFont="1" applyFill="1" applyBorder="1">
      <alignment vertical="center"/>
    </xf>
    <xf numFmtId="0" fontId="10" fillId="0" borderId="0" xfId="0" applyFont="1" applyBorder="1">
      <alignment vertical="center"/>
    </xf>
    <xf numFmtId="0" fontId="2" fillId="11" borderId="52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12" borderId="24" xfId="0" applyFont="1" applyFill="1" applyBorder="1">
      <alignment vertical="center"/>
    </xf>
    <xf numFmtId="0" fontId="2" fillId="12" borderId="29" xfId="0" applyFont="1" applyFill="1" applyBorder="1">
      <alignment vertical="center"/>
    </xf>
    <xf numFmtId="0" fontId="2" fillId="20" borderId="0" xfId="0" applyFont="1" applyFill="1">
      <alignment vertical="center"/>
    </xf>
    <xf numFmtId="0" fontId="2" fillId="20" borderId="22" xfId="0" applyFont="1" applyFill="1" applyBorder="1">
      <alignment vertical="center"/>
    </xf>
    <xf numFmtId="0" fontId="2" fillId="20" borderId="23" xfId="0" applyFont="1" applyFill="1" applyBorder="1">
      <alignment vertical="center"/>
    </xf>
    <xf numFmtId="0" fontId="2" fillId="20" borderId="24" xfId="0" applyFont="1" applyFill="1" applyBorder="1">
      <alignment vertical="center"/>
    </xf>
    <xf numFmtId="0" fontId="2" fillId="25" borderId="0" xfId="0" applyFont="1" applyFill="1">
      <alignment vertical="center"/>
    </xf>
    <xf numFmtId="0" fontId="2" fillId="25" borderId="26" xfId="0" applyFont="1" applyFill="1" applyBorder="1">
      <alignment vertical="center"/>
    </xf>
    <xf numFmtId="0" fontId="2" fillId="25" borderId="22" xfId="0" applyFont="1" applyFill="1" applyBorder="1">
      <alignment vertical="center"/>
    </xf>
    <xf numFmtId="0" fontId="2" fillId="25" borderId="25" xfId="0" applyFont="1" applyFill="1" applyBorder="1">
      <alignment vertical="center"/>
    </xf>
    <xf numFmtId="0" fontId="2" fillId="20" borderId="42" xfId="0" applyFont="1" applyFill="1" applyBorder="1">
      <alignment vertical="center"/>
    </xf>
    <xf numFmtId="0" fontId="2" fillId="25" borderId="4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26" borderId="30" xfId="0" applyFont="1" applyFill="1" applyBorder="1" applyAlignment="1">
      <alignment vertical="center"/>
    </xf>
    <xf numFmtId="0" fontId="33" fillId="26" borderId="31" xfId="0" applyFont="1" applyFill="1" applyBorder="1" applyAlignment="1">
      <alignment vertical="center"/>
    </xf>
    <xf numFmtId="0" fontId="33" fillId="26" borderId="32" xfId="0" applyFont="1" applyFill="1" applyBorder="1" applyAlignment="1">
      <alignment vertical="center"/>
    </xf>
    <xf numFmtId="0" fontId="2" fillId="15" borderId="30" xfId="0" applyFont="1" applyFill="1" applyBorder="1" applyAlignment="1">
      <alignment vertical="center"/>
    </xf>
    <xf numFmtId="0" fontId="2" fillId="15" borderId="31" xfId="0" applyFont="1" applyFill="1" applyBorder="1" applyAlignment="1">
      <alignment vertical="center"/>
    </xf>
    <xf numFmtId="0" fontId="2" fillId="15" borderId="32" xfId="0" applyFont="1" applyFill="1" applyBorder="1" applyAlignment="1">
      <alignment vertical="center"/>
    </xf>
    <xf numFmtId="0" fontId="32" fillId="27" borderId="30" xfId="0" applyFont="1" applyFill="1" applyBorder="1" applyAlignment="1">
      <alignment vertical="center"/>
    </xf>
    <xf numFmtId="0" fontId="33" fillId="27" borderId="31" xfId="0" applyFont="1" applyFill="1" applyBorder="1" applyAlignment="1">
      <alignment vertical="center"/>
    </xf>
    <xf numFmtId="0" fontId="33" fillId="27" borderId="3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23" borderId="26" xfId="0" applyFont="1" applyFill="1" applyBorder="1">
      <alignment vertical="center"/>
    </xf>
    <xf numFmtId="0" fontId="2" fillId="23" borderId="22" xfId="0" applyFont="1" applyFill="1" applyBorder="1">
      <alignment vertical="center"/>
    </xf>
    <xf numFmtId="0" fontId="2" fillId="23" borderId="23" xfId="0" applyFont="1" applyFill="1" applyBorder="1">
      <alignment vertical="center"/>
    </xf>
    <xf numFmtId="0" fontId="2" fillId="10" borderId="26" xfId="0" applyFont="1" applyFill="1" applyBorder="1">
      <alignment vertical="center"/>
    </xf>
    <xf numFmtId="0" fontId="2" fillId="10" borderId="22" xfId="0" applyFont="1" applyFill="1" applyBorder="1">
      <alignment vertical="center"/>
    </xf>
    <xf numFmtId="0" fontId="2" fillId="10" borderId="23" xfId="0" applyFont="1" applyFill="1" applyBorder="1">
      <alignment vertical="center"/>
    </xf>
    <xf numFmtId="0" fontId="2" fillId="23" borderId="30" xfId="0" applyFont="1" applyFill="1" applyBorder="1" applyAlignment="1">
      <alignment vertical="center"/>
    </xf>
    <xf numFmtId="0" fontId="2" fillId="23" borderId="31" xfId="0" applyFont="1" applyFill="1" applyBorder="1" applyAlignment="1">
      <alignment vertical="center"/>
    </xf>
    <xf numFmtId="0" fontId="2" fillId="23" borderId="32" xfId="0" applyFont="1" applyFill="1" applyBorder="1" applyAlignment="1">
      <alignment vertical="center"/>
    </xf>
    <xf numFmtId="0" fontId="2" fillId="20" borderId="30" xfId="0" applyFont="1" applyFill="1" applyBorder="1" applyAlignment="1">
      <alignment vertical="center"/>
    </xf>
    <xf numFmtId="0" fontId="2" fillId="20" borderId="31" xfId="0" applyFont="1" applyFill="1" applyBorder="1" applyAlignment="1">
      <alignment vertical="center"/>
    </xf>
    <xf numFmtId="0" fontId="2" fillId="20" borderId="32" xfId="0" applyFont="1" applyFill="1" applyBorder="1" applyAlignment="1">
      <alignment vertical="center"/>
    </xf>
    <xf numFmtId="0" fontId="32" fillId="28" borderId="30" xfId="0" applyFont="1" applyFill="1" applyBorder="1" applyAlignment="1">
      <alignment vertical="center"/>
    </xf>
    <xf numFmtId="0" fontId="33" fillId="28" borderId="31" xfId="0" applyFont="1" applyFill="1" applyBorder="1" applyAlignment="1">
      <alignment vertical="center"/>
    </xf>
    <xf numFmtId="0" fontId="33" fillId="28" borderId="32" xfId="0" applyFont="1" applyFill="1" applyBorder="1" applyAlignment="1">
      <alignment vertical="center"/>
    </xf>
    <xf numFmtId="0" fontId="2" fillId="9" borderId="30" xfId="0" applyFont="1" applyFill="1" applyBorder="1" applyAlignment="1">
      <alignment vertical="center"/>
    </xf>
    <xf numFmtId="0" fontId="2" fillId="9" borderId="31" xfId="0" applyFont="1" applyFill="1" applyBorder="1" applyAlignment="1">
      <alignment vertical="center"/>
    </xf>
    <xf numFmtId="0" fontId="2" fillId="9" borderId="32" xfId="0" applyFont="1" applyFill="1" applyBorder="1" applyAlignment="1">
      <alignment vertical="center"/>
    </xf>
    <xf numFmtId="0" fontId="32" fillId="29" borderId="30" xfId="0" applyFont="1" applyFill="1" applyBorder="1" applyAlignment="1">
      <alignment vertical="center"/>
    </xf>
    <xf numFmtId="0" fontId="33" fillId="29" borderId="31" xfId="0" applyFont="1" applyFill="1" applyBorder="1" applyAlignment="1">
      <alignment vertical="center"/>
    </xf>
    <xf numFmtId="0" fontId="33" fillId="29" borderId="3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34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3" borderId="33" xfId="0" applyFont="1" applyFill="1" applyBorder="1" applyAlignment="1">
      <alignment horizontal="center" vertical="center"/>
    </xf>
    <xf numFmtId="0" fontId="2" fillId="23" borderId="34" xfId="0" applyFont="1" applyFill="1" applyBorder="1">
      <alignment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1" xfId="0" applyFont="1" applyFill="1" applyBorder="1">
      <alignment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5" xfId="0" applyFont="1" applyFill="1" applyBorder="1">
      <alignment vertical="center"/>
    </xf>
    <xf numFmtId="0" fontId="2" fillId="0" borderId="4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60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7" borderId="3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10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2" borderId="17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12" borderId="40" xfId="0" applyFont="1" applyFill="1" applyBorder="1" applyAlignment="1">
      <alignment horizontal="left" vertical="center" wrapText="1"/>
    </xf>
    <xf numFmtId="0" fontId="2" fillId="13" borderId="40" xfId="0" applyFont="1" applyFill="1" applyBorder="1" applyAlignment="1">
      <alignment horizontal="left" vertical="center" wrapText="1"/>
    </xf>
    <xf numFmtId="0" fontId="2" fillId="14" borderId="40" xfId="0" applyFont="1" applyFill="1" applyBorder="1" applyAlignment="1">
      <alignment horizontal="left" vertical="center"/>
    </xf>
    <xf numFmtId="0" fontId="2" fillId="14" borderId="53" xfId="0" applyFont="1" applyFill="1" applyBorder="1" applyAlignment="1">
      <alignment horizontal="left" vertical="center"/>
    </xf>
    <xf numFmtId="0" fontId="2" fillId="14" borderId="48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3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23" borderId="56" xfId="0" applyFont="1" applyFill="1" applyBorder="1" applyAlignment="1">
      <alignment horizontal="center" vertical="center" wrapText="1"/>
    </xf>
    <xf numFmtId="0" fontId="2" fillId="23" borderId="8" xfId="0" applyFont="1" applyFill="1" applyBorder="1" applyAlignment="1">
      <alignment horizontal="center" vertical="center"/>
    </xf>
    <xf numFmtId="0" fontId="2" fillId="23" borderId="39" xfId="0" applyFont="1" applyFill="1" applyBorder="1" applyAlignment="1">
      <alignment horizontal="center" vertical="center" wrapText="1"/>
    </xf>
    <xf numFmtId="0" fontId="2" fillId="23" borderId="46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7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7" borderId="60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 wrapText="1"/>
    </xf>
    <xf numFmtId="0" fontId="2" fillId="7" borderId="57" xfId="0" applyFont="1" applyFill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 wrapText="1"/>
    </xf>
    <xf numFmtId="0" fontId="2" fillId="16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179" fontId="4" fillId="0" borderId="37" xfId="0" applyNumberFormat="1" applyFont="1" applyBorder="1" applyAlignment="1">
      <alignment horizontal="center" vertical="center" wrapText="1"/>
    </xf>
    <xf numFmtId="179" fontId="4" fillId="0" borderId="34" xfId="0" applyNumberFormat="1" applyFont="1" applyBorder="1" applyAlignment="1">
      <alignment horizontal="center" vertical="center" wrapText="1"/>
    </xf>
    <xf numFmtId="179" fontId="4" fillId="0" borderId="35" xfId="0" applyNumberFormat="1" applyFont="1" applyBorder="1" applyAlignment="1">
      <alignment horizontal="center" vertical="center" wrapText="1"/>
    </xf>
    <xf numFmtId="179" fontId="4" fillId="0" borderId="14" xfId="0" applyNumberFormat="1" applyFont="1" applyBorder="1" applyAlignment="1">
      <alignment horizontal="center" vertical="center" wrapText="1"/>
    </xf>
    <xf numFmtId="179" fontId="4" fillId="0" borderId="8" xfId="0" applyNumberFormat="1" applyFont="1" applyBorder="1" applyAlignment="1">
      <alignment horizontal="center" vertical="center" wrapText="1"/>
    </xf>
    <xf numFmtId="179" fontId="4" fillId="0" borderId="9" xfId="0" applyNumberFormat="1" applyFont="1" applyBorder="1" applyAlignment="1">
      <alignment horizontal="center" vertical="center" wrapText="1"/>
    </xf>
    <xf numFmtId="179" fontId="4" fillId="20" borderId="14" xfId="0" applyNumberFormat="1" applyFont="1" applyFill="1" applyBorder="1" applyAlignment="1">
      <alignment horizontal="center" vertical="center" wrapText="1"/>
    </xf>
    <xf numFmtId="179" fontId="4" fillId="20" borderId="8" xfId="0" applyNumberFormat="1" applyFont="1" applyFill="1" applyBorder="1" applyAlignment="1">
      <alignment horizontal="center" vertical="center" wrapText="1"/>
    </xf>
    <xf numFmtId="179" fontId="4" fillId="20" borderId="9" xfId="0" applyNumberFormat="1" applyFont="1" applyFill="1" applyBorder="1" applyAlignment="1">
      <alignment horizontal="center" vertical="center" wrapText="1"/>
    </xf>
    <xf numFmtId="179" fontId="2" fillId="20" borderId="8" xfId="0" applyNumberFormat="1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179" fontId="4" fillId="20" borderId="83" xfId="0" applyNumberFormat="1" applyFont="1" applyFill="1" applyBorder="1" applyAlignment="1">
      <alignment horizontal="center" vertical="center" wrapText="1"/>
    </xf>
    <xf numFmtId="179" fontId="4" fillId="20" borderId="46" xfId="0" applyNumberFormat="1" applyFont="1" applyFill="1" applyBorder="1" applyAlignment="1">
      <alignment horizontal="center" vertical="center" wrapText="1"/>
    </xf>
    <xf numFmtId="179" fontId="4" fillId="20" borderId="48" xfId="0" applyNumberFormat="1" applyFont="1" applyFill="1" applyBorder="1" applyAlignment="1">
      <alignment horizontal="center" vertical="center" wrapText="1"/>
    </xf>
    <xf numFmtId="0" fontId="2" fillId="20" borderId="5" xfId="0" applyFont="1" applyFill="1" applyBorder="1" applyAlignment="1">
      <alignment horizontal="center" vertical="center"/>
    </xf>
    <xf numFmtId="179" fontId="4" fillId="0" borderId="34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9" fontId="4" fillId="20" borderId="8" xfId="0" applyNumberFormat="1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/>
    </xf>
    <xf numFmtId="0" fontId="4" fillId="20" borderId="9" xfId="0" applyFont="1" applyFill="1" applyBorder="1" applyAlignment="1">
      <alignment horizontal="center" vertical="center"/>
    </xf>
    <xf numFmtId="179" fontId="4" fillId="20" borderId="46" xfId="0" applyNumberFormat="1" applyFont="1" applyFill="1" applyBorder="1" applyAlignment="1">
      <alignment horizontal="center" vertical="center"/>
    </xf>
    <xf numFmtId="0" fontId="4" fillId="20" borderId="46" xfId="0" applyFont="1" applyFill="1" applyBorder="1" applyAlignment="1">
      <alignment horizontal="center" vertical="center"/>
    </xf>
    <xf numFmtId="0" fontId="4" fillId="20" borderId="48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34" xfId="0" applyNumberFormat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 wrapText="1"/>
    </xf>
    <xf numFmtId="0" fontId="2" fillId="12" borderId="3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 wrapText="1"/>
    </xf>
    <xf numFmtId="0" fontId="2" fillId="20" borderId="2" xfId="0" quotePrefix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179" fontId="2" fillId="20" borderId="1" xfId="0" applyNumberFormat="1" applyFont="1" applyFill="1" applyBorder="1" applyAlignment="1">
      <alignment horizontal="center" vertical="center"/>
    </xf>
    <xf numFmtId="179" fontId="2" fillId="20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79" fontId="2" fillId="0" borderId="20" xfId="0" applyNumberFormat="1" applyFont="1" applyBorder="1" applyAlignment="1">
      <alignment horizontal="center" vertical="center"/>
    </xf>
    <xf numFmtId="0" fontId="2" fillId="20" borderId="4" xfId="0" quotePrefix="1" applyFont="1" applyFill="1" applyBorder="1" applyAlignment="1">
      <alignment horizontal="center" vertical="center"/>
    </xf>
    <xf numFmtId="179" fontId="2" fillId="20" borderId="5" xfId="0" applyNumberFormat="1" applyFont="1" applyFill="1" applyBorder="1" applyAlignment="1">
      <alignment horizontal="center" vertical="center"/>
    </xf>
    <xf numFmtId="179" fontId="2" fillId="20" borderId="21" xfId="0" applyNumberFormat="1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179" fontId="2" fillId="20" borderId="46" xfId="0" applyNumberFormat="1" applyFont="1" applyFill="1" applyBorder="1" applyAlignment="1">
      <alignment horizontal="center" vertical="center"/>
    </xf>
    <xf numFmtId="0" fontId="2" fillId="20" borderId="4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1" fillId="19" borderId="0" xfId="0" applyFont="1" applyFill="1" applyAlignment="1">
      <alignment horizontal="left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1" fillId="1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78" xfId="0" applyFont="1" applyFill="1" applyBorder="1" applyAlignment="1">
      <alignment horizontal="left" vertical="center"/>
    </xf>
    <xf numFmtId="0" fontId="2" fillId="0" borderId="7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73" xfId="0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49" fontId="2" fillId="0" borderId="34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 wrapText="1"/>
    </xf>
    <xf numFmtId="0" fontId="2" fillId="22" borderId="8" xfId="0" applyFont="1" applyFill="1" applyBorder="1" applyAlignment="1">
      <alignment horizontal="left" vertical="center"/>
    </xf>
    <xf numFmtId="0" fontId="2" fillId="22" borderId="9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21" borderId="8" xfId="0" applyNumberFormat="1" applyFont="1" applyFill="1" applyBorder="1" applyAlignment="1">
      <alignment horizontal="left" vertical="center"/>
    </xf>
    <xf numFmtId="49" fontId="2" fillId="21" borderId="9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left" vertical="center"/>
    </xf>
    <xf numFmtId="49" fontId="2" fillId="21" borderId="3" xfId="0" applyNumberFormat="1" applyFont="1" applyFill="1" applyBorder="1" applyAlignment="1">
      <alignment horizontal="left" vertical="center"/>
    </xf>
    <xf numFmtId="49" fontId="2" fillId="21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29" fillId="0" borderId="8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9" fillId="0" borderId="1" xfId="0" applyNumberFormat="1" applyFont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9" fillId="21" borderId="3" xfId="0" applyNumberFormat="1" applyFont="1" applyFill="1" applyBorder="1" applyAlignment="1">
      <alignment horizontal="left" vertical="center"/>
    </xf>
    <xf numFmtId="49" fontId="10" fillId="21" borderId="1" xfId="0" applyNumberFormat="1" applyFont="1" applyFill="1" applyBorder="1" applyAlignment="1">
      <alignment horizontal="left" vertical="center"/>
    </xf>
    <xf numFmtId="49" fontId="7" fillId="21" borderId="1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7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77" xfId="0" applyFont="1" applyFill="1" applyBorder="1" applyAlignment="1">
      <alignment horizontal="left" vertical="center"/>
    </xf>
    <xf numFmtId="0" fontId="2" fillId="5" borderId="7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78" xfId="0" applyFont="1" applyFill="1" applyBorder="1" applyAlignment="1">
      <alignment horizontal="left" vertical="center"/>
    </xf>
    <xf numFmtId="0" fontId="2" fillId="5" borderId="79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77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79" xfId="0" applyFont="1" applyBorder="1" applyAlignment="1">
      <alignment horizontal="left" vertical="center"/>
    </xf>
    <xf numFmtId="0" fontId="4" fillId="7" borderId="56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77" xfId="0" applyFont="1" applyFill="1" applyBorder="1" applyAlignment="1">
      <alignment horizontal="left" vertical="center"/>
    </xf>
    <xf numFmtId="0" fontId="2" fillId="0" borderId="72" xfId="0" applyFont="1" applyFill="1" applyBorder="1" applyAlignment="1">
      <alignment horizontal="left" vertical="center"/>
    </xf>
    <xf numFmtId="0" fontId="4" fillId="7" borderId="60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7" borderId="58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20" borderId="20" xfId="0" applyFont="1" applyFill="1" applyBorder="1" applyAlignment="1">
      <alignment horizontal="left" vertical="center"/>
    </xf>
    <xf numFmtId="0" fontId="2" fillId="20" borderId="77" xfId="0" applyFont="1" applyFill="1" applyBorder="1" applyAlignment="1">
      <alignment horizontal="left" vertical="center"/>
    </xf>
    <xf numFmtId="0" fontId="2" fillId="20" borderId="72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4" fillId="7" borderId="73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11" borderId="80" xfId="0" applyFont="1" applyFill="1" applyBorder="1" applyAlignment="1">
      <alignment horizontal="left" vertical="center" wrapText="1"/>
    </xf>
    <xf numFmtId="0" fontId="2" fillId="11" borderId="61" xfId="0" applyFont="1" applyFill="1" applyBorder="1" applyAlignment="1">
      <alignment horizontal="left" vertical="center"/>
    </xf>
    <xf numFmtId="0" fontId="2" fillId="11" borderId="74" xfId="0" applyFont="1" applyFill="1" applyBorder="1" applyAlignment="1">
      <alignment horizontal="left" vertical="center"/>
    </xf>
    <xf numFmtId="0" fontId="2" fillId="11" borderId="27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75" xfId="0" applyFont="1" applyFill="1" applyBorder="1" applyAlignment="1">
      <alignment horizontal="left" vertical="center"/>
    </xf>
    <xf numFmtId="0" fontId="2" fillId="11" borderId="81" xfId="0" applyFont="1" applyFill="1" applyBorder="1" applyAlignment="1">
      <alignment horizontal="left" vertical="center"/>
    </xf>
    <xf numFmtId="0" fontId="2" fillId="11" borderId="76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41" xfId="0" applyFont="1" applyFill="1" applyBorder="1" applyAlignment="1">
      <alignment horizontal="left" vertical="center" wrapText="1"/>
    </xf>
    <xf numFmtId="0" fontId="2" fillId="11" borderId="62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2" fillId="11" borderId="2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11" borderId="7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0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/>
    </xf>
    <xf numFmtId="0" fontId="2" fillId="0" borderId="7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/>
    </xf>
    <xf numFmtId="0" fontId="2" fillId="11" borderId="34" xfId="0" applyFont="1" applyFill="1" applyBorder="1" applyAlignment="1">
      <alignment vertical="center"/>
    </xf>
    <xf numFmtId="0" fontId="2" fillId="11" borderId="35" xfId="0" applyFont="1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'10) MFC'!$D$23</c:f>
              <c:strCache>
                <c:ptCount val="1"/>
                <c:pt idx="0">
                  <c:v>Flow rate
(mL/min)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'10) MFC'!$C$24:$C$28</c:f>
              <c:numCache>
                <c:formatCode>0.0_ </c:formatCode>
                <c:ptCount val="5"/>
                <c:pt idx="0">
                  <c:v>7.2</c:v>
                </c:pt>
                <c:pt idx="1">
                  <c:v>10.4</c:v>
                </c:pt>
                <c:pt idx="2">
                  <c:v>12</c:v>
                </c:pt>
                <c:pt idx="3">
                  <c:v>16.8</c:v>
                </c:pt>
                <c:pt idx="4">
                  <c:v>20</c:v>
                </c:pt>
              </c:numCache>
            </c:numRef>
          </c:xVal>
          <c:yVal>
            <c:numRef>
              <c:f>'10) MFC'!$D$24:$D$28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1-40E5-BEC0-4DCD1CB6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9104"/>
        <c:axId val="1250367856"/>
      </c:scatterChart>
      <c:valAx>
        <c:axId val="12503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7856"/>
        <c:crosses val="autoZero"/>
        <c:crossBetween val="midCat"/>
      </c:valAx>
      <c:valAx>
        <c:axId val="1250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Flow</a:t>
                </a:r>
                <a:r>
                  <a:rPr lang="en-US" altLang="ko-KR" baseline="0"/>
                  <a:t> rate (mL/min)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7</xdr:row>
      <xdr:rowOff>57150</xdr:rowOff>
    </xdr:from>
    <xdr:to>
      <xdr:col>4</xdr:col>
      <xdr:colOff>5372237</xdr:colOff>
      <xdr:row>19</xdr:row>
      <xdr:rowOff>114300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ABEBF7-A70C-41F8-8B48-DD3C9374BA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2216"/>
        <a:stretch/>
      </xdr:blipFill>
      <xdr:spPr>
        <a:xfrm>
          <a:off x="4225290" y="1476375"/>
          <a:ext cx="5356997" cy="2457450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7</xdr:row>
      <xdr:rowOff>55245</xdr:rowOff>
    </xdr:from>
    <xdr:to>
      <xdr:col>6</xdr:col>
      <xdr:colOff>2648418</xdr:colOff>
      <xdr:row>11</xdr:row>
      <xdr:rowOff>3684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A702A4-8887-43A8-A58B-63B376E18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0275" y="1474470"/>
          <a:ext cx="2421723" cy="74853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12</xdr:row>
      <xdr:rowOff>1443</xdr:rowOff>
    </xdr:from>
    <xdr:to>
      <xdr:col>6</xdr:col>
      <xdr:colOff>2857501</xdr:colOff>
      <xdr:row>15</xdr:row>
      <xdr:rowOff>171332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016AE7E-010C-4735-B0C9-2DA332181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1" y="2420793"/>
          <a:ext cx="2590800" cy="781394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21</xdr:row>
      <xdr:rowOff>85725</xdr:rowOff>
    </xdr:from>
    <xdr:to>
      <xdr:col>4</xdr:col>
      <xdr:colOff>4935855</xdr:colOff>
      <xdr:row>27</xdr:row>
      <xdr:rowOff>132946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518CA09-185C-4DE3-877F-C49BA0B1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5" y="4305300"/>
          <a:ext cx="4724400" cy="1260706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295277</xdr:colOff>
      <xdr:row>29</xdr:row>
      <xdr:rowOff>27054</xdr:rowOff>
    </xdr:from>
    <xdr:to>
      <xdr:col>4</xdr:col>
      <xdr:colOff>3331846</xdr:colOff>
      <xdr:row>34</xdr:row>
      <xdr:rowOff>56549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AF63366-9F96-4AC6-AFA9-232B12800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43527" y="5846829"/>
          <a:ext cx="3040379" cy="1039145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38</xdr:row>
      <xdr:rowOff>38100</xdr:rowOff>
    </xdr:from>
    <xdr:to>
      <xdr:col>4</xdr:col>
      <xdr:colOff>4154805</xdr:colOff>
      <xdr:row>46</xdr:row>
      <xdr:rowOff>18456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900D7E4-77DE-4999-AD6F-000EA91A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43425" y="7058025"/>
          <a:ext cx="3821430" cy="1580556"/>
        </a:xfrm>
        <a:prstGeom prst="rect">
          <a:avLst/>
        </a:prstGeom>
      </xdr:spPr>
    </xdr:pic>
    <xdr:clientData/>
  </xdr:twoCellAnchor>
  <xdr:twoCellAnchor editAs="oneCell">
    <xdr:from>
      <xdr:col>4</xdr:col>
      <xdr:colOff>140970</xdr:colOff>
      <xdr:row>54</xdr:row>
      <xdr:rowOff>76200</xdr:rowOff>
    </xdr:from>
    <xdr:to>
      <xdr:col>4</xdr:col>
      <xdr:colOff>3866118</xdr:colOff>
      <xdr:row>61</xdr:row>
      <xdr:rowOff>167640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C39C1AD-3FD8-46D8-9871-E2F0EBA4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51020" y="10296525"/>
          <a:ext cx="3725148" cy="1491615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243841</xdr:colOff>
      <xdr:row>61</xdr:row>
      <xdr:rowOff>36641</xdr:rowOff>
    </xdr:from>
    <xdr:to>
      <xdr:col>4</xdr:col>
      <xdr:colOff>4072891</xdr:colOff>
      <xdr:row>70</xdr:row>
      <xdr:rowOff>190208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919D47C-4483-49C7-8162-5B2949114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53891" y="11657141"/>
          <a:ext cx="3829050" cy="1953792"/>
        </a:xfrm>
        <a:prstGeom prst="rect">
          <a:avLst/>
        </a:prstGeom>
      </xdr:spPr>
    </xdr:pic>
    <xdr:clientData/>
  </xdr:twoCellAnchor>
  <xdr:twoCellAnchor editAs="oneCell">
    <xdr:from>
      <xdr:col>4</xdr:col>
      <xdr:colOff>112394</xdr:colOff>
      <xdr:row>78</xdr:row>
      <xdr:rowOff>123100</xdr:rowOff>
    </xdr:from>
    <xdr:to>
      <xdr:col>4</xdr:col>
      <xdr:colOff>5160645</xdr:colOff>
      <xdr:row>90</xdr:row>
      <xdr:rowOff>134679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DD35150-9649-4728-AB52-F3AFC1975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60644" y="15744100"/>
          <a:ext cx="5052061" cy="2402354"/>
        </a:xfrm>
        <a:prstGeom prst="rect">
          <a:avLst/>
        </a:prstGeom>
      </xdr:spPr>
    </xdr:pic>
    <xdr:clientData/>
  </xdr:twoCellAnchor>
  <xdr:twoCellAnchor editAs="oneCell">
    <xdr:from>
      <xdr:col>4</xdr:col>
      <xdr:colOff>140835</xdr:colOff>
      <xdr:row>110</xdr:row>
      <xdr:rowOff>57149</xdr:rowOff>
    </xdr:from>
    <xdr:to>
      <xdr:col>4</xdr:col>
      <xdr:colOff>4819650</xdr:colOff>
      <xdr:row>126</xdr:row>
      <xdr:rowOff>96233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E9A7223-30AD-42FC-8715-95231BAF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89085" y="22078949"/>
          <a:ext cx="4669290" cy="3243294"/>
        </a:xfrm>
        <a:prstGeom prst="rect">
          <a:avLst/>
        </a:prstGeom>
      </xdr:spPr>
    </xdr:pic>
    <xdr:clientData/>
  </xdr:twoCellAnchor>
  <xdr:twoCellAnchor editAs="oneCell">
    <xdr:from>
      <xdr:col>4</xdr:col>
      <xdr:colOff>173355</xdr:colOff>
      <xdr:row>92</xdr:row>
      <xdr:rowOff>121211</xdr:rowOff>
    </xdr:from>
    <xdr:to>
      <xdr:col>4</xdr:col>
      <xdr:colOff>4780621</xdr:colOff>
      <xdr:row>108</xdr:row>
      <xdr:rowOff>92706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D40DF3F-04B1-4C9F-8703-810EFF496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21605" y="18542561"/>
          <a:ext cx="4616791" cy="3168085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130</xdr:row>
      <xdr:rowOff>187874</xdr:rowOff>
    </xdr:from>
    <xdr:to>
      <xdr:col>4</xdr:col>
      <xdr:colOff>3981451</xdr:colOff>
      <xdr:row>144</xdr:row>
      <xdr:rowOff>53611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A83E877-5554-40D1-99D9-61965530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69230" y="26210174"/>
          <a:ext cx="3750946" cy="2658467"/>
        </a:xfrm>
        <a:prstGeom prst="rect">
          <a:avLst/>
        </a:prstGeom>
      </xdr:spPr>
    </xdr:pic>
    <xdr:clientData/>
  </xdr:twoCellAnchor>
  <xdr:twoCellAnchor editAs="oneCell">
    <xdr:from>
      <xdr:col>4</xdr:col>
      <xdr:colOff>491491</xdr:colOff>
      <xdr:row>146</xdr:row>
      <xdr:rowOff>85184</xdr:rowOff>
    </xdr:from>
    <xdr:to>
      <xdr:col>4</xdr:col>
      <xdr:colOff>2607945</xdr:colOff>
      <xdr:row>156</xdr:row>
      <xdr:rowOff>153722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A05246F-E1D8-4400-B5A0-DB75612AA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39741" y="29307884"/>
          <a:ext cx="2120264" cy="20687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28575</xdr:rowOff>
    </xdr:from>
    <xdr:to>
      <xdr:col>5</xdr:col>
      <xdr:colOff>54425</xdr:colOff>
      <xdr:row>13</xdr:row>
      <xdr:rowOff>135118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3D9624-2FBB-4F3B-9F3A-CF17367D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228725"/>
          <a:ext cx="1474285" cy="1099048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</xdr:colOff>
      <xdr:row>16</xdr:row>
      <xdr:rowOff>19050</xdr:rowOff>
    </xdr:from>
    <xdr:to>
      <xdr:col>4</xdr:col>
      <xdr:colOff>246463</xdr:colOff>
      <xdr:row>19</xdr:row>
      <xdr:rowOff>171354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179434-B52F-4D92-8045-36B9DD94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426845" y="2819400"/>
          <a:ext cx="1032381" cy="763809"/>
        </a:xfrm>
        <a:prstGeom prst="rect">
          <a:avLst/>
        </a:prstGeom>
      </xdr:spPr>
    </xdr:pic>
    <xdr:clientData/>
  </xdr:twoCellAnchor>
  <xdr:twoCellAnchor editAs="oneCell">
    <xdr:from>
      <xdr:col>9</xdr:col>
      <xdr:colOff>292312</xdr:colOff>
      <xdr:row>8</xdr:row>
      <xdr:rowOff>22648</xdr:rowOff>
    </xdr:from>
    <xdr:to>
      <xdr:col>18</xdr:col>
      <xdr:colOff>113242</xdr:colOff>
      <xdr:row>23</xdr:row>
      <xdr:rowOff>98184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D466C75-D93B-460B-B4B2-0D8EC395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3229" y="1631315"/>
          <a:ext cx="3726180" cy="3101311"/>
        </a:xfrm>
        <a:prstGeom prst="rect">
          <a:avLst/>
        </a:prstGeom>
      </xdr:spPr>
    </xdr:pic>
    <xdr:clientData/>
  </xdr:twoCellAnchor>
  <xdr:twoCellAnchor>
    <xdr:from>
      <xdr:col>17</xdr:col>
      <xdr:colOff>121073</xdr:colOff>
      <xdr:row>13</xdr:row>
      <xdr:rowOff>105622</xdr:rowOff>
    </xdr:from>
    <xdr:to>
      <xdr:col>18</xdr:col>
      <xdr:colOff>355387</xdr:colOff>
      <xdr:row>13</xdr:row>
      <xdr:rowOff>105622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B0FAB90-F09A-4F0E-B1D7-626FD8E0172A}"/>
            </a:ext>
          </a:extLst>
        </xdr:cNvPr>
        <xdr:cNvCxnSpPr/>
      </xdr:nvCxnSpPr>
      <xdr:spPr>
        <a:xfrm>
          <a:off x="7963323" y="2719705"/>
          <a:ext cx="668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147956</xdr:colOff>
      <xdr:row>14</xdr:row>
      <xdr:rowOff>124672</xdr:rowOff>
    </xdr:from>
    <xdr:to>
      <xdr:col>18</xdr:col>
      <xdr:colOff>370840</xdr:colOff>
      <xdr:row>14</xdr:row>
      <xdr:rowOff>124672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11D907D1-727D-4997-BE56-C0018A31518A}"/>
            </a:ext>
          </a:extLst>
        </xdr:cNvPr>
        <xdr:cNvCxnSpPr/>
      </xdr:nvCxnSpPr>
      <xdr:spPr>
        <a:xfrm>
          <a:off x="7990206" y="2939839"/>
          <a:ext cx="6568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123826</xdr:colOff>
      <xdr:row>22</xdr:row>
      <xdr:rowOff>116205</xdr:rowOff>
    </xdr:from>
    <xdr:to>
      <xdr:col>18</xdr:col>
      <xdr:colOff>344805</xdr:colOff>
      <xdr:row>22</xdr:row>
      <xdr:rowOff>116205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3FF06EC-0089-40F4-8428-29D30C70F7D8}"/>
            </a:ext>
          </a:extLst>
        </xdr:cNvPr>
        <xdr:cNvCxnSpPr/>
      </xdr:nvCxnSpPr>
      <xdr:spPr>
        <a:xfrm>
          <a:off x="7966076" y="4540038"/>
          <a:ext cx="6548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75988</xdr:colOff>
      <xdr:row>16</xdr:row>
      <xdr:rowOff>36407</xdr:rowOff>
    </xdr:from>
    <xdr:to>
      <xdr:col>7</xdr:col>
      <xdr:colOff>225296</xdr:colOff>
      <xdr:row>19</xdr:row>
      <xdr:rowOff>188711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6D3A96F-B9F5-489B-8512-F2F54895B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238" y="3253740"/>
          <a:ext cx="1017141" cy="755554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43</xdr:row>
      <xdr:rowOff>1</xdr:rowOff>
    </xdr:from>
    <xdr:to>
      <xdr:col>13</xdr:col>
      <xdr:colOff>226219</xdr:colOff>
      <xdr:row>110</xdr:row>
      <xdr:rowOff>134795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704F09E-E6F7-4EB1-BF1E-47BC42460641}"/>
            </a:ext>
          </a:extLst>
        </xdr:cNvPr>
        <xdr:cNvGrpSpPr/>
      </xdr:nvGrpSpPr>
      <xdr:grpSpPr>
        <a:xfrm>
          <a:off x="1333501" y="8012907"/>
          <a:ext cx="5072062" cy="11552888"/>
          <a:chOff x="1333501" y="9251157"/>
          <a:chExt cx="5072062" cy="1369601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31A756B-FB4D-432A-B374-843773FE8D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38396"/>
          <a:stretch/>
        </xdr:blipFill>
        <xdr:spPr>
          <a:xfrm>
            <a:off x="1333501" y="9251157"/>
            <a:ext cx="5072062" cy="519619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6C75BB53-F772-4744-AFC4-9A381BFB96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38434"/>
          <a:stretch/>
        </xdr:blipFill>
        <xdr:spPr>
          <a:xfrm>
            <a:off x="1333501" y="14279880"/>
            <a:ext cx="5056345" cy="5058097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2AA5FFF-EF11-4397-8C07-E4B9499B532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38752"/>
          <a:stretch/>
        </xdr:blipFill>
        <xdr:spPr>
          <a:xfrm>
            <a:off x="1353027" y="19236692"/>
            <a:ext cx="5016817" cy="371047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-1</xdr:colOff>
      <xdr:row>185</xdr:row>
      <xdr:rowOff>23812</xdr:rowOff>
    </xdr:from>
    <xdr:to>
      <xdr:col>15</xdr:col>
      <xdr:colOff>285750</xdr:colOff>
      <xdr:row>185</xdr:row>
      <xdr:rowOff>23812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BE549D2-68DD-4FC4-870A-493F47119EA3}"/>
            </a:ext>
          </a:extLst>
        </xdr:cNvPr>
        <xdr:cNvCxnSpPr/>
      </xdr:nvCxnSpPr>
      <xdr:spPr>
        <a:xfrm>
          <a:off x="5738812" y="42600562"/>
          <a:ext cx="16073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185</xdr:row>
      <xdr:rowOff>30003</xdr:rowOff>
    </xdr:from>
    <xdr:to>
      <xdr:col>20</xdr:col>
      <xdr:colOff>607219</xdr:colOff>
      <xdr:row>185</xdr:row>
      <xdr:rowOff>30003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DCE10019-BA00-463F-B81A-13AB73BB2AC0}"/>
            </a:ext>
          </a:extLst>
        </xdr:cNvPr>
        <xdr:cNvCxnSpPr/>
      </xdr:nvCxnSpPr>
      <xdr:spPr>
        <a:xfrm>
          <a:off x="9048750" y="42606753"/>
          <a:ext cx="1428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260033</xdr:colOff>
      <xdr:row>187</xdr:row>
      <xdr:rowOff>107156</xdr:rowOff>
    </xdr:from>
    <xdr:to>
      <xdr:col>21</xdr:col>
      <xdr:colOff>500063</xdr:colOff>
      <xdr:row>194</xdr:row>
      <xdr:rowOff>15716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B9C0CFDE-06C8-4D04-A790-8E388E13BC31}"/>
            </a:ext>
          </a:extLst>
        </xdr:cNvPr>
        <xdr:cNvCxnSpPr/>
      </xdr:nvCxnSpPr>
      <xdr:spPr>
        <a:xfrm flipH="1">
          <a:off x="8642033" y="42279094"/>
          <a:ext cx="2395061" cy="13254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321469</xdr:colOff>
      <xdr:row>198</xdr:row>
      <xdr:rowOff>59531</xdr:rowOff>
    </xdr:from>
    <xdr:to>
      <xdr:col>15</xdr:col>
      <xdr:colOff>432434</xdr:colOff>
      <xdr:row>203</xdr:row>
      <xdr:rowOff>154781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5DD630F-F9BE-4EA3-8831-19F14AB35E3D}"/>
            </a:ext>
          </a:extLst>
        </xdr:cNvPr>
        <xdr:cNvCxnSpPr/>
      </xdr:nvCxnSpPr>
      <xdr:spPr>
        <a:xfrm flipH="1">
          <a:off x="5179219" y="44660344"/>
          <a:ext cx="2313621" cy="1107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664368</xdr:colOff>
      <xdr:row>198</xdr:row>
      <xdr:rowOff>53340</xdr:rowOff>
    </xdr:from>
    <xdr:to>
      <xdr:col>21</xdr:col>
      <xdr:colOff>250031</xdr:colOff>
      <xdr:row>203</xdr:row>
      <xdr:rowOff>178593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E42B05A-E5A1-4E40-8783-D4A1F29F3AC9}"/>
            </a:ext>
          </a:extLst>
        </xdr:cNvPr>
        <xdr:cNvCxnSpPr/>
      </xdr:nvCxnSpPr>
      <xdr:spPr>
        <a:xfrm>
          <a:off x="9046368" y="44654153"/>
          <a:ext cx="1740694" cy="11372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198</xdr:row>
      <xdr:rowOff>202405</xdr:rowOff>
    </xdr:from>
    <xdr:to>
      <xdr:col>21</xdr:col>
      <xdr:colOff>83344</xdr:colOff>
      <xdr:row>203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B67DED6F-BA19-4AB1-A104-88953B25D2CC}"/>
            </a:ext>
          </a:extLst>
        </xdr:cNvPr>
        <xdr:cNvCxnSpPr/>
      </xdr:nvCxnSpPr>
      <xdr:spPr>
        <a:xfrm flipH="1" flipV="1">
          <a:off x="9048751" y="44803218"/>
          <a:ext cx="1571624" cy="1000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198</xdr:row>
      <xdr:rowOff>190502</xdr:rowOff>
    </xdr:from>
    <xdr:to>
      <xdr:col>15</xdr:col>
      <xdr:colOff>434340</xdr:colOff>
      <xdr:row>204</xdr:row>
      <xdr:rowOff>47625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ACDF14B1-A129-46AE-B1C2-63C503D11B7C}"/>
            </a:ext>
          </a:extLst>
        </xdr:cNvPr>
        <xdr:cNvCxnSpPr/>
      </xdr:nvCxnSpPr>
      <xdr:spPr>
        <a:xfrm flipV="1">
          <a:off x="5238750" y="44791315"/>
          <a:ext cx="2255996" cy="1071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383382</xdr:colOff>
      <xdr:row>205</xdr:row>
      <xdr:rowOff>71438</xdr:rowOff>
    </xdr:from>
    <xdr:to>
      <xdr:col>24</xdr:col>
      <xdr:colOff>16669</xdr:colOff>
      <xdr:row>207</xdr:row>
      <xdr:rowOff>475</xdr:rowOff>
    </xdr:to>
    <xdr:sp macro="" textlink="">
      <xdr:nvSpPr>
        <xdr:cNvPr id="57" name="화살표: 아래로 구부러짐 56">
          <a:extLst>
            <a:ext uri="{FF2B5EF4-FFF2-40B4-BE49-F238E27FC236}">
              <a16:creationId xmlns:a16="http://schemas.microsoft.com/office/drawing/2014/main" id="{840482E9-AB9D-43D7-8F71-10D4C4F4FB54}"/>
            </a:ext>
          </a:extLst>
        </xdr:cNvPr>
        <xdr:cNvSpPr/>
      </xdr:nvSpPr>
      <xdr:spPr>
        <a:xfrm rot="5400000">
          <a:off x="12237007" y="46106000"/>
          <a:ext cx="333850" cy="30003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95727</xdr:colOff>
      <xdr:row>207</xdr:row>
      <xdr:rowOff>30002</xdr:rowOff>
    </xdr:from>
    <xdr:to>
      <xdr:col>6</xdr:col>
      <xdr:colOff>401479</xdr:colOff>
      <xdr:row>208</xdr:row>
      <xdr:rowOff>130969</xdr:rowOff>
    </xdr:to>
    <xdr:sp macro="" textlink="">
      <xdr:nvSpPr>
        <xdr:cNvPr id="59" name="화살표: 아래로 구부러짐 58">
          <a:extLst>
            <a:ext uri="{FF2B5EF4-FFF2-40B4-BE49-F238E27FC236}">
              <a16:creationId xmlns:a16="http://schemas.microsoft.com/office/drawing/2014/main" id="{F00ADC82-B905-4C22-9E47-BB2FD9E3A8B9}"/>
            </a:ext>
          </a:extLst>
        </xdr:cNvPr>
        <xdr:cNvSpPr/>
      </xdr:nvSpPr>
      <xdr:spPr>
        <a:xfrm rot="16200000">
          <a:off x="3192541" y="46451282"/>
          <a:ext cx="30337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101920</xdr:colOff>
      <xdr:row>194</xdr:row>
      <xdr:rowOff>186689</xdr:rowOff>
    </xdr:from>
    <xdr:to>
      <xdr:col>15</xdr:col>
      <xdr:colOff>407672</xdr:colOff>
      <xdr:row>196</xdr:row>
      <xdr:rowOff>89059</xdr:rowOff>
    </xdr:to>
    <xdr:sp macro="" textlink="">
      <xdr:nvSpPr>
        <xdr:cNvPr id="66" name="화살표: 아래로 구부러짐 65">
          <a:extLst>
            <a:ext uri="{FF2B5EF4-FFF2-40B4-BE49-F238E27FC236}">
              <a16:creationId xmlns:a16="http://schemas.microsoft.com/office/drawing/2014/main" id="{ABDAE4EC-019A-428B-892D-BB0569295156}"/>
            </a:ext>
          </a:extLst>
        </xdr:cNvPr>
        <xdr:cNvSpPr/>
      </xdr:nvSpPr>
      <xdr:spPr>
        <a:xfrm rot="16200000">
          <a:off x="7161610" y="43776186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101918</xdr:colOff>
      <xdr:row>184</xdr:row>
      <xdr:rowOff>43813</xdr:rowOff>
    </xdr:from>
    <xdr:to>
      <xdr:col>8</xdr:col>
      <xdr:colOff>407670</xdr:colOff>
      <xdr:row>185</xdr:row>
      <xdr:rowOff>148590</xdr:rowOff>
    </xdr:to>
    <xdr:sp macro="" textlink="">
      <xdr:nvSpPr>
        <xdr:cNvPr id="68" name="화살표: 아래로 구부러짐 67">
          <a:extLst>
            <a:ext uri="{FF2B5EF4-FFF2-40B4-BE49-F238E27FC236}">
              <a16:creationId xmlns:a16="http://schemas.microsoft.com/office/drawing/2014/main" id="{21E45E31-7EC0-49FE-BB62-0AD2872ACF31}"/>
            </a:ext>
          </a:extLst>
        </xdr:cNvPr>
        <xdr:cNvSpPr/>
      </xdr:nvSpPr>
      <xdr:spPr>
        <a:xfrm rot="16200000">
          <a:off x="4077890" y="41609248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371475</xdr:colOff>
      <xdr:row>184</xdr:row>
      <xdr:rowOff>140971</xdr:rowOff>
    </xdr:from>
    <xdr:to>
      <xdr:col>26</xdr:col>
      <xdr:colOff>8572</xdr:colOff>
      <xdr:row>186</xdr:row>
      <xdr:rowOff>71914</xdr:rowOff>
    </xdr:to>
    <xdr:sp macro="" textlink="">
      <xdr:nvSpPr>
        <xdr:cNvPr id="70" name="화살표: 아래로 구부러짐 69">
          <a:extLst>
            <a:ext uri="{FF2B5EF4-FFF2-40B4-BE49-F238E27FC236}">
              <a16:creationId xmlns:a16="http://schemas.microsoft.com/office/drawing/2014/main" id="{0164C7CE-835F-4A15-871F-C3537B55A750}"/>
            </a:ext>
          </a:extLst>
        </xdr:cNvPr>
        <xdr:cNvSpPr/>
      </xdr:nvSpPr>
      <xdr:spPr>
        <a:xfrm rot="5400000">
          <a:off x="13559552" y="41721644"/>
          <a:ext cx="335755" cy="30384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</xdr:colOff>
      <xdr:row>20</xdr:row>
      <xdr:rowOff>175683</xdr:rowOff>
    </xdr:from>
    <xdr:to>
      <xdr:col>11</xdr:col>
      <xdr:colOff>641350</xdr:colOff>
      <xdr:row>31</xdr:row>
      <xdr:rowOff>89746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76523E-5225-4FAF-8766-7C7DDE13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13111</xdr:colOff>
      <xdr:row>109</xdr:row>
      <xdr:rowOff>33618</xdr:rowOff>
    </xdr:from>
    <xdr:to>
      <xdr:col>3</xdr:col>
      <xdr:colOff>649941</xdr:colOff>
      <xdr:row>109</xdr:row>
      <xdr:rowOff>33618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893CDF5D-F781-4377-A004-73CDD0865ACF}"/>
            </a:ext>
          </a:extLst>
        </xdr:cNvPr>
        <xdr:cNvCxnSpPr/>
      </xdr:nvCxnSpPr>
      <xdr:spPr>
        <a:xfrm>
          <a:off x="2321523" y="23666824"/>
          <a:ext cx="63683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812539</xdr:colOff>
      <xdr:row>110</xdr:row>
      <xdr:rowOff>199801</xdr:rowOff>
    </xdr:from>
    <xdr:to>
      <xdr:col>5</xdr:col>
      <xdr:colOff>11206</xdr:colOff>
      <xdr:row>110</xdr:row>
      <xdr:rowOff>199801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676187A6-A34B-4499-A847-2E438A58F2EF}"/>
            </a:ext>
          </a:extLst>
        </xdr:cNvPr>
        <xdr:cNvCxnSpPr/>
      </xdr:nvCxnSpPr>
      <xdr:spPr>
        <a:xfrm>
          <a:off x="2302921" y="24045919"/>
          <a:ext cx="13614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7844</xdr:colOff>
      <xdr:row>112</xdr:row>
      <xdr:rowOff>200025</xdr:rowOff>
    </xdr:from>
    <xdr:to>
      <xdr:col>13</xdr:col>
      <xdr:colOff>16921</xdr:colOff>
      <xdr:row>112</xdr:row>
      <xdr:rowOff>200025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243F5DC-70CF-471B-93A5-38BAB655DCA2}"/>
            </a:ext>
          </a:extLst>
        </xdr:cNvPr>
        <xdr:cNvCxnSpPr/>
      </xdr:nvCxnSpPr>
      <xdr:spPr>
        <a:xfrm>
          <a:off x="2316256" y="24852966"/>
          <a:ext cx="673260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70273</xdr:colOff>
      <xdr:row>17</xdr:row>
      <xdr:rowOff>105834</xdr:rowOff>
    </xdr:from>
    <xdr:to>
      <xdr:col>4</xdr:col>
      <xdr:colOff>92286</xdr:colOff>
      <xdr:row>29</xdr:row>
      <xdr:rowOff>18102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986E82-A17F-468A-A880-68D7ACD3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23" y="1513417"/>
          <a:ext cx="2323465" cy="2336698"/>
        </a:xfrm>
        <a:prstGeom prst="rect">
          <a:avLst/>
        </a:prstGeom>
      </xdr:spPr>
    </xdr:pic>
    <xdr:clientData/>
  </xdr:twoCellAnchor>
  <xdr:twoCellAnchor editAs="oneCell">
    <xdr:from>
      <xdr:col>5</xdr:col>
      <xdr:colOff>148167</xdr:colOff>
      <xdr:row>18</xdr:row>
      <xdr:rowOff>42333</xdr:rowOff>
    </xdr:from>
    <xdr:to>
      <xdr:col>10</xdr:col>
      <xdr:colOff>56321</xdr:colOff>
      <xdr:row>30</xdr:row>
      <xdr:rowOff>54094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3197C4-C1A9-4C53-BB80-ECA070E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834" y="1651000"/>
          <a:ext cx="3249524" cy="2432381"/>
        </a:xfrm>
        <a:prstGeom prst="rect">
          <a:avLst/>
        </a:prstGeom>
      </xdr:spPr>
    </xdr:pic>
    <xdr:clientData/>
  </xdr:twoCellAnchor>
  <xdr:twoCellAnchor>
    <xdr:from>
      <xdr:col>5</xdr:col>
      <xdr:colOff>541655</xdr:colOff>
      <xdr:row>21</xdr:row>
      <xdr:rowOff>91441</xdr:rowOff>
    </xdr:from>
    <xdr:to>
      <xdr:col>10</xdr:col>
      <xdr:colOff>656166</xdr:colOff>
      <xdr:row>23</xdr:row>
      <xdr:rowOff>10585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F835C1-ED7F-475A-9437-4F7DD0D48FB2}"/>
            </a:ext>
          </a:extLst>
        </xdr:cNvPr>
        <xdr:cNvSpPr/>
      </xdr:nvSpPr>
      <xdr:spPr>
        <a:xfrm>
          <a:off x="4182322" y="2303358"/>
          <a:ext cx="3448261" cy="321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542502</xdr:colOff>
      <xdr:row>23</xdr:row>
      <xdr:rowOff>8680</xdr:rowOff>
    </xdr:from>
    <xdr:to>
      <xdr:col>10</xdr:col>
      <xdr:colOff>657013</xdr:colOff>
      <xdr:row>24</xdr:row>
      <xdr:rowOff>132716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B02EA12-42C6-448A-AEF9-614BF165686A}"/>
            </a:ext>
          </a:extLst>
        </xdr:cNvPr>
        <xdr:cNvSpPr/>
      </xdr:nvSpPr>
      <xdr:spPr>
        <a:xfrm>
          <a:off x="4183169" y="2622763"/>
          <a:ext cx="3448261" cy="3251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95250</xdr:rowOff>
    </xdr:from>
    <xdr:to>
      <xdr:col>7</xdr:col>
      <xdr:colOff>570967</xdr:colOff>
      <xdr:row>14</xdr:row>
      <xdr:rowOff>194123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F5B885-86E6-4D8A-96E0-668543F3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495425"/>
          <a:ext cx="4266667" cy="1499048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11</xdr:row>
      <xdr:rowOff>85725</xdr:rowOff>
    </xdr:from>
    <xdr:to>
      <xdr:col>8</xdr:col>
      <xdr:colOff>161925</xdr:colOff>
      <xdr:row>14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97F0CC3-D439-4B17-9E79-3ED9DF6C141D}"/>
            </a:ext>
          </a:extLst>
        </xdr:cNvPr>
        <xdr:cNvSpPr/>
      </xdr:nvSpPr>
      <xdr:spPr>
        <a:xfrm>
          <a:off x="895350" y="2286000"/>
          <a:ext cx="46005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133350</xdr:colOff>
      <xdr:row>16</xdr:row>
      <xdr:rowOff>179070</xdr:rowOff>
    </xdr:from>
    <xdr:to>
      <xdr:col>9</xdr:col>
      <xdr:colOff>359678</xdr:colOff>
      <xdr:row>48</xdr:row>
      <xdr:rowOff>173990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C0E8FC9-C703-491F-A06E-E5B94FE4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3379470"/>
          <a:ext cx="5550803" cy="6450330"/>
        </a:xfrm>
        <a:prstGeom prst="rect">
          <a:avLst/>
        </a:prstGeom>
      </xdr:spPr>
    </xdr:pic>
    <xdr:clientData/>
  </xdr:twoCellAnchor>
  <xdr:twoCellAnchor>
    <xdr:from>
      <xdr:col>1</xdr:col>
      <xdr:colOff>205739</xdr:colOff>
      <xdr:row>21</xdr:row>
      <xdr:rowOff>28576</xdr:rowOff>
    </xdr:from>
    <xdr:to>
      <xdr:col>9</xdr:col>
      <xdr:colOff>295274</xdr:colOff>
      <xdr:row>27</xdr:row>
      <xdr:rowOff>40006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436E493-B7C7-4783-AA72-9386FB1EA687}"/>
            </a:ext>
          </a:extLst>
        </xdr:cNvPr>
        <xdr:cNvSpPr/>
      </xdr:nvSpPr>
      <xdr:spPr>
        <a:xfrm>
          <a:off x="872489" y="4229101"/>
          <a:ext cx="5423535" cy="1211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213359</xdr:colOff>
      <xdr:row>27</xdr:row>
      <xdr:rowOff>38100</xdr:rowOff>
    </xdr:from>
    <xdr:to>
      <xdr:col>9</xdr:col>
      <xdr:colOff>295274</xdr:colOff>
      <xdr:row>46</xdr:row>
      <xdr:rowOff>76200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5A40C5E-1090-4118-A10D-4CCB64FD0C26}"/>
            </a:ext>
          </a:extLst>
        </xdr:cNvPr>
        <xdr:cNvSpPr/>
      </xdr:nvSpPr>
      <xdr:spPr>
        <a:xfrm>
          <a:off x="880109" y="5438775"/>
          <a:ext cx="5415915" cy="3838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189441</xdr:colOff>
      <xdr:row>21</xdr:row>
      <xdr:rowOff>184783</xdr:rowOff>
    </xdr:from>
    <xdr:to>
      <xdr:col>23</xdr:col>
      <xdr:colOff>248920</xdr:colOff>
      <xdr:row>30</xdr:row>
      <xdr:rowOff>20486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4A6919-0B9C-414D-B15A-DCD2AF03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6024" y="4428700"/>
          <a:ext cx="3377989" cy="1640796"/>
        </a:xfrm>
        <a:prstGeom prst="rect">
          <a:avLst/>
        </a:prstGeom>
      </xdr:spPr>
    </xdr:pic>
    <xdr:clientData/>
  </xdr:twoCellAnchor>
  <xdr:twoCellAnchor>
    <xdr:from>
      <xdr:col>16</xdr:col>
      <xdr:colOff>532976</xdr:colOff>
      <xdr:row>23</xdr:row>
      <xdr:rowOff>72178</xdr:rowOff>
    </xdr:from>
    <xdr:to>
      <xdr:col>18</xdr:col>
      <xdr:colOff>173143</xdr:colOff>
      <xdr:row>24</xdr:row>
      <xdr:rowOff>136524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0F7C7CF7-F28A-4729-8D69-648878ED6B6E}"/>
            </a:ext>
          </a:extLst>
        </xdr:cNvPr>
        <xdr:cNvSpPr/>
      </xdr:nvSpPr>
      <xdr:spPr>
        <a:xfrm>
          <a:off x="11200976" y="4718261"/>
          <a:ext cx="1428750" cy="26543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93344</xdr:colOff>
      <xdr:row>33</xdr:row>
      <xdr:rowOff>19261</xdr:rowOff>
    </xdr:from>
    <xdr:to>
      <xdr:col>12</xdr:col>
      <xdr:colOff>625272</xdr:colOff>
      <xdr:row>63</xdr:row>
      <xdr:rowOff>129617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6EB22B-2EB8-44F1-98E9-BC37AE3E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" y="7035376"/>
          <a:ext cx="8376718" cy="611491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100965</xdr:colOff>
      <xdr:row>10</xdr:row>
      <xdr:rowOff>168835</xdr:rowOff>
    </xdr:from>
    <xdr:to>
      <xdr:col>11</xdr:col>
      <xdr:colOff>659130</xdr:colOff>
      <xdr:row>25</xdr:row>
      <xdr:rowOff>112928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6BDF5DC-6A57-4738-AA2B-4979478C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715" y="2169085"/>
          <a:ext cx="7223760" cy="2944468"/>
        </a:xfrm>
        <a:prstGeom prst="rect">
          <a:avLst/>
        </a:prstGeom>
      </xdr:spPr>
    </xdr:pic>
    <xdr:clientData/>
  </xdr:twoCellAnchor>
  <xdr:twoCellAnchor editAs="oneCell">
    <xdr:from>
      <xdr:col>1</xdr:col>
      <xdr:colOff>340995</xdr:colOff>
      <xdr:row>50</xdr:row>
      <xdr:rowOff>158791</xdr:rowOff>
    </xdr:from>
    <xdr:to>
      <xdr:col>7</xdr:col>
      <xdr:colOff>226695</xdr:colOff>
      <xdr:row>61</xdr:row>
      <xdr:rowOff>3571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8005610-7636-425C-9421-5B0C8CC71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" y="10160041"/>
          <a:ext cx="3886200" cy="204505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93345</xdr:rowOff>
    </xdr:from>
    <xdr:to>
      <xdr:col>12</xdr:col>
      <xdr:colOff>92490</xdr:colOff>
      <xdr:row>44</xdr:row>
      <xdr:rowOff>151468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D69A28-1427-4FA4-A1BE-2ACD3F633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5293995"/>
          <a:ext cx="7344825" cy="365857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8</xdr:row>
      <xdr:rowOff>85725</xdr:rowOff>
    </xdr:from>
    <xdr:to>
      <xdr:col>5</xdr:col>
      <xdr:colOff>207645</xdr:colOff>
      <xdr:row>16</xdr:row>
      <xdr:rowOff>136093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65F1A6-E719-4003-9844-20C411185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" y="1885950"/>
          <a:ext cx="2678430" cy="1654378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8</xdr:row>
      <xdr:rowOff>21072</xdr:rowOff>
    </xdr:from>
    <xdr:to>
      <xdr:col>11</xdr:col>
      <xdr:colOff>373427</xdr:colOff>
      <xdr:row>18</xdr:row>
      <xdr:rowOff>49530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1222283-C11B-472A-A83F-A493E406E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6" y="1621272"/>
          <a:ext cx="2937556" cy="202680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</xdr:row>
      <xdr:rowOff>57150</xdr:rowOff>
    </xdr:from>
    <xdr:to>
      <xdr:col>5</xdr:col>
      <xdr:colOff>363495</xdr:colOff>
      <xdr:row>32</xdr:row>
      <xdr:rowOff>20685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8A5E758-F482-4E85-9C6E-441D1C93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7858125"/>
          <a:ext cx="2880000" cy="216381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34</xdr:row>
      <xdr:rowOff>93345</xdr:rowOff>
    </xdr:from>
    <xdr:to>
      <xdr:col>6</xdr:col>
      <xdr:colOff>111560</xdr:colOff>
      <xdr:row>47</xdr:row>
      <xdr:rowOff>130894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0858E6B-635D-41C3-9DFC-9BEEE8F9D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10494645"/>
          <a:ext cx="3388160" cy="2634064"/>
        </a:xfrm>
        <a:prstGeom prst="rect">
          <a:avLst/>
        </a:prstGeom>
      </xdr:spPr>
    </xdr:pic>
    <xdr:clientData/>
  </xdr:twoCellAnchor>
  <xdr:twoCellAnchor editAs="oneCell">
    <xdr:from>
      <xdr:col>6</xdr:col>
      <xdr:colOff>120016</xdr:colOff>
      <xdr:row>34</xdr:row>
      <xdr:rowOff>172416</xdr:rowOff>
    </xdr:from>
    <xdr:to>
      <xdr:col>11</xdr:col>
      <xdr:colOff>150495</xdr:colOff>
      <xdr:row>47</xdr:row>
      <xdr:rowOff>113764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076331E-EBED-4AAF-8D61-945B2B5E4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0516" y="6973266"/>
          <a:ext cx="3364229" cy="254167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133350</xdr:rowOff>
    </xdr:from>
    <xdr:to>
      <xdr:col>2</xdr:col>
      <xdr:colOff>619125</xdr:colOff>
      <xdr:row>8</xdr:row>
      <xdr:rowOff>133350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6C23616B-F7A1-4669-A100-C7E5EEDA4EF1}"/>
            </a:ext>
          </a:extLst>
        </xdr:cNvPr>
        <xdr:cNvSpPr/>
      </xdr:nvSpPr>
      <xdr:spPr>
        <a:xfrm>
          <a:off x="762000" y="1143000"/>
          <a:ext cx="1190625" cy="419100"/>
        </a:xfrm>
        <a:prstGeom prst="rightArrow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약액</a:t>
          </a:r>
        </a:p>
      </xdr:txBody>
    </xdr:sp>
    <xdr:clientData/>
  </xdr:twoCellAnchor>
  <xdr:twoCellAnchor>
    <xdr:from>
      <xdr:col>6</xdr:col>
      <xdr:colOff>72390</xdr:colOff>
      <xdr:row>6</xdr:row>
      <xdr:rowOff>100965</xdr:rowOff>
    </xdr:from>
    <xdr:to>
      <xdr:col>7</xdr:col>
      <xdr:colOff>601980</xdr:colOff>
      <xdr:row>8</xdr:row>
      <xdr:rowOff>100965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2E8B855A-624B-4241-8DE4-3FF0E3F0C9A9}"/>
            </a:ext>
          </a:extLst>
        </xdr:cNvPr>
        <xdr:cNvSpPr/>
      </xdr:nvSpPr>
      <xdr:spPr>
        <a:xfrm>
          <a:off x="4072890" y="1110615"/>
          <a:ext cx="1196340" cy="419100"/>
        </a:xfrm>
        <a:prstGeom prst="rightArrow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약액</a:t>
          </a:r>
        </a:p>
      </xdr:txBody>
    </xdr:sp>
    <xdr:clientData/>
  </xdr:twoCellAnchor>
  <xdr:twoCellAnchor>
    <xdr:from>
      <xdr:col>11</xdr:col>
      <xdr:colOff>43815</xdr:colOff>
      <xdr:row>6</xdr:row>
      <xdr:rowOff>106680</xdr:rowOff>
    </xdr:from>
    <xdr:to>
      <xdr:col>12</xdr:col>
      <xdr:colOff>571500</xdr:colOff>
      <xdr:row>8</xdr:row>
      <xdr:rowOff>106680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F2D94143-1A29-48B7-8A70-2283519397F3}"/>
            </a:ext>
          </a:extLst>
        </xdr:cNvPr>
        <xdr:cNvSpPr/>
      </xdr:nvSpPr>
      <xdr:spPr>
        <a:xfrm>
          <a:off x="7378065" y="1116330"/>
          <a:ext cx="1194435" cy="419100"/>
        </a:xfrm>
        <a:prstGeom prst="rightArrow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약액</a:t>
          </a:r>
        </a:p>
      </xdr:txBody>
    </xdr:sp>
    <xdr:clientData/>
  </xdr:twoCellAnchor>
  <xdr:twoCellAnchor>
    <xdr:from>
      <xdr:col>1</xdr:col>
      <xdr:colOff>95250</xdr:colOff>
      <xdr:row>13</xdr:row>
      <xdr:rowOff>198120</xdr:rowOff>
    </xdr:from>
    <xdr:to>
      <xdr:col>2</xdr:col>
      <xdr:colOff>624840</xdr:colOff>
      <xdr:row>15</xdr:row>
      <xdr:rowOff>211455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53574186-A589-47C6-97E8-2C789B6543B8}"/>
            </a:ext>
          </a:extLst>
        </xdr:cNvPr>
        <xdr:cNvSpPr/>
      </xdr:nvSpPr>
      <xdr:spPr>
        <a:xfrm>
          <a:off x="762000" y="2665095"/>
          <a:ext cx="1196340" cy="432435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Air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91440</xdr:colOff>
      <xdr:row>9</xdr:row>
      <xdr:rowOff>19049</xdr:rowOff>
    </xdr:from>
    <xdr:to>
      <xdr:col>4</xdr:col>
      <xdr:colOff>510540</xdr:colOff>
      <xdr:row>12</xdr:row>
      <xdr:rowOff>171449</xdr:rowOff>
    </xdr:to>
    <xdr:sp macro="" textlink="">
      <xdr:nvSpPr>
        <xdr:cNvPr id="6" name="화살표: 오른쪽 5">
          <a:extLst>
            <a:ext uri="{FF2B5EF4-FFF2-40B4-BE49-F238E27FC236}">
              <a16:creationId xmlns:a16="http://schemas.microsoft.com/office/drawing/2014/main" id="{B617D88E-90DC-42AD-BBDB-31AAC5F0E183}"/>
            </a:ext>
          </a:extLst>
        </xdr:cNvPr>
        <xdr:cNvSpPr/>
      </xdr:nvSpPr>
      <xdr:spPr>
        <a:xfrm rot="16200000">
          <a:off x="2591752" y="1833562"/>
          <a:ext cx="752475" cy="4191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Air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9525</xdr:colOff>
      <xdr:row>15</xdr:row>
      <xdr:rowOff>1905</xdr:rowOff>
    </xdr:from>
    <xdr:to>
      <xdr:col>10</xdr:col>
      <xdr:colOff>645795</xdr:colOff>
      <xdr:row>15</xdr:row>
      <xdr:rowOff>1905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C49A97AF-E4DF-419D-97C4-DBABABF543C8}"/>
            </a:ext>
          </a:extLst>
        </xdr:cNvPr>
        <xdr:cNvCxnSpPr/>
      </xdr:nvCxnSpPr>
      <xdr:spPr>
        <a:xfrm>
          <a:off x="4010025" y="3088005"/>
          <a:ext cx="330327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13</xdr:row>
      <xdr:rowOff>95250</xdr:rowOff>
    </xdr:from>
    <xdr:to>
      <xdr:col>10</xdr:col>
      <xdr:colOff>647700</xdr:colOff>
      <xdr:row>13</xdr:row>
      <xdr:rowOff>95250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64629744-9C3D-45A9-86AE-7FCFBEA287F6}"/>
            </a:ext>
          </a:extLst>
        </xdr:cNvPr>
        <xdr:cNvCxnSpPr/>
      </xdr:nvCxnSpPr>
      <xdr:spPr>
        <a:xfrm>
          <a:off x="6092190" y="2562225"/>
          <a:ext cx="12230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597218</xdr:colOff>
      <xdr:row>8</xdr:row>
      <xdr:rowOff>212407</xdr:rowOff>
    </xdr:from>
    <xdr:to>
      <xdr:col>9</xdr:col>
      <xdr:colOff>597218</xdr:colOff>
      <xdr:row>12</xdr:row>
      <xdr:rowOff>114300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F2C32289-6C36-4CA5-8900-180D76A99B59}"/>
            </a:ext>
          </a:extLst>
        </xdr:cNvPr>
        <xdr:cNvCxnSpPr/>
      </xdr:nvCxnSpPr>
      <xdr:spPr>
        <a:xfrm>
          <a:off x="6597968" y="1641157"/>
          <a:ext cx="0" cy="7305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97155</xdr:colOff>
      <xdr:row>8</xdr:row>
      <xdr:rowOff>211455</xdr:rowOff>
    </xdr:from>
    <xdr:to>
      <xdr:col>9</xdr:col>
      <xdr:colOff>97155</xdr:colOff>
      <xdr:row>13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EC06539-31C1-4507-8FE0-A9208818BD02}"/>
            </a:ext>
          </a:extLst>
        </xdr:cNvPr>
        <xdr:cNvCxnSpPr/>
      </xdr:nvCxnSpPr>
      <xdr:spPr>
        <a:xfrm flipV="1">
          <a:off x="6097905" y="1640205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125730</xdr:rowOff>
    </xdr:from>
    <xdr:to>
      <xdr:col>10</xdr:col>
      <xdr:colOff>647702</xdr:colOff>
      <xdr:row>12</xdr:row>
      <xdr:rowOff>125730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9532DAC-51E8-4B37-9E9A-E5C46DD39912}"/>
            </a:ext>
          </a:extLst>
        </xdr:cNvPr>
        <xdr:cNvCxnSpPr/>
      </xdr:nvCxnSpPr>
      <xdr:spPr>
        <a:xfrm flipH="1">
          <a:off x="6581775" y="2583180"/>
          <a:ext cx="733427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106</xdr:row>
      <xdr:rowOff>94193</xdr:rowOff>
    </xdr:from>
    <xdr:to>
      <xdr:col>11</xdr:col>
      <xdr:colOff>93346</xdr:colOff>
      <xdr:row>110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99</xdr:row>
      <xdr:rowOff>49954</xdr:rowOff>
    </xdr:from>
    <xdr:to>
      <xdr:col>6</xdr:col>
      <xdr:colOff>1906</xdr:colOff>
      <xdr:row>104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103</xdr:row>
      <xdr:rowOff>105833</xdr:rowOff>
    </xdr:from>
    <xdr:to>
      <xdr:col>29</xdr:col>
      <xdr:colOff>1906</xdr:colOff>
      <xdr:row>105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109</xdr:row>
      <xdr:rowOff>199179</xdr:rowOff>
    </xdr:from>
    <xdr:to>
      <xdr:col>56</xdr:col>
      <xdr:colOff>10583</xdr:colOff>
      <xdr:row>112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96</xdr:row>
      <xdr:rowOff>22014</xdr:rowOff>
    </xdr:from>
    <xdr:to>
      <xdr:col>5</xdr:col>
      <xdr:colOff>120227</xdr:colOff>
      <xdr:row>97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96</xdr:row>
      <xdr:rowOff>49954</xdr:rowOff>
    </xdr:from>
    <xdr:to>
      <xdr:col>29</xdr:col>
      <xdr:colOff>206799</xdr:colOff>
      <xdr:row>97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97</xdr:row>
      <xdr:rowOff>88476</xdr:rowOff>
    </xdr:from>
    <xdr:to>
      <xdr:col>29</xdr:col>
      <xdr:colOff>190500</xdr:colOff>
      <xdr:row>97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105</xdr:row>
      <xdr:rowOff>205740</xdr:rowOff>
    </xdr:from>
    <xdr:to>
      <xdr:col>6</xdr:col>
      <xdr:colOff>1906</xdr:colOff>
      <xdr:row>112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112</xdr:row>
      <xdr:rowOff>84666</xdr:rowOff>
    </xdr:from>
    <xdr:to>
      <xdr:col>56</xdr:col>
      <xdr:colOff>1906</xdr:colOff>
      <xdr:row>113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101</xdr:row>
      <xdr:rowOff>169333</xdr:rowOff>
    </xdr:from>
    <xdr:to>
      <xdr:col>29</xdr:col>
      <xdr:colOff>0</xdr:colOff>
      <xdr:row>103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98</xdr:row>
      <xdr:rowOff>74930</xdr:rowOff>
    </xdr:from>
    <xdr:to>
      <xdr:col>11</xdr:col>
      <xdr:colOff>1905</xdr:colOff>
      <xdr:row>101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202300</xdr:colOff>
      <xdr:row>167</xdr:row>
      <xdr:rowOff>43339</xdr:rowOff>
    </xdr:from>
    <xdr:to>
      <xdr:col>11</xdr:col>
      <xdr:colOff>3809</xdr:colOff>
      <xdr:row>180</xdr:row>
      <xdr:rowOff>87154</xdr:rowOff>
    </xdr:to>
    <xdr:sp macro="" textlink="">
      <xdr:nvSpPr>
        <xdr:cNvPr id="7" name="자유형: 도형 6">
          <a:extLst>
            <a:ext uri="{FF2B5EF4-FFF2-40B4-BE49-F238E27FC236}">
              <a16:creationId xmlns:a16="http://schemas.microsoft.com/office/drawing/2014/main" id="{AA96B743-8353-4203-823C-FC8346E745F2}"/>
            </a:ext>
          </a:extLst>
        </xdr:cNvPr>
        <xdr:cNvSpPr/>
      </xdr:nvSpPr>
      <xdr:spPr>
        <a:xfrm>
          <a:off x="3416988" y="30451902"/>
          <a:ext cx="1087384" cy="2675096"/>
        </a:xfrm>
        <a:custGeom>
          <a:avLst/>
          <a:gdLst>
            <a:gd name="connsiteX0" fmla="*/ 1083574 w 1083574"/>
            <a:gd name="connsiteY0" fmla="*/ 1821656 h 2024170"/>
            <a:gd name="connsiteX1" fmla="*/ 643043 w 1083574"/>
            <a:gd name="connsiteY1" fmla="*/ 2024062 h 2024170"/>
            <a:gd name="connsiteX2" fmla="*/ 238230 w 1083574"/>
            <a:gd name="connsiteY2" fmla="*/ 1833562 h 2024170"/>
            <a:gd name="connsiteX3" fmla="*/ 105 w 1083574"/>
            <a:gd name="connsiteY3" fmla="*/ 1012031 h 2024170"/>
            <a:gd name="connsiteX4" fmla="*/ 214418 w 1083574"/>
            <a:gd name="connsiteY4" fmla="*/ 214312 h 2024170"/>
            <a:gd name="connsiteX5" fmla="*/ 654949 w 1083574"/>
            <a:gd name="connsiteY5" fmla="*/ 0 h 2024170"/>
            <a:gd name="connsiteX6" fmla="*/ 1071668 w 1083574"/>
            <a:gd name="connsiteY6" fmla="*/ 214312 h 2024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83574" h="2024170">
              <a:moveTo>
                <a:pt x="1083574" y="1821656"/>
              </a:moveTo>
              <a:cubicBezTo>
                <a:pt x="933754" y="1921867"/>
                <a:pt x="783934" y="2022078"/>
                <a:pt x="643043" y="2024062"/>
              </a:cubicBezTo>
              <a:cubicBezTo>
                <a:pt x="502152" y="2026046"/>
                <a:pt x="345386" y="2002234"/>
                <a:pt x="238230" y="1833562"/>
              </a:cubicBezTo>
              <a:cubicBezTo>
                <a:pt x="131074" y="1664890"/>
                <a:pt x="4074" y="1281906"/>
                <a:pt x="105" y="1012031"/>
              </a:cubicBezTo>
              <a:cubicBezTo>
                <a:pt x="-3864" y="742156"/>
                <a:pt x="105277" y="382984"/>
                <a:pt x="214418" y="214312"/>
              </a:cubicBezTo>
              <a:cubicBezTo>
                <a:pt x="323559" y="45640"/>
                <a:pt x="512074" y="0"/>
                <a:pt x="654949" y="0"/>
              </a:cubicBezTo>
              <a:cubicBezTo>
                <a:pt x="797824" y="0"/>
                <a:pt x="1071668" y="214312"/>
                <a:pt x="1071668" y="214312"/>
              </a:cubicBezTo>
            </a:path>
          </a:pathLst>
        </a:custGeom>
        <a:noFill/>
        <a:ln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210869</xdr:colOff>
      <xdr:row>170</xdr:row>
      <xdr:rowOff>21982</xdr:rowOff>
    </xdr:from>
    <xdr:to>
      <xdr:col>10</xdr:col>
      <xdr:colOff>210869</xdr:colOff>
      <xdr:row>170</xdr:row>
      <xdr:rowOff>192955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238A573F-1CA2-4472-A8FE-C60C6843F3B7}"/>
            </a:ext>
          </a:extLst>
        </xdr:cNvPr>
        <xdr:cNvCxnSpPr/>
      </xdr:nvCxnSpPr>
      <xdr:spPr>
        <a:xfrm>
          <a:off x="4475138" y="30523963"/>
          <a:ext cx="0" cy="17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172</xdr:row>
      <xdr:rowOff>18172</xdr:rowOff>
    </xdr:from>
    <xdr:to>
      <xdr:col>11</xdr:col>
      <xdr:colOff>1905</xdr:colOff>
      <xdr:row>172</xdr:row>
      <xdr:rowOff>192955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1F13DA04-9518-41F8-A0CF-455866F4A9D3}"/>
            </a:ext>
          </a:extLst>
        </xdr:cNvPr>
        <xdr:cNvCxnSpPr/>
      </xdr:nvCxnSpPr>
      <xdr:spPr>
        <a:xfrm>
          <a:off x="4478655" y="30915807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174</xdr:row>
      <xdr:rowOff>21983</xdr:rowOff>
    </xdr:from>
    <xdr:to>
      <xdr:col>11</xdr:col>
      <xdr:colOff>1905</xdr:colOff>
      <xdr:row>174</xdr:row>
      <xdr:rowOff>192956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DDBF652F-C7D8-4F7E-BCD4-D605AFBEAD91}"/>
            </a:ext>
          </a:extLst>
        </xdr:cNvPr>
        <xdr:cNvCxnSpPr/>
      </xdr:nvCxnSpPr>
      <xdr:spPr>
        <a:xfrm>
          <a:off x="4478655" y="31315271"/>
          <a:ext cx="0" cy="17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176</xdr:row>
      <xdr:rowOff>32827</xdr:rowOff>
    </xdr:from>
    <xdr:to>
      <xdr:col>11</xdr:col>
      <xdr:colOff>1905</xdr:colOff>
      <xdr:row>177</xdr:row>
      <xdr:rowOff>9783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22294F7A-FCA2-49A5-9A12-401B40FA1CAB}"/>
            </a:ext>
          </a:extLst>
        </xdr:cNvPr>
        <xdr:cNvCxnSpPr/>
      </xdr:nvCxnSpPr>
      <xdr:spPr>
        <a:xfrm>
          <a:off x="4478655" y="31721769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210869</xdr:colOff>
      <xdr:row>170</xdr:row>
      <xdr:rowOff>21982</xdr:rowOff>
    </xdr:from>
    <xdr:to>
      <xdr:col>25</xdr:col>
      <xdr:colOff>210869</xdr:colOff>
      <xdr:row>170</xdr:row>
      <xdr:rowOff>192955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72F9394D-2D0B-4573-B3AE-1A9DC9F69F0A}"/>
            </a:ext>
          </a:extLst>
        </xdr:cNvPr>
        <xdr:cNvCxnSpPr/>
      </xdr:nvCxnSpPr>
      <xdr:spPr>
        <a:xfrm>
          <a:off x="4487706" y="31036054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</xdr:colOff>
      <xdr:row>172</xdr:row>
      <xdr:rowOff>18172</xdr:rowOff>
    </xdr:from>
    <xdr:to>
      <xdr:col>26</xdr:col>
      <xdr:colOff>1905</xdr:colOff>
      <xdr:row>172</xdr:row>
      <xdr:rowOff>192955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C0826554-D21B-4B0B-9127-C7391685BB8C}"/>
            </a:ext>
          </a:extLst>
        </xdr:cNvPr>
        <xdr:cNvCxnSpPr/>
      </xdr:nvCxnSpPr>
      <xdr:spPr>
        <a:xfrm>
          <a:off x="4495464" y="31443276"/>
          <a:ext cx="0" cy="17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</xdr:colOff>
      <xdr:row>174</xdr:row>
      <xdr:rowOff>21983</xdr:rowOff>
    </xdr:from>
    <xdr:to>
      <xdr:col>26</xdr:col>
      <xdr:colOff>1905</xdr:colOff>
      <xdr:row>174</xdr:row>
      <xdr:rowOff>192956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8A4486F3-D5C8-4054-9320-F0CCDD19CED3}"/>
            </a:ext>
          </a:extLst>
        </xdr:cNvPr>
        <xdr:cNvCxnSpPr/>
      </xdr:nvCxnSpPr>
      <xdr:spPr>
        <a:xfrm>
          <a:off x="4495464" y="31842879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209920</xdr:colOff>
      <xdr:row>184</xdr:row>
      <xdr:rowOff>47149</xdr:rowOff>
    </xdr:from>
    <xdr:to>
      <xdr:col>12</xdr:col>
      <xdr:colOff>3809</xdr:colOff>
      <xdr:row>200</xdr:row>
      <xdr:rowOff>190500</xdr:rowOff>
    </xdr:to>
    <xdr:sp macro="" textlink="">
      <xdr:nvSpPr>
        <xdr:cNvPr id="47" name="자유형: 도형 46">
          <a:extLst>
            <a:ext uri="{FF2B5EF4-FFF2-40B4-BE49-F238E27FC236}">
              <a16:creationId xmlns:a16="http://schemas.microsoft.com/office/drawing/2014/main" id="{D6D667EE-A97A-4C2A-B31F-6445136585D1}"/>
            </a:ext>
          </a:extLst>
        </xdr:cNvPr>
        <xdr:cNvSpPr/>
      </xdr:nvSpPr>
      <xdr:spPr>
        <a:xfrm>
          <a:off x="2361449" y="34090620"/>
          <a:ext cx="1071360" cy="3370645"/>
        </a:xfrm>
        <a:custGeom>
          <a:avLst/>
          <a:gdLst>
            <a:gd name="connsiteX0" fmla="*/ 1083574 w 1083574"/>
            <a:gd name="connsiteY0" fmla="*/ 1821656 h 2024170"/>
            <a:gd name="connsiteX1" fmla="*/ 643043 w 1083574"/>
            <a:gd name="connsiteY1" fmla="*/ 2024062 h 2024170"/>
            <a:gd name="connsiteX2" fmla="*/ 238230 w 1083574"/>
            <a:gd name="connsiteY2" fmla="*/ 1833562 h 2024170"/>
            <a:gd name="connsiteX3" fmla="*/ 105 w 1083574"/>
            <a:gd name="connsiteY3" fmla="*/ 1012031 h 2024170"/>
            <a:gd name="connsiteX4" fmla="*/ 214418 w 1083574"/>
            <a:gd name="connsiteY4" fmla="*/ 214312 h 2024170"/>
            <a:gd name="connsiteX5" fmla="*/ 654949 w 1083574"/>
            <a:gd name="connsiteY5" fmla="*/ 0 h 2024170"/>
            <a:gd name="connsiteX6" fmla="*/ 1071668 w 1083574"/>
            <a:gd name="connsiteY6" fmla="*/ 214312 h 2024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83574" h="2024170">
              <a:moveTo>
                <a:pt x="1083574" y="1821656"/>
              </a:moveTo>
              <a:cubicBezTo>
                <a:pt x="933754" y="1921867"/>
                <a:pt x="783934" y="2022078"/>
                <a:pt x="643043" y="2024062"/>
              </a:cubicBezTo>
              <a:cubicBezTo>
                <a:pt x="502152" y="2026046"/>
                <a:pt x="345386" y="2002234"/>
                <a:pt x="238230" y="1833562"/>
              </a:cubicBezTo>
              <a:cubicBezTo>
                <a:pt x="131074" y="1664890"/>
                <a:pt x="4074" y="1281906"/>
                <a:pt x="105" y="1012031"/>
              </a:cubicBezTo>
              <a:cubicBezTo>
                <a:pt x="-3864" y="742156"/>
                <a:pt x="105277" y="382984"/>
                <a:pt x="214418" y="214312"/>
              </a:cubicBezTo>
              <a:cubicBezTo>
                <a:pt x="323559" y="45640"/>
                <a:pt x="512074" y="0"/>
                <a:pt x="654949" y="0"/>
              </a:cubicBezTo>
              <a:cubicBezTo>
                <a:pt x="797824" y="0"/>
                <a:pt x="1071668" y="214312"/>
                <a:pt x="1071668" y="214312"/>
              </a:cubicBezTo>
            </a:path>
          </a:pathLst>
        </a:custGeom>
        <a:noFill/>
        <a:ln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210869</xdr:colOff>
      <xdr:row>187</xdr:row>
      <xdr:rowOff>21982</xdr:rowOff>
    </xdr:from>
    <xdr:to>
      <xdr:col>11</xdr:col>
      <xdr:colOff>210869</xdr:colOff>
      <xdr:row>187</xdr:row>
      <xdr:rowOff>192955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414FDFFB-E6F1-40E7-9A63-72914360D6A2}"/>
            </a:ext>
          </a:extLst>
        </xdr:cNvPr>
        <xdr:cNvCxnSpPr/>
      </xdr:nvCxnSpPr>
      <xdr:spPr>
        <a:xfrm>
          <a:off x="3210235" y="31237760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189</xdr:row>
      <xdr:rowOff>18172</xdr:rowOff>
    </xdr:from>
    <xdr:to>
      <xdr:col>12</xdr:col>
      <xdr:colOff>1905</xdr:colOff>
      <xdr:row>189</xdr:row>
      <xdr:rowOff>192955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E4D3EA7E-7CC2-47AA-BB76-511B21B142E8}"/>
            </a:ext>
          </a:extLst>
        </xdr:cNvPr>
        <xdr:cNvCxnSpPr/>
      </xdr:nvCxnSpPr>
      <xdr:spPr>
        <a:xfrm>
          <a:off x="3217993" y="31644982"/>
          <a:ext cx="0" cy="17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193</xdr:row>
      <xdr:rowOff>21983</xdr:rowOff>
    </xdr:from>
    <xdr:to>
      <xdr:col>12</xdr:col>
      <xdr:colOff>1905</xdr:colOff>
      <xdr:row>193</xdr:row>
      <xdr:rowOff>192956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66E13F1D-5FBD-4520-87FD-43A481BA4CA2}"/>
            </a:ext>
          </a:extLst>
        </xdr:cNvPr>
        <xdr:cNvCxnSpPr/>
      </xdr:nvCxnSpPr>
      <xdr:spPr>
        <a:xfrm>
          <a:off x="3217993" y="32044585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197</xdr:row>
      <xdr:rowOff>32827</xdr:rowOff>
    </xdr:from>
    <xdr:to>
      <xdr:col>12</xdr:col>
      <xdr:colOff>1905</xdr:colOff>
      <xdr:row>198</xdr:row>
      <xdr:rowOff>9783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DF49F1E-6CB3-4113-BDB7-1F9F71CDFE49}"/>
            </a:ext>
          </a:extLst>
        </xdr:cNvPr>
        <xdr:cNvCxnSpPr/>
      </xdr:nvCxnSpPr>
      <xdr:spPr>
        <a:xfrm>
          <a:off x="3217993" y="32460746"/>
          <a:ext cx="0" cy="182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210869</xdr:colOff>
      <xdr:row>187</xdr:row>
      <xdr:rowOff>21982</xdr:rowOff>
    </xdr:from>
    <xdr:to>
      <xdr:col>26</xdr:col>
      <xdr:colOff>210869</xdr:colOff>
      <xdr:row>187</xdr:row>
      <xdr:rowOff>192955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8E36E64E-2402-45E2-86B2-A29762D1A4E5}"/>
            </a:ext>
          </a:extLst>
        </xdr:cNvPr>
        <xdr:cNvCxnSpPr/>
      </xdr:nvCxnSpPr>
      <xdr:spPr>
        <a:xfrm>
          <a:off x="6403912" y="31237760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</xdr:colOff>
      <xdr:row>189</xdr:row>
      <xdr:rowOff>18172</xdr:rowOff>
    </xdr:from>
    <xdr:to>
      <xdr:col>27</xdr:col>
      <xdr:colOff>1905</xdr:colOff>
      <xdr:row>189</xdr:row>
      <xdr:rowOff>192955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465E4BED-CDAA-4D53-ADC9-21B153EA0716}"/>
            </a:ext>
          </a:extLst>
        </xdr:cNvPr>
        <xdr:cNvCxnSpPr/>
      </xdr:nvCxnSpPr>
      <xdr:spPr>
        <a:xfrm>
          <a:off x="6411670" y="31644982"/>
          <a:ext cx="0" cy="17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</xdr:colOff>
      <xdr:row>191</xdr:row>
      <xdr:rowOff>21983</xdr:rowOff>
    </xdr:from>
    <xdr:to>
      <xdr:col>27</xdr:col>
      <xdr:colOff>1905</xdr:colOff>
      <xdr:row>191</xdr:row>
      <xdr:rowOff>192956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6B172DFA-8408-4609-BBF9-6B1350E44987}"/>
            </a:ext>
          </a:extLst>
        </xdr:cNvPr>
        <xdr:cNvCxnSpPr/>
      </xdr:nvCxnSpPr>
      <xdr:spPr>
        <a:xfrm>
          <a:off x="6411670" y="32044585"/>
          <a:ext cx="0" cy="174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19526</xdr:rowOff>
    </xdr:from>
    <xdr:to>
      <xdr:col>3</xdr:col>
      <xdr:colOff>0</xdr:colOff>
      <xdr:row>29</xdr:row>
      <xdr:rowOff>130968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F72433BC-2E94-448C-898A-672DA8DCF9E5}"/>
            </a:ext>
          </a:extLst>
        </xdr:cNvPr>
        <xdr:cNvCxnSpPr/>
      </xdr:nvCxnSpPr>
      <xdr:spPr>
        <a:xfrm>
          <a:off x="2393156" y="4281964"/>
          <a:ext cx="0" cy="220694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5715</xdr:rowOff>
    </xdr:from>
    <xdr:to>
      <xdr:col>13</xdr:col>
      <xdr:colOff>0</xdr:colOff>
      <xdr:row>23</xdr:row>
      <xdr:rowOff>202406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E1468C8-5CA2-4940-8558-14C1648023B9}"/>
            </a:ext>
          </a:extLst>
        </xdr:cNvPr>
        <xdr:cNvCxnSpPr/>
      </xdr:nvCxnSpPr>
      <xdr:spPr>
        <a:xfrm>
          <a:off x="10608469" y="4268153"/>
          <a:ext cx="0" cy="104203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20</xdr:row>
      <xdr:rowOff>10000</xdr:rowOff>
    </xdr:from>
    <xdr:to>
      <xdr:col>12</xdr:col>
      <xdr:colOff>797718</xdr:colOff>
      <xdr:row>20</xdr:row>
      <xdr:rowOff>10000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E265EA2E-E9BB-4F05-957F-1D9934AEA1E6}"/>
            </a:ext>
          </a:extLst>
        </xdr:cNvPr>
        <xdr:cNvCxnSpPr/>
      </xdr:nvCxnSpPr>
      <xdr:spPr>
        <a:xfrm>
          <a:off x="2395061" y="4474844"/>
          <a:ext cx="818959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83343</xdr:rowOff>
    </xdr:from>
    <xdr:to>
      <xdr:col>8</xdr:col>
      <xdr:colOff>0</xdr:colOff>
      <xdr:row>30</xdr:row>
      <xdr:rowOff>59530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2D8B9934-68B2-4527-8176-D6EA9CB9BA11}"/>
            </a:ext>
          </a:extLst>
        </xdr:cNvPr>
        <xdr:cNvCxnSpPr/>
      </xdr:nvCxnSpPr>
      <xdr:spPr>
        <a:xfrm>
          <a:off x="6500813" y="6215062"/>
          <a:ext cx="0" cy="61912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28</xdr:row>
      <xdr:rowOff>20001</xdr:rowOff>
    </xdr:from>
    <xdr:to>
      <xdr:col>7</xdr:col>
      <xdr:colOff>809625</xdr:colOff>
      <xdr:row>28</xdr:row>
      <xdr:rowOff>20001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1771BBD-70BA-4B03-970B-9962B1096B2E}"/>
            </a:ext>
          </a:extLst>
        </xdr:cNvPr>
        <xdr:cNvCxnSpPr/>
      </xdr:nvCxnSpPr>
      <xdr:spPr>
        <a:xfrm>
          <a:off x="2395061" y="6366032"/>
          <a:ext cx="409384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587692</xdr:colOff>
      <xdr:row>25</xdr:row>
      <xdr:rowOff>189983</xdr:rowOff>
    </xdr:from>
    <xdr:to>
      <xdr:col>3</xdr:col>
      <xdr:colOff>770280</xdr:colOff>
      <xdr:row>25</xdr:row>
      <xdr:rowOff>382905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573A749-26C5-4F99-9B36-139B97B8FB76}"/>
            </a:ext>
          </a:extLst>
        </xdr:cNvPr>
        <xdr:cNvGrpSpPr/>
      </xdr:nvGrpSpPr>
      <xdr:grpSpPr>
        <a:xfrm>
          <a:off x="3747751" y="4806807"/>
          <a:ext cx="182588" cy="164347"/>
          <a:chOff x="2981366" y="5598526"/>
          <a:chExt cx="182588" cy="192922"/>
        </a:xfrm>
      </xdr:grpSpPr>
      <xdr:cxnSp macro="">
        <xdr:nvCxnSpPr>
          <xdr:cNvPr id="15" name="직선 화살표 연결선 14">
            <a:extLst>
              <a:ext uri="{FF2B5EF4-FFF2-40B4-BE49-F238E27FC236}">
                <a16:creationId xmlns:a16="http://schemas.microsoft.com/office/drawing/2014/main" id="{D36956DD-95BC-4B5E-878E-5B42373801AB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00AA8EB3-AE39-4002-85E0-1A5B14DEF47D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85D61461-87C0-4786-8555-86817B6CF240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537073</xdr:colOff>
      <xdr:row>25</xdr:row>
      <xdr:rowOff>172566</xdr:rowOff>
    </xdr:from>
    <xdr:to>
      <xdr:col>11</xdr:col>
      <xdr:colOff>704421</xdr:colOff>
      <xdr:row>25</xdr:row>
      <xdr:rowOff>375013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E00D1C98-B64C-490F-8549-EF703CE090CC}"/>
            </a:ext>
          </a:extLst>
        </xdr:cNvPr>
        <xdr:cNvGrpSpPr/>
      </xdr:nvGrpSpPr>
      <xdr:grpSpPr>
        <a:xfrm>
          <a:off x="16337367" y="4789390"/>
          <a:ext cx="167348" cy="183397"/>
          <a:chOff x="2981366" y="5598526"/>
          <a:chExt cx="182588" cy="192922"/>
        </a:xfrm>
      </xdr:grpSpPr>
      <xdr:cxnSp macro="">
        <xdr:nvCxnSpPr>
          <xdr:cNvPr id="20" name="직선 화살표 연결선 19">
            <a:extLst>
              <a:ext uri="{FF2B5EF4-FFF2-40B4-BE49-F238E27FC236}">
                <a16:creationId xmlns:a16="http://schemas.microsoft.com/office/drawing/2014/main" id="{BE10B06A-2D0C-4EEE-B534-37CB915530A3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직선 화살표 연결선 20">
            <a:extLst>
              <a:ext uri="{FF2B5EF4-FFF2-40B4-BE49-F238E27FC236}">
                <a16:creationId xmlns:a16="http://schemas.microsoft.com/office/drawing/2014/main" id="{86B43333-8EA8-4227-84F1-4E20E779AB7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직선 화살표 연결선 21">
            <a:extLst>
              <a:ext uri="{FF2B5EF4-FFF2-40B4-BE49-F238E27FC236}">
                <a16:creationId xmlns:a16="http://schemas.microsoft.com/office/drawing/2014/main" id="{120D6DC1-5C81-44E6-9B22-15C6CEE27BBF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550680</xdr:colOff>
      <xdr:row>32</xdr:row>
      <xdr:rowOff>176375</xdr:rowOff>
    </xdr:from>
    <xdr:to>
      <xdr:col>8</xdr:col>
      <xdr:colOff>731363</xdr:colOff>
      <xdr:row>32</xdr:row>
      <xdr:rowOff>369297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5BD34FBB-1997-427B-81E4-713A90541397}"/>
            </a:ext>
          </a:extLst>
        </xdr:cNvPr>
        <xdr:cNvGrpSpPr/>
      </xdr:nvGrpSpPr>
      <xdr:grpSpPr>
        <a:xfrm>
          <a:off x="11610886" y="6193934"/>
          <a:ext cx="180683" cy="173872"/>
          <a:chOff x="2981366" y="5598526"/>
          <a:chExt cx="182588" cy="192922"/>
        </a:xfrm>
      </xdr:grpSpPr>
      <xdr:cxnSp macro="">
        <xdr:nvCxnSpPr>
          <xdr:cNvPr id="24" name="직선 화살표 연결선 23">
            <a:extLst>
              <a:ext uri="{FF2B5EF4-FFF2-40B4-BE49-F238E27FC236}">
                <a16:creationId xmlns:a16="http://schemas.microsoft.com/office/drawing/2014/main" id="{00A3B5B1-1610-471B-B7EE-C0405B4D4F92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:a16="http://schemas.microsoft.com/office/drawing/2014/main" id="{34F56628-0FE4-4292-87B2-2043E42CA64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B732FAEA-1823-4320-A0A1-4A260A3DC72A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554490</xdr:colOff>
      <xdr:row>32</xdr:row>
      <xdr:rowOff>186172</xdr:rowOff>
    </xdr:from>
    <xdr:to>
      <xdr:col>16</xdr:col>
      <xdr:colOff>733268</xdr:colOff>
      <xdr:row>32</xdr:row>
      <xdr:rowOff>379094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882524BC-02A7-4C9F-A2DF-AC3CB8098E37}"/>
            </a:ext>
          </a:extLst>
        </xdr:cNvPr>
        <xdr:cNvGrpSpPr/>
      </xdr:nvGrpSpPr>
      <xdr:grpSpPr>
        <a:xfrm>
          <a:off x="21968931" y="6203731"/>
          <a:ext cx="178778" cy="164347"/>
          <a:chOff x="2981366" y="5598526"/>
          <a:chExt cx="182588" cy="192922"/>
        </a:xfrm>
      </xdr:grpSpPr>
      <xdr:cxnSp macro="">
        <xdr:nvCxnSpPr>
          <xdr:cNvPr id="28" name="직선 화살표 연결선 27">
            <a:extLst>
              <a:ext uri="{FF2B5EF4-FFF2-40B4-BE49-F238E27FC236}">
                <a16:creationId xmlns:a16="http://schemas.microsoft.com/office/drawing/2014/main" id="{A408AE13-F8F8-4788-8C74-7FDA16ED6C36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직선 화살표 연결선 28">
            <a:extLst>
              <a:ext uri="{FF2B5EF4-FFF2-40B4-BE49-F238E27FC236}">
                <a16:creationId xmlns:a16="http://schemas.microsoft.com/office/drawing/2014/main" id="{FA00A13C-2919-4A6B-B07A-081D0EA849BF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420451E9-ACCB-4A9C-BACC-AA150B967864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3</xdr:row>
      <xdr:rowOff>171437</xdr:rowOff>
    </xdr:from>
    <xdr:to>
      <xdr:col>32</xdr:col>
      <xdr:colOff>188595</xdr:colOff>
      <xdr:row>24</xdr:row>
      <xdr:rowOff>172634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310544-74BF-416D-A4E5-0C81AC1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771512"/>
          <a:ext cx="6141720" cy="422077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27</xdr:row>
      <xdr:rowOff>38100</xdr:rowOff>
    </xdr:from>
    <xdr:to>
      <xdr:col>13</xdr:col>
      <xdr:colOff>0</xdr:colOff>
      <xdr:row>29</xdr:row>
      <xdr:rowOff>171450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47B27466-8939-4AED-8D8F-5E9FC5211C62}"/>
            </a:ext>
          </a:extLst>
        </xdr:cNvPr>
        <xdr:cNvCxnSpPr/>
      </xdr:nvCxnSpPr>
      <xdr:spPr>
        <a:xfrm>
          <a:off x="7829550" y="54673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104775</xdr:rowOff>
    </xdr:from>
    <xdr:to>
      <xdr:col>21</xdr:col>
      <xdr:colOff>0</xdr:colOff>
      <xdr:row>29</xdr:row>
      <xdr:rowOff>160020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43C17B87-B15B-41F3-B6F9-8F6781A06F6F}"/>
            </a:ext>
          </a:extLst>
        </xdr:cNvPr>
        <xdr:cNvCxnSpPr/>
      </xdr:nvCxnSpPr>
      <xdr:spPr>
        <a:xfrm>
          <a:off x="10115550" y="5734050"/>
          <a:ext cx="0" cy="2552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9525</xdr:rowOff>
    </xdr:from>
    <xdr:to>
      <xdr:col>29</xdr:col>
      <xdr:colOff>0</xdr:colOff>
      <xdr:row>29</xdr:row>
      <xdr:rowOff>139065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948B40E8-BC30-4163-947B-7A36AC71FEED}"/>
            </a:ext>
          </a:extLst>
        </xdr:cNvPr>
        <xdr:cNvCxnSpPr/>
      </xdr:nvCxnSpPr>
      <xdr:spPr>
        <a:xfrm>
          <a:off x="12401550" y="5438775"/>
          <a:ext cx="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19050</xdr:rowOff>
    </xdr:from>
    <xdr:to>
      <xdr:col>20</xdr:col>
      <xdr:colOff>238125</xdr:colOff>
      <xdr:row>29</xdr:row>
      <xdr:rowOff>19050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50585A5-ECC1-4998-948C-4A588C127CCB}"/>
            </a:ext>
          </a:extLst>
        </xdr:cNvPr>
        <xdr:cNvCxnSpPr/>
      </xdr:nvCxnSpPr>
      <xdr:spPr>
        <a:xfrm>
          <a:off x="7867650" y="5848350"/>
          <a:ext cx="2200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27</xdr:row>
      <xdr:rowOff>198120</xdr:rowOff>
    </xdr:from>
    <xdr:to>
      <xdr:col>28</xdr:col>
      <xdr:colOff>257175</xdr:colOff>
      <xdr:row>27</xdr:row>
      <xdr:rowOff>198120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2795CF1B-DE62-49FD-B60D-3C80E72A7C35}"/>
            </a:ext>
          </a:extLst>
        </xdr:cNvPr>
        <xdr:cNvCxnSpPr/>
      </xdr:nvCxnSpPr>
      <xdr:spPr>
        <a:xfrm>
          <a:off x="7856220" y="5627370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</xdr:colOff>
      <xdr:row>34</xdr:row>
      <xdr:rowOff>19051</xdr:rowOff>
    </xdr:from>
    <xdr:to>
      <xdr:col>19</xdr:col>
      <xdr:colOff>20955</xdr:colOff>
      <xdr:row>34</xdr:row>
      <xdr:rowOff>211666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4D21E3D-4A15-4E68-B32F-72FDD57529D3}"/>
            </a:ext>
          </a:extLst>
        </xdr:cNvPr>
        <xdr:cNvCxnSpPr/>
      </xdr:nvCxnSpPr>
      <xdr:spPr>
        <a:xfrm flipV="1">
          <a:off x="9567122" y="692996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203037</xdr:colOff>
      <xdr:row>34</xdr:row>
      <xdr:rowOff>18220</xdr:rowOff>
    </xdr:from>
    <xdr:to>
      <xdr:col>19</xdr:col>
      <xdr:colOff>203037</xdr:colOff>
      <xdr:row>34</xdr:row>
      <xdr:rowOff>211666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92401B9-AB61-47AD-AD66-CA941FB356D8}"/>
            </a:ext>
          </a:extLst>
        </xdr:cNvPr>
        <xdr:cNvCxnSpPr/>
      </xdr:nvCxnSpPr>
      <xdr:spPr>
        <a:xfrm flipV="1">
          <a:off x="9749204" y="6929137"/>
          <a:ext cx="0" cy="193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106780</xdr:colOff>
      <xdr:row>34</xdr:row>
      <xdr:rowOff>21558</xdr:rowOff>
    </xdr:from>
    <xdr:to>
      <xdr:col>19</xdr:col>
      <xdr:colOff>106780</xdr:colOff>
      <xdr:row>35</xdr:row>
      <xdr:rowOff>847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543B014-6D98-4F41-81D8-3FA7BCBFF13E}"/>
            </a:ext>
          </a:extLst>
        </xdr:cNvPr>
        <xdr:cNvCxnSpPr/>
      </xdr:nvCxnSpPr>
      <xdr:spPr>
        <a:xfrm flipV="1">
          <a:off x="9652947" y="6932475"/>
          <a:ext cx="0" cy="190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2769</xdr:colOff>
      <xdr:row>34</xdr:row>
      <xdr:rowOff>19603</xdr:rowOff>
    </xdr:from>
    <xdr:to>
      <xdr:col>20</xdr:col>
      <xdr:colOff>2769</xdr:colOff>
      <xdr:row>34</xdr:row>
      <xdr:rowOff>210103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F116AAD0-79C2-4193-844E-1B6238F4D2B3}"/>
            </a:ext>
          </a:extLst>
        </xdr:cNvPr>
        <xdr:cNvCxnSpPr/>
      </xdr:nvCxnSpPr>
      <xdr:spPr>
        <a:xfrm flipV="1">
          <a:off x="9834686" y="693052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177871</xdr:colOff>
      <xdr:row>34</xdr:row>
      <xdr:rowOff>21102</xdr:rowOff>
    </xdr:from>
    <xdr:to>
      <xdr:col>20</xdr:col>
      <xdr:colOff>177871</xdr:colOff>
      <xdr:row>34</xdr:row>
      <xdr:rowOff>211666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9601F26-7585-42CF-994C-0652627A3ECC}"/>
            </a:ext>
          </a:extLst>
        </xdr:cNvPr>
        <xdr:cNvCxnSpPr/>
      </xdr:nvCxnSpPr>
      <xdr:spPr>
        <a:xfrm flipV="1">
          <a:off x="10009788" y="693201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91770</xdr:colOff>
      <xdr:row>34</xdr:row>
      <xdr:rowOff>18088</xdr:rowOff>
    </xdr:from>
    <xdr:to>
      <xdr:col>20</xdr:col>
      <xdr:colOff>91770</xdr:colOff>
      <xdr:row>34</xdr:row>
      <xdr:rowOff>206375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E12955DA-AF26-4930-9D9C-EFF0E778290E}"/>
            </a:ext>
          </a:extLst>
        </xdr:cNvPr>
        <xdr:cNvCxnSpPr/>
      </xdr:nvCxnSpPr>
      <xdr:spPr>
        <a:xfrm flipV="1">
          <a:off x="9923687" y="692900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22437</xdr:colOff>
      <xdr:row>34</xdr:row>
      <xdr:rowOff>15241</xdr:rowOff>
    </xdr:from>
    <xdr:to>
      <xdr:col>35</xdr:col>
      <xdr:colOff>22437</xdr:colOff>
      <xdr:row>34</xdr:row>
      <xdr:rowOff>207856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ACDE8B08-88A6-4BE7-B084-42C2A8F8B971}"/>
            </a:ext>
          </a:extLst>
        </xdr:cNvPr>
        <xdr:cNvCxnSpPr/>
      </xdr:nvCxnSpPr>
      <xdr:spPr>
        <a:xfrm flipV="1">
          <a:off x="14140604" y="692615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212139</xdr:colOff>
      <xdr:row>34</xdr:row>
      <xdr:rowOff>22030</xdr:rowOff>
    </xdr:from>
    <xdr:to>
      <xdr:col>35</xdr:col>
      <xdr:colOff>212139</xdr:colOff>
      <xdr:row>34</xdr:row>
      <xdr:rowOff>207856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A796BC1-E074-48D8-9E44-31659155D385}"/>
            </a:ext>
          </a:extLst>
        </xdr:cNvPr>
        <xdr:cNvCxnSpPr/>
      </xdr:nvCxnSpPr>
      <xdr:spPr>
        <a:xfrm flipV="1">
          <a:off x="14330306" y="6932947"/>
          <a:ext cx="0" cy="185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110167</xdr:colOff>
      <xdr:row>34</xdr:row>
      <xdr:rowOff>17748</xdr:rowOff>
    </xdr:from>
    <xdr:to>
      <xdr:col>35</xdr:col>
      <xdr:colOff>110167</xdr:colOff>
      <xdr:row>35</xdr:row>
      <xdr:rowOff>847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4B4CA206-CF98-4776-AB2F-A1F3CA85BD14}"/>
            </a:ext>
          </a:extLst>
        </xdr:cNvPr>
        <xdr:cNvCxnSpPr/>
      </xdr:nvCxnSpPr>
      <xdr:spPr>
        <a:xfrm flipV="1">
          <a:off x="14228334" y="6928665"/>
          <a:ext cx="0" cy="194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8061</xdr:colOff>
      <xdr:row>34</xdr:row>
      <xdr:rowOff>15793</xdr:rowOff>
    </xdr:from>
    <xdr:to>
      <xdr:col>36</xdr:col>
      <xdr:colOff>8061</xdr:colOff>
      <xdr:row>34</xdr:row>
      <xdr:rowOff>206293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DB27A26D-96CC-4940-8271-C44B8480BE22}"/>
            </a:ext>
          </a:extLst>
        </xdr:cNvPr>
        <xdr:cNvCxnSpPr/>
      </xdr:nvCxnSpPr>
      <xdr:spPr>
        <a:xfrm flipV="1">
          <a:off x="14411978" y="692671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179353</xdr:colOff>
      <xdr:row>34</xdr:row>
      <xdr:rowOff>17292</xdr:rowOff>
    </xdr:from>
    <xdr:to>
      <xdr:col>36</xdr:col>
      <xdr:colOff>179353</xdr:colOff>
      <xdr:row>34</xdr:row>
      <xdr:rowOff>207856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C41834EE-B3A9-41BF-9DA9-7FCD93BB04E1}"/>
            </a:ext>
          </a:extLst>
        </xdr:cNvPr>
        <xdr:cNvCxnSpPr/>
      </xdr:nvCxnSpPr>
      <xdr:spPr>
        <a:xfrm flipV="1">
          <a:off x="14583270" y="692820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100872</xdr:colOff>
      <xdr:row>34</xdr:row>
      <xdr:rowOff>21898</xdr:rowOff>
    </xdr:from>
    <xdr:to>
      <xdr:col>36</xdr:col>
      <xdr:colOff>100872</xdr:colOff>
      <xdr:row>34</xdr:row>
      <xdr:rowOff>210185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B63D556A-F84E-49DF-B22E-C7AF0962A904}"/>
            </a:ext>
          </a:extLst>
        </xdr:cNvPr>
        <xdr:cNvCxnSpPr/>
      </xdr:nvCxnSpPr>
      <xdr:spPr>
        <a:xfrm flipV="1">
          <a:off x="14504789" y="693281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116417</xdr:rowOff>
    </xdr:from>
    <xdr:to>
      <xdr:col>13</xdr:col>
      <xdr:colOff>0</xdr:colOff>
      <xdr:row>46</xdr:row>
      <xdr:rowOff>95250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1A999DD-6A9F-4CE8-98BE-3EC06A67928C}"/>
            </a:ext>
          </a:extLst>
        </xdr:cNvPr>
        <xdr:cNvCxnSpPr/>
      </xdr:nvCxnSpPr>
      <xdr:spPr>
        <a:xfrm>
          <a:off x="7821083" y="6826250"/>
          <a:ext cx="0" cy="260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278976</xdr:colOff>
      <xdr:row>34</xdr:row>
      <xdr:rowOff>21167</xdr:rowOff>
    </xdr:from>
    <xdr:to>
      <xdr:col>19</xdr:col>
      <xdr:colOff>278976</xdr:colOff>
      <xdr:row>42</xdr:row>
      <xdr:rowOff>63500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7001ED10-A329-47D9-9162-A93BB79A78DE}"/>
            </a:ext>
          </a:extLst>
        </xdr:cNvPr>
        <xdr:cNvCxnSpPr/>
      </xdr:nvCxnSpPr>
      <xdr:spPr>
        <a:xfrm>
          <a:off x="9814559" y="6932084"/>
          <a:ext cx="0" cy="1661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284690</xdr:colOff>
      <xdr:row>31</xdr:row>
      <xdr:rowOff>46144</xdr:rowOff>
    </xdr:from>
    <xdr:to>
      <xdr:col>20</xdr:col>
      <xdr:colOff>284690</xdr:colOff>
      <xdr:row>37</xdr:row>
      <xdr:rowOff>105833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63D2E0C8-2913-42FD-94E8-81B3850B48AD}"/>
            </a:ext>
          </a:extLst>
        </xdr:cNvPr>
        <xdr:cNvCxnSpPr/>
      </xdr:nvCxnSpPr>
      <xdr:spPr>
        <a:xfrm>
          <a:off x="10106023" y="6332644"/>
          <a:ext cx="0" cy="12979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79</xdr:row>
      <xdr:rowOff>38100</xdr:rowOff>
    </xdr:from>
    <xdr:to>
      <xdr:col>13</xdr:col>
      <xdr:colOff>0</xdr:colOff>
      <xdr:row>81</xdr:row>
      <xdr:rowOff>171450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C3A25BF7-7D99-4861-B31A-2B0C903DDE59}"/>
            </a:ext>
          </a:extLst>
        </xdr:cNvPr>
        <xdr:cNvCxnSpPr/>
      </xdr:nvCxnSpPr>
      <xdr:spPr>
        <a:xfrm>
          <a:off x="7821083" y="5499100"/>
          <a:ext cx="0" cy="5317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80</xdr:row>
      <xdr:rowOff>104775</xdr:rowOff>
    </xdr:from>
    <xdr:to>
      <xdr:col>21</xdr:col>
      <xdr:colOff>0</xdr:colOff>
      <xdr:row>81</xdr:row>
      <xdr:rowOff>160020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3550520B-96F5-4123-A083-8BB8B81C47B7}"/>
            </a:ext>
          </a:extLst>
        </xdr:cNvPr>
        <xdr:cNvCxnSpPr/>
      </xdr:nvCxnSpPr>
      <xdr:spPr>
        <a:xfrm>
          <a:off x="10107083" y="5764953"/>
          <a:ext cx="0" cy="260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79</xdr:row>
      <xdr:rowOff>9525</xdr:rowOff>
    </xdr:from>
    <xdr:to>
      <xdr:col>29</xdr:col>
      <xdr:colOff>0</xdr:colOff>
      <xdr:row>81</xdr:row>
      <xdr:rowOff>139065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5B0E9EC2-FA6D-4AA4-AE18-AD070366766B}"/>
            </a:ext>
          </a:extLst>
        </xdr:cNvPr>
        <xdr:cNvCxnSpPr/>
      </xdr:nvCxnSpPr>
      <xdr:spPr>
        <a:xfrm>
          <a:off x="12393083" y="5472430"/>
          <a:ext cx="0" cy="5259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81</xdr:row>
      <xdr:rowOff>19050</xdr:rowOff>
    </xdr:from>
    <xdr:to>
      <xdr:col>20</xdr:col>
      <xdr:colOff>238125</xdr:colOff>
      <xdr:row>81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826DB61A-EEAB-4E87-8FF5-14D2633DF282}"/>
            </a:ext>
          </a:extLst>
        </xdr:cNvPr>
        <xdr:cNvCxnSpPr/>
      </xdr:nvCxnSpPr>
      <xdr:spPr>
        <a:xfrm>
          <a:off x="7859183" y="5878407"/>
          <a:ext cx="22021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79</xdr:row>
      <xdr:rowOff>198120</xdr:rowOff>
    </xdr:from>
    <xdr:to>
      <xdr:col>28</xdr:col>
      <xdr:colOff>257175</xdr:colOff>
      <xdr:row>79</xdr:row>
      <xdr:rowOff>198120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BF4EE6B3-59DC-47CF-A1DC-5CC0212EBFC4}"/>
            </a:ext>
          </a:extLst>
        </xdr:cNvPr>
        <xdr:cNvCxnSpPr/>
      </xdr:nvCxnSpPr>
      <xdr:spPr>
        <a:xfrm>
          <a:off x="7845848" y="5661025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91</xdr:row>
      <xdr:rowOff>133349</xdr:rowOff>
    </xdr:from>
    <xdr:to>
      <xdr:col>17</xdr:col>
      <xdr:colOff>0</xdr:colOff>
      <xdr:row>92</xdr:row>
      <xdr:rowOff>199178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51922464-79FC-4DC5-A0A8-7058DA57B6D1}"/>
            </a:ext>
          </a:extLst>
        </xdr:cNvPr>
        <xdr:cNvCxnSpPr/>
      </xdr:nvCxnSpPr>
      <xdr:spPr>
        <a:xfrm>
          <a:off x="8964083" y="14759516"/>
          <a:ext cx="0" cy="26691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85</xdr:row>
      <xdr:rowOff>56727</xdr:rowOff>
    </xdr:from>
    <xdr:to>
      <xdr:col>21</xdr:col>
      <xdr:colOff>0</xdr:colOff>
      <xdr:row>92</xdr:row>
      <xdr:rowOff>148167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1F6413CA-6A28-4103-B0B2-C486937CFDBB}"/>
            </a:ext>
          </a:extLst>
        </xdr:cNvPr>
        <xdr:cNvCxnSpPr/>
      </xdr:nvCxnSpPr>
      <xdr:spPr>
        <a:xfrm>
          <a:off x="10107083" y="13402310"/>
          <a:ext cx="0" cy="1573107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1481</xdr:colOff>
      <xdr:row>92</xdr:row>
      <xdr:rowOff>848</xdr:rowOff>
    </xdr:from>
    <xdr:to>
      <xdr:col>21</xdr:col>
      <xdr:colOff>3810</xdr:colOff>
      <xdr:row>92</xdr:row>
      <xdr:rowOff>848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38BBF95-AEBA-49F9-8005-3354A75F59D5}"/>
            </a:ext>
          </a:extLst>
        </xdr:cNvPr>
        <xdr:cNvCxnSpPr/>
      </xdr:nvCxnSpPr>
      <xdr:spPr>
        <a:xfrm>
          <a:off x="8965564" y="14828098"/>
          <a:ext cx="11453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846</xdr:colOff>
      <xdr:row>86</xdr:row>
      <xdr:rowOff>1</xdr:rowOff>
    </xdr:from>
    <xdr:to>
      <xdr:col>16</xdr:col>
      <xdr:colOff>0</xdr:colOff>
      <xdr:row>91</xdr:row>
      <xdr:rowOff>179917</xdr:rowOff>
    </xdr:to>
    <xdr:sp macro="" textlink="">
      <xdr:nvSpPr>
        <xdr:cNvPr id="8" name="원호 7">
          <a:extLst>
            <a:ext uri="{FF2B5EF4-FFF2-40B4-BE49-F238E27FC236}">
              <a16:creationId xmlns:a16="http://schemas.microsoft.com/office/drawing/2014/main" id="{B6A817B2-0D8B-4B91-8E09-1DFCDC488345}"/>
            </a:ext>
          </a:extLst>
        </xdr:cNvPr>
        <xdr:cNvSpPr/>
      </xdr:nvSpPr>
      <xdr:spPr>
        <a:xfrm flipH="1">
          <a:off x="8107679" y="13578418"/>
          <a:ext cx="570654" cy="1227666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10371</xdr:colOff>
      <xdr:row>86</xdr:row>
      <xdr:rowOff>1906</xdr:rowOff>
    </xdr:from>
    <xdr:to>
      <xdr:col>31</xdr:col>
      <xdr:colOff>7620</xdr:colOff>
      <xdr:row>91</xdr:row>
      <xdr:rowOff>169334</xdr:rowOff>
    </xdr:to>
    <xdr:sp macro="" textlink="">
      <xdr:nvSpPr>
        <xdr:cNvPr id="55" name="원호 54">
          <a:extLst>
            <a:ext uri="{FF2B5EF4-FFF2-40B4-BE49-F238E27FC236}">
              <a16:creationId xmlns:a16="http://schemas.microsoft.com/office/drawing/2014/main" id="{C4EA76D8-17DB-4844-A835-414B35A7C0D3}"/>
            </a:ext>
          </a:extLst>
        </xdr:cNvPr>
        <xdr:cNvSpPr/>
      </xdr:nvSpPr>
      <xdr:spPr>
        <a:xfrm flipH="1">
          <a:off x="12403454" y="13580323"/>
          <a:ext cx="568749" cy="1215178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2751</xdr:colOff>
      <xdr:row>83</xdr:row>
      <xdr:rowOff>137583</xdr:rowOff>
    </xdr:from>
    <xdr:to>
      <xdr:col>23</xdr:col>
      <xdr:colOff>9525</xdr:colOff>
      <xdr:row>88</xdr:row>
      <xdr:rowOff>207009</xdr:rowOff>
    </xdr:to>
    <xdr:sp macro="" textlink="">
      <xdr:nvSpPr>
        <xdr:cNvPr id="56" name="원호 55">
          <a:extLst>
            <a:ext uri="{FF2B5EF4-FFF2-40B4-BE49-F238E27FC236}">
              <a16:creationId xmlns:a16="http://schemas.microsoft.com/office/drawing/2014/main" id="{44AB0F45-1434-4169-8867-491A480E12AC}"/>
            </a:ext>
          </a:extLst>
        </xdr:cNvPr>
        <xdr:cNvSpPr/>
      </xdr:nvSpPr>
      <xdr:spPr>
        <a:xfrm flipH="1" flipV="1">
          <a:off x="10109834" y="13017500"/>
          <a:ext cx="578274" cy="1201842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2750</xdr:colOff>
      <xdr:row>83</xdr:row>
      <xdr:rowOff>116415</xdr:rowOff>
    </xdr:from>
    <xdr:to>
      <xdr:col>39</xdr:col>
      <xdr:colOff>19049</xdr:colOff>
      <xdr:row>89</xdr:row>
      <xdr:rowOff>2113</xdr:rowOff>
    </xdr:to>
    <xdr:sp macro="" textlink="">
      <xdr:nvSpPr>
        <xdr:cNvPr id="57" name="원호 56">
          <a:extLst>
            <a:ext uri="{FF2B5EF4-FFF2-40B4-BE49-F238E27FC236}">
              <a16:creationId xmlns:a16="http://schemas.microsoft.com/office/drawing/2014/main" id="{68BF7001-3DE0-47B8-BB24-3CB07B937EF9}"/>
            </a:ext>
          </a:extLst>
        </xdr:cNvPr>
        <xdr:cNvSpPr/>
      </xdr:nvSpPr>
      <xdr:spPr>
        <a:xfrm flipH="1" flipV="1">
          <a:off x="14681833" y="12996332"/>
          <a:ext cx="587799" cy="1229781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89</xdr:row>
      <xdr:rowOff>133350</xdr:rowOff>
    </xdr:from>
    <xdr:to>
      <xdr:col>9</xdr:col>
      <xdr:colOff>457200</xdr:colOff>
      <xdr:row>111</xdr:row>
      <xdr:rowOff>190500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84620D9-9823-4D5E-9B52-632FAE72047F}"/>
            </a:ext>
          </a:extLst>
        </xdr:cNvPr>
        <xdr:cNvGrpSpPr/>
      </xdr:nvGrpSpPr>
      <xdr:grpSpPr>
        <a:xfrm>
          <a:off x="773318" y="16449115"/>
          <a:ext cx="6900470" cy="3736041"/>
          <a:chOff x="670560" y="396240"/>
          <a:chExt cx="7299960" cy="5300114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5469EB0-B315-4921-BA07-0148E0CE61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25401"/>
          <a:stretch/>
        </xdr:blipFill>
        <xdr:spPr>
          <a:xfrm>
            <a:off x="670560" y="396240"/>
            <a:ext cx="7266668" cy="5300114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7F8F4B22-6AE8-470F-A566-A5E2AA46FB8C}"/>
              </a:ext>
            </a:extLst>
          </xdr:cNvPr>
          <xdr:cNvSpPr/>
        </xdr:nvSpPr>
        <xdr:spPr>
          <a:xfrm>
            <a:off x="792480" y="777240"/>
            <a:ext cx="7178040" cy="4594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649605</xdr:colOff>
      <xdr:row>13</xdr:row>
      <xdr:rowOff>55253</xdr:rowOff>
    </xdr:from>
    <xdr:to>
      <xdr:col>8</xdr:col>
      <xdr:colOff>283090</xdr:colOff>
      <xdr:row>29</xdr:row>
      <xdr:rowOff>93423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12ABDF-9B62-45E2-A473-21D0EA566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" y="2055503"/>
          <a:ext cx="6038095" cy="325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140970</xdr:colOff>
      <xdr:row>13</xdr:row>
      <xdr:rowOff>82318</xdr:rowOff>
    </xdr:from>
    <xdr:to>
      <xdr:col>20</xdr:col>
      <xdr:colOff>803</xdr:colOff>
      <xdr:row>29</xdr:row>
      <xdr:rowOff>20014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E6C76D8-ABA0-4906-A5DC-025BDF52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9220" y="2682643"/>
          <a:ext cx="6286668" cy="313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20003</xdr:colOff>
      <xdr:row>38</xdr:row>
      <xdr:rowOff>15717</xdr:rowOff>
    </xdr:from>
    <xdr:to>
      <xdr:col>66</xdr:col>
      <xdr:colOff>57624</xdr:colOff>
      <xdr:row>43</xdr:row>
      <xdr:rowOff>55721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26DBAE1-2681-4060-BE04-46AD9E70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6784" y="8373905"/>
          <a:ext cx="1992628" cy="996314"/>
        </a:xfrm>
        <a:prstGeom prst="rect">
          <a:avLst/>
        </a:prstGeom>
      </xdr:spPr>
    </xdr:pic>
    <xdr:clientData/>
  </xdr:twoCellAnchor>
  <xdr:twoCellAnchor editAs="oneCell">
    <xdr:from>
      <xdr:col>37</xdr:col>
      <xdr:colOff>33338</xdr:colOff>
      <xdr:row>3</xdr:row>
      <xdr:rowOff>137161</xdr:rowOff>
    </xdr:from>
    <xdr:to>
      <xdr:col>70</xdr:col>
      <xdr:colOff>58177</xdr:colOff>
      <xdr:row>15</xdr:row>
      <xdr:rowOff>172403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CA8BF6B-0593-4054-9658-A4D79C64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557" y="946786"/>
          <a:ext cx="4337283" cy="2460307"/>
        </a:xfrm>
        <a:prstGeom prst="rect">
          <a:avLst/>
        </a:prstGeom>
      </xdr:spPr>
    </xdr:pic>
    <xdr:clientData/>
  </xdr:twoCellAnchor>
  <xdr:twoCellAnchor editAs="oneCell">
    <xdr:from>
      <xdr:col>1</xdr:col>
      <xdr:colOff>464344</xdr:colOff>
      <xdr:row>25</xdr:row>
      <xdr:rowOff>5603</xdr:rowOff>
    </xdr:from>
    <xdr:to>
      <xdr:col>36</xdr:col>
      <xdr:colOff>16945</xdr:colOff>
      <xdr:row>30</xdr:row>
      <xdr:rowOff>168110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1FCC5E0-1B53-48C8-86D6-FF23A0760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903" y="5048250"/>
          <a:ext cx="5536542" cy="1171036"/>
        </a:xfrm>
        <a:prstGeom prst="rect">
          <a:avLst/>
        </a:prstGeom>
      </xdr:spPr>
    </xdr:pic>
    <xdr:clientData/>
  </xdr:twoCellAnchor>
  <xdr:twoCellAnchor>
    <xdr:from>
      <xdr:col>1</xdr:col>
      <xdr:colOff>822007</xdr:colOff>
      <xdr:row>9</xdr:row>
      <xdr:rowOff>130969</xdr:rowOff>
    </xdr:from>
    <xdr:to>
      <xdr:col>26</xdr:col>
      <xdr:colOff>35718</xdr:colOff>
      <xdr:row>16</xdr:row>
      <xdr:rowOff>173175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A1AD2063-6246-4A03-A4BA-40EA3FEC257A}"/>
            </a:ext>
          </a:extLst>
        </xdr:cNvPr>
        <xdr:cNvGrpSpPr/>
      </xdr:nvGrpSpPr>
      <xdr:grpSpPr>
        <a:xfrm>
          <a:off x="1607820" y="1631157"/>
          <a:ext cx="3785711" cy="1209018"/>
          <a:chOff x="1512570" y="2155032"/>
          <a:chExt cx="3785711" cy="1459049"/>
        </a:xfrm>
      </xdr:grpSpPr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827562A7-2508-4187-9D9E-FA70C0F604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66876" y="2155032"/>
            <a:ext cx="3542857" cy="1459049"/>
          </a:xfrm>
          <a:prstGeom prst="rect">
            <a:avLst/>
          </a:prstGeom>
        </xdr:spPr>
      </xdr:pic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8BE52F32-08CF-49B4-A539-18316524296C}"/>
              </a:ext>
            </a:extLst>
          </xdr:cNvPr>
          <xdr:cNvSpPr/>
        </xdr:nvSpPr>
        <xdr:spPr>
          <a:xfrm>
            <a:off x="1512570" y="2687002"/>
            <a:ext cx="3785711" cy="24193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66</xdr:col>
      <xdr:colOff>3808</xdr:colOff>
      <xdr:row>45</xdr:row>
      <xdr:rowOff>11906</xdr:rowOff>
    </xdr:from>
    <xdr:to>
      <xdr:col>66</xdr:col>
      <xdr:colOff>3808</xdr:colOff>
      <xdr:row>45</xdr:row>
      <xdr:rowOff>186690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EF1E756B-1BEF-4892-B944-C01CB1DF0887}"/>
            </a:ext>
          </a:extLst>
        </xdr:cNvPr>
        <xdr:cNvCxnSpPr/>
      </xdr:nvCxnSpPr>
      <xdr:spPr>
        <a:xfrm>
          <a:off x="10505121" y="8159591"/>
          <a:ext cx="0" cy="17097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3808</xdr:colOff>
      <xdr:row>53</xdr:row>
      <xdr:rowOff>11906</xdr:rowOff>
    </xdr:from>
    <xdr:to>
      <xdr:col>66</xdr:col>
      <xdr:colOff>3808</xdr:colOff>
      <xdr:row>53</xdr:row>
      <xdr:rowOff>186690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6496186F-FFE8-4B4F-9AB4-B16E6BA63650}"/>
            </a:ext>
          </a:extLst>
        </xdr:cNvPr>
        <xdr:cNvCxnSpPr/>
      </xdr:nvCxnSpPr>
      <xdr:spPr>
        <a:xfrm>
          <a:off x="10505121" y="8159591"/>
          <a:ext cx="0" cy="17097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3808</xdr:colOff>
      <xdr:row>53</xdr:row>
      <xdr:rowOff>11906</xdr:rowOff>
    </xdr:from>
    <xdr:to>
      <xdr:col>84</xdr:col>
      <xdr:colOff>3808</xdr:colOff>
      <xdr:row>53</xdr:row>
      <xdr:rowOff>186690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14D693B-3C48-4E48-823E-B450B02250D6}"/>
            </a:ext>
          </a:extLst>
        </xdr:cNvPr>
        <xdr:cNvCxnSpPr/>
      </xdr:nvCxnSpPr>
      <xdr:spPr>
        <a:xfrm>
          <a:off x="10505121" y="12874466"/>
          <a:ext cx="0" cy="17097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89</xdr:row>
      <xdr:rowOff>35719</xdr:rowOff>
    </xdr:from>
    <xdr:to>
      <xdr:col>25</xdr:col>
      <xdr:colOff>3367</xdr:colOff>
      <xdr:row>108</xdr:row>
      <xdr:rowOff>58573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7135676E-5E4D-4CF2-A079-2A62B651F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9720" y="13501688"/>
          <a:ext cx="3560001" cy="3860953"/>
        </a:xfrm>
        <a:prstGeom prst="rect">
          <a:avLst/>
        </a:prstGeom>
      </xdr:spPr>
    </xdr:pic>
    <xdr:clientData/>
  </xdr:twoCellAnchor>
  <xdr:twoCellAnchor>
    <xdr:from>
      <xdr:col>1</xdr:col>
      <xdr:colOff>797719</xdr:colOff>
      <xdr:row>90</xdr:row>
      <xdr:rowOff>154781</xdr:rowOff>
    </xdr:from>
    <xdr:to>
      <xdr:col>26</xdr:col>
      <xdr:colOff>35718</xdr:colOff>
      <xdr:row>93</xdr:row>
      <xdr:rowOff>71437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DE6E7856-BAC3-4B43-9553-A6E2727D4F54}"/>
            </a:ext>
          </a:extLst>
        </xdr:cNvPr>
        <xdr:cNvSpPr/>
      </xdr:nvSpPr>
      <xdr:spPr>
        <a:xfrm>
          <a:off x="1488282" y="13823156"/>
          <a:ext cx="3809999" cy="5238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797719</xdr:colOff>
      <xdr:row>93</xdr:row>
      <xdr:rowOff>69533</xdr:rowOff>
    </xdr:from>
    <xdr:to>
      <xdr:col>26</xdr:col>
      <xdr:colOff>35718</xdr:colOff>
      <xdr:row>95</xdr:row>
      <xdr:rowOff>11907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40A5AC1-19DD-415E-8A5A-19EDC4D7AF1D}"/>
            </a:ext>
          </a:extLst>
        </xdr:cNvPr>
        <xdr:cNvSpPr/>
      </xdr:nvSpPr>
      <xdr:spPr>
        <a:xfrm>
          <a:off x="1488282" y="14345127"/>
          <a:ext cx="3809999" cy="3471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79533</xdr:colOff>
      <xdr:row>39</xdr:row>
      <xdr:rowOff>59531</xdr:rowOff>
    </xdr:from>
    <xdr:to>
      <xdr:col>65</xdr:col>
      <xdr:colOff>59531</xdr:colOff>
      <xdr:row>40</xdr:row>
      <xdr:rowOff>320992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12E48FB2-F815-4A14-AB85-90B78B383F59}"/>
            </a:ext>
          </a:extLst>
        </xdr:cNvPr>
        <xdr:cNvSpPr/>
      </xdr:nvSpPr>
      <xdr:spPr>
        <a:xfrm>
          <a:off x="8485346" y="8632031"/>
          <a:ext cx="1944529" cy="3567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31944</xdr:colOff>
      <xdr:row>68</xdr:row>
      <xdr:rowOff>75249</xdr:rowOff>
    </xdr:from>
    <xdr:to>
      <xdr:col>21</xdr:col>
      <xdr:colOff>70253</xdr:colOff>
      <xdr:row>73</xdr:row>
      <xdr:rowOff>21459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25DF16E4-E8A1-451F-9187-E8758970F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7069" y="19244312"/>
          <a:ext cx="1740903" cy="958241"/>
        </a:xfrm>
        <a:prstGeom prst="rect">
          <a:avLst/>
        </a:prstGeom>
      </xdr:spPr>
    </xdr:pic>
    <xdr:clientData/>
  </xdr:twoCellAnchor>
  <xdr:twoCellAnchor>
    <xdr:from>
      <xdr:col>8</xdr:col>
      <xdr:colOff>477</xdr:colOff>
      <xdr:row>68</xdr:row>
      <xdr:rowOff>69167</xdr:rowOff>
    </xdr:from>
    <xdr:to>
      <xdr:col>21</xdr:col>
      <xdr:colOff>96678</xdr:colOff>
      <xdr:row>69</xdr:row>
      <xdr:rowOff>18677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1BF67C2-AD50-4A5F-9E38-CC30C8A41282}"/>
            </a:ext>
          </a:extLst>
        </xdr:cNvPr>
        <xdr:cNvSpPr/>
      </xdr:nvSpPr>
      <xdr:spPr>
        <a:xfrm>
          <a:off x="2901939" y="12715436"/>
          <a:ext cx="1810701" cy="1473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54294</xdr:colOff>
      <xdr:row>68</xdr:row>
      <xdr:rowOff>60484</xdr:rowOff>
    </xdr:from>
    <xdr:to>
      <xdr:col>31</xdr:col>
      <xdr:colOff>36672</xdr:colOff>
      <xdr:row>72</xdr:row>
      <xdr:rowOff>197048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6EAAE9C3-9104-4D17-A390-865924948AB3}"/>
            </a:ext>
          </a:extLst>
        </xdr:cNvPr>
        <xdr:cNvGrpSpPr/>
      </xdr:nvGrpSpPr>
      <xdr:grpSpPr>
        <a:xfrm>
          <a:off x="4888232" y="11954828"/>
          <a:ext cx="1161096" cy="774739"/>
          <a:chOff x="4812032" y="19290030"/>
          <a:chExt cx="1161096" cy="956190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02E2E2A2-744F-46F9-876D-435C27912E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905375" y="19290030"/>
            <a:ext cx="1062858" cy="956190"/>
          </a:xfrm>
          <a:prstGeom prst="rect">
            <a:avLst/>
          </a:prstGeom>
        </xdr:spPr>
      </xdr:pic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CF3D9E4-C41B-4CCC-91F7-5669FBD4EECE}"/>
              </a:ext>
            </a:extLst>
          </xdr:cNvPr>
          <xdr:cNvSpPr/>
        </xdr:nvSpPr>
        <xdr:spPr>
          <a:xfrm>
            <a:off x="4812032" y="19425286"/>
            <a:ext cx="1161096" cy="13668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60</xdr:col>
      <xdr:colOff>16193</xdr:colOff>
      <xdr:row>68</xdr:row>
      <xdr:rowOff>35720</xdr:rowOff>
    </xdr:from>
    <xdr:to>
      <xdr:col>84</xdr:col>
      <xdr:colOff>154781</xdr:colOff>
      <xdr:row>70</xdr:row>
      <xdr:rowOff>133766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FDA1BDF1-C7C3-4897-A473-B2D29C45F7F2}"/>
            </a:ext>
          </a:extLst>
        </xdr:cNvPr>
        <xdr:cNvGrpSpPr/>
      </xdr:nvGrpSpPr>
      <xdr:grpSpPr>
        <a:xfrm>
          <a:off x="9826943" y="11930064"/>
          <a:ext cx="3262788" cy="431421"/>
          <a:chOff x="9731693" y="19204783"/>
          <a:chExt cx="3281838" cy="502858"/>
        </a:xfrm>
      </xdr:grpSpPr>
      <xdr:pic>
        <xdr:nvPicPr>
          <xdr:cNvPr id="44" name="그림 43">
            <a:extLst>
              <a:ext uri="{FF2B5EF4-FFF2-40B4-BE49-F238E27FC236}">
                <a16:creationId xmlns:a16="http://schemas.microsoft.com/office/drawing/2014/main" id="{C776C384-5D78-48EF-B57B-4FA643ECE8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761220" y="19204783"/>
            <a:ext cx="3238096" cy="502858"/>
          </a:xfrm>
          <a:prstGeom prst="rect">
            <a:avLst/>
          </a:prstGeom>
        </xdr:spPr>
      </xdr:pic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1D70CA84-2B08-45B1-AE58-6B774905A3DE}"/>
              </a:ext>
            </a:extLst>
          </xdr:cNvPr>
          <xdr:cNvSpPr/>
        </xdr:nvSpPr>
        <xdr:spPr>
          <a:xfrm>
            <a:off x="9731693" y="19559588"/>
            <a:ext cx="3281838" cy="14716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3809</xdr:colOff>
      <xdr:row>66</xdr:row>
      <xdr:rowOff>30003</xdr:rowOff>
    </xdr:from>
    <xdr:to>
      <xdr:col>5</xdr:col>
      <xdr:colOff>3809</xdr:colOff>
      <xdr:row>76</xdr:row>
      <xdr:rowOff>178593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EC880FDD-5224-40B9-B135-90ECE8086611}"/>
            </a:ext>
          </a:extLst>
        </xdr:cNvPr>
        <xdr:cNvCxnSpPr/>
      </xdr:nvCxnSpPr>
      <xdr:spPr>
        <a:xfrm>
          <a:off x="2516028" y="18794253"/>
          <a:ext cx="0" cy="21726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3809</xdr:colOff>
      <xdr:row>66</xdr:row>
      <xdr:rowOff>28098</xdr:rowOff>
    </xdr:from>
    <xdr:to>
      <xdr:col>33</xdr:col>
      <xdr:colOff>3809</xdr:colOff>
      <xdr:row>76</xdr:row>
      <xdr:rowOff>174783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6965248D-5060-4225-97C8-C76F49FC44AA}"/>
            </a:ext>
          </a:extLst>
        </xdr:cNvPr>
        <xdr:cNvCxnSpPr/>
      </xdr:nvCxnSpPr>
      <xdr:spPr>
        <a:xfrm>
          <a:off x="6183153" y="18792348"/>
          <a:ext cx="0" cy="217074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3809</xdr:colOff>
      <xdr:row>66</xdr:row>
      <xdr:rowOff>53815</xdr:rowOff>
    </xdr:from>
    <xdr:to>
      <xdr:col>50</xdr:col>
      <xdr:colOff>3809</xdr:colOff>
      <xdr:row>74</xdr:row>
      <xdr:rowOff>166687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91BA9BEF-C335-46A9-8F43-9D6A30ED2C20}"/>
            </a:ext>
          </a:extLst>
        </xdr:cNvPr>
        <xdr:cNvCxnSpPr/>
      </xdr:nvCxnSpPr>
      <xdr:spPr>
        <a:xfrm>
          <a:off x="8409622" y="18818065"/>
          <a:ext cx="0" cy="17321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3809</xdr:colOff>
      <xdr:row>66</xdr:row>
      <xdr:rowOff>31907</xdr:rowOff>
    </xdr:from>
    <xdr:to>
      <xdr:col>54</xdr:col>
      <xdr:colOff>3809</xdr:colOff>
      <xdr:row>72</xdr:row>
      <xdr:rowOff>190499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75889828-B486-45DA-9FEA-BCF48D2A2892}"/>
            </a:ext>
          </a:extLst>
        </xdr:cNvPr>
        <xdr:cNvCxnSpPr/>
      </xdr:nvCxnSpPr>
      <xdr:spPr>
        <a:xfrm>
          <a:off x="8933497" y="18796157"/>
          <a:ext cx="0" cy="1373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280146</xdr:colOff>
      <xdr:row>68</xdr:row>
      <xdr:rowOff>125169</xdr:rowOff>
    </xdr:from>
    <xdr:to>
      <xdr:col>7</xdr:col>
      <xdr:colOff>123265</xdr:colOff>
      <xdr:row>68</xdr:row>
      <xdr:rowOff>125868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2F48E02B-4E97-4CEC-B22B-4982FB83A289}"/>
            </a:ext>
          </a:extLst>
        </xdr:cNvPr>
        <xdr:cNvCxnSpPr/>
      </xdr:nvCxnSpPr>
      <xdr:spPr>
        <a:xfrm flipV="1">
          <a:off x="1826558" y="13000728"/>
          <a:ext cx="1064560" cy="6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</xdr:colOff>
      <xdr:row>129</xdr:row>
      <xdr:rowOff>47625</xdr:rowOff>
    </xdr:from>
    <xdr:to>
      <xdr:col>5</xdr:col>
      <xdr:colOff>3809</xdr:colOff>
      <xdr:row>130</xdr:row>
      <xdr:rowOff>135255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2B991B52-EB9E-424B-8399-9B21F124EE69}"/>
            </a:ext>
          </a:extLst>
        </xdr:cNvPr>
        <xdr:cNvCxnSpPr/>
      </xdr:nvCxnSpPr>
      <xdr:spPr>
        <a:xfrm>
          <a:off x="2516028" y="21847969"/>
          <a:ext cx="0" cy="29003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3809</xdr:colOff>
      <xdr:row>129</xdr:row>
      <xdr:rowOff>37624</xdr:rowOff>
    </xdr:from>
    <xdr:to>
      <xdr:col>44</xdr:col>
      <xdr:colOff>3809</xdr:colOff>
      <xdr:row>130</xdr:row>
      <xdr:rowOff>119539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69DE3CA2-A0C5-4BEB-BF14-1CB97F67A53B}"/>
            </a:ext>
          </a:extLst>
        </xdr:cNvPr>
        <xdr:cNvCxnSpPr/>
      </xdr:nvCxnSpPr>
      <xdr:spPr>
        <a:xfrm>
          <a:off x="7623809" y="21837968"/>
          <a:ext cx="0" cy="28432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</xdr:colOff>
      <xdr:row>141</xdr:row>
      <xdr:rowOff>25718</xdr:rowOff>
    </xdr:from>
    <xdr:to>
      <xdr:col>5</xdr:col>
      <xdr:colOff>3809</xdr:colOff>
      <xdr:row>142</xdr:row>
      <xdr:rowOff>107633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904115E8-8DC6-44E8-B5B4-3231647AFA72}"/>
            </a:ext>
          </a:extLst>
        </xdr:cNvPr>
        <xdr:cNvCxnSpPr/>
      </xdr:nvCxnSpPr>
      <xdr:spPr>
        <a:xfrm>
          <a:off x="2516028" y="23064312"/>
          <a:ext cx="0" cy="28432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3809</xdr:colOff>
      <xdr:row>141</xdr:row>
      <xdr:rowOff>69533</xdr:rowOff>
    </xdr:from>
    <xdr:to>
      <xdr:col>26</xdr:col>
      <xdr:colOff>3809</xdr:colOff>
      <xdr:row>142</xdr:row>
      <xdr:rowOff>153353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495BE72A-4B99-40F6-8DAC-699B7FA76735}"/>
            </a:ext>
          </a:extLst>
        </xdr:cNvPr>
        <xdr:cNvCxnSpPr/>
      </xdr:nvCxnSpPr>
      <xdr:spPr>
        <a:xfrm>
          <a:off x="5266372" y="23108127"/>
          <a:ext cx="0" cy="28622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</xdr:colOff>
      <xdr:row>152</xdr:row>
      <xdr:rowOff>43815</xdr:rowOff>
    </xdr:from>
    <xdr:to>
      <xdr:col>5</xdr:col>
      <xdr:colOff>3809</xdr:colOff>
      <xdr:row>153</xdr:row>
      <xdr:rowOff>129540</xdr:rowOff>
    </xdr:to>
    <xdr:cxnSp macro="">
      <xdr:nvCxnSpPr>
        <xdr:cNvPr id="63" name="직선 연결선 62">
          <a:extLst>
            <a:ext uri="{FF2B5EF4-FFF2-40B4-BE49-F238E27FC236}">
              <a16:creationId xmlns:a16="http://schemas.microsoft.com/office/drawing/2014/main" id="{867875E5-10FA-4674-ABAA-9DA9ABBBBCAF}"/>
            </a:ext>
          </a:extLst>
        </xdr:cNvPr>
        <xdr:cNvCxnSpPr/>
      </xdr:nvCxnSpPr>
      <xdr:spPr>
        <a:xfrm>
          <a:off x="2516028" y="24320659"/>
          <a:ext cx="0" cy="28813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3809</xdr:colOff>
      <xdr:row>152</xdr:row>
      <xdr:rowOff>69533</xdr:rowOff>
    </xdr:from>
    <xdr:to>
      <xdr:col>35</xdr:col>
      <xdr:colOff>3809</xdr:colOff>
      <xdr:row>153</xdr:row>
      <xdr:rowOff>157163</xdr:rowOff>
    </xdr:to>
    <xdr:cxnSp macro="">
      <xdr:nvCxnSpPr>
        <xdr:cNvPr id="64" name="직선 연결선 63">
          <a:extLst>
            <a:ext uri="{FF2B5EF4-FFF2-40B4-BE49-F238E27FC236}">
              <a16:creationId xmlns:a16="http://schemas.microsoft.com/office/drawing/2014/main" id="{F07534A0-970C-4490-A693-F389F7503B99}"/>
            </a:ext>
          </a:extLst>
        </xdr:cNvPr>
        <xdr:cNvCxnSpPr/>
      </xdr:nvCxnSpPr>
      <xdr:spPr>
        <a:xfrm>
          <a:off x="6445090" y="24346377"/>
          <a:ext cx="0" cy="29003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11905</xdr:colOff>
      <xdr:row>130</xdr:row>
      <xdr:rowOff>21907</xdr:rowOff>
    </xdr:from>
    <xdr:to>
      <xdr:col>43</xdr:col>
      <xdr:colOff>107156</xdr:colOff>
      <xdr:row>130</xdr:row>
      <xdr:rowOff>21907</xdr:rowOff>
    </xdr:to>
    <xdr:cxnSp macro="">
      <xdr:nvCxnSpPr>
        <xdr:cNvPr id="66" name="직선 연결선 65">
          <a:extLst>
            <a:ext uri="{FF2B5EF4-FFF2-40B4-BE49-F238E27FC236}">
              <a16:creationId xmlns:a16="http://schemas.microsoft.com/office/drawing/2014/main" id="{19FA16AD-5F5E-4E75-A8E4-2CED68DD9AA7}"/>
            </a:ext>
          </a:extLst>
        </xdr:cNvPr>
        <xdr:cNvCxnSpPr/>
      </xdr:nvCxnSpPr>
      <xdr:spPr>
        <a:xfrm>
          <a:off x="2524124" y="22024657"/>
          <a:ext cx="5072063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</xdr:colOff>
      <xdr:row>142</xdr:row>
      <xdr:rowOff>43815</xdr:rowOff>
    </xdr:from>
    <xdr:to>
      <xdr:col>26</xdr:col>
      <xdr:colOff>-1</xdr:colOff>
      <xdr:row>142</xdr:row>
      <xdr:rowOff>43815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28338116-F68D-486A-94BB-3594DA249E46}"/>
            </a:ext>
          </a:extLst>
        </xdr:cNvPr>
        <xdr:cNvCxnSpPr/>
      </xdr:nvCxnSpPr>
      <xdr:spPr>
        <a:xfrm>
          <a:off x="2516028" y="23284815"/>
          <a:ext cx="2746534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</xdr:colOff>
      <xdr:row>153</xdr:row>
      <xdr:rowOff>53816</xdr:rowOff>
    </xdr:from>
    <xdr:to>
      <xdr:col>34</xdr:col>
      <xdr:colOff>119062</xdr:colOff>
      <xdr:row>153</xdr:row>
      <xdr:rowOff>53816</xdr:rowOff>
    </xdr:to>
    <xdr:cxnSp macro="">
      <xdr:nvCxnSpPr>
        <xdr:cNvPr id="70" name="직선 연결선 69">
          <a:extLst>
            <a:ext uri="{FF2B5EF4-FFF2-40B4-BE49-F238E27FC236}">
              <a16:creationId xmlns:a16="http://schemas.microsoft.com/office/drawing/2014/main" id="{0BAF690F-0FBB-4FAE-9FB7-706FBDDED40C}"/>
            </a:ext>
          </a:extLst>
        </xdr:cNvPr>
        <xdr:cNvCxnSpPr/>
      </xdr:nvCxnSpPr>
      <xdr:spPr>
        <a:xfrm>
          <a:off x="2516028" y="24533066"/>
          <a:ext cx="3913347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4287</xdr:colOff>
      <xdr:row>68</xdr:row>
      <xdr:rowOff>26194</xdr:rowOff>
    </xdr:from>
    <xdr:to>
      <xdr:col>47</xdr:col>
      <xdr:colOff>1</xdr:colOff>
      <xdr:row>74</xdr:row>
      <xdr:rowOff>95250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9A74C4-1F81-4BCB-B722-E0C33E648662}"/>
            </a:ext>
          </a:extLst>
        </xdr:cNvPr>
        <xdr:cNvSpPr txBox="1"/>
      </xdr:nvSpPr>
      <xdr:spPr>
        <a:xfrm>
          <a:off x="6576537" y="14539913"/>
          <a:ext cx="1436370" cy="1283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000 :    8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125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001 :  16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62.5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010 :  32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31.25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011 :  64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15.625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 : 128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7.8125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101 : 250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 : 475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2.11 ms</a:t>
          </a:r>
          <a:endParaRPr lang="ko-KR" altLang="ko-KR" sz="9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 : 860 SPS,</a:t>
          </a:r>
          <a:r>
            <a:rPr lang="en-US" altLang="ko-K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1.17 ms</a:t>
          </a:r>
          <a:endParaRPr lang="ko-KR" altLang="ko-KR" sz="900" b="1">
            <a:effectLst/>
          </a:endParaRPr>
        </a:p>
        <a:p>
          <a:endParaRPr lang="ko-KR" altLang="en-US" sz="900" b="1"/>
        </a:p>
      </xdr:txBody>
    </xdr:sp>
    <xdr:clientData/>
  </xdr:twoCellAnchor>
  <xdr:twoCellAnchor>
    <xdr:from>
      <xdr:col>35</xdr:col>
      <xdr:colOff>112872</xdr:colOff>
      <xdr:row>71</xdr:row>
      <xdr:rowOff>31910</xdr:rowOff>
    </xdr:from>
    <xdr:to>
      <xdr:col>47</xdr:col>
      <xdr:colOff>35719</xdr:colOff>
      <xdr:row>71</xdr:row>
      <xdr:rowOff>178593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1F1CDC69-7DF2-4AC2-A90B-46340677F479}"/>
            </a:ext>
          </a:extLst>
        </xdr:cNvPr>
        <xdr:cNvSpPr/>
      </xdr:nvSpPr>
      <xdr:spPr>
        <a:xfrm>
          <a:off x="6554153" y="15152848"/>
          <a:ext cx="1494472" cy="1466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105251</xdr:colOff>
      <xdr:row>135</xdr:row>
      <xdr:rowOff>67627</xdr:rowOff>
    </xdr:from>
    <xdr:to>
      <xdr:col>37</xdr:col>
      <xdr:colOff>0</xdr:colOff>
      <xdr:row>139</xdr:row>
      <xdr:rowOff>59531</xdr:rowOff>
    </xdr:to>
    <xdr:sp macro="" textlink="">
      <xdr:nvSpPr>
        <xdr:cNvPr id="73" name="오른쪽 대괄호 72">
          <a:extLst>
            <a:ext uri="{FF2B5EF4-FFF2-40B4-BE49-F238E27FC236}">
              <a16:creationId xmlns:a16="http://schemas.microsoft.com/office/drawing/2014/main" id="{0D1B7CF3-9AA4-4725-9213-8DF57095BB5E}"/>
            </a:ext>
          </a:extLst>
        </xdr:cNvPr>
        <xdr:cNvSpPr/>
      </xdr:nvSpPr>
      <xdr:spPr>
        <a:xfrm>
          <a:off x="6546532" y="25166002"/>
          <a:ext cx="156687" cy="825342"/>
        </a:xfrm>
        <a:prstGeom prst="rightBracket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107967</xdr:colOff>
      <xdr:row>253</xdr:row>
      <xdr:rowOff>197028</xdr:rowOff>
    </xdr:from>
    <xdr:to>
      <xdr:col>70</xdr:col>
      <xdr:colOff>59840</xdr:colOff>
      <xdr:row>270</xdr:row>
      <xdr:rowOff>93457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8FB6E5-1FDB-43E1-9525-FFD43EBB7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50" b="6556"/>
        <a:stretch/>
      </xdr:blipFill>
      <xdr:spPr>
        <a:xfrm>
          <a:off x="6775467" y="30979587"/>
          <a:ext cx="4520063" cy="3321618"/>
        </a:xfrm>
        <a:prstGeom prst="rect">
          <a:avLst/>
        </a:prstGeom>
      </xdr:spPr>
    </xdr:pic>
    <xdr:clientData/>
  </xdr:twoCellAnchor>
  <xdr:twoCellAnchor>
    <xdr:from>
      <xdr:col>32</xdr:col>
      <xdr:colOff>125170</xdr:colOff>
      <xdr:row>264</xdr:row>
      <xdr:rowOff>24316</xdr:rowOff>
    </xdr:from>
    <xdr:to>
      <xdr:col>36</xdr:col>
      <xdr:colOff>74631</xdr:colOff>
      <xdr:row>264</xdr:row>
      <xdr:rowOff>24316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DE3CDE0-41E0-4630-A279-D67B7A661039}"/>
            </a:ext>
          </a:extLst>
        </xdr:cNvPr>
        <xdr:cNvCxnSpPr/>
      </xdr:nvCxnSpPr>
      <xdr:spPr>
        <a:xfrm>
          <a:off x="6254788" y="33025640"/>
          <a:ext cx="4873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128980</xdr:colOff>
      <xdr:row>258</xdr:row>
      <xdr:rowOff>154977</xdr:rowOff>
    </xdr:from>
    <xdr:to>
      <xdr:col>36</xdr:col>
      <xdr:colOff>70821</xdr:colOff>
      <xdr:row>258</xdr:row>
      <xdr:rowOff>154977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1BEA4FA8-D27C-493B-99EB-FCD0F709690C}"/>
            </a:ext>
          </a:extLst>
        </xdr:cNvPr>
        <xdr:cNvCxnSpPr/>
      </xdr:nvCxnSpPr>
      <xdr:spPr>
        <a:xfrm>
          <a:off x="6258598" y="31946065"/>
          <a:ext cx="4797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37428</xdr:colOff>
      <xdr:row>263</xdr:row>
      <xdr:rowOff>67234</xdr:rowOff>
    </xdr:from>
    <xdr:to>
      <xdr:col>32</xdr:col>
      <xdr:colOff>128980</xdr:colOff>
      <xdr:row>265</xdr:row>
      <xdr:rowOff>117774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5C7796-F2D5-46AD-B737-8A8BFE2E6F7A}"/>
            </a:ext>
          </a:extLst>
        </xdr:cNvPr>
        <xdr:cNvSpPr txBox="1"/>
      </xdr:nvSpPr>
      <xdr:spPr>
        <a:xfrm>
          <a:off x="5091281" y="32866852"/>
          <a:ext cx="1167317" cy="453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LED</a:t>
          </a:r>
          <a:r>
            <a:rPr lang="en-US" altLang="ko-KR" sz="1100" baseline="0"/>
            <a:t> on/off signal (8KHz)</a:t>
          </a:r>
          <a:endParaRPr lang="ko-KR" altLang="en-US" sz="1100"/>
        </a:p>
      </xdr:txBody>
    </xdr:sp>
    <xdr:clientData/>
  </xdr:twoCellAnchor>
  <xdr:twoCellAnchor>
    <xdr:from>
      <xdr:col>24</xdr:col>
      <xdr:colOff>31713</xdr:colOff>
      <xdr:row>257</xdr:row>
      <xdr:rowOff>169993</xdr:rowOff>
    </xdr:from>
    <xdr:to>
      <xdr:col>33</xdr:col>
      <xdr:colOff>2130</xdr:colOff>
      <xdr:row>259</xdr:row>
      <xdr:rowOff>67235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FE7F98D-DEAB-434D-AA0C-E80460586586}"/>
            </a:ext>
          </a:extLst>
        </xdr:cNvPr>
        <xdr:cNvSpPr txBox="1"/>
      </xdr:nvSpPr>
      <xdr:spPr>
        <a:xfrm>
          <a:off x="5085566" y="32162787"/>
          <a:ext cx="1180652" cy="300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I2C SCL signal</a:t>
          </a:r>
          <a:endParaRPr lang="ko-KR" altLang="en-US" sz="1100"/>
        </a:p>
      </xdr:txBody>
    </xdr:sp>
    <xdr:clientData/>
  </xdr:twoCellAnchor>
  <xdr:twoCellAnchor>
    <xdr:from>
      <xdr:col>57</xdr:col>
      <xdr:colOff>29808</xdr:colOff>
      <xdr:row>253</xdr:row>
      <xdr:rowOff>35523</xdr:rowOff>
    </xdr:from>
    <xdr:to>
      <xdr:col>57</xdr:col>
      <xdr:colOff>108473</xdr:colOff>
      <xdr:row>255</xdr:row>
      <xdr:rowOff>190500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9A58C494-4D0B-4E10-931A-374205D62242}"/>
            </a:ext>
          </a:extLst>
        </xdr:cNvPr>
        <xdr:cNvCxnSpPr/>
      </xdr:nvCxnSpPr>
      <xdr:spPr>
        <a:xfrm>
          <a:off x="9521190" y="30818082"/>
          <a:ext cx="78665" cy="558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76536</xdr:colOff>
      <xdr:row>251</xdr:row>
      <xdr:rowOff>190500</xdr:rowOff>
    </xdr:from>
    <xdr:to>
      <xdr:col>51</xdr:col>
      <xdr:colOff>48858</xdr:colOff>
      <xdr:row>253</xdr:row>
      <xdr:rowOff>224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2EC7404-EC67-489B-BC08-171CAD54264F}"/>
            </a:ext>
          </a:extLst>
        </xdr:cNvPr>
        <xdr:cNvSpPr txBox="1"/>
      </xdr:nvSpPr>
      <xdr:spPr>
        <a:xfrm>
          <a:off x="7550860" y="30569647"/>
          <a:ext cx="1182557" cy="213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ADC start</a:t>
          </a:r>
          <a:endParaRPr lang="ko-KR" altLang="en-US" sz="1100"/>
        </a:p>
      </xdr:txBody>
    </xdr:sp>
    <xdr:clientData/>
  </xdr:twoCellAnchor>
  <xdr:twoCellAnchor>
    <xdr:from>
      <xdr:col>52</xdr:col>
      <xdr:colOff>132567</xdr:colOff>
      <xdr:row>252</xdr:row>
      <xdr:rowOff>0</xdr:rowOff>
    </xdr:from>
    <xdr:to>
      <xdr:col>61</xdr:col>
      <xdr:colOff>106793</xdr:colOff>
      <xdr:row>253</xdr:row>
      <xdr:rowOff>11430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0FC1769-3F99-4C45-9303-9DA73690920F}"/>
            </a:ext>
          </a:extLst>
        </xdr:cNvPr>
        <xdr:cNvSpPr txBox="1"/>
      </xdr:nvSpPr>
      <xdr:spPr>
        <a:xfrm>
          <a:off x="8951596" y="30580853"/>
          <a:ext cx="1184462" cy="213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ADC read</a:t>
          </a:r>
          <a:endParaRPr lang="ko-KR" altLang="en-US" sz="1100"/>
        </a:p>
      </xdr:txBody>
    </xdr:sp>
    <xdr:clientData/>
  </xdr:twoCellAnchor>
  <xdr:twoCellAnchor>
    <xdr:from>
      <xdr:col>48</xdr:col>
      <xdr:colOff>16697</xdr:colOff>
      <xdr:row>253</xdr:row>
      <xdr:rowOff>46729</xdr:rowOff>
    </xdr:from>
    <xdr:to>
      <xdr:col>48</xdr:col>
      <xdr:colOff>95362</xdr:colOff>
      <xdr:row>256</xdr:row>
      <xdr:rowOff>1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D19584D3-7384-4E0F-B65B-41D086B306D5}"/>
            </a:ext>
          </a:extLst>
        </xdr:cNvPr>
        <xdr:cNvCxnSpPr/>
      </xdr:nvCxnSpPr>
      <xdr:spPr>
        <a:xfrm>
          <a:off x="8297844" y="30829288"/>
          <a:ext cx="78665" cy="558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20507</xdr:colOff>
      <xdr:row>253</xdr:row>
      <xdr:rowOff>93458</xdr:rowOff>
    </xdr:from>
    <xdr:to>
      <xdr:col>66</xdr:col>
      <xdr:colOff>91552</xdr:colOff>
      <xdr:row>256</xdr:row>
      <xdr:rowOff>44825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B7DB145A-19F6-4A56-9852-29DE0706695C}"/>
            </a:ext>
          </a:extLst>
        </xdr:cNvPr>
        <xdr:cNvCxnSpPr/>
      </xdr:nvCxnSpPr>
      <xdr:spPr>
        <a:xfrm>
          <a:off x="10722125" y="30876017"/>
          <a:ext cx="71045" cy="556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110154</xdr:colOff>
      <xdr:row>252</xdr:row>
      <xdr:rowOff>0</xdr:rowOff>
    </xdr:from>
    <xdr:to>
      <xdr:col>71</xdr:col>
      <xdr:colOff>84380</xdr:colOff>
      <xdr:row>253</xdr:row>
      <xdr:rowOff>11430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E4644A9-6F37-41D9-AD50-82E2AA4B0655}"/>
            </a:ext>
          </a:extLst>
        </xdr:cNvPr>
        <xdr:cNvSpPr txBox="1"/>
      </xdr:nvSpPr>
      <xdr:spPr>
        <a:xfrm>
          <a:off x="10273889" y="30580853"/>
          <a:ext cx="1184462" cy="213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ADC start</a:t>
          </a:r>
          <a:endParaRPr lang="ko-KR" altLang="en-US" sz="1100"/>
        </a:p>
      </xdr:txBody>
    </xdr:sp>
    <xdr:clientData/>
  </xdr:twoCellAnchor>
  <xdr:twoCellAnchor>
    <xdr:from>
      <xdr:col>48</xdr:col>
      <xdr:colOff>112059</xdr:colOff>
      <xdr:row>261</xdr:row>
      <xdr:rowOff>44823</xdr:rowOff>
    </xdr:from>
    <xdr:to>
      <xdr:col>57</xdr:col>
      <xdr:colOff>89647</xdr:colOff>
      <xdr:row>267</xdr:row>
      <xdr:rowOff>74631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A37530DD-380D-4BFB-A98C-9C98CA5591FC}"/>
            </a:ext>
          </a:extLst>
        </xdr:cNvPr>
        <xdr:cNvSpPr/>
      </xdr:nvSpPr>
      <xdr:spPr>
        <a:xfrm>
          <a:off x="8393206" y="32441029"/>
          <a:ext cx="1187823" cy="124004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127552</xdr:colOff>
      <xdr:row>70</xdr:row>
      <xdr:rowOff>31712</xdr:rowOff>
    </xdr:from>
    <xdr:to>
      <xdr:col>21</xdr:col>
      <xdr:colOff>89282</xdr:colOff>
      <xdr:row>70</xdr:row>
      <xdr:rowOff>153073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909C4D6E-E73F-4C9A-8CC7-C10DCB8A1600}"/>
            </a:ext>
          </a:extLst>
        </xdr:cNvPr>
        <xdr:cNvSpPr/>
      </xdr:nvSpPr>
      <xdr:spPr>
        <a:xfrm>
          <a:off x="2996958" y="14295400"/>
          <a:ext cx="1795293" cy="1213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342900</xdr:colOff>
      <xdr:row>69</xdr:row>
      <xdr:rowOff>123825</xdr:rowOff>
    </xdr:from>
    <xdr:to>
      <xdr:col>7</xdr:col>
      <xdr:colOff>113964</xdr:colOff>
      <xdr:row>70</xdr:row>
      <xdr:rowOff>84156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4E748671-D7D1-4698-B50B-6B32609AAAC3}"/>
            </a:ext>
          </a:extLst>
        </xdr:cNvPr>
        <xdr:cNvCxnSpPr/>
      </xdr:nvCxnSpPr>
      <xdr:spPr>
        <a:xfrm>
          <a:off x="1990725" y="14039850"/>
          <a:ext cx="990264" cy="1603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123264</xdr:colOff>
      <xdr:row>236</xdr:row>
      <xdr:rowOff>15240</xdr:rowOff>
    </xdr:from>
    <xdr:to>
      <xdr:col>44</xdr:col>
      <xdr:colOff>13111</xdr:colOff>
      <xdr:row>246</xdr:row>
      <xdr:rowOff>33618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BB7C93-80C2-4609-80BB-D50F8A5DD4FD}"/>
            </a:ext>
          </a:extLst>
        </xdr:cNvPr>
        <xdr:cNvSpPr txBox="1"/>
      </xdr:nvSpPr>
      <xdr:spPr>
        <a:xfrm>
          <a:off x="2622176" y="40334005"/>
          <a:ext cx="5134200" cy="2035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400"/>
            </a:lnSpc>
          </a:pPr>
          <a:r>
            <a:rPr lang="en-US" altLang="ko-KR" sz="1100">
              <a:solidFill>
                <a:srgbClr val="FF0000"/>
              </a:solidFill>
            </a:rPr>
            <a:t>&lt; Note</a:t>
          </a:r>
          <a:r>
            <a:rPr lang="en-US" altLang="ko-KR" sz="1100" baseline="0">
              <a:solidFill>
                <a:srgbClr val="FF0000"/>
              </a:solidFill>
            </a:rPr>
            <a:t> &gt;</a:t>
          </a:r>
          <a:endParaRPr lang="en-US" altLang="ko-KR" sz="1100">
            <a:solidFill>
              <a:srgbClr val="FF0000"/>
            </a:solidFill>
          </a:endParaRPr>
        </a:p>
        <a:p>
          <a:pPr>
            <a:lnSpc>
              <a:spcPts val="1400"/>
            </a:lnSpc>
          </a:pPr>
          <a:r>
            <a:rPr lang="en-US" altLang="ko-KR" sz="1100">
              <a:solidFill>
                <a:srgbClr val="FF0000"/>
              </a:solidFill>
            </a:rPr>
            <a:t>1) ADC </a:t>
          </a:r>
          <a:r>
            <a:rPr lang="ko-KR" altLang="en-US" sz="1100" baseline="0">
              <a:solidFill>
                <a:srgbClr val="FF0000"/>
              </a:solidFill>
            </a:rPr>
            <a:t> </a:t>
          </a:r>
          <a:r>
            <a:rPr lang="en-US" altLang="ko-KR" sz="1100" baseline="0">
              <a:solidFill>
                <a:srgbClr val="FF0000"/>
              </a:solidFill>
            </a:rPr>
            <a:t>: </a:t>
          </a:r>
          <a:r>
            <a:rPr lang="ko-KR" altLang="en-US" sz="1100" baseline="0">
              <a:solidFill>
                <a:srgbClr val="FF0000"/>
              </a:solidFill>
            </a:rPr>
            <a:t>수행 시간동안의 </a:t>
          </a:r>
          <a:r>
            <a:rPr lang="en-US" altLang="ko-KR" sz="1100" baseline="0">
              <a:solidFill>
                <a:srgbClr val="FF0000"/>
              </a:solidFill>
            </a:rPr>
            <a:t>analog </a:t>
          </a:r>
          <a:r>
            <a:rPr lang="ko-KR" altLang="en-US" sz="1100" baseline="0">
              <a:solidFill>
                <a:srgbClr val="FF0000"/>
              </a:solidFill>
            </a:rPr>
            <a:t>입력의 평균치로 </a:t>
          </a:r>
          <a:r>
            <a:rPr lang="en-US" altLang="ko-KR" sz="1100" baseline="0">
              <a:solidFill>
                <a:srgbClr val="FF0000"/>
              </a:solidFill>
            </a:rPr>
            <a:t>ADC </a:t>
          </a:r>
          <a:r>
            <a:rPr lang="ko-KR" altLang="en-US" sz="1100" baseline="0">
              <a:solidFill>
                <a:srgbClr val="FF0000"/>
              </a:solidFill>
            </a:rPr>
            <a:t>수행 됨 </a:t>
          </a:r>
          <a:r>
            <a:rPr lang="en-US" altLang="ko-KR" sz="1100" baseline="0">
              <a:solidFill>
                <a:srgbClr val="FF0000"/>
              </a:solidFill>
            </a:rPr>
            <a:t>(delta sigma ADC)</a:t>
          </a:r>
        </a:p>
        <a:p>
          <a:pPr>
            <a:lnSpc>
              <a:spcPts val="1400"/>
            </a:lnSpc>
          </a:pPr>
          <a:r>
            <a:rPr lang="en-US" altLang="ko-KR" sz="1100">
              <a:solidFill>
                <a:srgbClr val="FF0000"/>
              </a:solidFill>
            </a:rPr>
            <a:t>2) 128</a:t>
          </a:r>
          <a:r>
            <a:rPr lang="en-US" altLang="ko-KR" sz="1100" baseline="0">
              <a:solidFill>
                <a:srgbClr val="FF0000"/>
              </a:solidFill>
            </a:rPr>
            <a:t> SPS </a:t>
          </a:r>
          <a:r>
            <a:rPr lang="ko-KR" altLang="en-US" sz="1100" baseline="0">
              <a:solidFill>
                <a:srgbClr val="FF0000"/>
              </a:solidFill>
            </a:rPr>
            <a:t>이상의 </a:t>
          </a:r>
          <a:r>
            <a:rPr lang="en-US" altLang="ko-KR" sz="1100" baseline="0">
              <a:solidFill>
                <a:srgbClr val="FF0000"/>
              </a:solidFill>
            </a:rPr>
            <a:t>AD conversion</a:t>
          </a:r>
          <a:r>
            <a:rPr lang="ko-KR" altLang="en-US" sz="1100" baseline="0">
              <a:solidFill>
                <a:srgbClr val="FF0000"/>
              </a:solidFill>
            </a:rPr>
            <a:t>을 위해 최소 </a:t>
          </a:r>
          <a:r>
            <a:rPr lang="en-US" altLang="ko-KR" sz="1100" baseline="0">
              <a:solidFill>
                <a:srgbClr val="FF0000"/>
              </a:solidFill>
            </a:rPr>
            <a:t>10 msec  </a:t>
          </a:r>
          <a:r>
            <a:rPr lang="ko-KR" altLang="en-US" sz="1100" baseline="0">
              <a:solidFill>
                <a:srgbClr val="FF0000"/>
              </a:solidFill>
            </a:rPr>
            <a:t>시간 필요 함</a:t>
          </a:r>
          <a:r>
            <a:rPr lang="en-US" altLang="ko-KR" sz="1100" baseline="0">
              <a:solidFill>
                <a:srgbClr val="FF0000"/>
              </a:solidFill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solidFill>
                <a:srgbClr val="FF0000"/>
              </a:solidFill>
            </a:rPr>
            <a:t>     </a:t>
          </a:r>
          <a:r>
            <a:rPr lang="ko-KR" altLang="en-US" sz="1100" baseline="0">
              <a:solidFill>
                <a:srgbClr val="FF0000"/>
              </a:solidFill>
            </a:rPr>
            <a:t>따라서</a:t>
          </a:r>
          <a:r>
            <a:rPr lang="en-US" altLang="ko-KR" sz="1100" baseline="0">
              <a:solidFill>
                <a:srgbClr val="FF0000"/>
              </a:solidFill>
            </a:rPr>
            <a:t>, </a:t>
          </a:r>
          <a:r>
            <a:rPr lang="ko-KR" altLang="en-US" sz="1100" baseline="0">
              <a:solidFill>
                <a:srgbClr val="FF0000"/>
              </a:solidFill>
            </a:rPr>
            <a:t>최소 </a:t>
          </a:r>
          <a:r>
            <a:rPr lang="en-US" altLang="ko-KR" sz="1100" baseline="0">
              <a:solidFill>
                <a:srgbClr val="FF0000"/>
              </a:solidFill>
            </a:rPr>
            <a:t>LED on time = 20 msec </a:t>
          </a:r>
          <a:r>
            <a:rPr lang="ko-KR" altLang="en-US" sz="1100" baseline="0">
              <a:solidFill>
                <a:srgbClr val="FF0000"/>
              </a:solidFill>
            </a:rPr>
            <a:t>로 지정</a:t>
          </a:r>
          <a:endParaRPr lang="en-US" altLang="ko-KR" sz="1100" baseline="0">
            <a:solidFill>
              <a:srgbClr val="FF0000"/>
            </a:solidFill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solidFill>
                <a:srgbClr val="FF0000"/>
              </a:solidFill>
            </a:rPr>
            <a:t>3) LED off </a:t>
          </a:r>
          <a:r>
            <a:rPr lang="ko-KR" altLang="en-US" sz="1100" baseline="0">
              <a:solidFill>
                <a:srgbClr val="FF0000"/>
              </a:solidFill>
            </a:rPr>
            <a:t>하기전 </a:t>
          </a:r>
          <a:r>
            <a:rPr lang="en-US" altLang="ko-KR" sz="1100" baseline="0">
              <a:solidFill>
                <a:srgbClr val="FF0000"/>
              </a:solidFill>
            </a:rPr>
            <a:t>10 msec </a:t>
          </a:r>
          <a:r>
            <a:rPr lang="ko-KR" altLang="en-US" sz="1100" baseline="0">
              <a:solidFill>
                <a:srgbClr val="FF0000"/>
              </a:solidFill>
            </a:rPr>
            <a:t>동안 </a:t>
          </a:r>
          <a:r>
            <a:rPr lang="en-US" altLang="ko-KR" sz="1100" baseline="0">
              <a:solidFill>
                <a:srgbClr val="FF0000"/>
              </a:solidFill>
            </a:rPr>
            <a:t>ADC </a:t>
          </a:r>
          <a:r>
            <a:rPr lang="ko-KR" altLang="en-US" sz="1100" baseline="0">
              <a:solidFill>
                <a:srgbClr val="FF0000"/>
              </a:solidFill>
            </a:rPr>
            <a:t>수행</a:t>
          </a:r>
          <a:endParaRPr lang="en-US" altLang="ko-KR" sz="1100" baseline="0">
            <a:solidFill>
              <a:srgbClr val="FF0000"/>
            </a:solidFill>
          </a:endParaRPr>
        </a:p>
        <a:p>
          <a:pPr>
            <a:lnSpc>
              <a:spcPts val="1400"/>
            </a:lnSpc>
          </a:pPr>
          <a:r>
            <a:rPr lang="en-US" altLang="ko-KR" sz="1100">
              <a:solidFill>
                <a:srgbClr val="FF0000"/>
              </a:solidFill>
            </a:rPr>
            <a:t>4) </a:t>
          </a:r>
          <a:r>
            <a:rPr lang="en-US" altLang="ko-KR" sz="1100" baseline="0">
              <a:solidFill>
                <a:srgbClr val="FF0000"/>
              </a:solidFill>
            </a:rPr>
            <a:t>Reference PD </a:t>
          </a:r>
          <a:r>
            <a:rPr lang="ko-KR" altLang="en-US" sz="1100" baseline="0">
              <a:solidFill>
                <a:srgbClr val="FF0000"/>
              </a:solidFill>
            </a:rPr>
            <a:t>와 </a:t>
          </a:r>
          <a:r>
            <a:rPr lang="en-US" altLang="ko-KR" sz="1100" baseline="0">
              <a:solidFill>
                <a:srgbClr val="FF0000"/>
              </a:solidFill>
            </a:rPr>
            <a:t>Measure PD </a:t>
          </a:r>
          <a:r>
            <a:rPr lang="ko-KR" altLang="en-US" sz="1100" baseline="0">
              <a:solidFill>
                <a:srgbClr val="FF0000"/>
              </a:solidFill>
            </a:rPr>
            <a:t>번갈아 가며 </a:t>
          </a:r>
          <a:r>
            <a:rPr lang="en-US" altLang="ko-KR" sz="1100" baseline="0">
              <a:solidFill>
                <a:srgbClr val="FF0000"/>
              </a:solidFill>
            </a:rPr>
            <a:t>ADC </a:t>
          </a:r>
          <a:r>
            <a:rPr lang="ko-KR" altLang="en-US" sz="1100" baseline="0">
              <a:solidFill>
                <a:srgbClr val="FF0000"/>
              </a:solidFill>
            </a:rPr>
            <a:t>수행</a:t>
          </a:r>
          <a:endParaRPr lang="en-US" altLang="ko-KR" sz="1100" baseline="0">
            <a:solidFill>
              <a:srgbClr val="FF0000"/>
            </a:solidFill>
          </a:endParaRPr>
        </a:p>
        <a:p>
          <a:pPr>
            <a:lnSpc>
              <a:spcPts val="1400"/>
            </a:lnSpc>
          </a:pPr>
          <a:endParaRPr lang="en-US" altLang="ko-KR" sz="1100" baseline="0">
            <a:solidFill>
              <a:srgbClr val="FF0000"/>
            </a:solidFill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solidFill>
                <a:srgbClr val="FF0000"/>
              </a:solidFill>
            </a:rPr>
            <a:t>Note)</a:t>
          </a:r>
        </a:p>
        <a:p>
          <a:pPr>
            <a:lnSpc>
              <a:spcPts val="1400"/>
            </a:lnSpc>
          </a:pPr>
          <a:r>
            <a:rPr lang="en-US" altLang="ko-KR" sz="1100" baseline="0">
              <a:solidFill>
                <a:srgbClr val="FF0000"/>
              </a:solidFill>
            </a:rPr>
            <a:t> 1. LED full time on </a:t>
          </a:r>
          <a:r>
            <a:rPr lang="ko-KR" altLang="en-US" sz="1100" baseline="0">
              <a:solidFill>
                <a:srgbClr val="FF0000"/>
              </a:solidFill>
            </a:rPr>
            <a:t>기능 추가 필요 함</a:t>
          </a:r>
          <a:r>
            <a:rPr lang="en-US" altLang="ko-KR" sz="1100" baseline="0">
              <a:solidFill>
                <a:srgbClr val="FF0000"/>
              </a:solidFill>
            </a:rPr>
            <a:t>. (only for test purpose) </a:t>
          </a:r>
          <a:endParaRPr lang="en-US" altLang="ko-KR" sz="1100">
            <a:solidFill>
              <a:srgbClr val="FF0000"/>
            </a:solidFill>
          </a:endParaRPr>
        </a:p>
        <a:p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49</xdr:col>
      <xdr:colOff>114606</xdr:colOff>
      <xdr:row>235</xdr:row>
      <xdr:rowOff>128979</xdr:rowOff>
    </xdr:from>
    <xdr:to>
      <xdr:col>85</xdr:col>
      <xdr:colOff>2995</xdr:colOff>
      <xdr:row>248</xdr:row>
      <xdr:rowOff>172139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0D9485-5692-4AAA-B485-B3D584F3C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30224" y="40246038"/>
          <a:ext cx="4712493" cy="2661526"/>
        </a:xfrm>
        <a:prstGeom prst="rect">
          <a:avLst/>
        </a:prstGeom>
      </xdr:spPr>
    </xdr:pic>
    <xdr:clientData/>
  </xdr:twoCellAnchor>
  <xdr:twoCellAnchor>
    <xdr:from>
      <xdr:col>9</xdr:col>
      <xdr:colOff>3808</xdr:colOff>
      <xdr:row>161</xdr:row>
      <xdr:rowOff>59615</xdr:rowOff>
    </xdr:from>
    <xdr:to>
      <xdr:col>9</xdr:col>
      <xdr:colOff>3808</xdr:colOff>
      <xdr:row>228</xdr:row>
      <xdr:rowOff>100853</xdr:rowOff>
    </xdr:to>
    <xdr:cxnSp macro="">
      <xdr:nvCxnSpPr>
        <xdr:cNvPr id="76" name="직선 연결선 75">
          <a:extLst>
            <a:ext uri="{FF2B5EF4-FFF2-40B4-BE49-F238E27FC236}">
              <a16:creationId xmlns:a16="http://schemas.microsoft.com/office/drawing/2014/main" id="{D17130D7-968A-4045-93CF-C47B427D1EE4}"/>
            </a:ext>
          </a:extLst>
        </xdr:cNvPr>
        <xdr:cNvCxnSpPr/>
      </xdr:nvCxnSpPr>
      <xdr:spPr>
        <a:xfrm>
          <a:off x="3040602" y="31648997"/>
          <a:ext cx="0" cy="7493150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3809</xdr:colOff>
      <xdr:row>161</xdr:row>
      <xdr:rowOff>42918</xdr:rowOff>
    </xdr:from>
    <xdr:to>
      <xdr:col>13</xdr:col>
      <xdr:colOff>3809</xdr:colOff>
      <xdr:row>206</xdr:row>
      <xdr:rowOff>95362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A3ED2FB4-F848-48D0-B1C5-BE7BEE2D7E9A}"/>
            </a:ext>
          </a:extLst>
        </xdr:cNvPr>
        <xdr:cNvCxnSpPr/>
      </xdr:nvCxnSpPr>
      <xdr:spPr>
        <a:xfrm>
          <a:off x="3578485" y="30623771"/>
          <a:ext cx="0" cy="3761591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127604</xdr:colOff>
      <xdr:row>161</xdr:row>
      <xdr:rowOff>2718</xdr:rowOff>
    </xdr:from>
    <xdr:to>
      <xdr:col>16</xdr:col>
      <xdr:colOff>127604</xdr:colOff>
      <xdr:row>206</xdr:row>
      <xdr:rowOff>41827</xdr:rowOff>
    </xdr:to>
    <xdr:cxnSp macro="">
      <xdr:nvCxnSpPr>
        <xdr:cNvPr id="81" name="직선 연결선 80">
          <a:extLst>
            <a:ext uri="{FF2B5EF4-FFF2-40B4-BE49-F238E27FC236}">
              <a16:creationId xmlns:a16="http://schemas.microsoft.com/office/drawing/2014/main" id="{1A6AB79C-C775-4EDA-AAB9-9A9E376F12B4}"/>
            </a:ext>
          </a:extLst>
        </xdr:cNvPr>
        <xdr:cNvCxnSpPr/>
      </xdr:nvCxnSpPr>
      <xdr:spPr>
        <a:xfrm>
          <a:off x="4175729" y="31625718"/>
          <a:ext cx="0" cy="8302047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3808</xdr:colOff>
      <xdr:row>161</xdr:row>
      <xdr:rowOff>93233</xdr:rowOff>
    </xdr:from>
    <xdr:to>
      <xdr:col>21</xdr:col>
      <xdr:colOff>3808</xdr:colOff>
      <xdr:row>206</xdr:row>
      <xdr:rowOff>145677</xdr:rowOff>
    </xdr:to>
    <xdr:cxnSp macro="">
      <xdr:nvCxnSpPr>
        <xdr:cNvPr id="82" name="직선 연결선 81">
          <a:extLst>
            <a:ext uri="{FF2B5EF4-FFF2-40B4-BE49-F238E27FC236}">
              <a16:creationId xmlns:a16="http://schemas.microsoft.com/office/drawing/2014/main" id="{23ABE9A8-2654-40C7-BD8F-37AEB1C04E40}"/>
            </a:ext>
          </a:extLst>
        </xdr:cNvPr>
        <xdr:cNvCxnSpPr/>
      </xdr:nvCxnSpPr>
      <xdr:spPr>
        <a:xfrm>
          <a:off x="4654249" y="30674086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3808</xdr:colOff>
      <xdr:row>161</xdr:row>
      <xdr:rowOff>59615</xdr:rowOff>
    </xdr:from>
    <xdr:to>
      <xdr:col>25</xdr:col>
      <xdr:colOff>3808</xdr:colOff>
      <xdr:row>206</xdr:row>
      <xdr:rowOff>108249</xdr:rowOff>
    </xdr:to>
    <xdr:cxnSp macro="">
      <xdr:nvCxnSpPr>
        <xdr:cNvPr id="83" name="직선 연결선 82">
          <a:extLst>
            <a:ext uri="{FF2B5EF4-FFF2-40B4-BE49-F238E27FC236}">
              <a16:creationId xmlns:a16="http://schemas.microsoft.com/office/drawing/2014/main" id="{4FB7D311-5EE7-4507-8F44-9B5932BB2A65}"/>
            </a:ext>
          </a:extLst>
        </xdr:cNvPr>
        <xdr:cNvCxnSpPr/>
      </xdr:nvCxnSpPr>
      <xdr:spPr>
        <a:xfrm>
          <a:off x="5192132" y="30640468"/>
          <a:ext cx="0" cy="4093957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134469</xdr:colOff>
      <xdr:row>161</xdr:row>
      <xdr:rowOff>42694</xdr:rowOff>
    </xdr:from>
    <xdr:to>
      <xdr:col>28</xdr:col>
      <xdr:colOff>134469</xdr:colOff>
      <xdr:row>206</xdr:row>
      <xdr:rowOff>97043</xdr:rowOff>
    </xdr:to>
    <xdr:cxnSp macro="">
      <xdr:nvCxnSpPr>
        <xdr:cNvPr id="84" name="직선 연결선 83">
          <a:extLst>
            <a:ext uri="{FF2B5EF4-FFF2-40B4-BE49-F238E27FC236}">
              <a16:creationId xmlns:a16="http://schemas.microsoft.com/office/drawing/2014/main" id="{A8A671C3-CB7F-4FE7-BD60-1DD663ED7868}"/>
            </a:ext>
          </a:extLst>
        </xdr:cNvPr>
        <xdr:cNvCxnSpPr/>
      </xdr:nvCxnSpPr>
      <xdr:spPr>
        <a:xfrm>
          <a:off x="5726204" y="30623547"/>
          <a:ext cx="0" cy="2698937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3808</xdr:colOff>
      <xdr:row>161</xdr:row>
      <xdr:rowOff>57710</xdr:rowOff>
    </xdr:from>
    <xdr:to>
      <xdr:col>33</xdr:col>
      <xdr:colOff>3808</xdr:colOff>
      <xdr:row>206</xdr:row>
      <xdr:rowOff>110154</xdr:rowOff>
    </xdr:to>
    <xdr:cxnSp macro="">
      <xdr:nvCxnSpPr>
        <xdr:cNvPr id="85" name="직선 연결선 84">
          <a:extLst>
            <a:ext uri="{FF2B5EF4-FFF2-40B4-BE49-F238E27FC236}">
              <a16:creationId xmlns:a16="http://schemas.microsoft.com/office/drawing/2014/main" id="{5196A538-A1E1-440B-AD24-13E50F9807DF}"/>
            </a:ext>
          </a:extLst>
        </xdr:cNvPr>
        <xdr:cNvCxnSpPr/>
      </xdr:nvCxnSpPr>
      <xdr:spPr>
        <a:xfrm>
          <a:off x="6267896" y="30638563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3808</xdr:colOff>
      <xdr:row>161</xdr:row>
      <xdr:rowOff>42694</xdr:rowOff>
    </xdr:from>
    <xdr:to>
      <xdr:col>37</xdr:col>
      <xdr:colOff>3808</xdr:colOff>
      <xdr:row>206</xdr:row>
      <xdr:rowOff>97043</xdr:rowOff>
    </xdr:to>
    <xdr:cxnSp macro="">
      <xdr:nvCxnSpPr>
        <xdr:cNvPr id="86" name="직선 연결선 85">
          <a:extLst>
            <a:ext uri="{FF2B5EF4-FFF2-40B4-BE49-F238E27FC236}">
              <a16:creationId xmlns:a16="http://schemas.microsoft.com/office/drawing/2014/main" id="{CF363219-7366-473D-9A55-0F410AC3E3CE}"/>
            </a:ext>
          </a:extLst>
        </xdr:cNvPr>
        <xdr:cNvCxnSpPr/>
      </xdr:nvCxnSpPr>
      <xdr:spPr>
        <a:xfrm>
          <a:off x="6805779" y="30623547"/>
          <a:ext cx="0" cy="278858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3808</xdr:colOff>
      <xdr:row>161</xdr:row>
      <xdr:rowOff>63425</xdr:rowOff>
    </xdr:from>
    <xdr:to>
      <xdr:col>41</xdr:col>
      <xdr:colOff>3808</xdr:colOff>
      <xdr:row>206</xdr:row>
      <xdr:rowOff>112059</xdr:rowOff>
    </xdr:to>
    <xdr:cxnSp macro="">
      <xdr:nvCxnSpPr>
        <xdr:cNvPr id="87" name="직선 연결선 86">
          <a:extLst>
            <a:ext uri="{FF2B5EF4-FFF2-40B4-BE49-F238E27FC236}">
              <a16:creationId xmlns:a16="http://schemas.microsoft.com/office/drawing/2014/main" id="{48C2577A-7CFE-4C12-8AFB-FA3238A4C2F8}"/>
            </a:ext>
          </a:extLst>
        </xdr:cNvPr>
        <xdr:cNvCxnSpPr/>
      </xdr:nvCxnSpPr>
      <xdr:spPr>
        <a:xfrm>
          <a:off x="7343661" y="30644278"/>
          <a:ext cx="0" cy="278286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3809</xdr:colOff>
      <xdr:row>161</xdr:row>
      <xdr:rowOff>74631</xdr:rowOff>
    </xdr:from>
    <xdr:to>
      <xdr:col>45</xdr:col>
      <xdr:colOff>3809</xdr:colOff>
      <xdr:row>206</xdr:row>
      <xdr:rowOff>125170</xdr:rowOff>
    </xdr:to>
    <xdr:cxnSp macro="">
      <xdr:nvCxnSpPr>
        <xdr:cNvPr id="88" name="직선 연결선 87">
          <a:extLst>
            <a:ext uri="{FF2B5EF4-FFF2-40B4-BE49-F238E27FC236}">
              <a16:creationId xmlns:a16="http://schemas.microsoft.com/office/drawing/2014/main" id="{605EA405-1634-4B3C-9E58-CA1D4AF30A85}"/>
            </a:ext>
          </a:extLst>
        </xdr:cNvPr>
        <xdr:cNvCxnSpPr/>
      </xdr:nvCxnSpPr>
      <xdr:spPr>
        <a:xfrm>
          <a:off x="7881544" y="30655484"/>
          <a:ext cx="0" cy="278477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3808</xdr:colOff>
      <xdr:row>161</xdr:row>
      <xdr:rowOff>93233</xdr:rowOff>
    </xdr:from>
    <xdr:to>
      <xdr:col>49</xdr:col>
      <xdr:colOff>3808</xdr:colOff>
      <xdr:row>206</xdr:row>
      <xdr:rowOff>145677</xdr:rowOff>
    </xdr:to>
    <xdr:cxnSp macro="">
      <xdr:nvCxnSpPr>
        <xdr:cNvPr id="89" name="직선 연결선 88">
          <a:extLst>
            <a:ext uri="{FF2B5EF4-FFF2-40B4-BE49-F238E27FC236}">
              <a16:creationId xmlns:a16="http://schemas.microsoft.com/office/drawing/2014/main" id="{6959821B-ED05-41F4-9817-24BDF6D639A6}"/>
            </a:ext>
          </a:extLst>
        </xdr:cNvPr>
        <xdr:cNvCxnSpPr/>
      </xdr:nvCxnSpPr>
      <xdr:spPr>
        <a:xfrm>
          <a:off x="8419426" y="30674086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3808</xdr:colOff>
      <xdr:row>161</xdr:row>
      <xdr:rowOff>97043</xdr:rowOff>
    </xdr:from>
    <xdr:to>
      <xdr:col>53</xdr:col>
      <xdr:colOff>3808</xdr:colOff>
      <xdr:row>206</xdr:row>
      <xdr:rowOff>143772</xdr:rowOff>
    </xdr:to>
    <xdr:cxnSp macro="">
      <xdr:nvCxnSpPr>
        <xdr:cNvPr id="90" name="직선 연결선 89">
          <a:extLst>
            <a:ext uri="{FF2B5EF4-FFF2-40B4-BE49-F238E27FC236}">
              <a16:creationId xmlns:a16="http://schemas.microsoft.com/office/drawing/2014/main" id="{5B61030C-752A-49F7-AF3F-0A70030A9192}"/>
            </a:ext>
          </a:extLst>
        </xdr:cNvPr>
        <xdr:cNvCxnSpPr/>
      </xdr:nvCxnSpPr>
      <xdr:spPr>
        <a:xfrm>
          <a:off x="8957308" y="30677896"/>
          <a:ext cx="0" cy="278096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3809</xdr:colOff>
      <xdr:row>161</xdr:row>
      <xdr:rowOff>55805</xdr:rowOff>
    </xdr:from>
    <xdr:to>
      <xdr:col>57</xdr:col>
      <xdr:colOff>3809</xdr:colOff>
      <xdr:row>206</xdr:row>
      <xdr:rowOff>106344</xdr:rowOff>
    </xdr:to>
    <xdr:cxnSp macro="">
      <xdr:nvCxnSpPr>
        <xdr:cNvPr id="91" name="직선 연결선 90">
          <a:extLst>
            <a:ext uri="{FF2B5EF4-FFF2-40B4-BE49-F238E27FC236}">
              <a16:creationId xmlns:a16="http://schemas.microsoft.com/office/drawing/2014/main" id="{77D91EB0-435E-43EB-AE8A-EDA0D02021BF}"/>
            </a:ext>
          </a:extLst>
        </xdr:cNvPr>
        <xdr:cNvCxnSpPr/>
      </xdr:nvCxnSpPr>
      <xdr:spPr>
        <a:xfrm>
          <a:off x="9495191" y="31645187"/>
          <a:ext cx="0" cy="3658833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3808</xdr:colOff>
      <xdr:row>161</xdr:row>
      <xdr:rowOff>68916</xdr:rowOff>
    </xdr:from>
    <xdr:to>
      <xdr:col>61</xdr:col>
      <xdr:colOff>3808</xdr:colOff>
      <xdr:row>206</xdr:row>
      <xdr:rowOff>121360</xdr:rowOff>
    </xdr:to>
    <xdr:cxnSp macro="">
      <xdr:nvCxnSpPr>
        <xdr:cNvPr id="92" name="직선 연결선 91">
          <a:extLst>
            <a:ext uri="{FF2B5EF4-FFF2-40B4-BE49-F238E27FC236}">
              <a16:creationId xmlns:a16="http://schemas.microsoft.com/office/drawing/2014/main" id="{AA7DC356-B1A8-41CD-8E62-84E8A6B7D87E}"/>
            </a:ext>
          </a:extLst>
        </xdr:cNvPr>
        <xdr:cNvCxnSpPr/>
      </xdr:nvCxnSpPr>
      <xdr:spPr>
        <a:xfrm>
          <a:off x="10033073" y="30649769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3808</xdr:colOff>
      <xdr:row>161</xdr:row>
      <xdr:rowOff>53900</xdr:rowOff>
    </xdr:from>
    <xdr:to>
      <xdr:col>65</xdr:col>
      <xdr:colOff>3808</xdr:colOff>
      <xdr:row>206</xdr:row>
      <xdr:rowOff>108249</xdr:rowOff>
    </xdr:to>
    <xdr:cxnSp macro="">
      <xdr:nvCxnSpPr>
        <xdr:cNvPr id="93" name="직선 연결선 92">
          <a:extLst>
            <a:ext uri="{FF2B5EF4-FFF2-40B4-BE49-F238E27FC236}">
              <a16:creationId xmlns:a16="http://schemas.microsoft.com/office/drawing/2014/main" id="{AFD3FFB0-A510-498D-83A6-4F51D376067F}"/>
            </a:ext>
          </a:extLst>
        </xdr:cNvPr>
        <xdr:cNvCxnSpPr/>
      </xdr:nvCxnSpPr>
      <xdr:spPr>
        <a:xfrm>
          <a:off x="10570955" y="30634753"/>
          <a:ext cx="0" cy="278858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3809</xdr:colOff>
      <xdr:row>161</xdr:row>
      <xdr:rowOff>44599</xdr:rowOff>
    </xdr:from>
    <xdr:to>
      <xdr:col>69</xdr:col>
      <xdr:colOff>3809</xdr:colOff>
      <xdr:row>206</xdr:row>
      <xdr:rowOff>93233</xdr:rowOff>
    </xdr:to>
    <xdr:cxnSp macro="">
      <xdr:nvCxnSpPr>
        <xdr:cNvPr id="94" name="직선 연결선 93">
          <a:extLst>
            <a:ext uri="{FF2B5EF4-FFF2-40B4-BE49-F238E27FC236}">
              <a16:creationId xmlns:a16="http://schemas.microsoft.com/office/drawing/2014/main" id="{BEC69FE8-49E4-47E4-B00F-A94873357CEA}"/>
            </a:ext>
          </a:extLst>
        </xdr:cNvPr>
        <xdr:cNvCxnSpPr/>
      </xdr:nvCxnSpPr>
      <xdr:spPr>
        <a:xfrm>
          <a:off x="11108838" y="30625452"/>
          <a:ext cx="0" cy="278286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3808</xdr:colOff>
      <xdr:row>161</xdr:row>
      <xdr:rowOff>82026</xdr:rowOff>
    </xdr:from>
    <xdr:to>
      <xdr:col>73</xdr:col>
      <xdr:colOff>3808</xdr:colOff>
      <xdr:row>206</xdr:row>
      <xdr:rowOff>134470</xdr:rowOff>
    </xdr:to>
    <xdr:cxnSp macro="">
      <xdr:nvCxnSpPr>
        <xdr:cNvPr id="95" name="직선 연결선 94">
          <a:extLst>
            <a:ext uri="{FF2B5EF4-FFF2-40B4-BE49-F238E27FC236}">
              <a16:creationId xmlns:a16="http://schemas.microsoft.com/office/drawing/2014/main" id="{FBA32C46-FD4D-45B9-986D-67DF3723BFA4}"/>
            </a:ext>
          </a:extLst>
        </xdr:cNvPr>
        <xdr:cNvCxnSpPr/>
      </xdr:nvCxnSpPr>
      <xdr:spPr>
        <a:xfrm>
          <a:off x="11646720" y="30662879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3809</xdr:colOff>
      <xdr:row>161</xdr:row>
      <xdr:rowOff>97042</xdr:rowOff>
    </xdr:from>
    <xdr:to>
      <xdr:col>77</xdr:col>
      <xdr:colOff>3809</xdr:colOff>
      <xdr:row>206</xdr:row>
      <xdr:rowOff>149486</xdr:rowOff>
    </xdr:to>
    <xdr:cxnSp macro="">
      <xdr:nvCxnSpPr>
        <xdr:cNvPr id="96" name="직선 연결선 95">
          <a:extLst>
            <a:ext uri="{FF2B5EF4-FFF2-40B4-BE49-F238E27FC236}">
              <a16:creationId xmlns:a16="http://schemas.microsoft.com/office/drawing/2014/main" id="{F984EEF2-B470-4C46-AA5A-9B28C8AE2F8F}"/>
            </a:ext>
          </a:extLst>
        </xdr:cNvPr>
        <xdr:cNvCxnSpPr/>
      </xdr:nvCxnSpPr>
      <xdr:spPr>
        <a:xfrm>
          <a:off x="12184603" y="30677895"/>
          <a:ext cx="0" cy="278667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3809</xdr:colOff>
      <xdr:row>161</xdr:row>
      <xdr:rowOff>119454</xdr:rowOff>
    </xdr:from>
    <xdr:to>
      <xdr:col>81</xdr:col>
      <xdr:colOff>3809</xdr:colOff>
      <xdr:row>206</xdr:row>
      <xdr:rowOff>166183</xdr:rowOff>
    </xdr:to>
    <xdr:cxnSp macro="">
      <xdr:nvCxnSpPr>
        <xdr:cNvPr id="97" name="직선 연결선 96">
          <a:extLst>
            <a:ext uri="{FF2B5EF4-FFF2-40B4-BE49-F238E27FC236}">
              <a16:creationId xmlns:a16="http://schemas.microsoft.com/office/drawing/2014/main" id="{0157A3A2-E04B-4E4C-BDFF-9D680D03F178}"/>
            </a:ext>
          </a:extLst>
        </xdr:cNvPr>
        <xdr:cNvCxnSpPr/>
      </xdr:nvCxnSpPr>
      <xdr:spPr>
        <a:xfrm>
          <a:off x="12722485" y="30700307"/>
          <a:ext cx="0" cy="278096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3808</xdr:colOff>
      <xdr:row>161</xdr:row>
      <xdr:rowOff>115644</xdr:rowOff>
    </xdr:from>
    <xdr:to>
      <xdr:col>85</xdr:col>
      <xdr:colOff>3808</xdr:colOff>
      <xdr:row>206</xdr:row>
      <xdr:rowOff>164278</xdr:rowOff>
    </xdr:to>
    <xdr:cxnSp macro="">
      <xdr:nvCxnSpPr>
        <xdr:cNvPr id="98" name="직선 연결선 97">
          <a:extLst>
            <a:ext uri="{FF2B5EF4-FFF2-40B4-BE49-F238E27FC236}">
              <a16:creationId xmlns:a16="http://schemas.microsoft.com/office/drawing/2014/main" id="{DE92CA45-1E28-4B66-B0F3-7DFA3836B7F1}"/>
            </a:ext>
          </a:extLst>
        </xdr:cNvPr>
        <xdr:cNvCxnSpPr/>
      </xdr:nvCxnSpPr>
      <xdr:spPr>
        <a:xfrm>
          <a:off x="13260367" y="30696497"/>
          <a:ext cx="0" cy="278286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127073</xdr:colOff>
      <xdr:row>161</xdr:row>
      <xdr:rowOff>111834</xdr:rowOff>
    </xdr:from>
    <xdr:to>
      <xdr:col>88</xdr:col>
      <xdr:colOff>127073</xdr:colOff>
      <xdr:row>206</xdr:row>
      <xdr:rowOff>166183</xdr:rowOff>
    </xdr:to>
    <xdr:cxnSp macro="">
      <xdr:nvCxnSpPr>
        <xdr:cNvPr id="99" name="직선 연결선 98">
          <a:extLst>
            <a:ext uri="{FF2B5EF4-FFF2-40B4-BE49-F238E27FC236}">
              <a16:creationId xmlns:a16="http://schemas.microsoft.com/office/drawing/2014/main" id="{A4316C0B-165A-45F3-BC73-7B2685DE77ED}"/>
            </a:ext>
          </a:extLst>
        </xdr:cNvPr>
        <xdr:cNvCxnSpPr/>
      </xdr:nvCxnSpPr>
      <xdr:spPr>
        <a:xfrm>
          <a:off x="13787044" y="31701216"/>
          <a:ext cx="0" cy="4290173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3808</xdr:colOff>
      <xdr:row>161</xdr:row>
      <xdr:rowOff>89422</xdr:rowOff>
    </xdr:from>
    <xdr:to>
      <xdr:col>93</xdr:col>
      <xdr:colOff>3808</xdr:colOff>
      <xdr:row>206</xdr:row>
      <xdr:rowOff>145676</xdr:rowOff>
    </xdr:to>
    <xdr:cxnSp macro="">
      <xdr:nvCxnSpPr>
        <xdr:cNvPr id="100" name="직선 연결선 99">
          <a:extLst>
            <a:ext uri="{FF2B5EF4-FFF2-40B4-BE49-F238E27FC236}">
              <a16:creationId xmlns:a16="http://schemas.microsoft.com/office/drawing/2014/main" id="{AAC5CDE8-8331-46C1-B317-2C86B615B752}"/>
            </a:ext>
          </a:extLst>
        </xdr:cNvPr>
        <xdr:cNvCxnSpPr/>
      </xdr:nvCxnSpPr>
      <xdr:spPr>
        <a:xfrm>
          <a:off x="14336132" y="30670275"/>
          <a:ext cx="0" cy="279048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3808</xdr:colOff>
      <xdr:row>161</xdr:row>
      <xdr:rowOff>80121</xdr:rowOff>
    </xdr:from>
    <xdr:to>
      <xdr:col>97</xdr:col>
      <xdr:colOff>3808</xdr:colOff>
      <xdr:row>206</xdr:row>
      <xdr:rowOff>128755</xdr:rowOff>
    </xdr:to>
    <xdr:cxnSp macro="">
      <xdr:nvCxnSpPr>
        <xdr:cNvPr id="101" name="직선 연결선 100">
          <a:extLst>
            <a:ext uri="{FF2B5EF4-FFF2-40B4-BE49-F238E27FC236}">
              <a16:creationId xmlns:a16="http://schemas.microsoft.com/office/drawing/2014/main" id="{2FB0E354-82D5-4B5D-9F14-B1F842F71FDC}"/>
            </a:ext>
          </a:extLst>
        </xdr:cNvPr>
        <xdr:cNvCxnSpPr/>
      </xdr:nvCxnSpPr>
      <xdr:spPr>
        <a:xfrm>
          <a:off x="14874014" y="30660974"/>
          <a:ext cx="0" cy="278286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3809</xdr:colOff>
      <xdr:row>161</xdr:row>
      <xdr:rowOff>68915</xdr:rowOff>
    </xdr:from>
    <xdr:to>
      <xdr:col>101</xdr:col>
      <xdr:colOff>3809</xdr:colOff>
      <xdr:row>206</xdr:row>
      <xdr:rowOff>119454</xdr:rowOff>
    </xdr:to>
    <xdr:cxnSp macro="">
      <xdr:nvCxnSpPr>
        <xdr:cNvPr id="102" name="직선 연결선 101">
          <a:extLst>
            <a:ext uri="{FF2B5EF4-FFF2-40B4-BE49-F238E27FC236}">
              <a16:creationId xmlns:a16="http://schemas.microsoft.com/office/drawing/2014/main" id="{310E3ED7-81EB-4344-9814-DFDEA79A506F}"/>
            </a:ext>
          </a:extLst>
        </xdr:cNvPr>
        <xdr:cNvCxnSpPr/>
      </xdr:nvCxnSpPr>
      <xdr:spPr>
        <a:xfrm>
          <a:off x="15411897" y="30649768"/>
          <a:ext cx="0" cy="278477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3807</xdr:colOff>
      <xdr:row>161</xdr:row>
      <xdr:rowOff>59614</xdr:rowOff>
    </xdr:from>
    <xdr:to>
      <xdr:col>105</xdr:col>
      <xdr:colOff>3807</xdr:colOff>
      <xdr:row>206</xdr:row>
      <xdr:rowOff>110153</xdr:rowOff>
    </xdr:to>
    <xdr:cxnSp macro="">
      <xdr:nvCxnSpPr>
        <xdr:cNvPr id="104" name="직선 연결선 103">
          <a:extLst>
            <a:ext uri="{FF2B5EF4-FFF2-40B4-BE49-F238E27FC236}">
              <a16:creationId xmlns:a16="http://schemas.microsoft.com/office/drawing/2014/main" id="{3B18992B-744A-4A30-9901-D72FF8C69692}"/>
            </a:ext>
          </a:extLst>
        </xdr:cNvPr>
        <xdr:cNvCxnSpPr/>
      </xdr:nvCxnSpPr>
      <xdr:spPr>
        <a:xfrm>
          <a:off x="15949778" y="30640467"/>
          <a:ext cx="0" cy="278477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3808</xdr:colOff>
      <xdr:row>161</xdr:row>
      <xdr:rowOff>44598</xdr:rowOff>
    </xdr:from>
    <xdr:to>
      <xdr:col>109</xdr:col>
      <xdr:colOff>3808</xdr:colOff>
      <xdr:row>206</xdr:row>
      <xdr:rowOff>98947</xdr:rowOff>
    </xdr:to>
    <xdr:cxnSp macro="">
      <xdr:nvCxnSpPr>
        <xdr:cNvPr id="105" name="직선 연결선 104">
          <a:extLst>
            <a:ext uri="{FF2B5EF4-FFF2-40B4-BE49-F238E27FC236}">
              <a16:creationId xmlns:a16="http://schemas.microsoft.com/office/drawing/2014/main" id="{066E92F6-D246-42E0-B9C3-6A5D444102B7}"/>
            </a:ext>
          </a:extLst>
        </xdr:cNvPr>
        <xdr:cNvCxnSpPr/>
      </xdr:nvCxnSpPr>
      <xdr:spPr>
        <a:xfrm>
          <a:off x="16487661" y="30625451"/>
          <a:ext cx="0" cy="2788584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2128</xdr:colOff>
      <xdr:row>210</xdr:row>
      <xdr:rowOff>0</xdr:rowOff>
    </xdr:from>
    <xdr:to>
      <xdr:col>89</xdr:col>
      <xdr:colOff>2128</xdr:colOff>
      <xdr:row>228</xdr:row>
      <xdr:rowOff>134471</xdr:rowOff>
    </xdr:to>
    <xdr:cxnSp macro="">
      <xdr:nvCxnSpPr>
        <xdr:cNvPr id="103" name="직선 연결선 102">
          <a:extLst>
            <a:ext uri="{FF2B5EF4-FFF2-40B4-BE49-F238E27FC236}">
              <a16:creationId xmlns:a16="http://schemas.microsoft.com/office/drawing/2014/main" id="{B8145286-5207-4FEE-BCCB-51A9F1B5F985}"/>
            </a:ext>
          </a:extLst>
        </xdr:cNvPr>
        <xdr:cNvCxnSpPr/>
      </xdr:nvCxnSpPr>
      <xdr:spPr>
        <a:xfrm>
          <a:off x="13796569" y="36004500"/>
          <a:ext cx="0" cy="3171265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206</xdr:row>
      <xdr:rowOff>123265</xdr:rowOff>
    </xdr:from>
    <xdr:to>
      <xdr:col>89</xdr:col>
      <xdr:colOff>0</xdr:colOff>
      <xdr:row>210</xdr:row>
      <xdr:rowOff>0</xdr:rowOff>
    </xdr:to>
    <xdr:cxnSp macro="">
      <xdr:nvCxnSpPr>
        <xdr:cNvPr id="106" name="직선 연결선 105">
          <a:extLst>
            <a:ext uri="{FF2B5EF4-FFF2-40B4-BE49-F238E27FC236}">
              <a16:creationId xmlns:a16="http://schemas.microsoft.com/office/drawing/2014/main" id="{F2FAA388-5EF5-429E-A072-E576C87412DD}"/>
            </a:ext>
          </a:extLst>
        </xdr:cNvPr>
        <xdr:cNvCxnSpPr/>
      </xdr:nvCxnSpPr>
      <xdr:spPr>
        <a:xfrm>
          <a:off x="4112559" y="35320941"/>
          <a:ext cx="9681882" cy="683559"/>
        </a:xfrm>
        <a:prstGeom prst="line">
          <a:avLst/>
        </a:prstGeom>
        <a:ln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2128</xdr:colOff>
      <xdr:row>210</xdr:row>
      <xdr:rowOff>190500</xdr:rowOff>
    </xdr:from>
    <xdr:to>
      <xdr:col>29</xdr:col>
      <xdr:colOff>2128</xdr:colOff>
      <xdr:row>228</xdr:row>
      <xdr:rowOff>112059</xdr:rowOff>
    </xdr:to>
    <xdr:cxnSp macro="">
      <xdr:nvCxnSpPr>
        <xdr:cNvPr id="107" name="직선 연결선 106">
          <a:extLst>
            <a:ext uri="{FF2B5EF4-FFF2-40B4-BE49-F238E27FC236}">
              <a16:creationId xmlns:a16="http://schemas.microsoft.com/office/drawing/2014/main" id="{E50C7D7E-32BB-4879-B53F-F25B654B5DE3}"/>
            </a:ext>
          </a:extLst>
        </xdr:cNvPr>
        <xdr:cNvCxnSpPr/>
      </xdr:nvCxnSpPr>
      <xdr:spPr>
        <a:xfrm>
          <a:off x="5728334" y="36195000"/>
          <a:ext cx="0" cy="2958353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2128</xdr:colOff>
      <xdr:row>210</xdr:row>
      <xdr:rowOff>171898</xdr:rowOff>
    </xdr:from>
    <xdr:to>
      <xdr:col>49</xdr:col>
      <xdr:colOff>2128</xdr:colOff>
      <xdr:row>228</xdr:row>
      <xdr:rowOff>78441</xdr:rowOff>
    </xdr:to>
    <xdr:cxnSp macro="">
      <xdr:nvCxnSpPr>
        <xdr:cNvPr id="108" name="직선 연결선 107">
          <a:extLst>
            <a:ext uri="{FF2B5EF4-FFF2-40B4-BE49-F238E27FC236}">
              <a16:creationId xmlns:a16="http://schemas.microsoft.com/office/drawing/2014/main" id="{FAC29B3E-F8E9-4333-9347-D236E56F3A79}"/>
            </a:ext>
          </a:extLst>
        </xdr:cNvPr>
        <xdr:cNvCxnSpPr/>
      </xdr:nvCxnSpPr>
      <xdr:spPr>
        <a:xfrm>
          <a:off x="8417746" y="36176398"/>
          <a:ext cx="0" cy="2943337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2129</xdr:colOff>
      <xdr:row>210</xdr:row>
      <xdr:rowOff>143771</xdr:rowOff>
    </xdr:from>
    <xdr:to>
      <xdr:col>69</xdr:col>
      <xdr:colOff>2129</xdr:colOff>
      <xdr:row>228</xdr:row>
      <xdr:rowOff>123265</xdr:rowOff>
    </xdr:to>
    <xdr:cxnSp macro="">
      <xdr:nvCxnSpPr>
        <xdr:cNvPr id="109" name="직선 연결선 108">
          <a:extLst>
            <a:ext uri="{FF2B5EF4-FFF2-40B4-BE49-F238E27FC236}">
              <a16:creationId xmlns:a16="http://schemas.microsoft.com/office/drawing/2014/main" id="{A4870ECE-B88C-41E4-BF22-0D9BBB1C52D6}"/>
            </a:ext>
          </a:extLst>
        </xdr:cNvPr>
        <xdr:cNvCxnSpPr/>
      </xdr:nvCxnSpPr>
      <xdr:spPr>
        <a:xfrm>
          <a:off x="11107158" y="36148271"/>
          <a:ext cx="0" cy="3016288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422406</xdr:colOff>
      <xdr:row>27</xdr:row>
      <xdr:rowOff>9833</xdr:rowOff>
    </xdr:from>
    <xdr:to>
      <xdr:col>36</xdr:col>
      <xdr:colOff>95362</xdr:colOff>
      <xdr:row>28</xdr:row>
      <xdr:rowOff>7620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62AF912C-F86C-4C55-AA17-3E96BBCE29F6}"/>
            </a:ext>
          </a:extLst>
        </xdr:cNvPr>
        <xdr:cNvSpPr/>
      </xdr:nvSpPr>
      <xdr:spPr>
        <a:xfrm>
          <a:off x="1105965" y="5455892"/>
          <a:ext cx="5656897" cy="1994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428345</xdr:colOff>
      <xdr:row>28</xdr:row>
      <xdr:rowOff>15772</xdr:rowOff>
    </xdr:from>
    <xdr:to>
      <xdr:col>36</xdr:col>
      <xdr:colOff>86061</xdr:colOff>
      <xdr:row>29</xdr:row>
      <xdr:rowOff>11654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59BFC94B-F4C5-4365-B2A2-5B67F6CF0243}"/>
            </a:ext>
          </a:extLst>
        </xdr:cNvPr>
        <xdr:cNvSpPr/>
      </xdr:nvSpPr>
      <xdr:spPr>
        <a:xfrm>
          <a:off x="1111904" y="5663537"/>
          <a:ext cx="5641657" cy="1975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168</xdr:row>
      <xdr:rowOff>115868</xdr:rowOff>
    </xdr:from>
    <xdr:to>
      <xdr:col>10</xdr:col>
      <xdr:colOff>123264</xdr:colOff>
      <xdr:row>168</xdr:row>
      <xdr:rowOff>115868</xdr:rowOff>
    </xdr:to>
    <xdr:cxnSp macro="">
      <xdr:nvCxnSpPr>
        <xdr:cNvPr id="145" name="직선 화살표 연결선 144">
          <a:extLst>
            <a:ext uri="{FF2B5EF4-FFF2-40B4-BE49-F238E27FC236}">
              <a16:creationId xmlns:a16="http://schemas.microsoft.com/office/drawing/2014/main" id="{60554E9E-B6CA-4AAB-B65D-970ADE32D14E}"/>
            </a:ext>
          </a:extLst>
        </xdr:cNvPr>
        <xdr:cNvCxnSpPr/>
      </xdr:nvCxnSpPr>
      <xdr:spPr>
        <a:xfrm>
          <a:off x="3036794" y="33083574"/>
          <a:ext cx="25773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11205</xdr:colOff>
      <xdr:row>168</xdr:row>
      <xdr:rowOff>115868</xdr:rowOff>
    </xdr:from>
    <xdr:to>
      <xdr:col>51</xdr:col>
      <xdr:colOff>1904</xdr:colOff>
      <xdr:row>168</xdr:row>
      <xdr:rowOff>115868</xdr:rowOff>
    </xdr:to>
    <xdr:cxnSp macro="">
      <xdr:nvCxnSpPr>
        <xdr:cNvPr id="148" name="직선 화살표 연결선 147">
          <a:extLst>
            <a:ext uri="{FF2B5EF4-FFF2-40B4-BE49-F238E27FC236}">
              <a16:creationId xmlns:a16="http://schemas.microsoft.com/office/drawing/2014/main" id="{57405610-1606-4F17-8276-C398D1A86E62}"/>
            </a:ext>
          </a:extLst>
        </xdr:cNvPr>
        <xdr:cNvCxnSpPr/>
      </xdr:nvCxnSpPr>
      <xdr:spPr>
        <a:xfrm>
          <a:off x="8426823" y="33083574"/>
          <a:ext cx="25964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13111</xdr:colOff>
      <xdr:row>168</xdr:row>
      <xdr:rowOff>115868</xdr:rowOff>
    </xdr:from>
    <xdr:to>
      <xdr:col>91</xdr:col>
      <xdr:colOff>1905</xdr:colOff>
      <xdr:row>168</xdr:row>
      <xdr:rowOff>115868</xdr:rowOff>
    </xdr:to>
    <xdr:cxnSp macro="">
      <xdr:nvCxnSpPr>
        <xdr:cNvPr id="149" name="직선 화살표 연결선 148">
          <a:extLst>
            <a:ext uri="{FF2B5EF4-FFF2-40B4-BE49-F238E27FC236}">
              <a16:creationId xmlns:a16="http://schemas.microsoft.com/office/drawing/2014/main" id="{AB7A97F8-A721-4901-81FF-E285ED625D5F}"/>
            </a:ext>
          </a:extLst>
        </xdr:cNvPr>
        <xdr:cNvCxnSpPr/>
      </xdr:nvCxnSpPr>
      <xdr:spPr>
        <a:xfrm>
          <a:off x="13807552" y="33083574"/>
          <a:ext cx="25773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11205</xdr:colOff>
      <xdr:row>172</xdr:row>
      <xdr:rowOff>104662</xdr:rowOff>
    </xdr:from>
    <xdr:to>
      <xdr:col>31</xdr:col>
      <xdr:colOff>1904</xdr:colOff>
      <xdr:row>172</xdr:row>
      <xdr:rowOff>104662</xdr:rowOff>
    </xdr:to>
    <xdr:cxnSp macro="">
      <xdr:nvCxnSpPr>
        <xdr:cNvPr id="150" name="직선 화살표 연결선 149">
          <a:extLst>
            <a:ext uri="{FF2B5EF4-FFF2-40B4-BE49-F238E27FC236}">
              <a16:creationId xmlns:a16="http://schemas.microsoft.com/office/drawing/2014/main" id="{D31CB6EE-ECDC-486E-B935-46C0CB07DA56}"/>
            </a:ext>
          </a:extLst>
        </xdr:cNvPr>
        <xdr:cNvCxnSpPr/>
      </xdr:nvCxnSpPr>
      <xdr:spPr>
        <a:xfrm>
          <a:off x="5737411" y="34775662"/>
          <a:ext cx="25964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24317</xdr:colOff>
      <xdr:row>172</xdr:row>
      <xdr:rowOff>102757</xdr:rowOff>
    </xdr:from>
    <xdr:to>
      <xdr:col>71</xdr:col>
      <xdr:colOff>13110</xdr:colOff>
      <xdr:row>172</xdr:row>
      <xdr:rowOff>102757</xdr:rowOff>
    </xdr:to>
    <xdr:cxnSp macro="">
      <xdr:nvCxnSpPr>
        <xdr:cNvPr id="151" name="직선 화살표 연결선 150">
          <a:extLst>
            <a:ext uri="{FF2B5EF4-FFF2-40B4-BE49-F238E27FC236}">
              <a16:creationId xmlns:a16="http://schemas.microsoft.com/office/drawing/2014/main" id="{75DF6C3C-CEFB-4797-82DB-D123A2B33098}"/>
            </a:ext>
          </a:extLst>
        </xdr:cNvPr>
        <xdr:cNvCxnSpPr/>
      </xdr:nvCxnSpPr>
      <xdr:spPr>
        <a:xfrm>
          <a:off x="11129346" y="34773757"/>
          <a:ext cx="25773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176</xdr:row>
      <xdr:rowOff>115868</xdr:rowOff>
    </xdr:from>
    <xdr:to>
      <xdr:col>14</xdr:col>
      <xdr:colOff>107156</xdr:colOff>
      <xdr:row>176</xdr:row>
      <xdr:rowOff>115868</xdr:rowOff>
    </xdr:to>
    <xdr:cxnSp macro="">
      <xdr:nvCxnSpPr>
        <xdr:cNvPr id="196" name="직선 화살표 연결선 195">
          <a:extLst>
            <a:ext uri="{FF2B5EF4-FFF2-40B4-BE49-F238E27FC236}">
              <a16:creationId xmlns:a16="http://schemas.microsoft.com/office/drawing/2014/main" id="{3C55CA4C-BA64-44A1-9D1F-D6213D03B94F}"/>
            </a:ext>
          </a:extLst>
        </xdr:cNvPr>
        <xdr:cNvCxnSpPr/>
      </xdr:nvCxnSpPr>
      <xdr:spPr>
        <a:xfrm>
          <a:off x="3131344" y="34084399"/>
          <a:ext cx="76200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13110</xdr:colOff>
      <xdr:row>176</xdr:row>
      <xdr:rowOff>115868</xdr:rowOff>
    </xdr:from>
    <xdr:to>
      <xdr:col>54</xdr:col>
      <xdr:colOff>112058</xdr:colOff>
      <xdr:row>176</xdr:row>
      <xdr:rowOff>115868</xdr:rowOff>
    </xdr:to>
    <xdr:cxnSp macro="">
      <xdr:nvCxnSpPr>
        <xdr:cNvPr id="197" name="직선 화살표 연결선 196">
          <a:extLst>
            <a:ext uri="{FF2B5EF4-FFF2-40B4-BE49-F238E27FC236}">
              <a16:creationId xmlns:a16="http://schemas.microsoft.com/office/drawing/2014/main" id="{C294E8DF-2365-434B-B1AA-A97705DAC66F}"/>
            </a:ext>
          </a:extLst>
        </xdr:cNvPr>
        <xdr:cNvCxnSpPr/>
      </xdr:nvCxnSpPr>
      <xdr:spPr>
        <a:xfrm>
          <a:off x="8428728" y="34058486"/>
          <a:ext cx="77130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16921</xdr:colOff>
      <xdr:row>176</xdr:row>
      <xdr:rowOff>115868</xdr:rowOff>
    </xdr:from>
    <xdr:to>
      <xdr:col>94</xdr:col>
      <xdr:colOff>123265</xdr:colOff>
      <xdr:row>176</xdr:row>
      <xdr:rowOff>115868</xdr:rowOff>
    </xdr:to>
    <xdr:cxnSp macro="">
      <xdr:nvCxnSpPr>
        <xdr:cNvPr id="198" name="직선 화살표 연결선 197">
          <a:extLst>
            <a:ext uri="{FF2B5EF4-FFF2-40B4-BE49-F238E27FC236}">
              <a16:creationId xmlns:a16="http://schemas.microsoft.com/office/drawing/2014/main" id="{4949D241-50E2-40BC-9526-507D5B05AA87}"/>
            </a:ext>
          </a:extLst>
        </xdr:cNvPr>
        <xdr:cNvCxnSpPr/>
      </xdr:nvCxnSpPr>
      <xdr:spPr>
        <a:xfrm>
          <a:off x="13811362" y="34058486"/>
          <a:ext cx="778697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13110</xdr:colOff>
      <xdr:row>180</xdr:row>
      <xdr:rowOff>102757</xdr:rowOff>
    </xdr:from>
    <xdr:to>
      <xdr:col>34</xdr:col>
      <xdr:colOff>112059</xdr:colOff>
      <xdr:row>180</xdr:row>
      <xdr:rowOff>102757</xdr:rowOff>
    </xdr:to>
    <xdr:cxnSp macro="">
      <xdr:nvCxnSpPr>
        <xdr:cNvPr id="199" name="직선 화살표 연결선 198">
          <a:extLst>
            <a:ext uri="{FF2B5EF4-FFF2-40B4-BE49-F238E27FC236}">
              <a16:creationId xmlns:a16="http://schemas.microsoft.com/office/drawing/2014/main" id="{35BB8D5B-3ED3-4D51-B364-0EA471A11D8C}"/>
            </a:ext>
          </a:extLst>
        </xdr:cNvPr>
        <xdr:cNvCxnSpPr/>
      </xdr:nvCxnSpPr>
      <xdr:spPr>
        <a:xfrm>
          <a:off x="5739316" y="34684110"/>
          <a:ext cx="771302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20507</xdr:colOff>
      <xdr:row>180</xdr:row>
      <xdr:rowOff>98947</xdr:rowOff>
    </xdr:from>
    <xdr:to>
      <xdr:col>74</xdr:col>
      <xdr:colOff>100853</xdr:colOff>
      <xdr:row>180</xdr:row>
      <xdr:rowOff>98947</xdr:rowOff>
    </xdr:to>
    <xdr:cxnSp macro="">
      <xdr:nvCxnSpPr>
        <xdr:cNvPr id="200" name="직선 화살표 연결선 199">
          <a:extLst>
            <a:ext uri="{FF2B5EF4-FFF2-40B4-BE49-F238E27FC236}">
              <a16:creationId xmlns:a16="http://schemas.microsoft.com/office/drawing/2014/main" id="{8D880326-AB42-461D-8256-460933C44FC5}"/>
            </a:ext>
          </a:extLst>
        </xdr:cNvPr>
        <xdr:cNvCxnSpPr/>
      </xdr:nvCxnSpPr>
      <xdr:spPr>
        <a:xfrm>
          <a:off x="11125536" y="34680300"/>
          <a:ext cx="75269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184</xdr:row>
      <xdr:rowOff>115868</xdr:rowOff>
    </xdr:from>
    <xdr:to>
      <xdr:col>18</xdr:col>
      <xdr:colOff>107156</xdr:colOff>
      <xdr:row>184</xdr:row>
      <xdr:rowOff>115868</xdr:rowOff>
    </xdr:to>
    <xdr:cxnSp macro="">
      <xdr:nvCxnSpPr>
        <xdr:cNvPr id="217" name="직선 화살표 연결선 216">
          <a:extLst>
            <a:ext uri="{FF2B5EF4-FFF2-40B4-BE49-F238E27FC236}">
              <a16:creationId xmlns:a16="http://schemas.microsoft.com/office/drawing/2014/main" id="{4D561F93-C93B-4328-9DB1-CC5E55BCB3E2}"/>
            </a:ext>
          </a:extLst>
        </xdr:cNvPr>
        <xdr:cNvCxnSpPr/>
      </xdr:nvCxnSpPr>
      <xdr:spPr>
        <a:xfrm>
          <a:off x="3036094" y="35477431"/>
          <a:ext cx="128587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16920</xdr:colOff>
      <xdr:row>184</xdr:row>
      <xdr:rowOff>115868</xdr:rowOff>
    </xdr:from>
    <xdr:to>
      <xdr:col>58</xdr:col>
      <xdr:colOff>119062</xdr:colOff>
      <xdr:row>184</xdr:row>
      <xdr:rowOff>115868</xdr:rowOff>
    </xdr:to>
    <xdr:cxnSp macro="">
      <xdr:nvCxnSpPr>
        <xdr:cNvPr id="218" name="직선 화살표 연결선 217">
          <a:extLst>
            <a:ext uri="{FF2B5EF4-FFF2-40B4-BE49-F238E27FC236}">
              <a16:creationId xmlns:a16="http://schemas.microsoft.com/office/drawing/2014/main" id="{872A56C1-3E27-41F3-B8AF-B5090324081E}"/>
            </a:ext>
          </a:extLst>
        </xdr:cNvPr>
        <xdr:cNvCxnSpPr/>
      </xdr:nvCxnSpPr>
      <xdr:spPr>
        <a:xfrm>
          <a:off x="8291764" y="35477431"/>
          <a:ext cx="128086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20731</xdr:colOff>
      <xdr:row>184</xdr:row>
      <xdr:rowOff>115868</xdr:rowOff>
    </xdr:from>
    <xdr:to>
      <xdr:col>98</xdr:col>
      <xdr:colOff>119062</xdr:colOff>
      <xdr:row>184</xdr:row>
      <xdr:rowOff>115868</xdr:rowOff>
    </xdr:to>
    <xdr:cxnSp macro="">
      <xdr:nvCxnSpPr>
        <xdr:cNvPr id="219" name="직선 화살표 연결선 218">
          <a:extLst>
            <a:ext uri="{FF2B5EF4-FFF2-40B4-BE49-F238E27FC236}">
              <a16:creationId xmlns:a16="http://schemas.microsoft.com/office/drawing/2014/main" id="{55249760-432B-4EF1-B4DA-0CF174F1C11D}"/>
            </a:ext>
          </a:extLst>
        </xdr:cNvPr>
        <xdr:cNvCxnSpPr/>
      </xdr:nvCxnSpPr>
      <xdr:spPr>
        <a:xfrm>
          <a:off x="13534325" y="35477431"/>
          <a:ext cx="127705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16920</xdr:colOff>
      <xdr:row>188</xdr:row>
      <xdr:rowOff>98947</xdr:rowOff>
    </xdr:from>
    <xdr:to>
      <xdr:col>38</xdr:col>
      <xdr:colOff>95249</xdr:colOff>
      <xdr:row>188</xdr:row>
      <xdr:rowOff>98947</xdr:rowOff>
    </xdr:to>
    <xdr:cxnSp macro="">
      <xdr:nvCxnSpPr>
        <xdr:cNvPr id="220" name="직선 화살표 연결선 219">
          <a:extLst>
            <a:ext uri="{FF2B5EF4-FFF2-40B4-BE49-F238E27FC236}">
              <a16:creationId xmlns:a16="http://schemas.microsoft.com/office/drawing/2014/main" id="{8E65307C-30F2-4CAC-A3E7-91ABE0907ED5}"/>
            </a:ext>
          </a:extLst>
        </xdr:cNvPr>
        <xdr:cNvCxnSpPr/>
      </xdr:nvCxnSpPr>
      <xdr:spPr>
        <a:xfrm>
          <a:off x="5672389" y="36091541"/>
          <a:ext cx="1257048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16697</xdr:colOff>
      <xdr:row>188</xdr:row>
      <xdr:rowOff>95137</xdr:rowOff>
    </xdr:from>
    <xdr:to>
      <xdr:col>78</xdr:col>
      <xdr:colOff>95249</xdr:colOff>
      <xdr:row>188</xdr:row>
      <xdr:rowOff>95137</xdr:rowOff>
    </xdr:to>
    <xdr:cxnSp macro="">
      <xdr:nvCxnSpPr>
        <xdr:cNvPr id="221" name="직선 화살표 연결선 220">
          <a:extLst>
            <a:ext uri="{FF2B5EF4-FFF2-40B4-BE49-F238E27FC236}">
              <a16:creationId xmlns:a16="http://schemas.microsoft.com/office/drawing/2014/main" id="{A80E94CF-6CCA-404F-B001-0B88670B978C}"/>
            </a:ext>
          </a:extLst>
        </xdr:cNvPr>
        <xdr:cNvCxnSpPr/>
      </xdr:nvCxnSpPr>
      <xdr:spPr>
        <a:xfrm>
          <a:off x="10910916" y="36087731"/>
          <a:ext cx="125727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26921</xdr:colOff>
      <xdr:row>176</xdr:row>
      <xdr:rowOff>110854</xdr:rowOff>
    </xdr:from>
    <xdr:to>
      <xdr:col>42</xdr:col>
      <xdr:colOff>119062</xdr:colOff>
      <xdr:row>176</xdr:row>
      <xdr:rowOff>110854</xdr:rowOff>
    </xdr:to>
    <xdr:cxnSp macro="">
      <xdr:nvCxnSpPr>
        <xdr:cNvPr id="251" name="직선 화살표 연결선 250">
          <a:extLst>
            <a:ext uri="{FF2B5EF4-FFF2-40B4-BE49-F238E27FC236}">
              <a16:creationId xmlns:a16="http://schemas.microsoft.com/office/drawing/2014/main" id="{BD06B834-43D7-4D50-A9C4-37B6E24E9F7B}"/>
            </a:ext>
          </a:extLst>
        </xdr:cNvPr>
        <xdr:cNvCxnSpPr/>
      </xdr:nvCxnSpPr>
      <xdr:spPr>
        <a:xfrm>
          <a:off x="4729890" y="34079385"/>
          <a:ext cx="284248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13110</xdr:colOff>
      <xdr:row>176</xdr:row>
      <xdr:rowOff>110854</xdr:rowOff>
    </xdr:from>
    <xdr:to>
      <xdr:col>82</xdr:col>
      <xdr:colOff>109061</xdr:colOff>
      <xdr:row>176</xdr:row>
      <xdr:rowOff>110854</xdr:rowOff>
    </xdr:to>
    <xdr:cxnSp macro="">
      <xdr:nvCxnSpPr>
        <xdr:cNvPr id="253" name="직선 화살표 연결선 252">
          <a:extLst>
            <a:ext uri="{FF2B5EF4-FFF2-40B4-BE49-F238E27FC236}">
              <a16:creationId xmlns:a16="http://schemas.microsoft.com/office/drawing/2014/main" id="{A91C69F1-2872-46BE-820B-58046AE7246A}"/>
            </a:ext>
          </a:extLst>
        </xdr:cNvPr>
        <xdr:cNvCxnSpPr/>
      </xdr:nvCxnSpPr>
      <xdr:spPr>
        <a:xfrm>
          <a:off x="9954829" y="34079385"/>
          <a:ext cx="284629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16919</xdr:colOff>
      <xdr:row>184</xdr:row>
      <xdr:rowOff>130856</xdr:rowOff>
    </xdr:from>
    <xdr:to>
      <xdr:col>42</xdr:col>
      <xdr:colOff>95249</xdr:colOff>
      <xdr:row>184</xdr:row>
      <xdr:rowOff>130856</xdr:rowOff>
    </xdr:to>
    <xdr:cxnSp macro="">
      <xdr:nvCxnSpPr>
        <xdr:cNvPr id="255" name="직선 화살표 연결선 254">
          <a:extLst>
            <a:ext uri="{FF2B5EF4-FFF2-40B4-BE49-F238E27FC236}">
              <a16:creationId xmlns:a16="http://schemas.microsoft.com/office/drawing/2014/main" id="{EA4336B8-C815-4D84-965A-83A7E55F59F0}"/>
            </a:ext>
          </a:extLst>
        </xdr:cNvPr>
        <xdr:cNvCxnSpPr/>
      </xdr:nvCxnSpPr>
      <xdr:spPr>
        <a:xfrm>
          <a:off x="5243763" y="35492419"/>
          <a:ext cx="230479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20729</xdr:colOff>
      <xdr:row>184</xdr:row>
      <xdr:rowOff>122760</xdr:rowOff>
    </xdr:from>
    <xdr:to>
      <xdr:col>82</xdr:col>
      <xdr:colOff>99059</xdr:colOff>
      <xdr:row>184</xdr:row>
      <xdr:rowOff>122760</xdr:rowOff>
    </xdr:to>
    <xdr:cxnSp macro="">
      <xdr:nvCxnSpPr>
        <xdr:cNvPr id="257" name="직선 화살표 연결선 256">
          <a:extLst>
            <a:ext uri="{FF2B5EF4-FFF2-40B4-BE49-F238E27FC236}">
              <a16:creationId xmlns:a16="http://schemas.microsoft.com/office/drawing/2014/main" id="{05554C2F-D1BC-466F-9483-9D75C936522C}"/>
            </a:ext>
          </a:extLst>
        </xdr:cNvPr>
        <xdr:cNvCxnSpPr/>
      </xdr:nvCxnSpPr>
      <xdr:spPr>
        <a:xfrm>
          <a:off x="10486323" y="35484323"/>
          <a:ext cx="230479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192</xdr:row>
      <xdr:rowOff>102057</xdr:rowOff>
    </xdr:from>
    <xdr:to>
      <xdr:col>42</xdr:col>
      <xdr:colOff>119062</xdr:colOff>
      <xdr:row>192</xdr:row>
      <xdr:rowOff>102057</xdr:rowOff>
    </xdr:to>
    <xdr:cxnSp macro="">
      <xdr:nvCxnSpPr>
        <xdr:cNvPr id="258" name="직선 화살표 연결선 257">
          <a:extLst>
            <a:ext uri="{FF2B5EF4-FFF2-40B4-BE49-F238E27FC236}">
              <a16:creationId xmlns:a16="http://schemas.microsoft.com/office/drawing/2014/main" id="{D6CBD6D3-1C69-4211-8116-8F3996FC4226}"/>
            </a:ext>
          </a:extLst>
        </xdr:cNvPr>
        <xdr:cNvCxnSpPr/>
      </xdr:nvCxnSpPr>
      <xdr:spPr>
        <a:xfrm>
          <a:off x="5750719" y="36856651"/>
          <a:ext cx="182165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11906</xdr:colOff>
      <xdr:row>192</xdr:row>
      <xdr:rowOff>110153</xdr:rowOff>
    </xdr:from>
    <xdr:to>
      <xdr:col>63</xdr:col>
      <xdr:colOff>1905</xdr:colOff>
      <xdr:row>192</xdr:row>
      <xdr:rowOff>110153</xdr:rowOff>
    </xdr:to>
    <xdr:cxnSp macro="">
      <xdr:nvCxnSpPr>
        <xdr:cNvPr id="260" name="직선 화살표 연결선 259">
          <a:extLst>
            <a:ext uri="{FF2B5EF4-FFF2-40B4-BE49-F238E27FC236}">
              <a16:creationId xmlns:a16="http://schemas.microsoft.com/office/drawing/2014/main" id="{DC43E391-88F7-4026-9B1B-73C0A4FB791A}"/>
            </a:ext>
          </a:extLst>
        </xdr:cNvPr>
        <xdr:cNvCxnSpPr/>
      </xdr:nvCxnSpPr>
      <xdr:spPr>
        <a:xfrm>
          <a:off x="8382000" y="36864747"/>
          <a:ext cx="182356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122873</xdr:colOff>
      <xdr:row>192</xdr:row>
      <xdr:rowOff>120154</xdr:rowOff>
    </xdr:from>
    <xdr:to>
      <xdr:col>82</xdr:col>
      <xdr:colOff>109061</xdr:colOff>
      <xdr:row>192</xdr:row>
      <xdr:rowOff>120154</xdr:rowOff>
    </xdr:to>
    <xdr:cxnSp macro="">
      <xdr:nvCxnSpPr>
        <xdr:cNvPr id="261" name="직선 화살표 연결선 260">
          <a:extLst>
            <a:ext uri="{FF2B5EF4-FFF2-40B4-BE49-F238E27FC236}">
              <a16:creationId xmlns:a16="http://schemas.microsoft.com/office/drawing/2014/main" id="{1CFEF583-8572-4357-B122-DAD01443F9F4}"/>
            </a:ext>
          </a:extLst>
        </xdr:cNvPr>
        <xdr:cNvCxnSpPr/>
      </xdr:nvCxnSpPr>
      <xdr:spPr>
        <a:xfrm>
          <a:off x="10981373" y="36874748"/>
          <a:ext cx="181975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17622</xdr:colOff>
      <xdr:row>192</xdr:row>
      <xdr:rowOff>110153</xdr:rowOff>
    </xdr:from>
    <xdr:to>
      <xdr:col>103</xdr:col>
      <xdr:colOff>1</xdr:colOff>
      <xdr:row>192</xdr:row>
      <xdr:rowOff>110153</xdr:rowOff>
    </xdr:to>
    <xdr:cxnSp macro="">
      <xdr:nvCxnSpPr>
        <xdr:cNvPr id="262" name="직선 화살표 연결선 261">
          <a:extLst>
            <a:ext uri="{FF2B5EF4-FFF2-40B4-BE49-F238E27FC236}">
              <a16:creationId xmlns:a16="http://schemas.microsoft.com/office/drawing/2014/main" id="{BA12693A-A280-453B-9DB0-69E2F4037E52}"/>
            </a:ext>
          </a:extLst>
        </xdr:cNvPr>
        <xdr:cNvCxnSpPr/>
      </xdr:nvCxnSpPr>
      <xdr:spPr>
        <a:xfrm>
          <a:off x="13626466" y="36864747"/>
          <a:ext cx="181594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8823</xdr:colOff>
      <xdr:row>188</xdr:row>
      <xdr:rowOff>110853</xdr:rowOff>
    </xdr:from>
    <xdr:to>
      <xdr:col>62</xdr:col>
      <xdr:colOff>87153</xdr:colOff>
      <xdr:row>188</xdr:row>
      <xdr:rowOff>110853</xdr:rowOff>
    </xdr:to>
    <xdr:cxnSp macro="">
      <xdr:nvCxnSpPr>
        <xdr:cNvPr id="263" name="직선 화살표 연결선 262">
          <a:extLst>
            <a:ext uri="{FF2B5EF4-FFF2-40B4-BE49-F238E27FC236}">
              <a16:creationId xmlns:a16="http://schemas.microsoft.com/office/drawing/2014/main" id="{34D0846F-88C2-4572-BBEE-31F05B708B53}"/>
            </a:ext>
          </a:extLst>
        </xdr:cNvPr>
        <xdr:cNvCxnSpPr/>
      </xdr:nvCxnSpPr>
      <xdr:spPr>
        <a:xfrm>
          <a:off x="7855042" y="36103447"/>
          <a:ext cx="230479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58353</xdr:colOff>
      <xdr:row>188</xdr:row>
      <xdr:rowOff>110853</xdr:rowOff>
    </xdr:from>
    <xdr:to>
      <xdr:col>103</xdr:col>
      <xdr:colOff>5715</xdr:colOff>
      <xdr:row>188</xdr:row>
      <xdr:rowOff>110853</xdr:rowOff>
    </xdr:to>
    <xdr:cxnSp macro="">
      <xdr:nvCxnSpPr>
        <xdr:cNvPr id="264" name="직선 화살표 연결선 263">
          <a:extLst>
            <a:ext uri="{FF2B5EF4-FFF2-40B4-BE49-F238E27FC236}">
              <a16:creationId xmlns:a16="http://schemas.microsoft.com/office/drawing/2014/main" id="{7DA1C1B2-D60E-4046-9617-131C8EEBA085}"/>
            </a:ext>
          </a:extLst>
        </xdr:cNvPr>
        <xdr:cNvCxnSpPr/>
      </xdr:nvCxnSpPr>
      <xdr:spPr>
        <a:xfrm>
          <a:off x="13143322" y="36103447"/>
          <a:ext cx="230479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30731</xdr:colOff>
      <xdr:row>188</xdr:row>
      <xdr:rowOff>110853</xdr:rowOff>
    </xdr:from>
    <xdr:to>
      <xdr:col>22</xdr:col>
      <xdr:colOff>114776</xdr:colOff>
      <xdr:row>188</xdr:row>
      <xdr:rowOff>110853</xdr:rowOff>
    </xdr:to>
    <xdr:cxnSp macro="">
      <xdr:nvCxnSpPr>
        <xdr:cNvPr id="265" name="직선 화살표 연결선 264">
          <a:extLst>
            <a:ext uri="{FF2B5EF4-FFF2-40B4-BE49-F238E27FC236}">
              <a16:creationId xmlns:a16="http://schemas.microsoft.com/office/drawing/2014/main" id="{12F659E9-F050-45DE-B53C-27BC61DEF09F}"/>
            </a:ext>
          </a:extLst>
        </xdr:cNvPr>
        <xdr:cNvCxnSpPr/>
      </xdr:nvCxnSpPr>
      <xdr:spPr>
        <a:xfrm>
          <a:off x="2638200" y="36103447"/>
          <a:ext cx="2310514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192</xdr:row>
      <xdr:rowOff>110154</xdr:rowOff>
    </xdr:from>
    <xdr:to>
      <xdr:col>22</xdr:col>
      <xdr:colOff>120967</xdr:colOff>
      <xdr:row>192</xdr:row>
      <xdr:rowOff>110154</xdr:rowOff>
    </xdr:to>
    <xdr:cxnSp macro="">
      <xdr:nvCxnSpPr>
        <xdr:cNvPr id="266" name="직선 화살표 연결선 265">
          <a:extLst>
            <a:ext uri="{FF2B5EF4-FFF2-40B4-BE49-F238E27FC236}">
              <a16:creationId xmlns:a16="http://schemas.microsoft.com/office/drawing/2014/main" id="{306F2F1F-3980-4590-88A5-4615DDCA0DF5}"/>
            </a:ext>
          </a:extLst>
        </xdr:cNvPr>
        <xdr:cNvCxnSpPr/>
      </xdr:nvCxnSpPr>
      <xdr:spPr>
        <a:xfrm>
          <a:off x="3131344" y="36864748"/>
          <a:ext cx="1823561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119062</xdr:colOff>
      <xdr:row>200</xdr:row>
      <xdr:rowOff>120155</xdr:rowOff>
    </xdr:from>
    <xdr:to>
      <xdr:col>22</xdr:col>
      <xdr:colOff>110965</xdr:colOff>
      <xdr:row>200</xdr:row>
      <xdr:rowOff>120155</xdr:rowOff>
    </xdr:to>
    <xdr:cxnSp macro="">
      <xdr:nvCxnSpPr>
        <xdr:cNvPr id="267" name="직선 화살표 연결선 266">
          <a:extLst>
            <a:ext uri="{FF2B5EF4-FFF2-40B4-BE49-F238E27FC236}">
              <a16:creationId xmlns:a16="http://schemas.microsoft.com/office/drawing/2014/main" id="{C34A7948-CADF-4984-842E-F04DBE3AB6FB}"/>
            </a:ext>
          </a:extLst>
        </xdr:cNvPr>
        <xdr:cNvCxnSpPr/>
      </xdr:nvCxnSpPr>
      <xdr:spPr>
        <a:xfrm>
          <a:off x="3119437" y="38255874"/>
          <a:ext cx="182546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200</xdr:row>
      <xdr:rowOff>117773</xdr:rowOff>
    </xdr:from>
    <xdr:to>
      <xdr:col>43</xdr:col>
      <xdr:colOff>3334</xdr:colOff>
      <xdr:row>200</xdr:row>
      <xdr:rowOff>117773</xdr:rowOff>
    </xdr:to>
    <xdr:cxnSp macro="">
      <xdr:nvCxnSpPr>
        <xdr:cNvPr id="268" name="직선 화살표 연결선 267">
          <a:extLst>
            <a:ext uri="{FF2B5EF4-FFF2-40B4-BE49-F238E27FC236}">
              <a16:creationId xmlns:a16="http://schemas.microsoft.com/office/drawing/2014/main" id="{38259C92-AB9E-49EB-8578-C15861034E37}"/>
            </a:ext>
          </a:extLst>
        </xdr:cNvPr>
        <xdr:cNvCxnSpPr/>
      </xdr:nvCxnSpPr>
      <xdr:spPr>
        <a:xfrm>
          <a:off x="5750719" y="38253492"/>
          <a:ext cx="183689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119063</xdr:colOff>
      <xdr:row>200</xdr:row>
      <xdr:rowOff>121583</xdr:rowOff>
    </xdr:from>
    <xdr:to>
      <xdr:col>62</xdr:col>
      <xdr:colOff>118586</xdr:colOff>
      <xdr:row>200</xdr:row>
      <xdr:rowOff>121583</xdr:rowOff>
    </xdr:to>
    <xdr:cxnSp macro="">
      <xdr:nvCxnSpPr>
        <xdr:cNvPr id="269" name="직선 화살표 연결선 268">
          <a:extLst>
            <a:ext uri="{FF2B5EF4-FFF2-40B4-BE49-F238E27FC236}">
              <a16:creationId xmlns:a16="http://schemas.microsoft.com/office/drawing/2014/main" id="{A525E34B-A184-4F9E-A554-C8AD6B3DEC58}"/>
            </a:ext>
          </a:extLst>
        </xdr:cNvPr>
        <xdr:cNvCxnSpPr/>
      </xdr:nvCxnSpPr>
      <xdr:spPr>
        <a:xfrm>
          <a:off x="8358188" y="38257302"/>
          <a:ext cx="183308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13811</xdr:colOff>
      <xdr:row>200</xdr:row>
      <xdr:rowOff>111582</xdr:rowOff>
    </xdr:from>
    <xdr:to>
      <xdr:col>83</xdr:col>
      <xdr:colOff>13335</xdr:colOff>
      <xdr:row>200</xdr:row>
      <xdr:rowOff>111582</xdr:rowOff>
    </xdr:to>
    <xdr:cxnSp macro="">
      <xdr:nvCxnSpPr>
        <xdr:cNvPr id="270" name="직선 화살표 연결선 269">
          <a:extLst>
            <a:ext uri="{FF2B5EF4-FFF2-40B4-BE49-F238E27FC236}">
              <a16:creationId xmlns:a16="http://schemas.microsoft.com/office/drawing/2014/main" id="{BAA430C9-1EFB-44F7-B895-13939E676316}"/>
            </a:ext>
          </a:extLst>
        </xdr:cNvPr>
        <xdr:cNvCxnSpPr/>
      </xdr:nvCxnSpPr>
      <xdr:spPr>
        <a:xfrm>
          <a:off x="11003280" y="38247301"/>
          <a:ext cx="183308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29527</xdr:colOff>
      <xdr:row>200</xdr:row>
      <xdr:rowOff>111582</xdr:rowOff>
    </xdr:from>
    <xdr:to>
      <xdr:col>103</xdr:col>
      <xdr:colOff>29051</xdr:colOff>
      <xdr:row>200</xdr:row>
      <xdr:rowOff>111582</xdr:rowOff>
    </xdr:to>
    <xdr:cxnSp macro="">
      <xdr:nvCxnSpPr>
        <xdr:cNvPr id="271" name="직선 화살표 연결선 270">
          <a:extLst>
            <a:ext uri="{FF2B5EF4-FFF2-40B4-BE49-F238E27FC236}">
              <a16:creationId xmlns:a16="http://schemas.microsoft.com/office/drawing/2014/main" id="{1F0A524C-FCA1-4502-BC50-BF30F52EC42C}"/>
            </a:ext>
          </a:extLst>
        </xdr:cNvPr>
        <xdr:cNvCxnSpPr/>
      </xdr:nvCxnSpPr>
      <xdr:spPr>
        <a:xfrm>
          <a:off x="13638371" y="38247301"/>
          <a:ext cx="1833086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21206</xdr:colOff>
      <xdr:row>168</xdr:row>
      <xdr:rowOff>124665</xdr:rowOff>
    </xdr:from>
    <xdr:to>
      <xdr:col>42</xdr:col>
      <xdr:colOff>107156</xdr:colOff>
      <xdr:row>168</xdr:row>
      <xdr:rowOff>124665</xdr:rowOff>
    </xdr:to>
    <xdr:cxnSp macro="">
      <xdr:nvCxnSpPr>
        <xdr:cNvPr id="272" name="직선 화살표 연결선 271">
          <a:extLst>
            <a:ext uri="{FF2B5EF4-FFF2-40B4-BE49-F238E27FC236}">
              <a16:creationId xmlns:a16="http://schemas.microsoft.com/office/drawing/2014/main" id="{30293347-8534-4AF7-9BCF-090EC8561414}"/>
            </a:ext>
          </a:extLst>
        </xdr:cNvPr>
        <xdr:cNvCxnSpPr/>
      </xdr:nvCxnSpPr>
      <xdr:spPr>
        <a:xfrm>
          <a:off x="4200300" y="32700165"/>
          <a:ext cx="336016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17396</xdr:colOff>
      <xdr:row>168</xdr:row>
      <xdr:rowOff>126570</xdr:rowOff>
    </xdr:from>
    <xdr:to>
      <xdr:col>82</xdr:col>
      <xdr:colOff>105251</xdr:colOff>
      <xdr:row>168</xdr:row>
      <xdr:rowOff>126570</xdr:rowOff>
    </xdr:to>
    <xdr:cxnSp macro="">
      <xdr:nvCxnSpPr>
        <xdr:cNvPr id="274" name="직선 화살표 연결선 273">
          <a:extLst>
            <a:ext uri="{FF2B5EF4-FFF2-40B4-BE49-F238E27FC236}">
              <a16:creationId xmlns:a16="http://schemas.microsoft.com/office/drawing/2014/main" id="{1E9E4966-9BB5-42CE-A27D-FBF23168A2D2}"/>
            </a:ext>
          </a:extLst>
        </xdr:cNvPr>
        <xdr:cNvCxnSpPr/>
      </xdr:nvCxnSpPr>
      <xdr:spPr>
        <a:xfrm>
          <a:off x="9435240" y="32702070"/>
          <a:ext cx="3362074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17396</xdr:colOff>
      <xdr:row>172</xdr:row>
      <xdr:rowOff>102758</xdr:rowOff>
    </xdr:from>
    <xdr:to>
      <xdr:col>62</xdr:col>
      <xdr:colOff>105251</xdr:colOff>
      <xdr:row>172</xdr:row>
      <xdr:rowOff>102758</xdr:rowOff>
    </xdr:to>
    <xdr:cxnSp macro="">
      <xdr:nvCxnSpPr>
        <xdr:cNvPr id="275" name="직선 화살표 연결선 274">
          <a:extLst>
            <a:ext uri="{FF2B5EF4-FFF2-40B4-BE49-F238E27FC236}">
              <a16:creationId xmlns:a16="http://schemas.microsoft.com/office/drawing/2014/main" id="{4CF5E7E1-0AB0-40E2-8F77-892C404AA694}"/>
            </a:ext>
          </a:extLst>
        </xdr:cNvPr>
        <xdr:cNvCxnSpPr/>
      </xdr:nvCxnSpPr>
      <xdr:spPr>
        <a:xfrm>
          <a:off x="6815865" y="33309289"/>
          <a:ext cx="3362074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45019</xdr:colOff>
      <xdr:row>172</xdr:row>
      <xdr:rowOff>110854</xdr:rowOff>
    </xdr:from>
    <xdr:to>
      <xdr:col>102</xdr:col>
      <xdr:colOff>127159</xdr:colOff>
      <xdr:row>172</xdr:row>
      <xdr:rowOff>110854</xdr:rowOff>
    </xdr:to>
    <xdr:cxnSp macro="">
      <xdr:nvCxnSpPr>
        <xdr:cNvPr id="276" name="직선 화살표 연결선 275">
          <a:extLst>
            <a:ext uri="{FF2B5EF4-FFF2-40B4-BE49-F238E27FC236}">
              <a16:creationId xmlns:a16="http://schemas.microsoft.com/office/drawing/2014/main" id="{02E3DD89-45D0-403E-A83B-00BFA14591B9}"/>
            </a:ext>
          </a:extLst>
        </xdr:cNvPr>
        <xdr:cNvCxnSpPr/>
      </xdr:nvCxnSpPr>
      <xdr:spPr>
        <a:xfrm>
          <a:off x="12082238" y="33317385"/>
          <a:ext cx="335635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682241</xdr:colOff>
      <xdr:row>172</xdr:row>
      <xdr:rowOff>110854</xdr:rowOff>
    </xdr:from>
    <xdr:to>
      <xdr:col>22</xdr:col>
      <xdr:colOff>107156</xdr:colOff>
      <xdr:row>172</xdr:row>
      <xdr:rowOff>110854</xdr:rowOff>
    </xdr:to>
    <xdr:cxnSp macro="">
      <xdr:nvCxnSpPr>
        <xdr:cNvPr id="277" name="직선 화살표 연결선 276">
          <a:extLst>
            <a:ext uri="{FF2B5EF4-FFF2-40B4-BE49-F238E27FC236}">
              <a16:creationId xmlns:a16="http://schemas.microsoft.com/office/drawing/2014/main" id="{ACEA7078-5463-45EF-98C1-72D4888BABE7}"/>
            </a:ext>
          </a:extLst>
        </xdr:cNvPr>
        <xdr:cNvCxnSpPr/>
      </xdr:nvCxnSpPr>
      <xdr:spPr>
        <a:xfrm>
          <a:off x="2337210" y="33317385"/>
          <a:ext cx="2603884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1204</xdr:colOff>
      <xdr:row>180</xdr:row>
      <xdr:rowOff>110853</xdr:rowOff>
    </xdr:from>
    <xdr:to>
      <xdr:col>22</xdr:col>
      <xdr:colOff>107156</xdr:colOff>
      <xdr:row>180</xdr:row>
      <xdr:rowOff>110853</xdr:rowOff>
    </xdr:to>
    <xdr:cxnSp macro="">
      <xdr:nvCxnSpPr>
        <xdr:cNvPr id="279" name="직선 화살표 연결선 278">
          <a:extLst>
            <a:ext uri="{FF2B5EF4-FFF2-40B4-BE49-F238E27FC236}">
              <a16:creationId xmlns:a16="http://schemas.microsoft.com/office/drawing/2014/main" id="{2DE949D5-3864-4D94-A918-DD343783095E}"/>
            </a:ext>
          </a:extLst>
        </xdr:cNvPr>
        <xdr:cNvCxnSpPr/>
      </xdr:nvCxnSpPr>
      <xdr:spPr>
        <a:xfrm>
          <a:off x="2346735" y="34710416"/>
          <a:ext cx="2594359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36922</xdr:colOff>
      <xdr:row>180</xdr:row>
      <xdr:rowOff>124665</xdr:rowOff>
    </xdr:from>
    <xdr:to>
      <xdr:col>62</xdr:col>
      <xdr:colOff>107156</xdr:colOff>
      <xdr:row>180</xdr:row>
      <xdr:rowOff>124665</xdr:rowOff>
    </xdr:to>
    <xdr:cxnSp macro="">
      <xdr:nvCxnSpPr>
        <xdr:cNvPr id="281" name="직선 화살표 연결선 280">
          <a:extLst>
            <a:ext uri="{FF2B5EF4-FFF2-40B4-BE49-F238E27FC236}">
              <a16:creationId xmlns:a16="http://schemas.microsoft.com/office/drawing/2014/main" id="{6AB311DD-DC23-48D5-8ECA-8EDBE1061BB1}"/>
            </a:ext>
          </a:extLst>
        </xdr:cNvPr>
        <xdr:cNvCxnSpPr/>
      </xdr:nvCxnSpPr>
      <xdr:spPr>
        <a:xfrm>
          <a:off x="7359266" y="34724228"/>
          <a:ext cx="2820578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36922</xdr:colOff>
      <xdr:row>180</xdr:row>
      <xdr:rowOff>114663</xdr:rowOff>
    </xdr:from>
    <xdr:to>
      <xdr:col>102</xdr:col>
      <xdr:colOff>105251</xdr:colOff>
      <xdr:row>180</xdr:row>
      <xdr:rowOff>114663</xdr:rowOff>
    </xdr:to>
    <xdr:cxnSp macro="">
      <xdr:nvCxnSpPr>
        <xdr:cNvPr id="283" name="직선 화살표 연결선 282">
          <a:extLst>
            <a:ext uri="{FF2B5EF4-FFF2-40B4-BE49-F238E27FC236}">
              <a16:creationId xmlns:a16="http://schemas.microsoft.com/office/drawing/2014/main" id="{2B5722AB-C56F-46C4-ABF2-E0AD18418E14}"/>
            </a:ext>
          </a:extLst>
        </xdr:cNvPr>
        <xdr:cNvCxnSpPr/>
      </xdr:nvCxnSpPr>
      <xdr:spPr>
        <a:xfrm>
          <a:off x="12598016" y="34714226"/>
          <a:ext cx="2818673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</xdr:colOff>
      <xdr:row>218</xdr:row>
      <xdr:rowOff>43816</xdr:rowOff>
    </xdr:from>
    <xdr:to>
      <xdr:col>33</xdr:col>
      <xdr:colOff>3810</xdr:colOff>
      <xdr:row>221</xdr:row>
      <xdr:rowOff>34291</xdr:rowOff>
    </xdr:to>
    <xdr:cxnSp macro="">
      <xdr:nvCxnSpPr>
        <xdr:cNvPr id="284" name="직선 연결선 283">
          <a:extLst>
            <a:ext uri="{FF2B5EF4-FFF2-40B4-BE49-F238E27FC236}">
              <a16:creationId xmlns:a16="http://schemas.microsoft.com/office/drawing/2014/main" id="{C7810BA2-C28B-447B-83AE-90E33A517DA3}"/>
            </a:ext>
          </a:extLst>
        </xdr:cNvPr>
        <xdr:cNvCxnSpPr/>
      </xdr:nvCxnSpPr>
      <xdr:spPr>
        <a:xfrm>
          <a:off x="6278404" y="41810941"/>
          <a:ext cx="0" cy="28813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19525</xdr:colOff>
      <xdr:row>220</xdr:row>
      <xdr:rowOff>83343</xdr:rowOff>
    </xdr:from>
    <xdr:to>
      <xdr:col>32</xdr:col>
      <xdr:colOff>119062</xdr:colOff>
      <xdr:row>220</xdr:row>
      <xdr:rowOff>83343</xdr:rowOff>
    </xdr:to>
    <xdr:cxnSp macro="">
      <xdr:nvCxnSpPr>
        <xdr:cNvPr id="285" name="직선 연결선 284">
          <a:extLst>
            <a:ext uri="{FF2B5EF4-FFF2-40B4-BE49-F238E27FC236}">
              <a16:creationId xmlns:a16="http://schemas.microsoft.com/office/drawing/2014/main" id="{4E3AC7F4-C746-46C8-BDAE-7394CAC846EB}"/>
            </a:ext>
          </a:extLst>
        </xdr:cNvPr>
        <xdr:cNvCxnSpPr/>
      </xdr:nvCxnSpPr>
      <xdr:spPr>
        <a:xfrm>
          <a:off x="5770244" y="42148124"/>
          <a:ext cx="492443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126683</xdr:colOff>
      <xdr:row>225</xdr:row>
      <xdr:rowOff>18099</xdr:rowOff>
    </xdr:from>
    <xdr:to>
      <xdr:col>72</xdr:col>
      <xdr:colOff>126683</xdr:colOff>
      <xdr:row>227</xdr:row>
      <xdr:rowOff>103824</xdr:rowOff>
    </xdr:to>
    <xdr:cxnSp macro="">
      <xdr:nvCxnSpPr>
        <xdr:cNvPr id="287" name="직선 연결선 286">
          <a:extLst>
            <a:ext uri="{FF2B5EF4-FFF2-40B4-BE49-F238E27FC236}">
              <a16:creationId xmlns:a16="http://schemas.microsoft.com/office/drawing/2014/main" id="{DD8AA21B-0C3D-4DE4-A2CA-1E1C232A3A89}"/>
            </a:ext>
          </a:extLst>
        </xdr:cNvPr>
        <xdr:cNvCxnSpPr/>
      </xdr:nvCxnSpPr>
      <xdr:spPr>
        <a:xfrm>
          <a:off x="11509058" y="43106818"/>
          <a:ext cx="0" cy="49053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27621</xdr:colOff>
      <xdr:row>226</xdr:row>
      <xdr:rowOff>97154</xdr:rowOff>
    </xdr:from>
    <xdr:to>
      <xdr:col>73</xdr:col>
      <xdr:colOff>1904</xdr:colOff>
      <xdr:row>226</xdr:row>
      <xdr:rowOff>97154</xdr:rowOff>
    </xdr:to>
    <xdr:cxnSp macro="">
      <xdr:nvCxnSpPr>
        <xdr:cNvPr id="288" name="직선 연결선 287">
          <a:extLst>
            <a:ext uri="{FF2B5EF4-FFF2-40B4-BE49-F238E27FC236}">
              <a16:creationId xmlns:a16="http://schemas.microsoft.com/office/drawing/2014/main" id="{45952308-CBD5-4B4D-9C73-5FE964DD2904}"/>
            </a:ext>
          </a:extLst>
        </xdr:cNvPr>
        <xdr:cNvCxnSpPr/>
      </xdr:nvCxnSpPr>
      <xdr:spPr>
        <a:xfrm>
          <a:off x="11017090" y="43388279"/>
          <a:ext cx="498158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118586</xdr:colOff>
      <xdr:row>225</xdr:row>
      <xdr:rowOff>21909</xdr:rowOff>
    </xdr:from>
    <xdr:to>
      <xdr:col>73</xdr:col>
      <xdr:colOff>118586</xdr:colOff>
      <xdr:row>227</xdr:row>
      <xdr:rowOff>101919</xdr:rowOff>
    </xdr:to>
    <xdr:cxnSp macro="">
      <xdr:nvCxnSpPr>
        <xdr:cNvPr id="289" name="직선 연결선 288">
          <a:extLst>
            <a:ext uri="{FF2B5EF4-FFF2-40B4-BE49-F238E27FC236}">
              <a16:creationId xmlns:a16="http://schemas.microsoft.com/office/drawing/2014/main" id="{5285E419-324F-4A0C-B8FC-F1724DEEF7A4}"/>
            </a:ext>
          </a:extLst>
        </xdr:cNvPr>
        <xdr:cNvCxnSpPr/>
      </xdr:nvCxnSpPr>
      <xdr:spPr>
        <a:xfrm>
          <a:off x="11631930" y="43110628"/>
          <a:ext cx="0" cy="48482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1429</xdr:colOff>
      <xdr:row>225</xdr:row>
      <xdr:rowOff>18099</xdr:rowOff>
    </xdr:from>
    <xdr:to>
      <xdr:col>78</xdr:col>
      <xdr:colOff>1429</xdr:colOff>
      <xdr:row>227</xdr:row>
      <xdr:rowOff>98109</xdr:rowOff>
    </xdr:to>
    <xdr:cxnSp macro="">
      <xdr:nvCxnSpPr>
        <xdr:cNvPr id="290" name="직선 연결선 289">
          <a:extLst>
            <a:ext uri="{FF2B5EF4-FFF2-40B4-BE49-F238E27FC236}">
              <a16:creationId xmlns:a16="http://schemas.microsoft.com/office/drawing/2014/main" id="{8C0FB0F6-6FC3-45CF-A651-6EAE2B6B2AC4}"/>
            </a:ext>
          </a:extLst>
        </xdr:cNvPr>
        <xdr:cNvCxnSpPr/>
      </xdr:nvCxnSpPr>
      <xdr:spPr>
        <a:xfrm>
          <a:off x="12169617" y="43106818"/>
          <a:ext cx="0" cy="48482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1903</xdr:colOff>
      <xdr:row>226</xdr:row>
      <xdr:rowOff>81438</xdr:rowOff>
    </xdr:from>
    <xdr:to>
      <xdr:col>77</xdr:col>
      <xdr:colOff>109060</xdr:colOff>
      <xdr:row>226</xdr:row>
      <xdr:rowOff>81438</xdr:rowOff>
    </xdr:to>
    <xdr:cxnSp macro="">
      <xdr:nvCxnSpPr>
        <xdr:cNvPr id="291" name="직선 연결선 290">
          <a:extLst>
            <a:ext uri="{FF2B5EF4-FFF2-40B4-BE49-F238E27FC236}">
              <a16:creationId xmlns:a16="http://schemas.microsoft.com/office/drawing/2014/main" id="{ACBCFDFD-2D22-4260-95E1-D486121174A5}"/>
            </a:ext>
          </a:extLst>
        </xdr:cNvPr>
        <xdr:cNvCxnSpPr/>
      </xdr:nvCxnSpPr>
      <xdr:spPr>
        <a:xfrm>
          <a:off x="11646216" y="43372563"/>
          <a:ext cx="500063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15716</xdr:colOff>
      <xdr:row>161</xdr:row>
      <xdr:rowOff>56197</xdr:rowOff>
    </xdr:from>
    <xdr:to>
      <xdr:col>37</xdr:col>
      <xdr:colOff>0</xdr:colOff>
      <xdr:row>205</xdr:row>
      <xdr:rowOff>93821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7CDFEC4-4C38-49DD-AD04-4A264E05F664}"/>
            </a:ext>
          </a:extLst>
        </xdr:cNvPr>
        <xdr:cNvSpPr/>
      </xdr:nvSpPr>
      <xdr:spPr>
        <a:xfrm>
          <a:off x="6290310" y="31679197"/>
          <a:ext cx="508159" cy="7717155"/>
        </a:xfrm>
        <a:prstGeom prst="rect">
          <a:avLst/>
        </a:prstGeom>
        <a:solidFill>
          <a:schemeClr val="accent4">
            <a:lumMod val="60000"/>
            <a:lumOff val="40000"/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23812</xdr:colOff>
      <xdr:row>161</xdr:row>
      <xdr:rowOff>72389</xdr:rowOff>
    </xdr:from>
    <xdr:to>
      <xdr:col>56</xdr:col>
      <xdr:colOff>119063</xdr:colOff>
      <xdr:row>205</xdr:row>
      <xdr:rowOff>110013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ADF4FC77-8AED-4A9D-92A3-83153DB3131C}"/>
            </a:ext>
          </a:extLst>
        </xdr:cNvPr>
        <xdr:cNvSpPr/>
      </xdr:nvSpPr>
      <xdr:spPr>
        <a:xfrm>
          <a:off x="8917781" y="31695389"/>
          <a:ext cx="488157" cy="7717155"/>
        </a:xfrm>
        <a:prstGeom prst="rect">
          <a:avLst/>
        </a:prstGeom>
        <a:solidFill>
          <a:schemeClr val="accent6">
            <a:lumMod val="75000"/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3809</xdr:colOff>
      <xdr:row>141</xdr:row>
      <xdr:rowOff>43815</xdr:rowOff>
    </xdr:from>
    <xdr:to>
      <xdr:col>30</xdr:col>
      <xdr:colOff>3809</xdr:colOff>
      <xdr:row>142</xdr:row>
      <xdr:rowOff>129540</xdr:rowOff>
    </xdr:to>
    <xdr:cxnSp macro="">
      <xdr:nvCxnSpPr>
        <xdr:cNvPr id="138" name="직선 연결선 137">
          <a:extLst>
            <a:ext uri="{FF2B5EF4-FFF2-40B4-BE49-F238E27FC236}">
              <a16:creationId xmlns:a16="http://schemas.microsoft.com/office/drawing/2014/main" id="{F1606D69-0AC2-4A73-9FF2-A8CE457439DE}"/>
            </a:ext>
          </a:extLst>
        </xdr:cNvPr>
        <xdr:cNvCxnSpPr/>
      </xdr:nvCxnSpPr>
      <xdr:spPr>
        <a:xfrm>
          <a:off x="2611278" y="30632876"/>
          <a:ext cx="0" cy="29003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3809</xdr:colOff>
      <xdr:row>141</xdr:row>
      <xdr:rowOff>69533</xdr:rowOff>
    </xdr:from>
    <xdr:to>
      <xdr:col>60</xdr:col>
      <xdr:colOff>3809</xdr:colOff>
      <xdr:row>142</xdr:row>
      <xdr:rowOff>157163</xdr:rowOff>
    </xdr:to>
    <xdr:cxnSp macro="">
      <xdr:nvCxnSpPr>
        <xdr:cNvPr id="139" name="직선 연결선 138">
          <a:extLst>
            <a:ext uri="{FF2B5EF4-FFF2-40B4-BE49-F238E27FC236}">
              <a16:creationId xmlns:a16="http://schemas.microsoft.com/office/drawing/2014/main" id="{31897875-1298-4C5D-9CF4-68F835CDD322}"/>
            </a:ext>
          </a:extLst>
        </xdr:cNvPr>
        <xdr:cNvCxnSpPr/>
      </xdr:nvCxnSpPr>
      <xdr:spPr>
        <a:xfrm>
          <a:off x="6540340" y="30654784"/>
          <a:ext cx="0" cy="29384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3809</xdr:colOff>
      <xdr:row>142</xdr:row>
      <xdr:rowOff>53816</xdr:rowOff>
    </xdr:from>
    <xdr:to>
      <xdr:col>59</xdr:col>
      <xdr:colOff>119062</xdr:colOff>
      <xdr:row>142</xdr:row>
      <xdr:rowOff>53816</xdr:rowOff>
    </xdr:to>
    <xdr:cxnSp macro="">
      <xdr:nvCxnSpPr>
        <xdr:cNvPr id="140" name="직선 연결선 139">
          <a:extLst>
            <a:ext uri="{FF2B5EF4-FFF2-40B4-BE49-F238E27FC236}">
              <a16:creationId xmlns:a16="http://schemas.microsoft.com/office/drawing/2014/main" id="{B0A798BE-AA90-40B6-B231-CEC09304B9EE}"/>
            </a:ext>
          </a:extLst>
        </xdr:cNvPr>
        <xdr:cNvCxnSpPr/>
      </xdr:nvCxnSpPr>
      <xdr:spPr>
        <a:xfrm>
          <a:off x="2611278" y="30847189"/>
          <a:ext cx="3915252" cy="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129457</xdr:colOff>
      <xdr:row>70</xdr:row>
      <xdr:rowOff>160776</xdr:rowOff>
    </xdr:from>
    <xdr:to>
      <xdr:col>21</xdr:col>
      <xdr:colOff>91187</xdr:colOff>
      <xdr:row>71</xdr:row>
      <xdr:rowOff>79731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12006459-41D5-41EF-B7FA-2BCB5487D520}"/>
            </a:ext>
          </a:extLst>
        </xdr:cNvPr>
        <xdr:cNvSpPr/>
      </xdr:nvSpPr>
      <xdr:spPr>
        <a:xfrm>
          <a:off x="2998863" y="14424464"/>
          <a:ext cx="1795293" cy="12136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122789</xdr:colOff>
      <xdr:row>71</xdr:row>
      <xdr:rowOff>174112</xdr:rowOff>
    </xdr:from>
    <xdr:to>
      <xdr:col>21</xdr:col>
      <xdr:colOff>59279</xdr:colOff>
      <xdr:row>72</xdr:row>
      <xdr:rowOff>97353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F79C7770-1533-4FA6-8F3A-2AFB350CAC6B}"/>
            </a:ext>
          </a:extLst>
        </xdr:cNvPr>
        <xdr:cNvSpPr/>
      </xdr:nvSpPr>
      <xdr:spPr>
        <a:xfrm>
          <a:off x="2989814" y="14490187"/>
          <a:ext cx="1803390" cy="12326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285750</xdr:colOff>
      <xdr:row>71</xdr:row>
      <xdr:rowOff>29920</xdr:rowOff>
    </xdr:from>
    <xdr:to>
      <xdr:col>7</xdr:col>
      <xdr:colOff>115645</xdr:colOff>
      <xdr:row>71</xdr:row>
      <xdr:rowOff>104775</xdr:rowOff>
    </xdr:to>
    <xdr:cxnSp macro="">
      <xdr:nvCxnSpPr>
        <xdr:cNvPr id="143" name="직선 화살표 연결선 142">
          <a:extLst>
            <a:ext uri="{FF2B5EF4-FFF2-40B4-BE49-F238E27FC236}">
              <a16:creationId xmlns:a16="http://schemas.microsoft.com/office/drawing/2014/main" id="{BB74622C-EEF1-4004-83B8-AEF70B1F20E1}"/>
            </a:ext>
          </a:extLst>
        </xdr:cNvPr>
        <xdr:cNvCxnSpPr/>
      </xdr:nvCxnSpPr>
      <xdr:spPr>
        <a:xfrm flipV="1">
          <a:off x="1933575" y="14345995"/>
          <a:ext cx="1049095" cy="7485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281940</xdr:colOff>
      <xdr:row>72</xdr:row>
      <xdr:rowOff>37540</xdr:rowOff>
    </xdr:from>
    <xdr:to>
      <xdr:col>7</xdr:col>
      <xdr:colOff>115645</xdr:colOff>
      <xdr:row>72</xdr:row>
      <xdr:rowOff>112395</xdr:rowOff>
    </xdr:to>
    <xdr:cxnSp macro="">
      <xdr:nvCxnSpPr>
        <xdr:cNvPr id="146" name="직선 화살표 연결선 145">
          <a:extLst>
            <a:ext uri="{FF2B5EF4-FFF2-40B4-BE49-F238E27FC236}">
              <a16:creationId xmlns:a16="http://schemas.microsoft.com/office/drawing/2014/main" id="{5981B95D-C920-42DE-9AE2-8EE652A8BCEE}"/>
            </a:ext>
          </a:extLst>
        </xdr:cNvPr>
        <xdr:cNvCxnSpPr/>
      </xdr:nvCxnSpPr>
      <xdr:spPr>
        <a:xfrm flipV="1">
          <a:off x="1929765" y="14553640"/>
          <a:ext cx="1052905" cy="7485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127158</xdr:colOff>
      <xdr:row>33</xdr:row>
      <xdr:rowOff>77151</xdr:rowOff>
    </xdr:from>
    <xdr:to>
      <xdr:col>5</xdr:col>
      <xdr:colOff>127158</xdr:colOff>
      <xdr:row>48</xdr:row>
      <xdr:rowOff>71437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E20043A8-6184-423B-9C10-70C54120F0EB}"/>
            </a:ext>
          </a:extLst>
        </xdr:cNvPr>
        <xdr:cNvCxnSpPr/>
      </xdr:nvCxnSpPr>
      <xdr:spPr>
        <a:xfrm>
          <a:off x="2639377" y="7280432"/>
          <a:ext cx="0" cy="281606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3809</xdr:colOff>
      <xdr:row>33</xdr:row>
      <xdr:rowOff>41432</xdr:rowOff>
    </xdr:from>
    <xdr:to>
      <xdr:col>12</xdr:col>
      <xdr:colOff>3809</xdr:colOff>
      <xdr:row>34</xdr:row>
      <xdr:rowOff>11906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C074727-1FC1-4EC2-B088-985E279403A7}"/>
            </a:ext>
          </a:extLst>
        </xdr:cNvPr>
        <xdr:cNvCxnSpPr/>
      </xdr:nvCxnSpPr>
      <xdr:spPr>
        <a:xfrm>
          <a:off x="3432809" y="8054338"/>
          <a:ext cx="0" cy="17288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3808</xdr:colOff>
      <xdr:row>36</xdr:row>
      <xdr:rowOff>11906</xdr:rowOff>
    </xdr:from>
    <xdr:to>
      <xdr:col>66</xdr:col>
      <xdr:colOff>3808</xdr:colOff>
      <xdr:row>36</xdr:row>
      <xdr:rowOff>186690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24DF921-98E0-4EB6-AC46-8359FC66569E}"/>
            </a:ext>
          </a:extLst>
        </xdr:cNvPr>
        <xdr:cNvCxnSpPr/>
      </xdr:nvCxnSpPr>
      <xdr:spPr>
        <a:xfrm>
          <a:off x="10505121" y="9036844"/>
          <a:ext cx="0" cy="17478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127159</xdr:colOff>
      <xdr:row>33</xdr:row>
      <xdr:rowOff>200023</xdr:rowOff>
    </xdr:from>
    <xdr:to>
      <xdr:col>66</xdr:col>
      <xdr:colOff>11906</xdr:colOff>
      <xdr:row>36</xdr:row>
      <xdr:rowOff>23812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54971937-5917-4459-9574-8DD5C4CCEEC8}"/>
            </a:ext>
          </a:extLst>
        </xdr:cNvPr>
        <xdr:cNvCxnSpPr/>
      </xdr:nvCxnSpPr>
      <xdr:spPr>
        <a:xfrm>
          <a:off x="3425190" y="8212929"/>
          <a:ext cx="7088029" cy="83582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29</xdr:row>
      <xdr:rowOff>63340</xdr:rowOff>
    </xdr:from>
    <xdr:to>
      <xdr:col>6</xdr:col>
      <xdr:colOff>-1</xdr:colOff>
      <xdr:row>31</xdr:row>
      <xdr:rowOff>166687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A3DF3372-FE20-4969-9A7C-CF7E154FCA58}"/>
            </a:ext>
          </a:extLst>
        </xdr:cNvPr>
        <xdr:cNvCxnSpPr/>
      </xdr:nvCxnSpPr>
      <xdr:spPr>
        <a:xfrm>
          <a:off x="2643187" y="6409371"/>
          <a:ext cx="0" cy="50816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-1</xdr:colOff>
      <xdr:row>30</xdr:row>
      <xdr:rowOff>59531</xdr:rowOff>
    </xdr:from>
    <xdr:to>
      <xdr:col>18</xdr:col>
      <xdr:colOff>-1</xdr:colOff>
      <xdr:row>31</xdr:row>
      <xdr:rowOff>174307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35614C-19AC-46EF-880A-12EC6BA46EF8}"/>
            </a:ext>
          </a:extLst>
        </xdr:cNvPr>
        <xdr:cNvCxnSpPr/>
      </xdr:nvCxnSpPr>
      <xdr:spPr>
        <a:xfrm>
          <a:off x="4214812" y="6607969"/>
          <a:ext cx="0" cy="31718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-1</xdr:colOff>
      <xdr:row>29</xdr:row>
      <xdr:rowOff>43813</xdr:rowOff>
    </xdr:from>
    <xdr:to>
      <xdr:col>30</xdr:col>
      <xdr:colOff>-1</xdr:colOff>
      <xdr:row>31</xdr:row>
      <xdr:rowOff>162400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9F52D8D8-1FD0-4D3F-8885-7D7CBA9FCDEB}"/>
            </a:ext>
          </a:extLst>
        </xdr:cNvPr>
        <xdr:cNvCxnSpPr/>
      </xdr:nvCxnSpPr>
      <xdr:spPr>
        <a:xfrm>
          <a:off x="5786437" y="6389844"/>
          <a:ext cx="0" cy="5234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</xdr:colOff>
      <xdr:row>31</xdr:row>
      <xdr:rowOff>85249</xdr:rowOff>
    </xdr:from>
    <xdr:to>
      <xdr:col>18</xdr:col>
      <xdr:colOff>-1</xdr:colOff>
      <xdr:row>31</xdr:row>
      <xdr:rowOff>85249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32FF7FF6-CEA4-4E40-810B-F1428C654633}"/>
            </a:ext>
          </a:extLst>
        </xdr:cNvPr>
        <xdr:cNvCxnSpPr/>
      </xdr:nvCxnSpPr>
      <xdr:spPr>
        <a:xfrm>
          <a:off x="2653189" y="6836093"/>
          <a:ext cx="156162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</xdr:colOff>
      <xdr:row>31</xdr:row>
      <xdr:rowOff>87154</xdr:rowOff>
    </xdr:from>
    <xdr:to>
      <xdr:col>30</xdr:col>
      <xdr:colOff>-1</xdr:colOff>
      <xdr:row>31</xdr:row>
      <xdr:rowOff>87154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7982B50-8644-4394-969A-B05B02646B6A}"/>
            </a:ext>
          </a:extLst>
        </xdr:cNvPr>
        <xdr:cNvCxnSpPr/>
      </xdr:nvCxnSpPr>
      <xdr:spPr>
        <a:xfrm>
          <a:off x="4226719" y="6837998"/>
          <a:ext cx="155971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39528</xdr:colOff>
      <xdr:row>30</xdr:row>
      <xdr:rowOff>11430</xdr:rowOff>
    </xdr:from>
    <xdr:to>
      <xdr:col>29</xdr:col>
      <xdr:colOff>119062</xdr:colOff>
      <xdr:row>30</xdr:row>
      <xdr:rowOff>11430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A676877-A471-4771-AB3D-5C5364F39383}"/>
            </a:ext>
          </a:extLst>
        </xdr:cNvPr>
        <xdr:cNvCxnSpPr/>
      </xdr:nvCxnSpPr>
      <xdr:spPr>
        <a:xfrm>
          <a:off x="2682716" y="6559868"/>
          <a:ext cx="3091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</xdr:colOff>
      <xdr:row>56</xdr:row>
      <xdr:rowOff>93344</xdr:rowOff>
    </xdr:from>
    <xdr:to>
      <xdr:col>26</xdr:col>
      <xdr:colOff>105251</xdr:colOff>
      <xdr:row>56</xdr:row>
      <xdr:rowOff>93344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53794141-F55C-4463-B80B-CCC4010C0139}"/>
            </a:ext>
          </a:extLst>
        </xdr:cNvPr>
        <xdr:cNvCxnSpPr/>
      </xdr:nvCxnSpPr>
      <xdr:spPr>
        <a:xfrm>
          <a:off x="3976687" y="11832907"/>
          <a:ext cx="13911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21908</xdr:colOff>
      <xdr:row>56</xdr:row>
      <xdr:rowOff>117156</xdr:rowOff>
    </xdr:from>
    <xdr:to>
      <xdr:col>56</xdr:col>
      <xdr:colOff>21908</xdr:colOff>
      <xdr:row>56</xdr:row>
      <xdr:rowOff>117156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EA6C0A7-1D55-40C0-BCE8-2E52B66B1992}"/>
            </a:ext>
          </a:extLst>
        </xdr:cNvPr>
        <xdr:cNvCxnSpPr/>
      </xdr:nvCxnSpPr>
      <xdr:spPr>
        <a:xfrm>
          <a:off x="8165783" y="11856719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10518</xdr:colOff>
      <xdr:row>57</xdr:row>
      <xdr:rowOff>130968</xdr:rowOff>
    </xdr:from>
    <xdr:to>
      <xdr:col>71</xdr:col>
      <xdr:colOff>42506</xdr:colOff>
      <xdr:row>61</xdr:row>
      <xdr:rowOff>95911</xdr:rowOff>
    </xdr:to>
    <xdr:sp macro="" textlink="">
      <xdr:nvSpPr>
        <xdr:cNvPr id="5" name="자유형: 도형 4">
          <a:extLst>
            <a:ext uri="{FF2B5EF4-FFF2-40B4-BE49-F238E27FC236}">
              <a16:creationId xmlns:a16="http://schemas.microsoft.com/office/drawing/2014/main" id="{683DAC72-1E56-483A-90B6-1BB7B0966256}"/>
            </a:ext>
          </a:extLst>
        </xdr:cNvPr>
        <xdr:cNvSpPr/>
      </xdr:nvSpPr>
      <xdr:spPr>
        <a:xfrm>
          <a:off x="5142112" y="12072937"/>
          <a:ext cx="6056550" cy="774568"/>
        </a:xfrm>
        <a:custGeom>
          <a:avLst/>
          <a:gdLst>
            <a:gd name="connsiteX0" fmla="*/ 5978325 w 6056550"/>
            <a:gd name="connsiteY0" fmla="*/ 154782 h 774568"/>
            <a:gd name="connsiteX1" fmla="*/ 5621138 w 6056550"/>
            <a:gd name="connsiteY1" fmla="*/ 476250 h 774568"/>
            <a:gd name="connsiteX2" fmla="*/ 2632669 w 6056550"/>
            <a:gd name="connsiteY2" fmla="*/ 773907 h 774568"/>
            <a:gd name="connsiteX3" fmla="*/ 84732 w 6056550"/>
            <a:gd name="connsiteY3" fmla="*/ 392907 h 774568"/>
            <a:gd name="connsiteX4" fmla="*/ 560982 w 6056550"/>
            <a:gd name="connsiteY4" fmla="*/ 0 h 774568"/>
            <a:gd name="connsiteX5" fmla="*/ 560982 w 6056550"/>
            <a:gd name="connsiteY5" fmla="*/ 0 h 7745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56550" h="774568">
              <a:moveTo>
                <a:pt x="5978325" y="154782"/>
              </a:moveTo>
              <a:cubicBezTo>
                <a:pt x="6078536" y="263922"/>
                <a:pt x="6178747" y="373063"/>
                <a:pt x="5621138" y="476250"/>
              </a:cubicBezTo>
              <a:cubicBezTo>
                <a:pt x="5063529" y="579437"/>
                <a:pt x="3555403" y="787797"/>
                <a:pt x="2632669" y="773907"/>
              </a:cubicBezTo>
              <a:cubicBezTo>
                <a:pt x="1709935" y="760017"/>
                <a:pt x="430013" y="521892"/>
                <a:pt x="84732" y="392907"/>
              </a:cubicBezTo>
              <a:cubicBezTo>
                <a:pt x="-260549" y="263923"/>
                <a:pt x="560982" y="0"/>
                <a:pt x="560982" y="0"/>
              </a:cubicBezTo>
              <a:lnTo>
                <a:pt x="560982" y="0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20003</xdr:colOff>
      <xdr:row>53</xdr:row>
      <xdr:rowOff>35718</xdr:rowOff>
    </xdr:from>
    <xdr:to>
      <xdr:col>41</xdr:col>
      <xdr:colOff>124777</xdr:colOff>
      <xdr:row>55</xdr:row>
      <xdr:rowOff>57150</xdr:rowOff>
    </xdr:to>
    <xdr:sp macro="" textlink="">
      <xdr:nvSpPr>
        <xdr:cNvPr id="17" name="화살표: 아래로 구부러짐 16">
          <a:extLst>
            <a:ext uri="{FF2B5EF4-FFF2-40B4-BE49-F238E27FC236}">
              <a16:creationId xmlns:a16="http://schemas.microsoft.com/office/drawing/2014/main" id="{ACF8E674-BC03-44AE-989C-76DCBD737BFE}"/>
            </a:ext>
          </a:extLst>
        </xdr:cNvPr>
        <xdr:cNvSpPr/>
      </xdr:nvSpPr>
      <xdr:spPr>
        <a:xfrm>
          <a:off x="6461284" y="11168062"/>
          <a:ext cx="890587" cy="426244"/>
        </a:xfrm>
        <a:prstGeom prst="curvedDownArrow">
          <a:avLst>
            <a:gd name="adj1" fmla="val 8353"/>
            <a:gd name="adj2" fmla="val 64335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63</xdr:col>
      <xdr:colOff>51912</xdr:colOff>
      <xdr:row>53</xdr:row>
      <xdr:rowOff>47624</xdr:rowOff>
    </xdr:from>
    <xdr:to>
      <xdr:col>70</xdr:col>
      <xdr:colOff>31432</xdr:colOff>
      <xdr:row>55</xdr:row>
      <xdr:rowOff>65246</xdr:rowOff>
    </xdr:to>
    <xdr:sp macro="" textlink="">
      <xdr:nvSpPr>
        <xdr:cNvPr id="18" name="화살표: 아래로 구부러짐 17">
          <a:extLst>
            <a:ext uri="{FF2B5EF4-FFF2-40B4-BE49-F238E27FC236}">
              <a16:creationId xmlns:a16="http://schemas.microsoft.com/office/drawing/2014/main" id="{BE0B3E2D-65A3-402D-B397-503C7D20F337}"/>
            </a:ext>
          </a:extLst>
        </xdr:cNvPr>
        <xdr:cNvSpPr/>
      </xdr:nvSpPr>
      <xdr:spPr>
        <a:xfrm>
          <a:off x="10160318" y="11179968"/>
          <a:ext cx="896302" cy="422434"/>
        </a:xfrm>
        <a:prstGeom prst="curvedDownArrow">
          <a:avLst>
            <a:gd name="adj1" fmla="val 8353"/>
            <a:gd name="adj2" fmla="val 64335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0</xdr:colOff>
      <xdr:row>58</xdr:row>
      <xdr:rowOff>20002</xdr:rowOff>
    </xdr:from>
    <xdr:to>
      <xdr:col>39</xdr:col>
      <xdr:colOff>0</xdr:colOff>
      <xdr:row>64</xdr:row>
      <xdr:rowOff>23812</xdr:rowOff>
    </xdr:to>
    <xdr:sp macro="" textlink="">
      <xdr:nvSpPr>
        <xdr:cNvPr id="20" name="자유형: 도형 19">
          <a:extLst>
            <a:ext uri="{FF2B5EF4-FFF2-40B4-BE49-F238E27FC236}">
              <a16:creationId xmlns:a16="http://schemas.microsoft.com/office/drawing/2014/main" id="{1B14AD32-9E0E-4294-941E-9A6E77DD7EAA}"/>
            </a:ext>
          </a:extLst>
        </xdr:cNvPr>
        <xdr:cNvSpPr/>
      </xdr:nvSpPr>
      <xdr:spPr>
        <a:xfrm>
          <a:off x="5655469" y="12164377"/>
          <a:ext cx="1309687" cy="1218248"/>
        </a:xfrm>
        <a:custGeom>
          <a:avLst/>
          <a:gdLst>
            <a:gd name="connsiteX0" fmla="*/ 1666875 w 1666875"/>
            <a:gd name="connsiteY0" fmla="*/ 0 h 964407"/>
            <a:gd name="connsiteX1" fmla="*/ 1143000 w 1666875"/>
            <a:gd name="connsiteY1" fmla="*/ 714375 h 964407"/>
            <a:gd name="connsiteX2" fmla="*/ 0 w 1666875"/>
            <a:gd name="connsiteY2" fmla="*/ 964407 h 964407"/>
            <a:gd name="connsiteX3" fmla="*/ 0 w 1666875"/>
            <a:gd name="connsiteY3" fmla="*/ 964407 h 9644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66875" h="964407">
              <a:moveTo>
                <a:pt x="1666875" y="0"/>
              </a:moveTo>
              <a:cubicBezTo>
                <a:pt x="1543843" y="276820"/>
                <a:pt x="1420812" y="553641"/>
                <a:pt x="1143000" y="714375"/>
              </a:cubicBezTo>
              <a:cubicBezTo>
                <a:pt x="865188" y="875109"/>
                <a:pt x="0" y="964407"/>
                <a:pt x="0" y="964407"/>
              </a:cubicBezTo>
              <a:lnTo>
                <a:pt x="0" y="96440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58</xdr:row>
      <xdr:rowOff>26192</xdr:rowOff>
    </xdr:from>
    <xdr:to>
      <xdr:col>67</xdr:col>
      <xdr:colOff>120968</xdr:colOff>
      <xdr:row>64</xdr:row>
      <xdr:rowOff>95249</xdr:rowOff>
    </xdr:to>
    <xdr:sp macro="" textlink="">
      <xdr:nvSpPr>
        <xdr:cNvPr id="21" name="자유형: 도형 20">
          <a:extLst>
            <a:ext uri="{FF2B5EF4-FFF2-40B4-BE49-F238E27FC236}">
              <a16:creationId xmlns:a16="http://schemas.microsoft.com/office/drawing/2014/main" id="{5DCC9187-6617-4217-9736-1C7BEC7C31B9}"/>
            </a:ext>
          </a:extLst>
        </xdr:cNvPr>
        <xdr:cNvSpPr/>
      </xdr:nvSpPr>
      <xdr:spPr>
        <a:xfrm>
          <a:off x="5655469" y="12170567"/>
          <a:ext cx="5097780" cy="1283495"/>
        </a:xfrm>
        <a:custGeom>
          <a:avLst/>
          <a:gdLst>
            <a:gd name="connsiteX0" fmla="*/ 1666875 w 1666875"/>
            <a:gd name="connsiteY0" fmla="*/ 0 h 964407"/>
            <a:gd name="connsiteX1" fmla="*/ 1143000 w 1666875"/>
            <a:gd name="connsiteY1" fmla="*/ 714375 h 964407"/>
            <a:gd name="connsiteX2" fmla="*/ 0 w 1666875"/>
            <a:gd name="connsiteY2" fmla="*/ 964407 h 964407"/>
            <a:gd name="connsiteX3" fmla="*/ 0 w 1666875"/>
            <a:gd name="connsiteY3" fmla="*/ 964407 h 9644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66875" h="964407">
              <a:moveTo>
                <a:pt x="1666875" y="0"/>
              </a:moveTo>
              <a:cubicBezTo>
                <a:pt x="1543843" y="276820"/>
                <a:pt x="1420812" y="553641"/>
                <a:pt x="1143000" y="714375"/>
              </a:cubicBezTo>
              <a:cubicBezTo>
                <a:pt x="865188" y="875109"/>
                <a:pt x="0" y="964407"/>
                <a:pt x="0" y="964407"/>
              </a:cubicBezTo>
              <a:lnTo>
                <a:pt x="0" y="96440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</xdr:colOff>
      <xdr:row>8</xdr:row>
      <xdr:rowOff>81642</xdr:rowOff>
    </xdr:from>
    <xdr:to>
      <xdr:col>10</xdr:col>
      <xdr:colOff>533357</xdr:colOff>
      <xdr:row>16</xdr:row>
      <xdr:rowOff>132595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DA3D81-7AEC-4EF4-953C-19C3D9881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0667" y="1378947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81642</xdr:rowOff>
    </xdr:from>
    <xdr:to>
      <xdr:col>14</xdr:col>
      <xdr:colOff>515940</xdr:colOff>
      <xdr:row>16</xdr:row>
      <xdr:rowOff>133388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1C5F64-A11C-43B0-A709-2AB300F40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378947"/>
          <a:ext cx="2516190" cy="1791011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54429</xdr:colOff>
      <xdr:row>8</xdr:row>
      <xdr:rowOff>81644</xdr:rowOff>
    </xdr:from>
    <xdr:to>
      <xdr:col>18</xdr:col>
      <xdr:colOff>574179</xdr:colOff>
      <xdr:row>16</xdr:row>
      <xdr:rowOff>132597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99D08F-810F-4E49-989E-800E4140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3114" y="1378949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18</xdr:col>
      <xdr:colOff>693964</xdr:colOff>
      <xdr:row>8</xdr:row>
      <xdr:rowOff>81643</xdr:rowOff>
    </xdr:from>
    <xdr:to>
      <xdr:col>22</xdr:col>
      <xdr:colOff>441917</xdr:colOff>
      <xdr:row>16</xdr:row>
      <xdr:rowOff>134343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BF05A65-0A66-4B4E-B806-FB611424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0994" y="1378948"/>
          <a:ext cx="2517823" cy="1803395"/>
        </a:xfrm>
        <a:prstGeom prst="rect">
          <a:avLst/>
        </a:prstGeom>
      </xdr:spPr>
    </xdr:pic>
    <xdr:clientData/>
  </xdr:twoCellAnchor>
  <xdr:twoCellAnchor editAs="oneCell">
    <xdr:from>
      <xdr:col>11</xdr:col>
      <xdr:colOff>392</xdr:colOff>
      <xdr:row>19</xdr:row>
      <xdr:rowOff>53701</xdr:rowOff>
    </xdr:from>
    <xdr:to>
      <xdr:col>14</xdr:col>
      <xdr:colOff>510617</xdr:colOff>
      <xdr:row>27</xdr:row>
      <xdr:rowOff>87587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F2100C3-B305-490D-BA1C-33E8DDB3A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4142" y="3810784"/>
          <a:ext cx="2500950" cy="1809134"/>
        </a:xfrm>
        <a:prstGeom prst="rect">
          <a:avLst/>
        </a:prstGeom>
      </xdr:spPr>
    </xdr:pic>
    <xdr:clientData/>
  </xdr:twoCellAnchor>
  <xdr:twoCellAnchor editAs="oneCell">
    <xdr:from>
      <xdr:col>15</xdr:col>
      <xdr:colOff>75536</xdr:colOff>
      <xdr:row>19</xdr:row>
      <xdr:rowOff>43118</xdr:rowOff>
    </xdr:from>
    <xdr:to>
      <xdr:col>18</xdr:col>
      <xdr:colOff>589905</xdr:colOff>
      <xdr:row>27</xdr:row>
      <xdr:rowOff>87449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083689B-C948-428F-A111-14EEF02A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16286" y="3800201"/>
          <a:ext cx="2529859" cy="1831009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</xdr:colOff>
      <xdr:row>30</xdr:row>
      <xdr:rowOff>68036</xdr:rowOff>
    </xdr:from>
    <xdr:to>
      <xdr:col>10</xdr:col>
      <xdr:colOff>533357</xdr:colOff>
      <xdr:row>38</xdr:row>
      <xdr:rowOff>131289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80E39C4-8E41-4597-AA1D-9380D4837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0667" y="3552281"/>
          <a:ext cx="2516190" cy="18177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30</xdr:row>
      <xdr:rowOff>68037</xdr:rowOff>
    </xdr:from>
    <xdr:to>
      <xdr:col>14</xdr:col>
      <xdr:colOff>515940</xdr:colOff>
      <xdr:row>38</xdr:row>
      <xdr:rowOff>130116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62C9FB6-FE93-4EFF-912A-E7CB1617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57875" y="3552282"/>
          <a:ext cx="2516190" cy="1807059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54427</xdr:colOff>
      <xdr:row>30</xdr:row>
      <xdr:rowOff>68035</xdr:rowOff>
    </xdr:from>
    <xdr:to>
      <xdr:col>18</xdr:col>
      <xdr:colOff>574177</xdr:colOff>
      <xdr:row>38</xdr:row>
      <xdr:rowOff>98497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C325ED9-EFD7-4553-839A-F6624CD95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83112" y="3552280"/>
          <a:ext cx="2516190" cy="1794492"/>
        </a:xfrm>
        <a:prstGeom prst="rect">
          <a:avLst/>
        </a:prstGeom>
      </xdr:spPr>
    </xdr:pic>
    <xdr:clientData/>
  </xdr:twoCellAnchor>
  <xdr:twoCellAnchor editAs="oneCell">
    <xdr:from>
      <xdr:col>18</xdr:col>
      <xdr:colOff>707571</xdr:colOff>
      <xdr:row>30</xdr:row>
      <xdr:rowOff>81643</xdr:rowOff>
    </xdr:from>
    <xdr:to>
      <xdr:col>22</xdr:col>
      <xdr:colOff>440284</xdr:colOff>
      <xdr:row>38</xdr:row>
      <xdr:rowOff>131155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98FD135-09CD-490B-9581-5B67F1775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8886" y="3569698"/>
          <a:ext cx="2517823" cy="1794492"/>
        </a:xfrm>
        <a:prstGeom prst="rect">
          <a:avLst/>
        </a:prstGeom>
      </xdr:spPr>
    </xdr:pic>
    <xdr:clientData/>
  </xdr:twoCellAnchor>
  <xdr:twoCellAnchor editAs="oneCell">
    <xdr:from>
      <xdr:col>7</xdr:col>
      <xdr:colOff>12821</xdr:colOff>
      <xdr:row>44</xdr:row>
      <xdr:rowOff>89264</xdr:rowOff>
    </xdr:from>
    <xdr:to>
      <xdr:col>10</xdr:col>
      <xdr:colOff>549716</xdr:colOff>
      <xdr:row>52</xdr:row>
      <xdr:rowOff>130691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6673394-EC16-4373-91D9-01394B61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66654" y="6068847"/>
          <a:ext cx="2531430" cy="1819427"/>
        </a:xfrm>
        <a:prstGeom prst="rect">
          <a:avLst/>
        </a:prstGeom>
      </xdr:spPr>
    </xdr:pic>
    <xdr:clientData/>
  </xdr:twoCellAnchor>
  <xdr:twoCellAnchor editAs="oneCell">
    <xdr:from>
      <xdr:col>10</xdr:col>
      <xdr:colOff>688310</xdr:colOff>
      <xdr:row>44</xdr:row>
      <xdr:rowOff>58574</xdr:rowOff>
    </xdr:from>
    <xdr:to>
      <xdr:col>14</xdr:col>
      <xdr:colOff>474273</xdr:colOff>
      <xdr:row>52</xdr:row>
      <xdr:rowOff>115241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D70D72C-DB9B-4DAA-B0FE-3A25B168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42393" y="6038157"/>
          <a:ext cx="2513500" cy="1834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44571</xdr:colOff>
      <xdr:row>44</xdr:row>
      <xdr:rowOff>60476</xdr:rowOff>
    </xdr:from>
    <xdr:to>
      <xdr:col>18</xdr:col>
      <xdr:colOff>571941</xdr:colOff>
      <xdr:row>52</xdr:row>
      <xdr:rowOff>113484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959FE88-E041-428D-A8F8-358D321A0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85321" y="6040059"/>
          <a:ext cx="2527620" cy="18310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136072</xdr:colOff>
      <xdr:row>8</xdr:row>
      <xdr:rowOff>95249</xdr:rowOff>
    </xdr:from>
    <xdr:to>
      <xdr:col>4</xdr:col>
      <xdr:colOff>440285</xdr:colOff>
      <xdr:row>16</xdr:row>
      <xdr:rowOff>133332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02593DF-86AB-45F4-8DD2-C700CBF45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262" y="1394459"/>
          <a:ext cx="2527348" cy="1786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157-B805-45D3-BEDB-E50164E2FB6D}">
  <dimension ref="B3:K54"/>
  <sheetViews>
    <sheetView zoomScale="90" zoomScaleNormal="90" workbookViewId="0">
      <selection activeCell="K3" sqref="K3:L5"/>
    </sheetView>
  </sheetViews>
  <sheetFormatPr defaultRowHeight="16.5" x14ac:dyDescent="0.3"/>
  <cols>
    <col min="2" max="2" width="15.75" customWidth="1"/>
    <col min="3" max="3" width="30.75" customWidth="1"/>
    <col min="4" max="5" width="12.75" style="459" customWidth="1"/>
    <col min="6" max="8" width="12.75" style="521" customWidth="1"/>
    <col min="9" max="9" width="12.75" customWidth="1"/>
    <col min="10" max="10" width="12.75" style="521" customWidth="1"/>
    <col min="11" max="11" width="20.75" customWidth="1"/>
  </cols>
  <sheetData>
    <row r="3" spans="2:11" ht="33.75" thickBot="1" x14ac:dyDescent="0.35">
      <c r="C3" s="781"/>
      <c r="D3" s="517" t="s">
        <v>1513</v>
      </c>
      <c r="E3" s="467" t="s">
        <v>2864</v>
      </c>
      <c r="F3" s="780" t="s">
        <v>2860</v>
      </c>
      <c r="G3" s="780" t="s">
        <v>2858</v>
      </c>
      <c r="H3" s="521" t="s">
        <v>2863</v>
      </c>
      <c r="I3" s="779" t="s">
        <v>2862</v>
      </c>
      <c r="J3" s="521" t="s">
        <v>1541</v>
      </c>
    </row>
    <row r="4" spans="2:11" ht="27" customHeight="1" thickBot="1" x14ac:dyDescent="0.35">
      <c r="B4" s="794" t="s">
        <v>1237</v>
      </c>
      <c r="C4" s="795"/>
      <c r="D4" s="460" t="s">
        <v>1238</v>
      </c>
      <c r="E4" s="460" t="s">
        <v>1239</v>
      </c>
      <c r="F4" s="522" t="s">
        <v>1240</v>
      </c>
      <c r="G4" s="522" t="s">
        <v>1241</v>
      </c>
      <c r="H4" s="522" t="s">
        <v>1242</v>
      </c>
      <c r="I4" s="425" t="s">
        <v>1246</v>
      </c>
      <c r="J4" s="522" t="s">
        <v>1247</v>
      </c>
      <c r="K4" s="426" t="s">
        <v>34</v>
      </c>
    </row>
    <row r="5" spans="2:11" x14ac:dyDescent="0.3">
      <c r="B5" s="791" t="s">
        <v>1248</v>
      </c>
      <c r="C5" s="434" t="s">
        <v>1249</v>
      </c>
      <c r="D5" s="461">
        <v>11.9</v>
      </c>
      <c r="E5" s="461">
        <v>11.93</v>
      </c>
      <c r="F5" s="523">
        <v>11.99</v>
      </c>
      <c r="G5" s="523">
        <v>11.95</v>
      </c>
      <c r="H5" s="523">
        <v>12</v>
      </c>
      <c r="I5" s="438">
        <v>11.95</v>
      </c>
      <c r="J5" s="523">
        <v>11.92</v>
      </c>
      <c r="K5" s="429"/>
    </row>
    <row r="6" spans="2:11" x14ac:dyDescent="0.3">
      <c r="B6" s="792"/>
      <c r="C6" s="435" t="s">
        <v>1250</v>
      </c>
      <c r="D6" s="462">
        <v>40</v>
      </c>
      <c r="E6" s="462">
        <v>40</v>
      </c>
      <c r="F6" s="524">
        <v>40</v>
      </c>
      <c r="G6" s="524">
        <v>40</v>
      </c>
      <c r="H6" s="524">
        <v>40</v>
      </c>
      <c r="I6" s="422">
        <v>40</v>
      </c>
      <c r="J6" s="524">
        <v>40</v>
      </c>
      <c r="K6" s="430"/>
    </row>
    <row r="7" spans="2:11" x14ac:dyDescent="0.3">
      <c r="B7" s="792"/>
      <c r="C7" s="435" t="s">
        <v>1251</v>
      </c>
      <c r="D7" s="463">
        <v>4.95</v>
      </c>
      <c r="E7" s="463">
        <v>4.9370000000000003</v>
      </c>
      <c r="F7" s="525">
        <v>4.944</v>
      </c>
      <c r="G7" s="525">
        <v>5.0170000000000003</v>
      </c>
      <c r="H7" s="525">
        <v>4.9720000000000004</v>
      </c>
      <c r="I7" s="422">
        <v>4.9450000000000003</v>
      </c>
      <c r="J7" s="524">
        <v>4.9429999999999996</v>
      </c>
      <c r="K7" s="430"/>
    </row>
    <row r="8" spans="2:11" x14ac:dyDescent="0.3">
      <c r="B8" s="792"/>
      <c r="C8" s="435" t="s">
        <v>1252</v>
      </c>
      <c r="D8" s="462">
        <v>50</v>
      </c>
      <c r="E8" s="462">
        <v>50</v>
      </c>
      <c r="F8" s="524">
        <v>50</v>
      </c>
      <c r="G8" s="524">
        <v>50</v>
      </c>
      <c r="H8" s="524">
        <v>50</v>
      </c>
      <c r="I8" s="422">
        <v>50</v>
      </c>
      <c r="J8" s="524">
        <v>50</v>
      </c>
      <c r="K8" s="430"/>
    </row>
    <row r="9" spans="2:11" x14ac:dyDescent="0.3">
      <c r="B9" s="792"/>
      <c r="C9" s="435" t="s">
        <v>1253</v>
      </c>
      <c r="D9" s="463">
        <v>3.29</v>
      </c>
      <c r="E9" s="463">
        <v>3.2970000000000002</v>
      </c>
      <c r="F9" s="525">
        <v>3.3109999999999999</v>
      </c>
      <c r="G9" s="525">
        <v>3.3010000000000002</v>
      </c>
      <c r="H9" s="525">
        <v>3.3079999999999998</v>
      </c>
      <c r="I9" s="422">
        <v>3.2970000000000002</v>
      </c>
      <c r="J9" s="524">
        <v>3.2909999999999999</v>
      </c>
      <c r="K9" s="430"/>
    </row>
    <row r="10" spans="2:11" ht="17.25" thickBot="1" x14ac:dyDescent="0.35">
      <c r="B10" s="793"/>
      <c r="C10" s="436" t="s">
        <v>1254</v>
      </c>
      <c r="D10" s="464">
        <v>40</v>
      </c>
      <c r="E10" s="464">
        <v>50</v>
      </c>
      <c r="F10" s="526">
        <v>40</v>
      </c>
      <c r="G10" s="526">
        <v>40</v>
      </c>
      <c r="H10" s="526">
        <v>40</v>
      </c>
      <c r="I10" s="433">
        <v>40</v>
      </c>
      <c r="J10" s="526">
        <v>40</v>
      </c>
      <c r="K10" s="432"/>
    </row>
    <row r="11" spans="2:11" x14ac:dyDescent="0.3">
      <c r="B11" s="791" t="s">
        <v>1255</v>
      </c>
      <c r="C11" s="434" t="s">
        <v>1243</v>
      </c>
      <c r="D11" s="465" t="s">
        <v>1244</v>
      </c>
      <c r="E11" s="465" t="s">
        <v>1244</v>
      </c>
      <c r="F11" s="527" t="s">
        <v>2859</v>
      </c>
      <c r="G11" s="527" t="s">
        <v>1244</v>
      </c>
      <c r="H11" s="527" t="s">
        <v>1244</v>
      </c>
      <c r="I11" s="427" t="s">
        <v>2859</v>
      </c>
      <c r="J11" s="527" t="s">
        <v>1244</v>
      </c>
      <c r="K11" s="429"/>
    </row>
    <row r="12" spans="2:11" ht="17.25" thickBot="1" x14ac:dyDescent="0.35">
      <c r="B12" s="793"/>
      <c r="C12" s="436" t="s">
        <v>1245</v>
      </c>
      <c r="D12" s="464" t="s">
        <v>1265</v>
      </c>
      <c r="E12" s="464" t="s">
        <v>1265</v>
      </c>
      <c r="F12" s="526" t="s">
        <v>1537</v>
      </c>
      <c r="G12" s="526" t="s">
        <v>1535</v>
      </c>
      <c r="H12" s="526" t="s">
        <v>1535</v>
      </c>
      <c r="I12" s="433" t="s">
        <v>2861</v>
      </c>
      <c r="J12" s="526" t="s">
        <v>1535</v>
      </c>
      <c r="K12" s="432"/>
    </row>
    <row r="13" spans="2:11" x14ac:dyDescent="0.3">
      <c r="B13" s="796" t="s">
        <v>1260</v>
      </c>
      <c r="C13" s="428" t="s">
        <v>1256</v>
      </c>
      <c r="D13" s="465" t="s">
        <v>1259</v>
      </c>
      <c r="E13" s="465" t="s">
        <v>1259</v>
      </c>
      <c r="F13" s="527" t="s">
        <v>1259</v>
      </c>
      <c r="G13" s="527" t="s">
        <v>1259</v>
      </c>
      <c r="H13" s="527" t="s">
        <v>1259</v>
      </c>
      <c r="I13" s="427" t="s">
        <v>1259</v>
      </c>
      <c r="J13" s="527" t="s">
        <v>1259</v>
      </c>
      <c r="K13" s="429"/>
    </row>
    <row r="14" spans="2:11" x14ac:dyDescent="0.3">
      <c r="B14" s="792"/>
      <c r="C14" s="421" t="s">
        <v>1257</v>
      </c>
      <c r="D14" s="462" t="s">
        <v>1259</v>
      </c>
      <c r="E14" s="462" t="s">
        <v>1259</v>
      </c>
      <c r="F14" s="524" t="s">
        <v>1259</v>
      </c>
      <c r="G14" s="524" t="s">
        <v>1259</v>
      </c>
      <c r="H14" s="524" t="s">
        <v>1259</v>
      </c>
      <c r="I14" s="422" t="s">
        <v>1259</v>
      </c>
      <c r="J14" s="524" t="s">
        <v>1259</v>
      </c>
      <c r="K14" s="430" t="s">
        <v>1258</v>
      </c>
    </row>
    <row r="15" spans="2:11" x14ac:dyDescent="0.3">
      <c r="B15" s="792"/>
      <c r="C15" s="421" t="s">
        <v>1392</v>
      </c>
      <c r="D15" s="462" t="s">
        <v>1259</v>
      </c>
      <c r="E15" s="462" t="s">
        <v>1259</v>
      </c>
      <c r="F15" s="524" t="s">
        <v>1259</v>
      </c>
      <c r="G15" s="524" t="s">
        <v>1259</v>
      </c>
      <c r="H15" s="524" t="s">
        <v>1259</v>
      </c>
      <c r="I15" s="422" t="s">
        <v>1259</v>
      </c>
      <c r="J15" s="524" t="s">
        <v>1259</v>
      </c>
      <c r="K15" s="430" t="s">
        <v>1492</v>
      </c>
    </row>
    <row r="16" spans="2:11" x14ac:dyDescent="0.3">
      <c r="B16" s="792"/>
      <c r="C16" s="421" t="s">
        <v>1393</v>
      </c>
      <c r="D16" s="462" t="s">
        <v>1259</v>
      </c>
      <c r="E16" s="462" t="s">
        <v>1259</v>
      </c>
      <c r="F16" s="524" t="s">
        <v>1259</v>
      </c>
      <c r="G16" s="524" t="s">
        <v>1259</v>
      </c>
      <c r="H16" s="524" t="s">
        <v>1259</v>
      </c>
      <c r="I16" s="422" t="s">
        <v>1259</v>
      </c>
      <c r="J16" s="524" t="s">
        <v>1259</v>
      </c>
      <c r="K16" s="430" t="s">
        <v>1493</v>
      </c>
    </row>
    <row r="17" spans="2:11" x14ac:dyDescent="0.3">
      <c r="B17" s="792"/>
      <c r="C17" s="468" t="s">
        <v>1459</v>
      </c>
      <c r="D17" s="462" t="s">
        <v>1259</v>
      </c>
      <c r="E17" s="470" t="s">
        <v>1259</v>
      </c>
      <c r="F17" s="524" t="s">
        <v>1259</v>
      </c>
      <c r="G17" s="524" t="s">
        <v>1259</v>
      </c>
      <c r="H17" s="524" t="s">
        <v>1259</v>
      </c>
      <c r="I17" s="422" t="s">
        <v>1259</v>
      </c>
      <c r="J17" s="524" t="s">
        <v>1259</v>
      </c>
      <c r="K17" s="471"/>
    </row>
    <row r="18" spans="2:11" ht="33" x14ac:dyDescent="0.3">
      <c r="B18" s="792"/>
      <c r="C18" s="468" t="s">
        <v>1469</v>
      </c>
      <c r="D18" s="462" t="s">
        <v>1259</v>
      </c>
      <c r="E18" s="470" t="s">
        <v>1259</v>
      </c>
      <c r="F18" s="524" t="s">
        <v>1259</v>
      </c>
      <c r="G18" s="524" t="s">
        <v>1259</v>
      </c>
      <c r="H18" s="524" t="s">
        <v>1259</v>
      </c>
      <c r="I18" s="422" t="s">
        <v>1259</v>
      </c>
      <c r="J18" s="524" t="s">
        <v>1259</v>
      </c>
      <c r="K18" s="488" t="s">
        <v>1475</v>
      </c>
    </row>
    <row r="19" spans="2:11" ht="33" x14ac:dyDescent="0.3">
      <c r="B19" s="792"/>
      <c r="C19" s="498" t="s">
        <v>1486</v>
      </c>
      <c r="D19" s="462" t="s">
        <v>1259</v>
      </c>
      <c r="E19" s="470" t="s">
        <v>1259</v>
      </c>
      <c r="F19" s="528" t="s">
        <v>1259</v>
      </c>
      <c r="G19" s="528" t="s">
        <v>1259</v>
      </c>
      <c r="H19" s="528" t="s">
        <v>1259</v>
      </c>
      <c r="I19" s="469" t="s">
        <v>1259</v>
      </c>
      <c r="J19" s="524" t="s">
        <v>1259</v>
      </c>
      <c r="K19" s="488" t="s">
        <v>1487</v>
      </c>
    </row>
    <row r="20" spans="2:11" x14ac:dyDescent="0.3">
      <c r="B20" s="792"/>
      <c r="C20" s="468"/>
      <c r="D20" s="470"/>
      <c r="E20" s="470"/>
      <c r="F20" s="528"/>
      <c r="G20" s="528"/>
      <c r="H20" s="528"/>
      <c r="I20" s="469"/>
      <c r="J20" s="528"/>
      <c r="K20" s="471"/>
    </row>
    <row r="21" spans="2:11" ht="17.25" thickBot="1" x14ac:dyDescent="0.35">
      <c r="B21" s="793"/>
      <c r="C21" s="431"/>
      <c r="D21" s="464"/>
      <c r="E21" s="464"/>
      <c r="F21" s="526"/>
      <c r="G21" s="526"/>
      <c r="H21" s="526"/>
      <c r="I21" s="433"/>
      <c r="J21" s="526"/>
      <c r="K21" s="432"/>
    </row>
    <row r="22" spans="2:11" x14ac:dyDescent="0.3">
      <c r="B22" s="791" t="s">
        <v>1266</v>
      </c>
      <c r="C22" s="428" t="s">
        <v>1267</v>
      </c>
      <c r="D22" s="465" t="s">
        <v>1259</v>
      </c>
      <c r="E22" s="465" t="s">
        <v>1259</v>
      </c>
      <c r="F22" s="527" t="s">
        <v>1259</v>
      </c>
      <c r="G22" s="527" t="s">
        <v>1259</v>
      </c>
      <c r="H22" s="527" t="s">
        <v>1259</v>
      </c>
      <c r="I22" s="427" t="s">
        <v>1259</v>
      </c>
      <c r="J22" s="527" t="s">
        <v>1259</v>
      </c>
      <c r="K22" s="429"/>
    </row>
    <row r="23" spans="2:11" x14ac:dyDescent="0.3">
      <c r="B23" s="792"/>
      <c r="C23" s="424" t="s">
        <v>1268</v>
      </c>
      <c r="D23" s="462"/>
      <c r="E23" s="462"/>
      <c r="F23" s="524"/>
      <c r="G23" s="524"/>
      <c r="H23" s="524"/>
      <c r="I23" s="422"/>
      <c r="J23" s="524"/>
      <c r="K23" s="430"/>
    </row>
    <row r="24" spans="2:11" x14ac:dyDescent="0.3">
      <c r="B24" s="792"/>
      <c r="C24" s="424" t="s">
        <v>1536</v>
      </c>
      <c r="D24" s="462"/>
      <c r="E24" s="462" t="s">
        <v>1259</v>
      </c>
      <c r="F24" s="524" t="s">
        <v>1259</v>
      </c>
      <c r="G24" s="524" t="s">
        <v>1259</v>
      </c>
      <c r="H24" s="524" t="s">
        <v>1259</v>
      </c>
      <c r="I24" s="422" t="s">
        <v>1259</v>
      </c>
      <c r="J24" s="524" t="s">
        <v>1259</v>
      </c>
      <c r="K24" s="430"/>
    </row>
    <row r="25" spans="2:11" x14ac:dyDescent="0.3">
      <c r="B25" s="792"/>
      <c r="C25" s="424" t="s">
        <v>1269</v>
      </c>
      <c r="D25" s="462"/>
      <c r="E25" s="462"/>
      <c r="F25" s="524"/>
      <c r="G25" s="524"/>
      <c r="H25" s="524"/>
      <c r="I25" s="422"/>
      <c r="J25" s="524"/>
      <c r="K25" s="430"/>
    </row>
    <row r="26" spans="2:11" ht="17.25" thickBot="1" x14ac:dyDescent="0.35">
      <c r="B26" s="793"/>
      <c r="C26" s="437" t="s">
        <v>1270</v>
      </c>
      <c r="D26" s="464"/>
      <c r="E26" s="464"/>
      <c r="F26" s="526"/>
      <c r="G26" s="526"/>
      <c r="H26" s="526"/>
      <c r="I26" s="433"/>
      <c r="J26" s="526"/>
      <c r="K26" s="432"/>
    </row>
    <row r="27" spans="2:11" x14ac:dyDescent="0.3">
      <c r="B27" s="791" t="s">
        <v>1274</v>
      </c>
      <c r="C27" s="428" t="s">
        <v>1283</v>
      </c>
      <c r="D27" s="465" t="s">
        <v>1259</v>
      </c>
      <c r="E27" s="465" t="s">
        <v>1259</v>
      </c>
      <c r="F27" s="527" t="s">
        <v>1259</v>
      </c>
      <c r="G27" s="527" t="s">
        <v>1259</v>
      </c>
      <c r="H27" s="527" t="s">
        <v>1259</v>
      </c>
      <c r="I27" s="427" t="s">
        <v>1259</v>
      </c>
      <c r="J27" s="527" t="s">
        <v>1259</v>
      </c>
      <c r="K27" s="429"/>
    </row>
    <row r="28" spans="2:11" x14ac:dyDescent="0.3">
      <c r="B28" s="792"/>
      <c r="C28" s="421" t="s">
        <v>1284</v>
      </c>
      <c r="D28" s="462" t="s">
        <v>1259</v>
      </c>
      <c r="E28" s="462" t="s">
        <v>1259</v>
      </c>
      <c r="F28" s="524" t="s">
        <v>1259</v>
      </c>
      <c r="G28" s="529" t="s">
        <v>1259</v>
      </c>
      <c r="H28" s="529" t="s">
        <v>1259</v>
      </c>
      <c r="I28" s="423" t="s">
        <v>1259</v>
      </c>
      <c r="J28" s="529" t="s">
        <v>1259</v>
      </c>
      <c r="K28" s="451"/>
    </row>
    <row r="29" spans="2:11" x14ac:dyDescent="0.3">
      <c r="B29" s="792"/>
      <c r="C29" s="421" t="s">
        <v>1285</v>
      </c>
      <c r="D29" s="462" t="s">
        <v>1259</v>
      </c>
      <c r="E29" s="462" t="s">
        <v>1259</v>
      </c>
      <c r="F29" s="524" t="s">
        <v>1259</v>
      </c>
      <c r="G29" s="529" t="s">
        <v>1259</v>
      </c>
      <c r="H29" s="529" t="s">
        <v>1259</v>
      </c>
      <c r="I29" s="423" t="s">
        <v>1259</v>
      </c>
      <c r="J29" s="529" t="s">
        <v>1259</v>
      </c>
      <c r="K29" s="451"/>
    </row>
    <row r="30" spans="2:11" x14ac:dyDescent="0.3">
      <c r="B30" s="792"/>
      <c r="C30" s="421" t="s">
        <v>1286</v>
      </c>
      <c r="D30" s="462" t="s">
        <v>1259</v>
      </c>
      <c r="E30" s="462" t="s">
        <v>1259</v>
      </c>
      <c r="F30" s="524" t="s">
        <v>1259</v>
      </c>
      <c r="G30" s="529" t="s">
        <v>1259</v>
      </c>
      <c r="H30" s="529" t="s">
        <v>1259</v>
      </c>
      <c r="I30" s="423" t="s">
        <v>1259</v>
      </c>
      <c r="J30" s="529" t="s">
        <v>1259</v>
      </c>
      <c r="K30" s="451"/>
    </row>
    <row r="31" spans="2:11" x14ac:dyDescent="0.3">
      <c r="B31" s="792"/>
      <c r="C31" s="421" t="s">
        <v>1275</v>
      </c>
      <c r="D31" s="462" t="s">
        <v>1259</v>
      </c>
      <c r="E31" s="462" t="s">
        <v>1259</v>
      </c>
      <c r="F31" s="524" t="s">
        <v>1259</v>
      </c>
      <c r="G31" s="529" t="s">
        <v>1259</v>
      </c>
      <c r="H31" s="529" t="s">
        <v>1259</v>
      </c>
      <c r="I31" s="423" t="s">
        <v>1259</v>
      </c>
      <c r="J31" s="529" t="s">
        <v>1259</v>
      </c>
      <c r="K31" s="430"/>
    </row>
    <row r="32" spans="2:11" x14ac:dyDescent="0.3">
      <c r="B32" s="792"/>
      <c r="C32" s="421" t="s">
        <v>1276</v>
      </c>
      <c r="D32" s="462" t="s">
        <v>1259</v>
      </c>
      <c r="E32" s="462" t="s">
        <v>1259</v>
      </c>
      <c r="F32" s="524" t="s">
        <v>1259</v>
      </c>
      <c r="G32" s="529" t="s">
        <v>1259</v>
      </c>
      <c r="H32" s="529" t="s">
        <v>1259</v>
      </c>
      <c r="I32" s="423" t="s">
        <v>1259</v>
      </c>
      <c r="J32" s="529" t="s">
        <v>1259</v>
      </c>
      <c r="K32" s="430"/>
    </row>
    <row r="33" spans="2:11" x14ac:dyDescent="0.3">
      <c r="B33" s="792"/>
      <c r="C33" s="421" t="s">
        <v>1277</v>
      </c>
      <c r="D33" s="462" t="s">
        <v>1259</v>
      </c>
      <c r="E33" s="462" t="s">
        <v>1259</v>
      </c>
      <c r="F33" s="524" t="s">
        <v>1259</v>
      </c>
      <c r="G33" s="529" t="s">
        <v>1259</v>
      </c>
      <c r="H33" s="529" t="s">
        <v>1259</v>
      </c>
      <c r="I33" s="423" t="s">
        <v>1259</v>
      </c>
      <c r="J33" s="529" t="s">
        <v>1259</v>
      </c>
      <c r="K33" s="430"/>
    </row>
    <row r="34" spans="2:11" x14ac:dyDescent="0.3">
      <c r="B34" s="792"/>
      <c r="C34" s="421" t="s">
        <v>1278</v>
      </c>
      <c r="D34" s="462" t="s">
        <v>1259</v>
      </c>
      <c r="E34" s="462" t="s">
        <v>1259</v>
      </c>
      <c r="F34" s="524" t="s">
        <v>1259</v>
      </c>
      <c r="G34" s="529" t="s">
        <v>1259</v>
      </c>
      <c r="H34" s="529" t="s">
        <v>1259</v>
      </c>
      <c r="I34" s="423" t="s">
        <v>1259</v>
      </c>
      <c r="J34" s="529" t="s">
        <v>1259</v>
      </c>
      <c r="K34" s="430"/>
    </row>
    <row r="35" spans="2:11" x14ac:dyDescent="0.3">
      <c r="B35" s="792"/>
      <c r="C35" s="421" t="s">
        <v>1279</v>
      </c>
      <c r="D35" s="462" t="s">
        <v>1259</v>
      </c>
      <c r="E35" s="462" t="s">
        <v>1259</v>
      </c>
      <c r="F35" s="524" t="s">
        <v>1259</v>
      </c>
      <c r="G35" s="529" t="s">
        <v>1259</v>
      </c>
      <c r="H35" s="529" t="s">
        <v>1259</v>
      </c>
      <c r="I35" s="423" t="s">
        <v>1259</v>
      </c>
      <c r="J35" s="529" t="s">
        <v>1259</v>
      </c>
      <c r="K35" s="430"/>
    </row>
    <row r="36" spans="2:11" x14ac:dyDescent="0.3">
      <c r="B36" s="792"/>
      <c r="C36" s="421" t="s">
        <v>1280</v>
      </c>
      <c r="D36" s="462" t="s">
        <v>1259</v>
      </c>
      <c r="E36" s="462" t="s">
        <v>1259</v>
      </c>
      <c r="F36" s="524" t="s">
        <v>1259</v>
      </c>
      <c r="G36" s="529" t="s">
        <v>1259</v>
      </c>
      <c r="H36" s="529" t="s">
        <v>1259</v>
      </c>
      <c r="I36" s="423" t="s">
        <v>1259</v>
      </c>
      <c r="J36" s="529" t="s">
        <v>1259</v>
      </c>
      <c r="K36" s="430"/>
    </row>
    <row r="37" spans="2:11" x14ac:dyDescent="0.3">
      <c r="B37" s="792"/>
      <c r="C37" s="421" t="s">
        <v>1281</v>
      </c>
      <c r="D37" s="462" t="s">
        <v>1259</v>
      </c>
      <c r="E37" s="462" t="s">
        <v>1259</v>
      </c>
      <c r="F37" s="524" t="s">
        <v>1259</v>
      </c>
      <c r="G37" s="529" t="s">
        <v>1259</v>
      </c>
      <c r="H37" s="529" t="s">
        <v>1259</v>
      </c>
      <c r="I37" s="423" t="s">
        <v>1259</v>
      </c>
      <c r="J37" s="529" t="s">
        <v>1259</v>
      </c>
      <c r="K37" s="430"/>
    </row>
    <row r="38" spans="2:11" x14ac:dyDescent="0.3">
      <c r="B38" s="792"/>
      <c r="C38" s="421" t="s">
        <v>1282</v>
      </c>
      <c r="D38" s="462" t="s">
        <v>1259</v>
      </c>
      <c r="E38" s="531" t="s">
        <v>1538</v>
      </c>
      <c r="F38" s="524" t="s">
        <v>1259</v>
      </c>
      <c r="G38" s="529" t="s">
        <v>1259</v>
      </c>
      <c r="H38" s="529" t="s">
        <v>1259</v>
      </c>
      <c r="I38" s="423" t="s">
        <v>1259</v>
      </c>
      <c r="J38" s="529" t="s">
        <v>1259</v>
      </c>
      <c r="K38" s="430"/>
    </row>
    <row r="39" spans="2:11" ht="17.25" thickBot="1" x14ac:dyDescent="0.35">
      <c r="B39" s="793"/>
      <c r="C39" s="431" t="s">
        <v>1287</v>
      </c>
      <c r="D39" s="462" t="s">
        <v>1259</v>
      </c>
      <c r="E39" s="462" t="s">
        <v>1259</v>
      </c>
      <c r="F39" s="526" t="s">
        <v>1259</v>
      </c>
      <c r="G39" s="529" t="s">
        <v>1259</v>
      </c>
      <c r="H39" s="529" t="s">
        <v>1259</v>
      </c>
      <c r="I39" s="423" t="s">
        <v>1259</v>
      </c>
      <c r="J39" s="529" t="s">
        <v>1259</v>
      </c>
      <c r="K39" s="432"/>
    </row>
    <row r="40" spans="2:11" x14ac:dyDescent="0.3">
      <c r="B40" s="791" t="s">
        <v>1477</v>
      </c>
      <c r="C40" s="428" t="s">
        <v>1478</v>
      </c>
      <c r="D40" s="465" t="s">
        <v>1259</v>
      </c>
      <c r="E40" s="465" t="s">
        <v>1259</v>
      </c>
      <c r="F40" s="527" t="s">
        <v>1259</v>
      </c>
      <c r="G40" s="527" t="s">
        <v>1259</v>
      </c>
      <c r="H40" s="527" t="s">
        <v>1259</v>
      </c>
      <c r="I40" s="427" t="s">
        <v>1259</v>
      </c>
      <c r="J40" s="527" t="s">
        <v>1259</v>
      </c>
      <c r="K40" s="429"/>
    </row>
    <row r="41" spans="2:11" x14ac:dyDescent="0.3">
      <c r="B41" s="792"/>
      <c r="C41" s="421" t="s">
        <v>1479</v>
      </c>
      <c r="D41" s="462" t="s">
        <v>1259</v>
      </c>
      <c r="E41" s="462" t="s">
        <v>1259</v>
      </c>
      <c r="F41" s="524" t="s">
        <v>1259</v>
      </c>
      <c r="G41" s="524" t="s">
        <v>1259</v>
      </c>
      <c r="H41" s="524" t="s">
        <v>1259</v>
      </c>
      <c r="I41" s="422" t="s">
        <v>1259</v>
      </c>
      <c r="J41" s="524" t="s">
        <v>1259</v>
      </c>
      <c r="K41" s="430"/>
    </row>
    <row r="42" spans="2:11" ht="17.25" thickBot="1" x14ac:dyDescent="0.35">
      <c r="B42" s="793"/>
      <c r="C42" s="431" t="s">
        <v>1480</v>
      </c>
      <c r="D42" s="464" t="s">
        <v>1259</v>
      </c>
      <c r="E42" s="464" t="s">
        <v>1259</v>
      </c>
      <c r="F42" s="526" t="s">
        <v>1259</v>
      </c>
      <c r="G42" s="526" t="s">
        <v>1259</v>
      </c>
      <c r="H42" s="526" t="s">
        <v>1259</v>
      </c>
      <c r="I42" s="433" t="s">
        <v>1259</v>
      </c>
      <c r="J42" s="526" t="s">
        <v>1259</v>
      </c>
      <c r="K42" s="432"/>
    </row>
    <row r="43" spans="2:11" x14ac:dyDescent="0.3">
      <c r="B43" s="424"/>
      <c r="C43" s="424"/>
      <c r="D43" s="466"/>
      <c r="E43" s="466"/>
      <c r="F43" s="529"/>
      <c r="G43" s="529"/>
      <c r="H43" s="529"/>
      <c r="I43" s="423"/>
      <c r="J43" s="529"/>
      <c r="K43" s="424"/>
    </row>
    <row r="44" spans="2:11" x14ac:dyDescent="0.3">
      <c r="B44" s="421"/>
      <c r="C44" s="421"/>
      <c r="D44" s="462"/>
      <c r="E44" s="462"/>
      <c r="F44" s="524"/>
      <c r="G44" s="524"/>
      <c r="H44" s="524"/>
      <c r="I44" s="422"/>
      <c r="J44" s="524"/>
      <c r="K44" s="421"/>
    </row>
    <row r="45" spans="2:11" x14ac:dyDescent="0.3">
      <c r="B45" s="421"/>
      <c r="C45" s="421"/>
      <c r="D45" s="462"/>
      <c r="E45" s="462"/>
      <c r="F45" s="524"/>
      <c r="G45" s="524"/>
      <c r="H45" s="524"/>
      <c r="I45" s="422"/>
      <c r="J45" s="524"/>
      <c r="K45" s="421"/>
    </row>
    <row r="46" spans="2:11" x14ac:dyDescent="0.3">
      <c r="B46" s="421"/>
      <c r="C46" s="421"/>
      <c r="D46" s="462"/>
      <c r="E46" s="462"/>
      <c r="F46" s="524"/>
      <c r="G46" s="524"/>
      <c r="H46" s="524"/>
      <c r="I46" s="422"/>
      <c r="J46" s="524"/>
      <c r="K46" s="421"/>
    </row>
    <row r="47" spans="2:11" x14ac:dyDescent="0.3">
      <c r="B47" s="421"/>
      <c r="C47" s="421"/>
      <c r="D47" s="462"/>
      <c r="E47" s="462"/>
      <c r="F47" s="524"/>
      <c r="G47" s="524"/>
      <c r="H47" s="524"/>
      <c r="I47" s="422"/>
      <c r="J47" s="524"/>
      <c r="K47" s="421"/>
    </row>
    <row r="48" spans="2:11" x14ac:dyDescent="0.3">
      <c r="B48" s="421"/>
      <c r="C48" s="421"/>
      <c r="D48" s="462"/>
      <c r="E48" s="462"/>
      <c r="F48" s="524"/>
      <c r="G48" s="524"/>
      <c r="H48" s="524"/>
      <c r="I48" s="422"/>
      <c r="J48" s="524"/>
      <c r="K48" s="421"/>
    </row>
    <row r="49" spans="2:11" x14ac:dyDescent="0.3">
      <c r="B49" s="421"/>
      <c r="C49" s="421"/>
      <c r="D49" s="462"/>
      <c r="E49" s="462"/>
      <c r="F49" s="524"/>
      <c r="G49" s="524"/>
      <c r="H49" s="524"/>
      <c r="I49" s="422"/>
      <c r="J49" s="524"/>
      <c r="K49" s="421"/>
    </row>
    <row r="50" spans="2:11" x14ac:dyDescent="0.3">
      <c r="B50" s="421"/>
      <c r="C50" s="421"/>
      <c r="D50" s="462"/>
      <c r="E50" s="462"/>
      <c r="F50" s="524"/>
      <c r="G50" s="524"/>
      <c r="H50" s="524"/>
      <c r="I50" s="422"/>
      <c r="J50" s="524"/>
      <c r="K50" s="421"/>
    </row>
    <row r="51" spans="2:11" x14ac:dyDescent="0.3">
      <c r="B51" s="421"/>
      <c r="C51" s="421"/>
      <c r="D51" s="462"/>
      <c r="E51" s="462"/>
      <c r="F51" s="524"/>
      <c r="G51" s="524"/>
      <c r="H51" s="524"/>
      <c r="I51" s="422"/>
      <c r="J51" s="524"/>
      <c r="K51" s="421"/>
    </row>
    <row r="52" spans="2:11" x14ac:dyDescent="0.3">
      <c r="B52" s="421"/>
      <c r="C52" s="421"/>
      <c r="D52" s="462"/>
      <c r="E52" s="462"/>
      <c r="F52" s="524"/>
      <c r="G52" s="524"/>
      <c r="H52" s="524"/>
      <c r="I52" s="422"/>
      <c r="J52" s="524"/>
      <c r="K52" s="421"/>
    </row>
    <row r="53" spans="2:11" x14ac:dyDescent="0.3">
      <c r="B53" s="421"/>
      <c r="C53" s="421"/>
      <c r="D53" s="462"/>
      <c r="E53" s="462"/>
      <c r="F53" s="524"/>
      <c r="G53" s="524"/>
      <c r="H53" s="524"/>
      <c r="I53" s="422"/>
      <c r="J53" s="524"/>
      <c r="K53" s="421"/>
    </row>
    <row r="54" spans="2:11" x14ac:dyDescent="0.3">
      <c r="B54" s="421"/>
      <c r="C54" s="421"/>
      <c r="D54" s="462"/>
      <c r="E54" s="462"/>
      <c r="F54" s="524"/>
      <c r="G54" s="524"/>
      <c r="H54" s="524"/>
      <c r="I54" s="422"/>
      <c r="J54" s="524"/>
      <c r="K54" s="421"/>
    </row>
  </sheetData>
  <mergeCells count="7">
    <mergeCell ref="B40:B42"/>
    <mergeCell ref="B27:B39"/>
    <mergeCell ref="B4:C4"/>
    <mergeCell ref="B5:B10"/>
    <mergeCell ref="B11:B12"/>
    <mergeCell ref="B13:B21"/>
    <mergeCell ref="B22:B2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S33"/>
  <sheetViews>
    <sheetView zoomScale="85" zoomScaleNormal="85" workbookViewId="0">
      <selection activeCell="D17" sqref="D17"/>
    </sheetView>
  </sheetViews>
  <sheetFormatPr defaultColWidth="8.75" defaultRowHeight="13.5" x14ac:dyDescent="0.3"/>
  <cols>
    <col min="1" max="1" width="8.75" style="93"/>
    <col min="2" max="2" width="11.875" style="93" customWidth="1"/>
    <col min="3" max="13" width="20.75" style="93" customWidth="1"/>
    <col min="14" max="19" width="10.75" style="93" customWidth="1"/>
    <col min="20" max="27" width="20.75" style="93" customWidth="1"/>
    <col min="28" max="16384" width="8.75" style="93"/>
  </cols>
  <sheetData>
    <row r="2" spans="2:13" x14ac:dyDescent="0.3">
      <c r="B2" s="2" t="s">
        <v>1394</v>
      </c>
    </row>
    <row r="3" spans="2:13" x14ac:dyDescent="0.3">
      <c r="B3" s="83"/>
    </row>
    <row r="4" spans="2:13" x14ac:dyDescent="0.3">
      <c r="B4" s="83" t="s">
        <v>1395</v>
      </c>
    </row>
    <row r="6" spans="2:13" s="83" customFormat="1" x14ac:dyDescent="0.3">
      <c r="C6" s="83" t="s">
        <v>1396</v>
      </c>
      <c r="D6" s="83" t="s">
        <v>1397</v>
      </c>
      <c r="E6" s="83" t="s">
        <v>1398</v>
      </c>
      <c r="F6" s="83" t="s">
        <v>1399</v>
      </c>
      <c r="G6" s="83" t="s">
        <v>1400</v>
      </c>
      <c r="H6" s="83" t="s">
        <v>1401</v>
      </c>
      <c r="I6" s="83" t="s">
        <v>1402</v>
      </c>
      <c r="J6" s="83" t="s">
        <v>1403</v>
      </c>
      <c r="K6" s="83" t="s">
        <v>1404</v>
      </c>
      <c r="L6" s="83" t="s">
        <v>1405</v>
      </c>
      <c r="M6" s="83" t="s">
        <v>1406</v>
      </c>
    </row>
    <row r="7" spans="2:13" ht="14.25" thickBot="1" x14ac:dyDescent="0.35">
      <c r="C7" s="458">
        <v>0</v>
      </c>
      <c r="D7" s="458">
        <v>1</v>
      </c>
      <c r="E7" s="458">
        <v>2</v>
      </c>
      <c r="F7" s="458">
        <v>3</v>
      </c>
      <c r="G7" s="458">
        <v>4</v>
      </c>
      <c r="H7" s="458">
        <v>5</v>
      </c>
      <c r="I7" s="458">
        <v>6</v>
      </c>
      <c r="J7" s="458">
        <v>7</v>
      </c>
      <c r="K7" s="458">
        <v>8</v>
      </c>
      <c r="L7" s="458">
        <v>9</v>
      </c>
      <c r="M7" s="476">
        <v>0</v>
      </c>
    </row>
    <row r="9" spans="2:13" x14ac:dyDescent="0.3">
      <c r="B9" s="93" t="s">
        <v>1407</v>
      </c>
      <c r="C9" s="83" t="s">
        <v>1412</v>
      </c>
      <c r="D9" s="83" t="s">
        <v>1412</v>
      </c>
      <c r="E9" s="83" t="s">
        <v>1411</v>
      </c>
      <c r="F9" s="83" t="s">
        <v>1411</v>
      </c>
      <c r="G9" s="83" t="s">
        <v>1411</v>
      </c>
      <c r="H9" s="83" t="s">
        <v>1411</v>
      </c>
      <c r="I9" s="83" t="s">
        <v>1411</v>
      </c>
      <c r="J9" s="83" t="s">
        <v>1411</v>
      </c>
      <c r="K9" s="83" t="s">
        <v>1411</v>
      </c>
      <c r="L9" s="83" t="s">
        <v>1411</v>
      </c>
    </row>
    <row r="10" spans="2:13" x14ac:dyDescent="0.3">
      <c r="C10" s="83" t="s">
        <v>1410</v>
      </c>
      <c r="D10" s="83" t="s">
        <v>1410</v>
      </c>
      <c r="E10" s="83" t="s">
        <v>1409</v>
      </c>
      <c r="F10" s="83" t="s">
        <v>1409</v>
      </c>
      <c r="G10" s="83" t="s">
        <v>1409</v>
      </c>
      <c r="H10" s="83" t="s">
        <v>1409</v>
      </c>
      <c r="I10" s="83" t="s">
        <v>1409</v>
      </c>
      <c r="J10" s="83" t="s">
        <v>1409</v>
      </c>
      <c r="K10" s="83" t="s">
        <v>1409</v>
      </c>
      <c r="L10" s="83" t="s">
        <v>1409</v>
      </c>
    </row>
    <row r="11" spans="2:13" x14ac:dyDescent="0.3">
      <c r="C11" s="83" t="s">
        <v>1416</v>
      </c>
      <c r="D11" s="83" t="s">
        <v>1416</v>
      </c>
      <c r="E11" s="83" t="s">
        <v>1416</v>
      </c>
      <c r="F11" s="83" t="s">
        <v>1416</v>
      </c>
      <c r="G11" s="83" t="s">
        <v>1416</v>
      </c>
      <c r="H11" s="83" t="s">
        <v>1416</v>
      </c>
      <c r="I11" s="83" t="s">
        <v>1416</v>
      </c>
      <c r="J11" s="83" t="s">
        <v>1416</v>
      </c>
      <c r="K11" s="83" t="s">
        <v>1416</v>
      </c>
      <c r="L11" s="83" t="s">
        <v>1416</v>
      </c>
    </row>
    <row r="15" spans="2:13" x14ac:dyDescent="0.3">
      <c r="B15" s="93" t="s">
        <v>1408</v>
      </c>
      <c r="C15" s="83" t="s">
        <v>1413</v>
      </c>
      <c r="E15" s="83" t="s">
        <v>1414</v>
      </c>
      <c r="F15" s="83" t="s">
        <v>1415</v>
      </c>
      <c r="J15" s="93" t="s">
        <v>1627</v>
      </c>
      <c r="K15" s="93" t="s">
        <v>1628</v>
      </c>
    </row>
    <row r="16" spans="2:13" x14ac:dyDescent="0.3">
      <c r="C16" s="83" t="s">
        <v>1417</v>
      </c>
    </row>
    <row r="17" spans="2:19" ht="27" x14ac:dyDescent="0.3">
      <c r="D17" s="474" t="s">
        <v>1418</v>
      </c>
      <c r="E17" s="472"/>
      <c r="F17" s="472"/>
      <c r="G17" s="472"/>
      <c r="H17" s="472"/>
      <c r="L17" s="83" t="s">
        <v>1420</v>
      </c>
    </row>
    <row r="18" spans="2:19" ht="27" x14ac:dyDescent="0.3">
      <c r="C18" s="473"/>
      <c r="G18" s="83" t="s">
        <v>1421</v>
      </c>
      <c r="I18" s="475" t="s">
        <v>1419</v>
      </c>
      <c r="J18" s="473"/>
      <c r="K18" s="473"/>
      <c r="L18" s="473"/>
    </row>
    <row r="20" spans="2:19" x14ac:dyDescent="0.3">
      <c r="H20" s="93" t="s">
        <v>1031</v>
      </c>
    </row>
    <row r="21" spans="2:19" ht="14.25" thickBot="1" x14ac:dyDescent="0.35"/>
    <row r="22" spans="2:19" ht="14.25" thickBot="1" x14ac:dyDescent="0.35">
      <c r="B22" s="93" t="s">
        <v>421</v>
      </c>
      <c r="C22" s="158"/>
      <c r="D22" s="343"/>
      <c r="E22" s="479"/>
      <c r="F22" s="480"/>
      <c r="G22" s="480"/>
      <c r="H22" s="480"/>
      <c r="I22" s="480"/>
      <c r="J22" s="480"/>
      <c r="K22" s="480"/>
      <c r="L22" s="480"/>
      <c r="M22" s="158"/>
      <c r="N22" s="343"/>
      <c r="O22" s="479"/>
      <c r="P22" s="480"/>
      <c r="Q22" s="480"/>
      <c r="R22" s="480"/>
      <c r="S22" s="480"/>
    </row>
    <row r="23" spans="2:19" ht="14.25" thickBot="1" x14ac:dyDescent="0.35"/>
    <row r="24" spans="2:19" ht="14.25" thickBot="1" x14ac:dyDescent="0.35">
      <c r="B24" s="93" t="s">
        <v>434</v>
      </c>
      <c r="C24" s="158"/>
      <c r="D24" s="343"/>
      <c r="E24" s="479"/>
      <c r="F24" s="480"/>
      <c r="G24" s="480"/>
      <c r="H24" s="480"/>
      <c r="I24" s="480"/>
      <c r="J24" s="480"/>
      <c r="K24" s="480"/>
      <c r="L24" s="480"/>
      <c r="M24" s="158"/>
      <c r="N24" s="343"/>
      <c r="O24" s="479"/>
      <c r="P24" s="480"/>
      <c r="Q24" s="480"/>
      <c r="R24" s="480"/>
      <c r="S24" s="480"/>
    </row>
    <row r="26" spans="2:19" ht="27.75" thickBot="1" x14ac:dyDescent="0.35">
      <c r="B26" s="482" t="s">
        <v>1452</v>
      </c>
      <c r="C26" s="480"/>
      <c r="D26" s="480"/>
      <c r="E26" s="483" t="s">
        <v>1455</v>
      </c>
      <c r="F26" s="480"/>
      <c r="G26" s="480"/>
      <c r="H26" s="480"/>
      <c r="I26" s="480"/>
      <c r="J26" s="480"/>
      <c r="K26" s="480"/>
      <c r="L26" s="480"/>
      <c r="M26" s="483" t="s">
        <v>1456</v>
      </c>
      <c r="N26" s="480"/>
      <c r="O26" s="480"/>
      <c r="P26" s="480"/>
      <c r="Q26" s="480"/>
      <c r="R26" s="480"/>
      <c r="S26" s="480"/>
    </row>
    <row r="28" spans="2:19" ht="14.25" thickBot="1" x14ac:dyDescent="0.35">
      <c r="F28" s="93" t="s">
        <v>1454</v>
      </c>
    </row>
    <row r="29" spans="2:19" ht="14.25" thickBot="1" x14ac:dyDescent="0.35">
      <c r="B29" s="93" t="s">
        <v>422</v>
      </c>
      <c r="C29" s="480"/>
      <c r="D29" s="480"/>
      <c r="E29" s="480"/>
      <c r="F29" s="480"/>
      <c r="G29" s="480"/>
      <c r="H29" s="158"/>
      <c r="I29" s="343"/>
      <c r="J29" s="479"/>
      <c r="K29" s="480"/>
      <c r="L29" s="480"/>
      <c r="M29" s="480"/>
      <c r="N29" s="480"/>
      <c r="O29" s="480"/>
      <c r="P29" s="480"/>
      <c r="Q29" s="480"/>
      <c r="R29" s="158"/>
      <c r="S29" s="343"/>
    </row>
    <row r="30" spans="2:19" ht="14.25" thickBot="1" x14ac:dyDescent="0.35">
      <c r="N30" s="477"/>
    </row>
    <row r="31" spans="2:19" ht="14.25" thickBot="1" x14ac:dyDescent="0.35">
      <c r="B31" s="93" t="s">
        <v>438</v>
      </c>
      <c r="C31" s="480"/>
      <c r="D31" s="480"/>
      <c r="E31" s="480"/>
      <c r="F31" s="480"/>
      <c r="G31" s="480"/>
      <c r="H31" s="158"/>
      <c r="I31" s="343"/>
      <c r="J31" s="479"/>
      <c r="K31" s="480"/>
      <c r="L31" s="480"/>
      <c r="M31" s="480"/>
      <c r="N31" s="480"/>
      <c r="O31" s="480"/>
      <c r="P31" s="480"/>
      <c r="Q31" s="480"/>
      <c r="R31" s="158"/>
      <c r="S31" s="343"/>
    </row>
    <row r="33" spans="2:19" ht="27.75" thickBot="1" x14ac:dyDescent="0.35">
      <c r="B33" s="482" t="s">
        <v>1453</v>
      </c>
      <c r="C33" s="480"/>
      <c r="D33" s="480"/>
      <c r="E33" s="480"/>
      <c r="F33" s="480"/>
      <c r="G33" s="480"/>
      <c r="H33" s="480"/>
      <c r="I33" s="480"/>
      <c r="J33" s="483" t="s">
        <v>1457</v>
      </c>
      <c r="K33" s="480"/>
      <c r="L33" s="480"/>
      <c r="M33" s="480"/>
      <c r="N33" s="480"/>
      <c r="O33" s="480"/>
      <c r="P33" s="480"/>
      <c r="Q33" s="480"/>
      <c r="R33" s="483" t="s">
        <v>1458</v>
      </c>
      <c r="S33" s="480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0111-87F8-4235-9068-76C25AC6E688}">
  <dimension ref="B2:BM97"/>
  <sheetViews>
    <sheetView topLeftCell="H65" zoomScale="85" zoomScaleNormal="85" workbookViewId="0">
      <selection activeCell="M104" sqref="M104"/>
    </sheetView>
  </sheetViews>
  <sheetFormatPr defaultColWidth="8.75" defaultRowHeight="13.5" x14ac:dyDescent="0.3"/>
  <cols>
    <col min="1" max="1" width="8.75" style="35"/>
    <col min="2" max="3" width="10.75" style="35" customWidth="1"/>
    <col min="4" max="9" width="8.75" style="35" customWidth="1"/>
    <col min="10" max="10" width="11.125" style="35" customWidth="1"/>
    <col min="11" max="65" width="3.75" style="35" customWidth="1"/>
    <col min="66" max="16384" width="8.75" style="35"/>
  </cols>
  <sheetData>
    <row r="2" spans="2:6" x14ac:dyDescent="0.3">
      <c r="B2" s="57" t="s">
        <v>793</v>
      </c>
    </row>
    <row r="4" spans="2:6" x14ac:dyDescent="0.3">
      <c r="B4" s="36" t="s">
        <v>794</v>
      </c>
    </row>
    <row r="5" spans="2:6" x14ac:dyDescent="0.3">
      <c r="B5" s="35" t="s">
        <v>795</v>
      </c>
    </row>
    <row r="6" spans="2:6" x14ac:dyDescent="0.3">
      <c r="B6" s="35" t="s">
        <v>796</v>
      </c>
    </row>
    <row r="7" spans="2:6" x14ac:dyDescent="0.3">
      <c r="B7" s="35" t="s">
        <v>797</v>
      </c>
    </row>
    <row r="9" spans="2:6" x14ac:dyDescent="0.3">
      <c r="B9" s="36" t="s">
        <v>798</v>
      </c>
    </row>
    <row r="10" spans="2:6" x14ac:dyDescent="0.3">
      <c r="B10" s="35" t="s">
        <v>799</v>
      </c>
    </row>
    <row r="11" spans="2:6" ht="14.25" thickBot="1" x14ac:dyDescent="0.35">
      <c r="B11" s="35" t="s">
        <v>800</v>
      </c>
    </row>
    <row r="12" spans="2:6" ht="14.25" thickBot="1" x14ac:dyDescent="0.35">
      <c r="B12" s="123" t="s">
        <v>801</v>
      </c>
      <c r="C12" s="316" t="s">
        <v>802</v>
      </c>
      <c r="D12" s="820" t="s">
        <v>1</v>
      </c>
      <c r="E12" s="820"/>
      <c r="F12" s="827"/>
    </row>
    <row r="13" spans="2:6" x14ac:dyDescent="0.3">
      <c r="B13" s="319">
        <v>0</v>
      </c>
      <c r="C13" s="315">
        <v>0</v>
      </c>
      <c r="D13" s="1000" t="s">
        <v>803</v>
      </c>
      <c r="E13" s="1000"/>
      <c r="F13" s="1001"/>
    </row>
    <row r="14" spans="2:6" x14ac:dyDescent="0.3">
      <c r="B14" s="311">
        <v>0</v>
      </c>
      <c r="C14" s="318">
        <v>1</v>
      </c>
      <c r="D14" s="1002" t="s">
        <v>804</v>
      </c>
      <c r="E14" s="1002"/>
      <c r="F14" s="919"/>
    </row>
    <row r="15" spans="2:6" x14ac:dyDescent="0.3">
      <c r="B15" s="311">
        <v>1</v>
      </c>
      <c r="C15" s="318">
        <v>0</v>
      </c>
      <c r="D15" s="1002" t="s">
        <v>805</v>
      </c>
      <c r="E15" s="1002"/>
      <c r="F15" s="919"/>
    </row>
    <row r="16" spans="2:6" ht="14.25" thickBot="1" x14ac:dyDescent="0.35">
      <c r="B16" s="312">
        <v>1</v>
      </c>
      <c r="C16" s="317">
        <v>1</v>
      </c>
      <c r="D16" s="998" t="s">
        <v>806</v>
      </c>
      <c r="E16" s="998"/>
      <c r="F16" s="999"/>
    </row>
    <row r="17" spans="2:38" x14ac:dyDescent="0.3">
      <c r="B17" s="53" t="s">
        <v>812</v>
      </c>
    </row>
    <row r="19" spans="2:38" x14ac:dyDescent="0.3">
      <c r="B19" s="36" t="s">
        <v>807</v>
      </c>
    </row>
    <row r="20" spans="2:38" x14ac:dyDescent="0.3">
      <c r="B20" s="35" t="s">
        <v>808</v>
      </c>
    </row>
    <row r="21" spans="2:38" x14ac:dyDescent="0.3">
      <c r="B21" s="35" t="s">
        <v>811</v>
      </c>
    </row>
    <row r="22" spans="2:38" x14ac:dyDescent="0.3">
      <c r="B22" s="35" t="s">
        <v>809</v>
      </c>
    </row>
    <row r="24" spans="2:38" x14ac:dyDescent="0.3">
      <c r="B24" s="53" t="s">
        <v>810</v>
      </c>
    </row>
    <row r="27" spans="2:38" x14ac:dyDescent="0.3">
      <c r="B27" s="36" t="s">
        <v>820</v>
      </c>
    </row>
    <row r="28" spans="2:38" x14ac:dyDescent="0.3">
      <c r="B28" s="35" t="s">
        <v>828</v>
      </c>
      <c r="Q28" s="35" t="s">
        <v>819</v>
      </c>
    </row>
    <row r="29" spans="2:38" x14ac:dyDescent="0.3">
      <c r="B29" s="35" t="s">
        <v>829</v>
      </c>
      <c r="O29" s="35" t="s">
        <v>817</v>
      </c>
    </row>
    <row r="30" spans="2:38" ht="14.25" thickBot="1" x14ac:dyDescent="0.35">
      <c r="B30" s="35" t="s">
        <v>821</v>
      </c>
    </row>
    <row r="31" spans="2:38" ht="14.25" thickBot="1" x14ac:dyDescent="0.35">
      <c r="B31" s="35" t="s">
        <v>822</v>
      </c>
      <c r="J31" s="48" t="s">
        <v>813</v>
      </c>
      <c r="K31" s="46"/>
      <c r="L31" s="46"/>
      <c r="M31" s="47"/>
      <c r="N31" s="325"/>
      <c r="O31" s="326"/>
      <c r="P31" s="326" t="s">
        <v>814</v>
      </c>
      <c r="Q31" s="326"/>
      <c r="R31" s="326"/>
      <c r="S31" s="326"/>
      <c r="T31" s="326"/>
      <c r="U31" s="327"/>
      <c r="V31" s="50"/>
      <c r="W31" s="328"/>
      <c r="X31" s="328"/>
      <c r="Y31" s="328"/>
      <c r="Z31" s="328"/>
      <c r="AA31" s="328"/>
      <c r="AB31" s="328"/>
      <c r="AC31" s="51"/>
      <c r="AD31" s="325"/>
      <c r="AE31" s="326"/>
      <c r="AF31" s="326" t="s">
        <v>814</v>
      </c>
      <c r="AG31" s="326"/>
      <c r="AH31" s="326"/>
      <c r="AI31" s="326"/>
      <c r="AJ31" s="326"/>
      <c r="AK31" s="327"/>
      <c r="AL31" s="50"/>
    </row>
    <row r="32" spans="2:38" ht="14.25" thickBot="1" x14ac:dyDescent="0.35">
      <c r="B32" s="35" t="s">
        <v>830</v>
      </c>
    </row>
    <row r="33" spans="2:38" ht="14.25" thickBot="1" x14ac:dyDescent="0.35">
      <c r="B33" s="35" t="s">
        <v>827</v>
      </c>
      <c r="J33" s="48" t="s">
        <v>815</v>
      </c>
      <c r="K33" s="42"/>
      <c r="L33" s="42"/>
      <c r="M33" s="43"/>
      <c r="N33" s="329"/>
      <c r="O33" s="329" t="s">
        <v>816</v>
      </c>
      <c r="P33" s="329"/>
      <c r="Q33" s="329"/>
      <c r="R33" s="329"/>
      <c r="S33" s="330"/>
      <c r="T33" s="41"/>
      <c r="U33" s="42"/>
      <c r="V33" s="42"/>
      <c r="W33" s="42"/>
      <c r="X33" s="42"/>
      <c r="Y33" s="42"/>
      <c r="Z33" s="42"/>
      <c r="AA33" s="42"/>
      <c r="AB33" s="42"/>
      <c r="AC33" s="43"/>
      <c r="AD33" s="329"/>
      <c r="AE33" s="329" t="s">
        <v>816</v>
      </c>
      <c r="AF33" s="329"/>
      <c r="AG33" s="329"/>
      <c r="AH33" s="329"/>
      <c r="AI33" s="330"/>
      <c r="AJ33" s="41"/>
      <c r="AK33" s="42"/>
      <c r="AL33" s="42"/>
    </row>
    <row r="34" spans="2:38" x14ac:dyDescent="0.3">
      <c r="B34" s="35" t="s">
        <v>823</v>
      </c>
    </row>
    <row r="35" spans="2:38" ht="14.25" thickBot="1" x14ac:dyDescent="0.35">
      <c r="B35" s="35" t="s">
        <v>824</v>
      </c>
      <c r="J35" s="48" t="s">
        <v>24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2:38" x14ac:dyDescent="0.3">
      <c r="B36" s="35" t="s">
        <v>831</v>
      </c>
      <c r="T36" s="35" t="s">
        <v>818</v>
      </c>
    </row>
    <row r="37" spans="2:38" x14ac:dyDescent="0.3">
      <c r="B37" s="35" t="s">
        <v>825</v>
      </c>
    </row>
    <row r="38" spans="2:38" x14ac:dyDescent="0.3">
      <c r="B38" s="35" t="s">
        <v>826</v>
      </c>
      <c r="V38" s="35" t="s">
        <v>855</v>
      </c>
    </row>
    <row r="39" spans="2:38" x14ac:dyDescent="0.3">
      <c r="B39" s="35" t="s">
        <v>832</v>
      </c>
      <c r="V39" s="35" t="s">
        <v>856</v>
      </c>
    </row>
    <row r="40" spans="2:38" x14ac:dyDescent="0.3">
      <c r="V40" s="35" t="s">
        <v>857</v>
      </c>
    </row>
    <row r="41" spans="2:38" x14ac:dyDescent="0.3">
      <c r="B41" s="36" t="s">
        <v>833</v>
      </c>
    </row>
    <row r="42" spans="2:38" x14ac:dyDescent="0.3">
      <c r="B42" s="35" t="s">
        <v>850</v>
      </c>
      <c r="T42" s="35" t="s">
        <v>852</v>
      </c>
    </row>
    <row r="43" spans="2:38" x14ac:dyDescent="0.3">
      <c r="B43" s="35" t="s">
        <v>851</v>
      </c>
      <c r="T43" s="35" t="s">
        <v>854</v>
      </c>
    </row>
    <row r="44" spans="2:38" x14ac:dyDescent="0.3">
      <c r="B44" s="35" t="s">
        <v>834</v>
      </c>
      <c r="T44" s="35" t="s">
        <v>853</v>
      </c>
    </row>
    <row r="45" spans="2:38" x14ac:dyDescent="0.3">
      <c r="B45" s="35" t="s">
        <v>835</v>
      </c>
      <c r="T45" s="35" t="s">
        <v>858</v>
      </c>
    </row>
    <row r="46" spans="2:38" x14ac:dyDescent="0.3">
      <c r="B46" s="35" t="s">
        <v>836</v>
      </c>
    </row>
    <row r="47" spans="2:38" x14ac:dyDescent="0.3">
      <c r="N47" s="35" t="s">
        <v>846</v>
      </c>
    </row>
    <row r="48" spans="2:38" x14ac:dyDescent="0.3">
      <c r="B48" s="35" t="s">
        <v>837</v>
      </c>
      <c r="N48" s="35" t="s">
        <v>847</v>
      </c>
    </row>
    <row r="49" spans="2:65" x14ac:dyDescent="0.3">
      <c r="B49" s="35" t="s">
        <v>838</v>
      </c>
      <c r="E49" s="35" t="s">
        <v>839</v>
      </c>
      <c r="N49" s="35" t="s">
        <v>848</v>
      </c>
    </row>
    <row r="50" spans="2:65" x14ac:dyDescent="0.3">
      <c r="B50" s="35" t="s">
        <v>840</v>
      </c>
      <c r="E50" s="35" t="s">
        <v>841</v>
      </c>
      <c r="N50" s="35" t="s">
        <v>849</v>
      </c>
    </row>
    <row r="51" spans="2:65" x14ac:dyDescent="0.3">
      <c r="B51" s="35" t="s">
        <v>842</v>
      </c>
      <c r="E51" s="35" t="s">
        <v>843</v>
      </c>
    </row>
    <row r="52" spans="2:65" x14ac:dyDescent="0.3">
      <c r="B52" s="35" t="s">
        <v>844</v>
      </c>
      <c r="E52" s="35" t="s">
        <v>923</v>
      </c>
    </row>
    <row r="53" spans="2:65" x14ac:dyDescent="0.3">
      <c r="B53" s="35" t="s">
        <v>845</v>
      </c>
      <c r="E53" s="35" t="s">
        <v>924</v>
      </c>
    </row>
    <row r="56" spans="2:65" ht="14.25" thickBot="1" x14ac:dyDescent="0.35">
      <c r="L56" s="45" t="s">
        <v>2460</v>
      </c>
      <c r="M56" s="47"/>
      <c r="N56" s="45" t="s">
        <v>2461</v>
      </c>
      <c r="O56" s="47"/>
      <c r="P56" s="45" t="s">
        <v>2462</v>
      </c>
      <c r="Q56" s="47"/>
      <c r="R56" s="45" t="s">
        <v>2463</v>
      </c>
      <c r="S56" s="47"/>
      <c r="T56" s="45" t="s">
        <v>2464</v>
      </c>
      <c r="U56" s="47"/>
      <c r="V56" s="45" t="s">
        <v>2465</v>
      </c>
      <c r="W56" s="47"/>
      <c r="X56" s="45" t="s">
        <v>2466</v>
      </c>
      <c r="Y56" s="47"/>
      <c r="Z56" s="45" t="s">
        <v>2467</v>
      </c>
      <c r="AA56" s="47"/>
      <c r="AB56" s="45" t="s">
        <v>2468</v>
      </c>
      <c r="AC56" s="47"/>
      <c r="AD56" s="45" t="s">
        <v>2469</v>
      </c>
      <c r="AE56" s="47"/>
      <c r="AF56" s="45" t="s">
        <v>2470</v>
      </c>
      <c r="AG56" s="47"/>
      <c r="AH56" s="45" t="s">
        <v>2471</v>
      </c>
      <c r="AI56" s="47"/>
      <c r="AJ56" s="45" t="s">
        <v>2472</v>
      </c>
      <c r="AK56" s="47"/>
      <c r="AL56" s="45" t="s">
        <v>2473</v>
      </c>
      <c r="AM56" s="47"/>
      <c r="AN56" s="45" t="s">
        <v>2474</v>
      </c>
      <c r="AO56" s="47"/>
      <c r="AP56" s="45" t="s">
        <v>2475</v>
      </c>
      <c r="AQ56" s="47"/>
      <c r="AR56" s="45" t="s">
        <v>2476</v>
      </c>
      <c r="AS56" s="47"/>
      <c r="AT56" s="45" t="s">
        <v>2477</v>
      </c>
      <c r="AU56" s="47"/>
      <c r="AV56" s="45" t="s">
        <v>2478</v>
      </c>
      <c r="AW56" s="47"/>
      <c r="AX56" s="45" t="s">
        <v>2479</v>
      </c>
      <c r="AY56" s="47"/>
      <c r="AZ56" s="45" t="s">
        <v>2480</v>
      </c>
      <c r="BA56" s="47"/>
      <c r="BB56" s="45" t="s">
        <v>2481</v>
      </c>
      <c r="BC56" s="47"/>
      <c r="BD56" s="45" t="s">
        <v>2482</v>
      </c>
      <c r="BE56" s="47"/>
      <c r="BF56" s="45" t="s">
        <v>2483</v>
      </c>
      <c r="BG56" s="47"/>
      <c r="BH56" s="45" t="s">
        <v>2484</v>
      </c>
      <c r="BI56" s="47"/>
      <c r="BJ56" s="45" t="s">
        <v>2489</v>
      </c>
      <c r="BK56" s="47"/>
      <c r="BL56" s="45" t="s">
        <v>2490</v>
      </c>
      <c r="BM56" s="47"/>
    </row>
    <row r="57" spans="2:65" ht="14.25" thickBot="1" x14ac:dyDescent="0.35"/>
    <row r="58" spans="2:65" ht="14.25" thickBot="1" x14ac:dyDescent="0.35">
      <c r="J58" s="48" t="s">
        <v>2459</v>
      </c>
      <c r="K58" s="46"/>
      <c r="L58" s="46"/>
      <c r="M58" s="47"/>
      <c r="N58" s="325"/>
      <c r="O58" s="326"/>
      <c r="P58" s="326" t="s">
        <v>2485</v>
      </c>
      <c r="Q58" s="326"/>
      <c r="R58" s="326"/>
      <c r="S58" s="326"/>
      <c r="T58" s="326"/>
      <c r="U58" s="326"/>
      <c r="V58" s="326"/>
      <c r="W58" s="327"/>
      <c r="X58" s="328"/>
      <c r="Y58" s="328"/>
      <c r="Z58" s="328" t="s">
        <v>2486</v>
      </c>
      <c r="AA58" s="328"/>
      <c r="AB58" s="328"/>
      <c r="AC58" s="328"/>
      <c r="AD58" s="328"/>
      <c r="AE58" s="328"/>
      <c r="AF58" s="328"/>
      <c r="AG58" s="51"/>
      <c r="AH58" s="325"/>
      <c r="AI58" s="326"/>
      <c r="AJ58" s="326" t="s">
        <v>2485</v>
      </c>
      <c r="AK58" s="326"/>
      <c r="AL58" s="326"/>
      <c r="AM58" s="326"/>
      <c r="AN58" s="326"/>
      <c r="AO58" s="326"/>
      <c r="AP58" s="326"/>
      <c r="AQ58" s="327"/>
      <c r="AR58" s="328"/>
      <c r="AS58" s="328"/>
      <c r="AT58" s="328" t="s">
        <v>2486</v>
      </c>
      <c r="AU58" s="328"/>
      <c r="AV58" s="328"/>
      <c r="AW58" s="328"/>
      <c r="AX58" s="328"/>
      <c r="AY58" s="328"/>
      <c r="AZ58" s="328"/>
      <c r="BA58" s="51"/>
      <c r="BB58" s="325"/>
      <c r="BC58" s="326"/>
      <c r="BD58" s="326" t="s">
        <v>2485</v>
      </c>
      <c r="BE58" s="326"/>
      <c r="BF58" s="326"/>
      <c r="BG58" s="326"/>
      <c r="BH58" s="326"/>
      <c r="BI58" s="326"/>
      <c r="BJ58" s="326"/>
      <c r="BK58" s="327"/>
      <c r="BL58" s="328"/>
      <c r="BM58" s="328"/>
    </row>
    <row r="60" spans="2:65" ht="14.25" thickBot="1" x14ac:dyDescent="0.35">
      <c r="J60" s="48" t="s">
        <v>2487</v>
      </c>
      <c r="K60" s="395"/>
      <c r="L60" s="395"/>
      <c r="M60" s="395"/>
      <c r="N60" s="395"/>
      <c r="O60" s="395"/>
      <c r="P60" s="395"/>
      <c r="Q60" s="395"/>
      <c r="R60" s="395"/>
      <c r="S60" s="395"/>
      <c r="T60" s="395"/>
      <c r="U60" s="395"/>
      <c r="V60" s="696"/>
      <c r="W60" s="395"/>
      <c r="X60" s="395"/>
      <c r="Y60" s="395"/>
      <c r="Z60" s="395"/>
      <c r="AA60" s="395"/>
      <c r="AB60" s="395"/>
      <c r="AC60" s="395"/>
      <c r="AD60" s="696"/>
      <c r="AE60" s="395"/>
      <c r="AF60" s="395"/>
      <c r="AG60" s="395"/>
      <c r="AH60" s="395"/>
      <c r="AI60" s="395"/>
      <c r="AJ60" s="395"/>
      <c r="AK60" s="395"/>
      <c r="AL60" s="395"/>
      <c r="AM60" s="395"/>
      <c r="AN60" s="395"/>
      <c r="AO60" s="395"/>
      <c r="AP60" s="696"/>
      <c r="AQ60" s="395"/>
      <c r="AR60" s="395"/>
      <c r="AS60" s="395"/>
      <c r="AT60" s="395"/>
      <c r="AU60" s="395"/>
      <c r="AV60" s="395"/>
      <c r="AW60" s="395"/>
      <c r="AX60" s="696"/>
      <c r="AY60" s="395"/>
      <c r="AZ60" s="395"/>
      <c r="BA60" s="395"/>
      <c r="BB60" s="395"/>
      <c r="BC60" s="395"/>
      <c r="BD60" s="395"/>
      <c r="BE60" s="395"/>
      <c r="BF60" s="395"/>
      <c r="BG60" s="395"/>
      <c r="BH60" s="395"/>
      <c r="BI60" s="395"/>
      <c r="BJ60" s="696"/>
      <c r="BK60" s="395"/>
      <c r="BL60" s="395"/>
      <c r="BM60" s="395"/>
    </row>
    <row r="61" spans="2:65" ht="14.25" thickBot="1" x14ac:dyDescent="0.35"/>
    <row r="62" spans="2:65" ht="14.25" thickBot="1" x14ac:dyDescent="0.35">
      <c r="J62" s="48" t="s">
        <v>24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697" t="s">
        <v>24</v>
      </c>
      <c r="X62" s="46"/>
      <c r="Y62" s="46"/>
      <c r="Z62" s="46"/>
      <c r="AA62" s="46"/>
      <c r="AB62" s="46"/>
      <c r="AC62" s="46"/>
      <c r="AD62" s="46"/>
      <c r="AE62" s="698" t="s">
        <v>24</v>
      </c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697" t="s">
        <v>24</v>
      </c>
      <c r="AR62" s="46"/>
      <c r="AS62" s="46"/>
      <c r="AT62" s="46"/>
      <c r="AU62" s="46"/>
      <c r="AV62" s="46"/>
      <c r="AW62" s="46"/>
      <c r="AX62" s="46"/>
      <c r="AY62" s="698" t="s">
        <v>24</v>
      </c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697" t="s">
        <v>24</v>
      </c>
      <c r="BL62" s="46"/>
      <c r="BM62" s="46"/>
    </row>
    <row r="63" spans="2:65" ht="14.25" thickBot="1" x14ac:dyDescent="0.35"/>
    <row r="64" spans="2:65" ht="14.25" thickBot="1" x14ac:dyDescent="0.35">
      <c r="J64" s="48" t="s">
        <v>2488</v>
      </c>
      <c r="K64" s="46"/>
      <c r="L64" s="326"/>
      <c r="M64" s="327"/>
      <c r="N64" s="328"/>
      <c r="O64" s="328"/>
      <c r="P64" s="328" t="s">
        <v>2486</v>
      </c>
      <c r="Q64" s="328"/>
      <c r="R64" s="328"/>
      <c r="S64" s="328"/>
      <c r="T64" s="328"/>
      <c r="U64" s="328"/>
      <c r="V64" s="328"/>
      <c r="W64" s="51"/>
      <c r="X64" s="325"/>
      <c r="Y64" s="326"/>
      <c r="Z64" s="326" t="s">
        <v>2485</v>
      </c>
      <c r="AA64" s="326"/>
      <c r="AB64" s="326"/>
      <c r="AC64" s="326"/>
      <c r="AD64" s="326"/>
      <c r="AE64" s="326"/>
      <c r="AF64" s="326"/>
      <c r="AG64" s="327"/>
      <c r="AH64" s="328"/>
      <c r="AI64" s="328"/>
      <c r="AJ64" s="328" t="s">
        <v>2486</v>
      </c>
      <c r="AK64" s="328"/>
      <c r="AL64" s="328"/>
      <c r="AM64" s="328"/>
      <c r="AN64" s="328"/>
      <c r="AO64" s="328"/>
      <c r="AP64" s="328"/>
      <c r="AQ64" s="51"/>
      <c r="AR64" s="325"/>
      <c r="AS64" s="326"/>
      <c r="AT64" s="326" t="s">
        <v>2485</v>
      </c>
      <c r="AU64" s="326"/>
      <c r="AV64" s="326"/>
      <c r="AW64" s="326"/>
      <c r="AX64" s="326"/>
      <c r="AY64" s="326"/>
      <c r="AZ64" s="326"/>
      <c r="BA64" s="327"/>
      <c r="BB64" s="328"/>
      <c r="BC64" s="328"/>
      <c r="BD64" s="328" t="s">
        <v>2486</v>
      </c>
      <c r="BE64" s="328"/>
      <c r="BF64" s="328"/>
      <c r="BG64" s="328"/>
      <c r="BH64" s="328"/>
      <c r="BI64" s="328"/>
      <c r="BJ64" s="328"/>
      <c r="BK64" s="51"/>
      <c r="BL64" s="325"/>
      <c r="BM64" s="326"/>
    </row>
    <row r="66" spans="10:65" ht="14.25" thickBot="1" x14ac:dyDescent="0.35">
      <c r="J66" s="48" t="s">
        <v>2487</v>
      </c>
      <c r="K66" s="395"/>
      <c r="L66" s="395"/>
      <c r="M66" s="395"/>
      <c r="N66" s="395"/>
      <c r="O66" s="395"/>
      <c r="P66" s="395"/>
      <c r="Q66" s="395"/>
      <c r="R66" s="395"/>
      <c r="S66" s="395"/>
      <c r="T66" s="696"/>
      <c r="U66" s="395"/>
      <c r="V66" s="395"/>
      <c r="W66" s="395"/>
      <c r="X66" s="395"/>
      <c r="Y66" s="395"/>
      <c r="Z66" s="395"/>
      <c r="AA66" s="395"/>
      <c r="AB66" s="395"/>
      <c r="AC66" s="395"/>
      <c r="AD66" s="395"/>
      <c r="AE66" s="395"/>
      <c r="AF66" s="696"/>
      <c r="AG66" s="395"/>
      <c r="AH66" s="395"/>
      <c r="AI66" s="395"/>
      <c r="AJ66" s="395"/>
      <c r="AK66" s="395"/>
      <c r="AL66" s="395"/>
      <c r="AM66" s="395"/>
      <c r="AN66" s="696"/>
      <c r="AO66" s="395"/>
      <c r="AP66" s="395"/>
      <c r="AQ66" s="395"/>
      <c r="AR66" s="395"/>
      <c r="AS66" s="395"/>
      <c r="AT66" s="395"/>
      <c r="AU66" s="395"/>
      <c r="AV66" s="395"/>
      <c r="AW66" s="395"/>
      <c r="AX66" s="395"/>
      <c r="AY66" s="395"/>
      <c r="AZ66" s="696"/>
      <c r="BA66" s="395"/>
      <c r="BB66" s="395"/>
      <c r="BC66" s="395"/>
      <c r="BD66" s="395"/>
      <c r="BE66" s="395"/>
      <c r="BF66" s="395"/>
      <c r="BG66" s="395"/>
      <c r="BH66" s="696"/>
      <c r="BI66" s="395"/>
      <c r="BJ66" s="395"/>
      <c r="BK66" s="395"/>
      <c r="BL66" s="395"/>
      <c r="BM66" s="395"/>
    </row>
    <row r="67" spans="10:65" ht="14.25" thickBot="1" x14ac:dyDescent="0.35"/>
    <row r="68" spans="10:65" ht="14.25" thickBot="1" x14ac:dyDescent="0.35">
      <c r="J68" s="48" t="s">
        <v>24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698" t="s">
        <v>24</v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697" t="s">
        <v>24</v>
      </c>
      <c r="AH68" s="46"/>
      <c r="AI68" s="46"/>
      <c r="AJ68" s="46"/>
      <c r="AK68" s="46"/>
      <c r="AL68" s="46"/>
      <c r="AM68" s="46"/>
      <c r="AN68" s="46"/>
      <c r="AO68" s="698" t="s">
        <v>24</v>
      </c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697" t="s">
        <v>24</v>
      </c>
      <c r="BB68" s="46"/>
      <c r="BC68" s="46"/>
      <c r="BD68" s="46"/>
      <c r="BE68" s="46"/>
      <c r="BF68" s="46"/>
      <c r="BG68" s="46"/>
      <c r="BH68" s="46"/>
      <c r="BI68" s="698" t="s">
        <v>24</v>
      </c>
      <c r="BJ68" s="46"/>
      <c r="BK68" s="46"/>
      <c r="BL68" s="46"/>
      <c r="BM68" s="46"/>
    </row>
    <row r="80" spans="10:65" ht="19.899999999999999" customHeight="1" x14ac:dyDescent="0.3">
      <c r="S80" s="35" t="s">
        <v>1205</v>
      </c>
    </row>
    <row r="81" spans="10:40" ht="19.899999999999999" customHeight="1" x14ac:dyDescent="0.3">
      <c r="N81" s="35" t="s">
        <v>2872</v>
      </c>
    </row>
    <row r="82" spans="10:40" ht="14.25" thickBot="1" x14ac:dyDescent="0.35"/>
    <row r="83" spans="10:40" ht="18" customHeight="1" x14ac:dyDescent="0.3">
      <c r="J83" s="35" t="s">
        <v>2870</v>
      </c>
      <c r="N83" s="325"/>
      <c r="O83" s="326"/>
      <c r="P83" s="326" t="s">
        <v>2873</v>
      </c>
      <c r="Q83" s="326"/>
      <c r="R83" s="326"/>
      <c r="S83" s="326"/>
      <c r="T83" s="326"/>
      <c r="U83" s="327"/>
      <c r="V83" s="339"/>
      <c r="W83" s="397"/>
      <c r="X83" s="397" t="s">
        <v>2874</v>
      </c>
      <c r="Y83" s="397"/>
      <c r="Z83" s="397"/>
      <c r="AA83" s="397"/>
      <c r="AB83" s="397"/>
      <c r="AC83" s="340"/>
      <c r="AD83" s="325"/>
      <c r="AE83" s="326"/>
      <c r="AF83" s="326" t="s">
        <v>2873</v>
      </c>
      <c r="AG83" s="326"/>
      <c r="AH83" s="326"/>
      <c r="AI83" s="326"/>
      <c r="AJ83" s="326"/>
      <c r="AK83" s="327"/>
      <c r="AL83" s="339"/>
    </row>
    <row r="84" spans="10:40" ht="18" customHeight="1" x14ac:dyDescent="0.3">
      <c r="J84" s="35" t="s">
        <v>2871</v>
      </c>
      <c r="M84" s="398"/>
      <c r="N84" s="396"/>
      <c r="O84" s="396" t="s">
        <v>2875</v>
      </c>
      <c r="P84" s="396"/>
      <c r="Q84" s="396"/>
      <c r="R84" s="396"/>
      <c r="S84" s="396"/>
      <c r="T84" s="396"/>
      <c r="U84" s="396"/>
      <c r="V84" s="339"/>
      <c r="W84" s="397"/>
      <c r="X84" s="397"/>
      <c r="Y84" s="397"/>
      <c r="Z84" s="397"/>
      <c r="AA84" s="397"/>
      <c r="AB84" s="397"/>
      <c r="AC84" s="340"/>
      <c r="AD84" s="396"/>
      <c r="AE84" s="396" t="s">
        <v>2875</v>
      </c>
      <c r="AF84" s="396"/>
      <c r="AG84" s="396"/>
      <c r="AH84" s="396"/>
      <c r="AI84" s="396"/>
      <c r="AJ84" s="396"/>
      <c r="AK84" s="396"/>
      <c r="AL84" s="339"/>
    </row>
    <row r="85" spans="10:40" ht="18" customHeight="1" thickBot="1" x14ac:dyDescent="0.35">
      <c r="K85" s="46"/>
      <c r="L85" s="46"/>
      <c r="M85" s="47"/>
      <c r="N85" s="396"/>
      <c r="O85" s="396" t="s">
        <v>2876</v>
      </c>
      <c r="P85" s="396"/>
      <c r="Q85" s="396"/>
      <c r="R85" s="396"/>
      <c r="S85" s="396"/>
      <c r="T85" s="396"/>
      <c r="U85" s="396"/>
      <c r="V85" s="50"/>
      <c r="W85" s="328"/>
      <c r="X85" s="328"/>
      <c r="Y85" s="328"/>
      <c r="Z85" s="328"/>
      <c r="AA85" s="328"/>
      <c r="AB85" s="328"/>
      <c r="AC85" s="51"/>
      <c r="AD85" s="396"/>
      <c r="AE85" s="396" t="s">
        <v>2876</v>
      </c>
      <c r="AF85" s="396"/>
      <c r="AG85" s="396"/>
      <c r="AH85" s="396"/>
      <c r="AI85" s="396"/>
      <c r="AJ85" s="396"/>
      <c r="AK85" s="396"/>
      <c r="AL85" s="50"/>
    </row>
    <row r="86" spans="10:40" ht="18" customHeight="1" thickBot="1" x14ac:dyDescent="0.35">
      <c r="K86" s="44"/>
      <c r="L86" s="44"/>
      <c r="M86" s="44"/>
    </row>
    <row r="87" spans="10:40" ht="18" customHeight="1" x14ac:dyDescent="0.3">
      <c r="P87" s="42"/>
      <c r="Q87" s="42"/>
      <c r="R87" s="42"/>
      <c r="S87" s="42"/>
      <c r="T87" s="42"/>
      <c r="U87" s="42"/>
      <c r="AE87" s="42"/>
      <c r="AF87" s="42"/>
      <c r="AG87" s="42"/>
      <c r="AH87" s="42"/>
      <c r="AI87" s="42"/>
      <c r="AJ87" s="42"/>
      <c r="AK87" s="42"/>
    </row>
    <row r="88" spans="10:40" x14ac:dyDescent="0.3">
      <c r="J88" s="35" t="s">
        <v>1204</v>
      </c>
    </row>
    <row r="89" spans="10:40" ht="14.25" thickBot="1" x14ac:dyDescent="0.35">
      <c r="K89" s="46"/>
      <c r="L89" s="46"/>
      <c r="M89" s="46"/>
      <c r="N89" s="46"/>
      <c r="W89" s="46"/>
      <c r="X89" s="46"/>
      <c r="Y89" s="46"/>
      <c r="Z89" s="46"/>
      <c r="AA89" s="46"/>
      <c r="AB89" s="46"/>
      <c r="AC89" s="46"/>
      <c r="AM89" s="46"/>
      <c r="AN89" s="46"/>
    </row>
    <row r="91" spans="10:40" hidden="1" x14ac:dyDescent="0.3">
      <c r="R91" s="53" t="s">
        <v>1206</v>
      </c>
    </row>
    <row r="92" spans="10:40" hidden="1" x14ac:dyDescent="0.3">
      <c r="R92" s="54" t="s">
        <v>1207</v>
      </c>
    </row>
    <row r="93" spans="10:40" ht="14.25" hidden="1" thickBot="1" x14ac:dyDescent="0.35">
      <c r="S93" s="35" t="s">
        <v>1203</v>
      </c>
    </row>
    <row r="94" spans="10:40" ht="34.9" hidden="1" customHeight="1" thickBot="1" x14ac:dyDescent="0.35">
      <c r="J94" s="35" t="s">
        <v>1197</v>
      </c>
      <c r="K94" s="395"/>
      <c r="L94" s="395"/>
      <c r="M94" s="395"/>
      <c r="N94" s="395"/>
      <c r="O94" s="395"/>
      <c r="P94" s="395"/>
      <c r="Q94" s="395"/>
      <c r="R94" s="997" t="s">
        <v>1198</v>
      </c>
      <c r="S94" s="995"/>
      <c r="T94" s="997" t="s">
        <v>1199</v>
      </c>
      <c r="U94" s="9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997" t="s">
        <v>1198</v>
      </c>
      <c r="AI94" s="995"/>
      <c r="AJ94" s="997" t="s">
        <v>1199</v>
      </c>
      <c r="AK94" s="995"/>
      <c r="AL94" s="46"/>
    </row>
    <row r="95" spans="10:40" hidden="1" x14ac:dyDescent="0.3">
      <c r="R95" s="35" t="s">
        <v>1200</v>
      </c>
    </row>
    <row r="96" spans="10:40" hidden="1" x14ac:dyDescent="0.3">
      <c r="R96" s="35" t="s">
        <v>1202</v>
      </c>
    </row>
    <row r="97" spans="18:18" hidden="1" x14ac:dyDescent="0.3">
      <c r="R97" s="35" t="s">
        <v>1201</v>
      </c>
    </row>
  </sheetData>
  <mergeCells count="9">
    <mergeCell ref="AH94:AI94"/>
    <mergeCell ref="AJ94:AK94"/>
    <mergeCell ref="D16:F16"/>
    <mergeCell ref="D12:F12"/>
    <mergeCell ref="D13:F13"/>
    <mergeCell ref="D14:F14"/>
    <mergeCell ref="D15:F15"/>
    <mergeCell ref="T94:U94"/>
    <mergeCell ref="R94:S94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E53"/>
  <sheetViews>
    <sheetView topLeftCell="A10" workbookViewId="0">
      <selection activeCell="D49" sqref="D49"/>
    </sheetView>
  </sheetViews>
  <sheetFormatPr defaultColWidth="8.75" defaultRowHeight="13.5" x14ac:dyDescent="0.3"/>
  <cols>
    <col min="1" max="1" width="8.75" style="35"/>
    <col min="2" max="2" width="5.75" style="35" customWidth="1"/>
    <col min="3" max="3" width="20.75" style="35" customWidth="1"/>
    <col min="4" max="4" width="60.75" style="35" customWidth="1"/>
    <col min="5" max="5" width="50.75" style="35" customWidth="1"/>
    <col min="6" max="16384" width="8.75" style="35"/>
  </cols>
  <sheetData>
    <row r="2" spans="2:5" x14ac:dyDescent="0.3">
      <c r="B2" s="57" t="s">
        <v>291</v>
      </c>
      <c r="C2" s="57"/>
    </row>
    <row r="4" spans="2:5" x14ac:dyDescent="0.3">
      <c r="B4" s="342" t="s">
        <v>277</v>
      </c>
      <c r="C4" s="342" t="s">
        <v>292</v>
      </c>
      <c r="D4" s="342" t="s">
        <v>278</v>
      </c>
      <c r="E4" s="342" t="s">
        <v>34</v>
      </c>
    </row>
    <row r="5" spans="2:5" x14ac:dyDescent="0.3">
      <c r="B5" s="337">
        <v>1</v>
      </c>
      <c r="C5" s="337" t="s">
        <v>976</v>
      </c>
      <c r="D5" s="150" t="s">
        <v>977</v>
      </c>
      <c r="E5" s="150"/>
    </row>
    <row r="6" spans="2:5" x14ac:dyDescent="0.3">
      <c r="B6" s="149"/>
      <c r="C6" s="149"/>
      <c r="D6" s="149" t="s">
        <v>978</v>
      </c>
      <c r="E6" s="149"/>
    </row>
    <row r="7" spans="2:5" x14ac:dyDescent="0.3">
      <c r="B7" s="149"/>
      <c r="C7" s="149"/>
      <c r="D7" s="149" t="s">
        <v>979</v>
      </c>
      <c r="E7" s="149"/>
    </row>
    <row r="8" spans="2:5" x14ac:dyDescent="0.3">
      <c r="B8" s="149"/>
      <c r="C8" s="149"/>
      <c r="D8" s="149"/>
      <c r="E8" s="149"/>
    </row>
    <row r="9" spans="2:5" x14ac:dyDescent="0.3">
      <c r="B9" s="145"/>
      <c r="C9" s="145"/>
      <c r="D9" s="145" t="s">
        <v>353</v>
      </c>
      <c r="E9" s="145"/>
    </row>
    <row r="10" spans="2:5" x14ac:dyDescent="0.3">
      <c r="B10" s="337">
        <v>2</v>
      </c>
      <c r="C10" s="337" t="s">
        <v>980</v>
      </c>
      <c r="D10" s="150" t="s">
        <v>981</v>
      </c>
      <c r="E10" s="150"/>
    </row>
    <row r="11" spans="2:5" x14ac:dyDescent="0.3">
      <c r="B11" s="149"/>
      <c r="C11" s="149"/>
      <c r="D11" s="149" t="s">
        <v>978</v>
      </c>
      <c r="E11" s="149"/>
    </row>
    <row r="12" spans="2:5" x14ac:dyDescent="0.3">
      <c r="B12" s="149"/>
      <c r="C12" s="149"/>
      <c r="D12" s="149" t="s">
        <v>979</v>
      </c>
      <c r="E12" s="149"/>
    </row>
    <row r="13" spans="2:5" x14ac:dyDescent="0.3">
      <c r="B13" s="149"/>
      <c r="C13" s="149"/>
      <c r="D13" s="149"/>
      <c r="E13" s="149"/>
    </row>
    <row r="14" spans="2:5" x14ac:dyDescent="0.3">
      <c r="B14" s="145"/>
      <c r="C14" s="145"/>
      <c r="D14" s="145" t="s">
        <v>353</v>
      </c>
      <c r="E14" s="145"/>
    </row>
    <row r="15" spans="2:5" x14ac:dyDescent="0.3">
      <c r="B15" s="352">
        <v>3</v>
      </c>
      <c r="C15" s="352" t="s">
        <v>1143</v>
      </c>
      <c r="D15" s="150" t="s">
        <v>293</v>
      </c>
      <c r="E15" s="150"/>
    </row>
    <row r="16" spans="2:5" x14ac:dyDescent="0.3">
      <c r="B16" s="354"/>
      <c r="C16" s="354" t="s">
        <v>1144</v>
      </c>
      <c r="D16" s="149" t="s">
        <v>294</v>
      </c>
      <c r="E16" s="149"/>
    </row>
    <row r="17" spans="2:5" x14ac:dyDescent="0.3">
      <c r="B17" s="354"/>
      <c r="C17" s="354"/>
      <c r="D17" s="149" t="s">
        <v>295</v>
      </c>
      <c r="E17" s="149"/>
    </row>
    <row r="18" spans="2:5" x14ac:dyDescent="0.3">
      <c r="B18" s="354"/>
      <c r="C18" s="354"/>
      <c r="D18" s="149" t="s">
        <v>296</v>
      </c>
      <c r="E18" s="149"/>
    </row>
    <row r="19" spans="2:5" x14ac:dyDescent="0.3">
      <c r="B19" s="354"/>
      <c r="C19" s="354"/>
      <c r="D19" s="149" t="s">
        <v>297</v>
      </c>
      <c r="E19" s="149"/>
    </row>
    <row r="20" spans="2:5" x14ac:dyDescent="0.3">
      <c r="B20" s="354"/>
      <c r="C20" s="354"/>
      <c r="D20" s="149"/>
      <c r="E20" s="149"/>
    </row>
    <row r="21" spans="2:5" x14ac:dyDescent="0.3">
      <c r="B21" s="354"/>
      <c r="C21" s="354"/>
      <c r="D21" s="149" t="s">
        <v>299</v>
      </c>
      <c r="E21" s="149"/>
    </row>
    <row r="22" spans="2:5" x14ac:dyDescent="0.3">
      <c r="B22" s="354"/>
      <c r="C22" s="354"/>
      <c r="D22" s="149" t="s">
        <v>300</v>
      </c>
      <c r="E22" s="149"/>
    </row>
    <row r="23" spans="2:5" x14ac:dyDescent="0.3">
      <c r="B23" s="354"/>
      <c r="C23" s="354"/>
      <c r="D23" s="149" t="s">
        <v>305</v>
      </c>
      <c r="E23" s="149"/>
    </row>
    <row r="24" spans="2:5" x14ac:dyDescent="0.3">
      <c r="B24" s="353"/>
      <c r="C24" s="353"/>
      <c r="D24" s="145" t="s">
        <v>306</v>
      </c>
      <c r="E24" s="145"/>
    </row>
    <row r="25" spans="2:5" x14ac:dyDescent="0.3">
      <c r="B25" s="93"/>
      <c r="C25" s="93"/>
    </row>
    <row r="26" spans="2:5" x14ac:dyDescent="0.3">
      <c r="B26" s="93">
        <v>2</v>
      </c>
      <c r="C26" s="93" t="s">
        <v>311</v>
      </c>
      <c r="D26" s="35" t="s">
        <v>312</v>
      </c>
    </row>
    <row r="27" spans="2:5" x14ac:dyDescent="0.3">
      <c r="B27" s="93"/>
      <c r="C27" s="93"/>
      <c r="D27" s="35" t="s">
        <v>313</v>
      </c>
    </row>
    <row r="28" spans="2:5" x14ac:dyDescent="0.3">
      <c r="B28" s="93"/>
      <c r="C28" s="93"/>
      <c r="D28" s="35" t="s">
        <v>314</v>
      </c>
    </row>
    <row r="29" spans="2:5" x14ac:dyDescent="0.3">
      <c r="B29" s="93"/>
      <c r="C29" s="93"/>
      <c r="D29" s="35" t="s">
        <v>315</v>
      </c>
    </row>
    <row r="30" spans="2:5" x14ac:dyDescent="0.3">
      <c r="B30" s="93"/>
      <c r="C30" s="93"/>
    </row>
    <row r="31" spans="2:5" x14ac:dyDescent="0.3">
      <c r="B31" s="93"/>
      <c r="C31" s="93"/>
      <c r="D31" s="35" t="s">
        <v>316</v>
      </c>
    </row>
    <row r="32" spans="2:5" x14ac:dyDescent="0.3">
      <c r="B32" s="93"/>
      <c r="C32" s="93"/>
    </row>
    <row r="33" spans="2:4" x14ac:dyDescent="0.3">
      <c r="B33" s="93">
        <v>3</v>
      </c>
      <c r="C33" s="93" t="s">
        <v>298</v>
      </c>
      <c r="D33" s="35" t="s">
        <v>301</v>
      </c>
    </row>
    <row r="34" spans="2:4" x14ac:dyDescent="0.3">
      <c r="B34" s="93"/>
      <c r="C34" s="93"/>
      <c r="D34" s="35" t="s">
        <v>302</v>
      </c>
    </row>
    <row r="35" spans="2:4" x14ac:dyDescent="0.3">
      <c r="B35" s="93"/>
      <c r="C35" s="93"/>
      <c r="D35" s="35" t="s">
        <v>303</v>
      </c>
    </row>
    <row r="36" spans="2:4" x14ac:dyDescent="0.3">
      <c r="B36" s="93"/>
      <c r="C36" s="93"/>
      <c r="D36" s="35" t="s">
        <v>304</v>
      </c>
    </row>
    <row r="37" spans="2:4" x14ac:dyDescent="0.3">
      <c r="B37" s="93"/>
      <c r="C37" s="93"/>
    </row>
    <row r="38" spans="2:4" x14ac:dyDescent="0.3">
      <c r="B38" s="93"/>
      <c r="C38" s="93"/>
      <c r="D38" s="35" t="s">
        <v>307</v>
      </c>
    </row>
    <row r="39" spans="2:4" x14ac:dyDescent="0.3">
      <c r="B39" s="93"/>
      <c r="C39" s="93"/>
      <c r="D39" s="35" t="s">
        <v>308</v>
      </c>
    </row>
    <row r="40" spans="2:4" x14ac:dyDescent="0.3">
      <c r="B40" s="93"/>
      <c r="C40" s="93"/>
      <c r="D40" s="35" t="s">
        <v>309</v>
      </c>
    </row>
    <row r="41" spans="2:4" x14ac:dyDescent="0.3">
      <c r="B41" s="93"/>
      <c r="C41" s="93"/>
      <c r="D41" s="35" t="s">
        <v>310</v>
      </c>
    </row>
    <row r="42" spans="2:4" x14ac:dyDescent="0.3">
      <c r="B42" s="93"/>
      <c r="C42" s="93"/>
    </row>
    <row r="43" spans="2:4" x14ac:dyDescent="0.3">
      <c r="B43" s="93">
        <v>4</v>
      </c>
      <c r="C43" s="93" t="s">
        <v>345</v>
      </c>
      <c r="D43" s="35" t="s">
        <v>346</v>
      </c>
    </row>
    <row r="44" spans="2:4" x14ac:dyDescent="0.3">
      <c r="B44" s="93"/>
      <c r="C44" s="93"/>
      <c r="D44" s="35" t="s">
        <v>347</v>
      </c>
    </row>
    <row r="45" spans="2:4" x14ac:dyDescent="0.3">
      <c r="B45" s="93"/>
      <c r="C45" s="93"/>
    </row>
    <row r="46" spans="2:4" x14ac:dyDescent="0.3">
      <c r="B46" s="93"/>
      <c r="C46" s="93"/>
      <c r="D46" s="35" t="s">
        <v>348</v>
      </c>
    </row>
    <row r="48" spans="2:4" x14ac:dyDescent="0.3">
      <c r="B48" s="93">
        <v>5</v>
      </c>
      <c r="C48" s="93" t="s">
        <v>349</v>
      </c>
      <c r="D48" s="35" t="s">
        <v>350</v>
      </c>
    </row>
    <row r="49" spans="2:4" x14ac:dyDescent="0.3">
      <c r="B49" s="93"/>
      <c r="C49" s="93"/>
      <c r="D49" s="35" t="s">
        <v>347</v>
      </c>
    </row>
    <row r="50" spans="2:4" x14ac:dyDescent="0.3">
      <c r="B50" s="93"/>
      <c r="C50" s="93"/>
    </row>
    <row r="51" spans="2:4" x14ac:dyDescent="0.3">
      <c r="B51" s="93"/>
      <c r="C51" s="93"/>
      <c r="D51" s="35" t="s">
        <v>351</v>
      </c>
    </row>
    <row r="53" spans="2:4" x14ac:dyDescent="0.3">
      <c r="B53" s="93">
        <v>8</v>
      </c>
      <c r="C53" s="93" t="s">
        <v>387</v>
      </c>
      <c r="D53" s="35" t="s">
        <v>388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1"/>
  <sheetViews>
    <sheetView workbookViewId="0">
      <selection activeCell="D8" sqref="D8"/>
    </sheetView>
  </sheetViews>
  <sheetFormatPr defaultColWidth="8.75" defaultRowHeight="13.5" x14ac:dyDescent="0.3"/>
  <cols>
    <col min="1" max="1" width="8.75" style="35"/>
    <col min="2" max="2" width="10.75" style="35" customWidth="1"/>
    <col min="3" max="3" width="13.25" style="35" customWidth="1"/>
    <col min="4" max="6" width="40.75" style="35" customWidth="1"/>
    <col min="7" max="16384" width="8.75" style="35"/>
  </cols>
  <sheetData>
    <row r="2" spans="2:6" x14ac:dyDescent="0.3">
      <c r="B2" s="57" t="s">
        <v>755</v>
      </c>
      <c r="C2" s="57"/>
    </row>
    <row r="4" spans="2:6" x14ac:dyDescent="0.3">
      <c r="B4" s="35" t="s">
        <v>1498</v>
      </c>
    </row>
    <row r="5" spans="2:6" ht="14.25" thickBot="1" x14ac:dyDescent="0.35"/>
    <row r="6" spans="2:6" s="93" customFormat="1" ht="14.25" thickBot="1" x14ac:dyDescent="0.35">
      <c r="B6" s="86" t="s">
        <v>756</v>
      </c>
      <c r="C6" s="213" t="s">
        <v>1460</v>
      </c>
      <c r="D6" s="59" t="s">
        <v>1</v>
      </c>
      <c r="E6" s="309" t="s">
        <v>771</v>
      </c>
      <c r="F6" s="60" t="s">
        <v>34</v>
      </c>
    </row>
    <row r="7" spans="2:6" ht="40.5" x14ac:dyDescent="0.3">
      <c r="B7" s="258" t="s">
        <v>765</v>
      </c>
      <c r="C7" s="484" t="s">
        <v>1461</v>
      </c>
      <c r="D7" s="212" t="s">
        <v>760</v>
      </c>
      <c r="E7" s="310" t="s">
        <v>772</v>
      </c>
      <c r="F7" s="148" t="s">
        <v>759</v>
      </c>
    </row>
    <row r="8" spans="2:6" ht="54" x14ac:dyDescent="0.3">
      <c r="B8" s="256" t="s">
        <v>766</v>
      </c>
      <c r="C8" s="484" t="s">
        <v>1464</v>
      </c>
      <c r="D8" s="212" t="s">
        <v>761</v>
      </c>
      <c r="E8" s="310" t="s">
        <v>772</v>
      </c>
      <c r="F8" s="148" t="s">
        <v>759</v>
      </c>
    </row>
    <row r="9" spans="2:6" ht="40.5" x14ac:dyDescent="0.3">
      <c r="B9" s="256" t="s">
        <v>767</v>
      </c>
      <c r="C9" s="484" t="s">
        <v>1462</v>
      </c>
      <c r="D9" s="212" t="s">
        <v>1470</v>
      </c>
      <c r="E9" s="310" t="s">
        <v>772</v>
      </c>
      <c r="F9" s="148" t="s">
        <v>762</v>
      </c>
    </row>
    <row r="10" spans="2:6" ht="40.5" x14ac:dyDescent="0.3">
      <c r="B10" s="256" t="s">
        <v>768</v>
      </c>
      <c r="C10" s="484" t="s">
        <v>1463</v>
      </c>
      <c r="D10" s="212" t="s">
        <v>763</v>
      </c>
      <c r="E10" s="310" t="s">
        <v>772</v>
      </c>
      <c r="F10" s="500" t="s">
        <v>1497</v>
      </c>
    </row>
    <row r="11" spans="2:6" ht="41.25" thickBot="1" x14ac:dyDescent="0.35">
      <c r="B11" s="257" t="s">
        <v>769</v>
      </c>
      <c r="C11" s="478" t="s">
        <v>1465</v>
      </c>
      <c r="D11" s="308" t="s">
        <v>770</v>
      </c>
      <c r="E11" s="308" t="s">
        <v>772</v>
      </c>
      <c r="F11" s="160" t="s">
        <v>764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480-2524-44F6-B4B5-9CE66A3F054D}">
  <dimension ref="B2:AG89"/>
  <sheetViews>
    <sheetView zoomScale="85" zoomScaleNormal="85" workbookViewId="0">
      <selection activeCell="U58" sqref="U58"/>
    </sheetView>
  </sheetViews>
  <sheetFormatPr defaultColWidth="8.75" defaultRowHeight="13.5" x14ac:dyDescent="0.3"/>
  <cols>
    <col min="1" max="1" width="8.75" style="35"/>
    <col min="2" max="11" width="10.75" style="35" customWidth="1"/>
    <col min="12" max="12" width="2.375" style="35" customWidth="1"/>
    <col min="13" max="15" width="8.75" style="35" customWidth="1"/>
    <col min="16" max="16" width="12.75" style="35" customWidth="1"/>
    <col min="17" max="21" width="10.75" style="35" customWidth="1"/>
    <col min="22" max="16384" width="8.75" style="35"/>
  </cols>
  <sheetData>
    <row r="2" spans="2:14" x14ac:dyDescent="0.3">
      <c r="B2" s="57" t="s">
        <v>414</v>
      </c>
    </row>
    <row r="4" spans="2:14" x14ac:dyDescent="0.3">
      <c r="B4" s="36" t="s">
        <v>402</v>
      </c>
    </row>
    <row r="5" spans="2:14" x14ac:dyDescent="0.3">
      <c r="B5" s="35" t="s">
        <v>397</v>
      </c>
    </row>
    <row r="6" spans="2:14" x14ac:dyDescent="0.3">
      <c r="B6" s="35" t="s">
        <v>398</v>
      </c>
    </row>
    <row r="7" spans="2:14" x14ac:dyDescent="0.3">
      <c r="B7" s="35" t="s">
        <v>399</v>
      </c>
    </row>
    <row r="8" spans="2:14" x14ac:dyDescent="0.3">
      <c r="B8" s="35" t="s">
        <v>400</v>
      </c>
    </row>
    <row r="9" spans="2:14" x14ac:dyDescent="0.3">
      <c r="B9" s="35" t="s">
        <v>401</v>
      </c>
    </row>
    <row r="11" spans="2:14" x14ac:dyDescent="0.3">
      <c r="B11" s="36" t="s">
        <v>403</v>
      </c>
    </row>
    <row r="12" spans="2:14" x14ac:dyDescent="0.3">
      <c r="B12" s="103" t="s">
        <v>406</v>
      </c>
    </row>
    <row r="13" spans="2:14" x14ac:dyDescent="0.3">
      <c r="B13" s="36"/>
      <c r="E13" s="35" t="s">
        <v>404</v>
      </c>
      <c r="N13" s="35" t="s">
        <v>405</v>
      </c>
    </row>
    <row r="14" spans="2:14" x14ac:dyDescent="0.3">
      <c r="B14" s="36"/>
    </row>
    <row r="15" spans="2:14" x14ac:dyDescent="0.3">
      <c r="B15" s="36"/>
    </row>
    <row r="16" spans="2:14" x14ac:dyDescent="0.3">
      <c r="B16" s="36"/>
    </row>
    <row r="17" spans="2:17" x14ac:dyDescent="0.3">
      <c r="B17" s="36"/>
    </row>
    <row r="18" spans="2:17" x14ac:dyDescent="0.3">
      <c r="B18" s="36"/>
    </row>
    <row r="19" spans="2:17" x14ac:dyDescent="0.3">
      <c r="B19" s="36"/>
    </row>
    <row r="20" spans="2:17" x14ac:dyDescent="0.3">
      <c r="B20" s="36"/>
    </row>
    <row r="21" spans="2:17" x14ac:dyDescent="0.3">
      <c r="B21" s="36"/>
    </row>
    <row r="22" spans="2:17" x14ac:dyDescent="0.3">
      <c r="B22" s="36"/>
    </row>
    <row r="23" spans="2:17" x14ac:dyDescent="0.3">
      <c r="B23" s="36"/>
    </row>
    <row r="24" spans="2:17" x14ac:dyDescent="0.3">
      <c r="B24" s="36"/>
    </row>
    <row r="31" spans="2:17" x14ac:dyDescent="0.3">
      <c r="F31" s="35" t="s">
        <v>407</v>
      </c>
      <c r="Q31" s="35" t="s">
        <v>408</v>
      </c>
    </row>
    <row r="33" spans="2:33" x14ac:dyDescent="0.3">
      <c r="B33" s="36" t="s">
        <v>650</v>
      </c>
    </row>
    <row r="34" spans="2:33" ht="15.6" customHeight="1" x14ac:dyDescent="0.3">
      <c r="B34" s="103" t="s">
        <v>1040</v>
      </c>
      <c r="E34" s="35" t="s">
        <v>1041</v>
      </c>
      <c r="M34" s="172"/>
    </row>
    <row r="35" spans="2:33" ht="15.6" customHeight="1" x14ac:dyDescent="0.3">
      <c r="B35" s="103" t="s">
        <v>1042</v>
      </c>
      <c r="E35" s="35" t="s">
        <v>1106</v>
      </c>
      <c r="M35" s="172"/>
    </row>
    <row r="37" spans="2:33" ht="16.5" x14ac:dyDescent="0.3">
      <c r="B37" s="36" t="s">
        <v>651</v>
      </c>
      <c r="N37" s="35" t="s">
        <v>1094</v>
      </c>
      <c r="O37" s="35" t="s">
        <v>1098</v>
      </c>
      <c r="P37" t="s">
        <v>1095</v>
      </c>
      <c r="Q37" t="s">
        <v>1096</v>
      </c>
      <c r="R37" t="s">
        <v>1097</v>
      </c>
      <c r="S37" t="s">
        <v>1099</v>
      </c>
      <c r="U37" s="35" t="s">
        <v>1094</v>
      </c>
      <c r="V37" s="35" t="s">
        <v>1098</v>
      </c>
      <c r="W37" t="s">
        <v>1095</v>
      </c>
      <c r="X37" t="s">
        <v>1096</v>
      </c>
      <c r="Y37" t="s">
        <v>1097</v>
      </c>
      <c r="Z37" t="s">
        <v>1099</v>
      </c>
      <c r="AB37" s="35" t="s">
        <v>1094</v>
      </c>
      <c r="AC37" s="35" t="s">
        <v>1098</v>
      </c>
      <c r="AD37" t="s">
        <v>1095</v>
      </c>
      <c r="AE37" t="s">
        <v>1096</v>
      </c>
      <c r="AF37" t="s">
        <v>1097</v>
      </c>
      <c r="AG37" t="s">
        <v>1099</v>
      </c>
    </row>
    <row r="38" spans="2:33" ht="15.6" customHeight="1" x14ac:dyDescent="0.3">
      <c r="B38" s="103" t="s">
        <v>409</v>
      </c>
      <c r="N38" s="35">
        <v>82</v>
      </c>
      <c r="O38" s="35">
        <v>8.1999999999999993</v>
      </c>
      <c r="P38">
        <v>10</v>
      </c>
      <c r="Q38">
        <v>0</v>
      </c>
      <c r="R38">
        <f>P38*Q38/(P38+Q38)</f>
        <v>0</v>
      </c>
      <c r="S38">
        <f>N38+O38+R38</f>
        <v>90.2</v>
      </c>
      <c r="U38" s="35">
        <v>120</v>
      </c>
      <c r="V38" s="35">
        <v>9.1</v>
      </c>
      <c r="W38">
        <v>10</v>
      </c>
      <c r="X38">
        <v>0</v>
      </c>
      <c r="Y38">
        <f>W38*X38/(W38+X38)</f>
        <v>0</v>
      </c>
      <c r="Z38">
        <f>U38+V38+Y38</f>
        <v>129.1</v>
      </c>
      <c r="AB38" s="35">
        <v>150</v>
      </c>
      <c r="AC38" s="35">
        <v>16.399999999999999</v>
      </c>
      <c r="AD38">
        <v>10</v>
      </c>
      <c r="AE38">
        <v>0</v>
      </c>
      <c r="AF38">
        <f>AD38*AE38/(AD38+AE38)</f>
        <v>0</v>
      </c>
      <c r="AG38">
        <f>AB38+AC38+AF38</f>
        <v>166.4</v>
      </c>
    </row>
    <row r="39" spans="2:33" ht="15.6" customHeight="1" x14ac:dyDescent="0.3">
      <c r="B39" s="103" t="s">
        <v>415</v>
      </c>
      <c r="N39" s="35">
        <v>82</v>
      </c>
      <c r="O39" s="35">
        <v>8.1999999999999993</v>
      </c>
      <c r="P39">
        <v>10</v>
      </c>
      <c r="Q39">
        <v>100</v>
      </c>
      <c r="R39">
        <f t="shared" ref="R39" si="0">P39*Q39/(P39+Q39)</f>
        <v>9.0909090909090917</v>
      </c>
      <c r="S39">
        <f t="shared" ref="S39" si="1">N39+O39+R39</f>
        <v>99.290909090909096</v>
      </c>
      <c r="U39" s="35">
        <v>120</v>
      </c>
      <c r="V39" s="35">
        <v>9.1</v>
      </c>
      <c r="W39">
        <v>10</v>
      </c>
      <c r="X39">
        <v>100</v>
      </c>
      <c r="Y39">
        <f t="shared" ref="Y39:Y43" si="2">W39*X39/(W39+X39)</f>
        <v>9.0909090909090917</v>
      </c>
      <c r="Z39">
        <f t="shared" ref="Z39:Z43" si="3">U39+V39+Y39</f>
        <v>138.19090909090909</v>
      </c>
      <c r="AB39" s="35">
        <v>150</v>
      </c>
      <c r="AC39" s="35">
        <v>16.399999999999999</v>
      </c>
      <c r="AD39">
        <v>10</v>
      </c>
      <c r="AE39">
        <v>100</v>
      </c>
      <c r="AF39">
        <f t="shared" ref="AF39:AF43" si="4">AD39*AE39/(AD39+AE39)</f>
        <v>9.0909090909090917</v>
      </c>
      <c r="AG39">
        <f t="shared" ref="AG39:AG43" si="5">AB39+AC39+AF39</f>
        <v>175.4909090909091</v>
      </c>
    </row>
    <row r="40" spans="2:33" ht="15.6" customHeight="1" x14ac:dyDescent="0.3">
      <c r="B40" s="103" t="s">
        <v>410</v>
      </c>
      <c r="N40" s="35">
        <v>82</v>
      </c>
      <c r="O40" s="35">
        <v>8.1999999999999993</v>
      </c>
      <c r="P40">
        <v>10</v>
      </c>
      <c r="Q40">
        <v>200</v>
      </c>
      <c r="R40">
        <f t="shared" ref="R40:R43" si="6">P40*Q40/(P40+Q40)</f>
        <v>9.5238095238095237</v>
      </c>
      <c r="S40">
        <f t="shared" ref="S40:S43" si="7">N40+O40+R40</f>
        <v>99.723809523809521</v>
      </c>
      <c r="U40" s="35">
        <v>120</v>
      </c>
      <c r="V40" s="35">
        <v>9.1</v>
      </c>
      <c r="W40">
        <v>10</v>
      </c>
      <c r="X40">
        <v>200</v>
      </c>
      <c r="Y40">
        <f t="shared" si="2"/>
        <v>9.5238095238095237</v>
      </c>
      <c r="Z40">
        <f t="shared" si="3"/>
        <v>138.62380952380951</v>
      </c>
      <c r="AB40" s="35">
        <v>150</v>
      </c>
      <c r="AC40" s="35">
        <v>16.399999999999999</v>
      </c>
      <c r="AD40">
        <v>10</v>
      </c>
      <c r="AE40">
        <v>200</v>
      </c>
      <c r="AF40">
        <f t="shared" si="4"/>
        <v>9.5238095238095237</v>
      </c>
      <c r="AG40">
        <f t="shared" si="5"/>
        <v>175.92380952380952</v>
      </c>
    </row>
    <row r="41" spans="2:33" ht="15.6" customHeight="1" x14ac:dyDescent="0.3">
      <c r="N41" s="35">
        <v>82</v>
      </c>
      <c r="O41" s="35">
        <v>8.1999999999999993</v>
      </c>
      <c r="P41">
        <v>10</v>
      </c>
      <c r="Q41">
        <v>400</v>
      </c>
      <c r="R41">
        <f t="shared" si="6"/>
        <v>9.7560975609756095</v>
      </c>
      <c r="S41">
        <f t="shared" si="7"/>
        <v>99.956097560975607</v>
      </c>
      <c r="U41" s="35">
        <v>120</v>
      </c>
      <c r="V41" s="35">
        <v>9.1</v>
      </c>
      <c r="W41">
        <v>10</v>
      </c>
      <c r="X41">
        <v>400</v>
      </c>
      <c r="Y41">
        <f t="shared" si="2"/>
        <v>9.7560975609756095</v>
      </c>
      <c r="Z41">
        <f t="shared" si="3"/>
        <v>138.8560975609756</v>
      </c>
      <c r="AB41" s="35">
        <v>150</v>
      </c>
      <c r="AC41" s="35">
        <v>16.399999999999999</v>
      </c>
      <c r="AD41">
        <v>10</v>
      </c>
      <c r="AE41">
        <v>400</v>
      </c>
      <c r="AF41">
        <f t="shared" si="4"/>
        <v>9.7560975609756095</v>
      </c>
      <c r="AG41">
        <f t="shared" si="5"/>
        <v>176.15609756097561</v>
      </c>
    </row>
    <row r="42" spans="2:33" ht="16.5" x14ac:dyDescent="0.3">
      <c r="B42" s="103" t="s">
        <v>413</v>
      </c>
      <c r="E42" s="118" t="s">
        <v>1101</v>
      </c>
      <c r="N42" s="35">
        <v>82</v>
      </c>
      <c r="O42" s="35">
        <v>8.1999999999999993</v>
      </c>
      <c r="P42">
        <v>10</v>
      </c>
      <c r="Q42">
        <v>600</v>
      </c>
      <c r="R42">
        <f t="shared" si="6"/>
        <v>9.8360655737704921</v>
      </c>
      <c r="S42">
        <f t="shared" si="7"/>
        <v>100.0360655737705</v>
      </c>
      <c r="U42" s="35">
        <v>120</v>
      </c>
      <c r="V42" s="35">
        <v>9.1</v>
      </c>
      <c r="W42">
        <v>10</v>
      </c>
      <c r="X42">
        <v>600</v>
      </c>
      <c r="Y42">
        <f t="shared" si="2"/>
        <v>9.8360655737704921</v>
      </c>
      <c r="Z42">
        <f t="shared" si="3"/>
        <v>138.93606557377049</v>
      </c>
      <c r="AB42" s="35">
        <v>150</v>
      </c>
      <c r="AC42" s="35">
        <v>16.399999999999999</v>
      </c>
      <c r="AD42">
        <v>10</v>
      </c>
      <c r="AE42">
        <v>600</v>
      </c>
      <c r="AF42">
        <f t="shared" si="4"/>
        <v>9.8360655737704921</v>
      </c>
      <c r="AG42">
        <f t="shared" si="5"/>
        <v>176.2360655737705</v>
      </c>
    </row>
    <row r="43" spans="2:33" ht="16.5" x14ac:dyDescent="0.3">
      <c r="N43" s="35">
        <v>82</v>
      </c>
      <c r="O43" s="35">
        <v>8.1999999999999993</v>
      </c>
      <c r="P43">
        <v>10</v>
      </c>
      <c r="Q43">
        <v>800</v>
      </c>
      <c r="R43">
        <f t="shared" si="6"/>
        <v>9.8765432098765427</v>
      </c>
      <c r="S43">
        <f t="shared" si="7"/>
        <v>100.07654320987655</v>
      </c>
      <c r="U43" s="35">
        <v>120</v>
      </c>
      <c r="V43" s="35">
        <v>9.1</v>
      </c>
      <c r="W43">
        <v>10</v>
      </c>
      <c r="X43">
        <v>800</v>
      </c>
      <c r="Y43">
        <f t="shared" si="2"/>
        <v>9.8765432098765427</v>
      </c>
      <c r="Z43">
        <f t="shared" si="3"/>
        <v>138.97654320987652</v>
      </c>
      <c r="AB43" s="35">
        <v>150</v>
      </c>
      <c r="AC43" s="35">
        <v>16.399999999999999</v>
      </c>
      <c r="AD43">
        <v>10</v>
      </c>
      <c r="AE43">
        <v>800</v>
      </c>
      <c r="AF43">
        <f t="shared" si="4"/>
        <v>9.8765432098765427</v>
      </c>
      <c r="AG43">
        <f t="shared" si="5"/>
        <v>176.27654320987654</v>
      </c>
    </row>
    <row r="44" spans="2:33" ht="16.5" x14ac:dyDescent="0.3">
      <c r="B44" s="103" t="s">
        <v>411</v>
      </c>
      <c r="E44" s="118" t="s">
        <v>1102</v>
      </c>
      <c r="N44" s="35">
        <v>82</v>
      </c>
      <c r="O44" s="35">
        <v>8.1999999999999993</v>
      </c>
      <c r="P44">
        <v>10</v>
      </c>
      <c r="Q44">
        <v>1000</v>
      </c>
      <c r="R44">
        <f t="shared" ref="R44:R49" si="8">P44*Q44/(P44+Q44)</f>
        <v>9.9009900990099009</v>
      </c>
      <c r="S44">
        <f t="shared" ref="S44:S49" si="9">N44+O44+R44</f>
        <v>100.10099009900991</v>
      </c>
      <c r="U44" s="35">
        <v>120</v>
      </c>
      <c r="V44" s="35">
        <v>9.1</v>
      </c>
      <c r="W44">
        <v>10</v>
      </c>
      <c r="X44">
        <v>1000</v>
      </c>
      <c r="Y44">
        <f t="shared" ref="Y44:Y49" si="10">W44*X44/(W44+X44)</f>
        <v>9.9009900990099009</v>
      </c>
      <c r="Z44">
        <f t="shared" ref="Z44:Z49" si="11">U44+V44+Y44</f>
        <v>139.0009900990099</v>
      </c>
      <c r="AB44" s="35">
        <v>150</v>
      </c>
      <c r="AC44" s="35">
        <v>16.399999999999999</v>
      </c>
      <c r="AD44">
        <v>10</v>
      </c>
      <c r="AE44">
        <v>1000</v>
      </c>
      <c r="AF44">
        <f t="shared" ref="AF44:AF49" si="12">AD44*AE44/(AD44+AE44)</f>
        <v>9.9009900990099009</v>
      </c>
      <c r="AG44">
        <f t="shared" ref="AG44:AG49" si="13">AB44+AC44+AF44</f>
        <v>176.30099009900991</v>
      </c>
    </row>
    <row r="45" spans="2:33" ht="16.5" x14ac:dyDescent="0.3">
      <c r="N45" s="35">
        <v>82</v>
      </c>
      <c r="O45" s="35">
        <v>8.1999999999999993</v>
      </c>
      <c r="P45">
        <v>10</v>
      </c>
      <c r="Q45">
        <v>1200</v>
      </c>
      <c r="R45">
        <f t="shared" si="8"/>
        <v>9.9173553719008272</v>
      </c>
      <c r="S45">
        <f t="shared" si="9"/>
        <v>100.11735537190083</v>
      </c>
      <c r="U45" s="35">
        <v>120</v>
      </c>
      <c r="V45" s="35">
        <v>9.1</v>
      </c>
      <c r="W45">
        <v>10</v>
      </c>
      <c r="X45">
        <v>1200</v>
      </c>
      <c r="Y45">
        <f t="shared" si="10"/>
        <v>9.9173553719008272</v>
      </c>
      <c r="Z45">
        <f t="shared" si="11"/>
        <v>139.01735537190083</v>
      </c>
      <c r="AB45" s="35">
        <v>150</v>
      </c>
      <c r="AC45" s="35">
        <v>16.399999999999999</v>
      </c>
      <c r="AD45">
        <v>10</v>
      </c>
      <c r="AE45">
        <v>1200</v>
      </c>
      <c r="AF45">
        <f t="shared" si="12"/>
        <v>9.9173553719008272</v>
      </c>
      <c r="AG45">
        <f t="shared" si="13"/>
        <v>176.31735537190085</v>
      </c>
    </row>
    <row r="46" spans="2:33" ht="16.5" x14ac:dyDescent="0.3">
      <c r="B46" s="103" t="s">
        <v>412</v>
      </c>
      <c r="E46" s="118" t="s">
        <v>1103</v>
      </c>
      <c r="N46" s="35">
        <v>82</v>
      </c>
      <c r="O46" s="35">
        <v>8.1999999999999993</v>
      </c>
      <c r="P46">
        <v>10</v>
      </c>
      <c r="Q46">
        <v>1400</v>
      </c>
      <c r="R46">
        <f t="shared" si="8"/>
        <v>9.9290780141843964</v>
      </c>
      <c r="S46">
        <f t="shared" si="9"/>
        <v>100.1290780141844</v>
      </c>
      <c r="U46" s="35">
        <v>120</v>
      </c>
      <c r="V46" s="35">
        <v>9.1</v>
      </c>
      <c r="W46">
        <v>10</v>
      </c>
      <c r="X46">
        <v>1400</v>
      </c>
      <c r="Y46">
        <f t="shared" si="10"/>
        <v>9.9290780141843964</v>
      </c>
      <c r="Z46">
        <f t="shared" si="11"/>
        <v>139.02907801418439</v>
      </c>
      <c r="AB46" s="35">
        <v>150</v>
      </c>
      <c r="AC46" s="35">
        <v>16.399999999999999</v>
      </c>
      <c r="AD46">
        <v>10</v>
      </c>
      <c r="AE46">
        <v>1400</v>
      </c>
      <c r="AF46">
        <f t="shared" si="12"/>
        <v>9.9290780141843964</v>
      </c>
      <c r="AG46">
        <f t="shared" si="13"/>
        <v>176.3290780141844</v>
      </c>
    </row>
    <row r="47" spans="2:33" ht="16.5" x14ac:dyDescent="0.3">
      <c r="B47" s="103"/>
      <c r="N47" s="35">
        <v>82</v>
      </c>
      <c r="O47" s="35">
        <v>8.1999999999999993</v>
      </c>
      <c r="P47">
        <v>10</v>
      </c>
      <c r="Q47">
        <v>1600</v>
      </c>
      <c r="R47">
        <f t="shared" si="8"/>
        <v>9.9378881987577632</v>
      </c>
      <c r="S47">
        <f t="shared" si="9"/>
        <v>100.13788819875776</v>
      </c>
      <c r="U47" s="35">
        <v>120</v>
      </c>
      <c r="V47" s="35">
        <v>9.1</v>
      </c>
      <c r="W47">
        <v>10</v>
      </c>
      <c r="X47">
        <v>1600</v>
      </c>
      <c r="Y47">
        <f t="shared" si="10"/>
        <v>9.9378881987577632</v>
      </c>
      <c r="Z47">
        <f t="shared" si="11"/>
        <v>139.03788819875777</v>
      </c>
      <c r="AB47" s="35">
        <v>150</v>
      </c>
      <c r="AC47" s="35">
        <v>16.399999999999999</v>
      </c>
      <c r="AD47">
        <v>10</v>
      </c>
      <c r="AE47">
        <v>1600</v>
      </c>
      <c r="AF47">
        <f t="shared" si="12"/>
        <v>9.9378881987577632</v>
      </c>
      <c r="AG47">
        <f t="shared" si="13"/>
        <v>176.33788819875778</v>
      </c>
    </row>
    <row r="48" spans="2:33" ht="16.5" x14ac:dyDescent="0.3">
      <c r="B48" s="103"/>
      <c r="N48" s="35">
        <v>82</v>
      </c>
      <c r="O48" s="35">
        <v>8.1999999999999993</v>
      </c>
      <c r="P48">
        <v>10</v>
      </c>
      <c r="Q48">
        <v>1800</v>
      </c>
      <c r="R48">
        <f t="shared" si="8"/>
        <v>9.94475138121547</v>
      </c>
      <c r="S48">
        <f t="shared" si="9"/>
        <v>100.14475138121547</v>
      </c>
      <c r="U48" s="35">
        <v>120</v>
      </c>
      <c r="V48" s="35">
        <v>9.1</v>
      </c>
      <c r="W48">
        <v>10</v>
      </c>
      <c r="X48">
        <v>1800</v>
      </c>
      <c r="Y48">
        <f t="shared" si="10"/>
        <v>9.94475138121547</v>
      </c>
      <c r="Z48">
        <f t="shared" si="11"/>
        <v>139.04475138121546</v>
      </c>
      <c r="AB48" s="35">
        <v>150</v>
      </c>
      <c r="AC48" s="35">
        <v>16.399999999999999</v>
      </c>
      <c r="AD48">
        <v>10</v>
      </c>
      <c r="AE48">
        <v>1800</v>
      </c>
      <c r="AF48">
        <f t="shared" si="12"/>
        <v>9.94475138121547</v>
      </c>
      <c r="AG48">
        <f t="shared" si="13"/>
        <v>176.34475138121547</v>
      </c>
    </row>
    <row r="49" spans="2:33" ht="16.5" x14ac:dyDescent="0.3">
      <c r="B49" s="36" t="s">
        <v>652</v>
      </c>
      <c r="N49" s="35">
        <v>82</v>
      </c>
      <c r="O49" s="35">
        <v>8.1999999999999993</v>
      </c>
      <c r="P49">
        <v>10</v>
      </c>
      <c r="Q49">
        <v>2000</v>
      </c>
      <c r="R49">
        <f t="shared" si="8"/>
        <v>9.9502487562189046</v>
      </c>
      <c r="S49">
        <f t="shared" si="9"/>
        <v>100.1502487562189</v>
      </c>
      <c r="U49" s="35">
        <v>120</v>
      </c>
      <c r="V49" s="35">
        <v>9.1</v>
      </c>
      <c r="W49">
        <v>10</v>
      </c>
      <c r="X49">
        <v>2000</v>
      </c>
      <c r="Y49">
        <f t="shared" si="10"/>
        <v>9.9502487562189046</v>
      </c>
      <c r="Z49">
        <f t="shared" si="11"/>
        <v>139.05024875621891</v>
      </c>
      <c r="AB49" s="35">
        <v>150</v>
      </c>
      <c r="AC49" s="35">
        <v>16.399999999999999</v>
      </c>
      <c r="AD49">
        <v>10</v>
      </c>
      <c r="AE49">
        <v>2000</v>
      </c>
      <c r="AF49">
        <f t="shared" si="12"/>
        <v>9.9502487562189046</v>
      </c>
      <c r="AG49">
        <f t="shared" si="13"/>
        <v>176.35024875621892</v>
      </c>
    </row>
    <row r="50" spans="2:33" x14ac:dyDescent="0.3">
      <c r="B50" s="136" t="s">
        <v>666</v>
      </c>
      <c r="AC50" s="35" t="s">
        <v>1100</v>
      </c>
    </row>
    <row r="51" spans="2:33" x14ac:dyDescent="0.3">
      <c r="B51" s="136" t="s">
        <v>644</v>
      </c>
    </row>
    <row r="52" spans="2:33" x14ac:dyDescent="0.3">
      <c r="B52" s="136" t="s">
        <v>665</v>
      </c>
    </row>
    <row r="53" spans="2:33" ht="16.5" x14ac:dyDescent="0.3">
      <c r="B53" s="136" t="s">
        <v>661</v>
      </c>
      <c r="N53" s="35" t="s">
        <v>1094</v>
      </c>
      <c r="O53" s="35" t="s">
        <v>1098</v>
      </c>
      <c r="P53" t="s">
        <v>1095</v>
      </c>
      <c r="Q53" t="s">
        <v>1096</v>
      </c>
      <c r="R53" t="s">
        <v>1097</v>
      </c>
      <c r="S53" t="s">
        <v>1099</v>
      </c>
    </row>
    <row r="54" spans="2:33" ht="16.5" x14ac:dyDescent="0.3">
      <c r="B54" s="54" t="s">
        <v>667</v>
      </c>
      <c r="N54" s="35">
        <v>91</v>
      </c>
      <c r="O54" s="35">
        <v>0</v>
      </c>
      <c r="P54">
        <v>43</v>
      </c>
      <c r="Q54">
        <v>0</v>
      </c>
      <c r="R54">
        <f>P54*Q54/(P54+Q54)</f>
        <v>0</v>
      </c>
      <c r="S54">
        <f>N54+O54+R54</f>
        <v>91</v>
      </c>
    </row>
    <row r="55" spans="2:33" ht="16.5" x14ac:dyDescent="0.3">
      <c r="B55" s="136" t="s">
        <v>662</v>
      </c>
      <c r="N55" s="35">
        <v>91</v>
      </c>
      <c r="O55" s="35">
        <v>0</v>
      </c>
      <c r="P55">
        <v>43</v>
      </c>
      <c r="Q55">
        <v>100</v>
      </c>
      <c r="R55">
        <f t="shared" ref="R55:R56" si="14">P55*Q55/(P55+Q55)</f>
        <v>30.06993006993007</v>
      </c>
      <c r="S55">
        <f t="shared" ref="S55:S56" si="15">N55+O55+R55</f>
        <v>121.06993006993007</v>
      </c>
    </row>
    <row r="56" spans="2:33" ht="16.5" x14ac:dyDescent="0.3">
      <c r="B56" s="136"/>
      <c r="C56" s="53" t="s">
        <v>1156</v>
      </c>
      <c r="N56" s="35">
        <v>91</v>
      </c>
      <c r="O56" s="35">
        <v>0</v>
      </c>
      <c r="P56">
        <v>43</v>
      </c>
      <c r="Q56">
        <v>300</v>
      </c>
      <c r="R56">
        <f t="shared" si="14"/>
        <v>37.609329446064137</v>
      </c>
      <c r="S56">
        <f t="shared" si="15"/>
        <v>128.60932944606412</v>
      </c>
    </row>
    <row r="57" spans="2:33" ht="16.5" x14ac:dyDescent="0.3">
      <c r="B57" s="136"/>
      <c r="C57" s="35" t="s">
        <v>1157</v>
      </c>
      <c r="N57" s="35">
        <v>91</v>
      </c>
      <c r="O57" s="35">
        <v>0</v>
      </c>
      <c r="P57">
        <v>43</v>
      </c>
      <c r="Q57">
        <v>500</v>
      </c>
      <c r="R57">
        <f t="shared" ref="R57:R67" si="16">P57*Q57/(P57+Q57)</f>
        <v>39.594843462246779</v>
      </c>
      <c r="S57">
        <f t="shared" ref="S57:S67" si="17">N57+O57+R57</f>
        <v>130.59484346224679</v>
      </c>
    </row>
    <row r="58" spans="2:33" ht="16.5" x14ac:dyDescent="0.3">
      <c r="B58" s="136"/>
      <c r="C58" s="35" t="s">
        <v>1162</v>
      </c>
      <c r="N58" s="35">
        <v>91</v>
      </c>
      <c r="O58" s="35">
        <v>0</v>
      </c>
      <c r="P58">
        <v>43</v>
      </c>
      <c r="Q58">
        <v>1000</v>
      </c>
      <c r="R58">
        <f t="shared" si="16"/>
        <v>41.227229146692231</v>
      </c>
      <c r="S58">
        <f t="shared" si="17"/>
        <v>132.22722914669222</v>
      </c>
    </row>
    <row r="59" spans="2:33" ht="16.5" x14ac:dyDescent="0.3">
      <c r="B59" s="136"/>
      <c r="C59" s="53" t="s">
        <v>1154</v>
      </c>
      <c r="N59" s="35">
        <v>91</v>
      </c>
      <c r="O59" s="35">
        <v>0</v>
      </c>
      <c r="P59">
        <v>43</v>
      </c>
      <c r="Q59">
        <v>2000</v>
      </c>
      <c r="R59">
        <f t="shared" si="16"/>
        <v>42.094958394517867</v>
      </c>
      <c r="S59">
        <f t="shared" si="17"/>
        <v>133.09495839451787</v>
      </c>
    </row>
    <row r="60" spans="2:33" ht="16.5" x14ac:dyDescent="0.3">
      <c r="B60" s="136"/>
      <c r="C60" s="35" t="s">
        <v>1158</v>
      </c>
      <c r="N60" s="35">
        <v>91</v>
      </c>
      <c r="O60" s="35">
        <v>0</v>
      </c>
      <c r="P60">
        <v>43</v>
      </c>
      <c r="Q60">
        <v>3000</v>
      </c>
      <c r="R60">
        <f t="shared" si="16"/>
        <v>42.392375944791326</v>
      </c>
      <c r="S60">
        <f t="shared" si="17"/>
        <v>133.39237594479133</v>
      </c>
    </row>
    <row r="61" spans="2:33" ht="16.5" x14ac:dyDescent="0.3">
      <c r="B61" s="136"/>
      <c r="C61" s="35" t="s">
        <v>1159</v>
      </c>
      <c r="N61" s="35">
        <v>91</v>
      </c>
      <c r="O61" s="35">
        <v>0</v>
      </c>
      <c r="P61">
        <v>43</v>
      </c>
      <c r="Q61">
        <v>4000</v>
      </c>
      <c r="R61">
        <f t="shared" si="16"/>
        <v>42.542666336878554</v>
      </c>
      <c r="S61">
        <f t="shared" si="17"/>
        <v>133.54266633687854</v>
      </c>
    </row>
    <row r="62" spans="2:33" ht="16.5" x14ac:dyDescent="0.3">
      <c r="B62" s="136"/>
      <c r="C62" s="53" t="s">
        <v>1155</v>
      </c>
      <c r="N62" s="35">
        <v>91</v>
      </c>
      <c r="O62" s="35">
        <v>0</v>
      </c>
      <c r="P62">
        <v>43</v>
      </c>
      <c r="Q62">
        <v>5000</v>
      </c>
      <c r="R62">
        <f t="shared" si="16"/>
        <v>42.633353162799921</v>
      </c>
      <c r="S62">
        <f t="shared" si="17"/>
        <v>133.63335316279992</v>
      </c>
    </row>
    <row r="63" spans="2:33" ht="16.5" x14ac:dyDescent="0.3">
      <c r="B63" s="136"/>
      <c r="C63" s="35" t="s">
        <v>1160</v>
      </c>
      <c r="N63" s="35">
        <v>91</v>
      </c>
      <c r="O63" s="35">
        <v>0</v>
      </c>
      <c r="P63">
        <v>43</v>
      </c>
      <c r="Q63">
        <v>6000</v>
      </c>
      <c r="R63">
        <f t="shared" si="16"/>
        <v>42.694026145953998</v>
      </c>
      <c r="S63">
        <f t="shared" si="17"/>
        <v>133.69402614595401</v>
      </c>
    </row>
    <row r="64" spans="2:33" ht="16.5" x14ac:dyDescent="0.3">
      <c r="B64" s="136"/>
      <c r="C64" s="35" t="s">
        <v>1161</v>
      </c>
      <c r="N64" s="35">
        <v>91</v>
      </c>
      <c r="O64" s="35">
        <v>0</v>
      </c>
      <c r="P64">
        <v>43</v>
      </c>
      <c r="Q64">
        <v>7000</v>
      </c>
      <c r="R64">
        <f t="shared" si="16"/>
        <v>42.737469828198208</v>
      </c>
      <c r="S64">
        <f t="shared" si="17"/>
        <v>133.73746982819821</v>
      </c>
    </row>
    <row r="65" spans="2:21" ht="16.5" x14ac:dyDescent="0.3">
      <c r="B65" s="136" t="s">
        <v>664</v>
      </c>
      <c r="N65" s="35">
        <v>91</v>
      </c>
      <c r="O65" s="35">
        <v>0</v>
      </c>
      <c r="P65">
        <v>43</v>
      </c>
      <c r="Q65">
        <v>8000</v>
      </c>
      <c r="R65">
        <f t="shared" si="16"/>
        <v>42.770110655228152</v>
      </c>
      <c r="S65">
        <f t="shared" si="17"/>
        <v>133.77011065522817</v>
      </c>
    </row>
    <row r="66" spans="2:21" ht="16.5" x14ac:dyDescent="0.3">
      <c r="B66" s="136" t="s">
        <v>663</v>
      </c>
      <c r="N66" s="35">
        <v>91</v>
      </c>
      <c r="O66" s="35">
        <v>0</v>
      </c>
      <c r="P66">
        <v>43</v>
      </c>
      <c r="Q66">
        <v>9000</v>
      </c>
      <c r="R66">
        <f t="shared" si="16"/>
        <v>42.795532456043347</v>
      </c>
      <c r="S66">
        <f t="shared" si="17"/>
        <v>133.79553245604336</v>
      </c>
    </row>
    <row r="67" spans="2:21" ht="16.5" x14ac:dyDescent="0.3">
      <c r="B67" s="136"/>
      <c r="N67" s="35">
        <v>91</v>
      </c>
      <c r="O67" s="35">
        <v>0</v>
      </c>
      <c r="P67">
        <v>43</v>
      </c>
      <c r="Q67">
        <v>10000</v>
      </c>
      <c r="R67">
        <f t="shared" si="16"/>
        <v>42.815891665836901</v>
      </c>
      <c r="S67">
        <f t="shared" si="17"/>
        <v>133.81589166583689</v>
      </c>
    </row>
    <row r="68" spans="2:21" x14ac:dyDescent="0.3">
      <c r="B68" s="136"/>
    </row>
    <row r="69" spans="2:21" x14ac:dyDescent="0.3">
      <c r="B69" s="103" t="s">
        <v>638</v>
      </c>
      <c r="D69" s="35">
        <f>ROUND(3300*(91/(3300+91)),5)</f>
        <v>88.557950000000005</v>
      </c>
      <c r="E69" s="35" t="s">
        <v>633</v>
      </c>
      <c r="F69" s="35" t="s">
        <v>641</v>
      </c>
      <c r="H69" s="35">
        <f>4096/65536</f>
        <v>6.25E-2</v>
      </c>
      <c r="I69" s="35" t="s">
        <v>633</v>
      </c>
      <c r="P69" s="35" t="s">
        <v>671</v>
      </c>
      <c r="R69" s="35">
        <f>ROUND(3300/4096,5)</f>
        <v>0.80566000000000004</v>
      </c>
      <c r="S69" s="35" t="s">
        <v>633</v>
      </c>
    </row>
    <row r="70" spans="2:21" x14ac:dyDescent="0.3">
      <c r="B70" s="103" t="s">
        <v>639</v>
      </c>
    </row>
    <row r="71" spans="2:21" x14ac:dyDescent="0.3">
      <c r="B71" s="103"/>
    </row>
    <row r="72" spans="2:21" x14ac:dyDescent="0.3">
      <c r="B72" s="35" t="s">
        <v>646</v>
      </c>
    </row>
    <row r="73" spans="2:21" x14ac:dyDescent="0.3">
      <c r="B73" s="35" t="s">
        <v>647</v>
      </c>
    </row>
    <row r="74" spans="2:21" ht="14.25" thickBot="1" x14ac:dyDescent="0.35">
      <c r="B74" s="103"/>
    </row>
    <row r="75" spans="2:21" ht="18" customHeight="1" thickBot="1" x14ac:dyDescent="0.35">
      <c r="B75" s="103"/>
      <c r="C75" s="960" t="s">
        <v>668</v>
      </c>
      <c r="D75" s="842"/>
      <c r="E75" s="842"/>
      <c r="F75" s="842"/>
      <c r="G75" s="842"/>
      <c r="H75" s="842"/>
      <c r="I75" s="842"/>
      <c r="J75" s="842"/>
      <c r="K75" s="843"/>
      <c r="M75" s="960" t="s">
        <v>669</v>
      </c>
      <c r="N75" s="842"/>
      <c r="O75" s="842"/>
      <c r="P75" s="842"/>
      <c r="Q75" s="842"/>
      <c r="R75" s="842"/>
      <c r="S75" s="842"/>
      <c r="T75" s="842"/>
      <c r="U75" s="843"/>
    </row>
    <row r="76" spans="2:21" s="85" customFormat="1" ht="16.149999999999999" customHeight="1" x14ac:dyDescent="0.3">
      <c r="B76" s="1003"/>
      <c r="C76" s="225" t="s">
        <v>640</v>
      </c>
      <c r="D76" s="219" t="s">
        <v>637</v>
      </c>
      <c r="E76" s="219" t="s">
        <v>657</v>
      </c>
      <c r="F76" s="220" t="s">
        <v>658</v>
      </c>
      <c r="G76" s="217" t="s">
        <v>642</v>
      </c>
      <c r="H76" s="1005" t="s">
        <v>660</v>
      </c>
      <c r="I76" s="1006"/>
      <c r="J76" s="219" t="s">
        <v>643</v>
      </c>
      <c r="K76" s="221" t="s">
        <v>645</v>
      </c>
      <c r="M76" s="234" t="s">
        <v>640</v>
      </c>
      <c r="N76" s="219" t="s">
        <v>637</v>
      </c>
      <c r="O76" s="219" t="s">
        <v>657</v>
      </c>
      <c r="P76" s="220" t="s">
        <v>670</v>
      </c>
      <c r="Q76" s="217" t="s">
        <v>642</v>
      </c>
      <c r="R76" s="1005" t="s">
        <v>660</v>
      </c>
      <c r="S76" s="1006"/>
      <c r="T76" s="219" t="s">
        <v>643</v>
      </c>
      <c r="U76" s="221" t="s">
        <v>645</v>
      </c>
    </row>
    <row r="77" spans="2:21" s="214" customFormat="1" ht="16.149999999999999" customHeight="1" thickBot="1" x14ac:dyDescent="0.35">
      <c r="B77" s="1004"/>
      <c r="C77" s="226" t="s">
        <v>655</v>
      </c>
      <c r="D77" s="222" t="s">
        <v>654</v>
      </c>
      <c r="E77" s="222" t="s">
        <v>654</v>
      </c>
      <c r="F77" s="222" t="s">
        <v>654</v>
      </c>
      <c r="G77" s="223" t="s">
        <v>659</v>
      </c>
      <c r="H77" s="232">
        <v>-0.1</v>
      </c>
      <c r="I77" s="228">
        <v>0.1</v>
      </c>
      <c r="J77" s="222" t="s">
        <v>655</v>
      </c>
      <c r="K77" s="224" t="s">
        <v>656</v>
      </c>
      <c r="M77" s="235" t="s">
        <v>655</v>
      </c>
      <c r="N77" s="222" t="s">
        <v>654</v>
      </c>
      <c r="O77" s="222" t="s">
        <v>654</v>
      </c>
      <c r="P77" s="222" t="s">
        <v>654</v>
      </c>
      <c r="Q77" s="223" t="s">
        <v>659</v>
      </c>
      <c r="R77" s="232">
        <v>-0.1</v>
      </c>
      <c r="S77" s="228">
        <v>0.1</v>
      </c>
      <c r="T77" s="222" t="s">
        <v>655</v>
      </c>
      <c r="U77" s="224" t="s">
        <v>656</v>
      </c>
    </row>
    <row r="78" spans="2:21" s="93" customFormat="1" x14ac:dyDescent="0.3">
      <c r="B78" s="236" t="s">
        <v>636</v>
      </c>
      <c r="C78" s="195">
        <v>100</v>
      </c>
      <c r="D78" s="237">
        <f>ROUND(3300*(C78/(3300+C78)), 5)</f>
        <v>97.058819999999997</v>
      </c>
      <c r="E78" s="238">
        <f>D78-$D$69</f>
        <v>8.5008699999999919</v>
      </c>
      <c r="F78" s="239">
        <f>E78*8</f>
        <v>68.006959999999935</v>
      </c>
      <c r="G78" s="240">
        <f>ROUNDDOWN(F78/$H$69,0)</f>
        <v>1088</v>
      </c>
      <c r="H78" s="128">
        <f>ROUNDDOWN(G78*0.9,0)</f>
        <v>979</v>
      </c>
      <c r="I78" s="241">
        <f>ROUNDDOWN(G78*1.1,0)</f>
        <v>1196</v>
      </c>
      <c r="J78" s="196">
        <f>ROUND(IF(G78&lt;=$G$83,($C$83-$C$78)/($G$83-$G$78)*(G78-$G$78)+$C$78,($C$86-$C$83)/($G$86-$G$83)*(G78-$G$83)+$C$83),2)</f>
        <v>100</v>
      </c>
      <c r="K78" s="129">
        <f xml:space="preserve"> ROUND(0 + (J78 - 100) / (100.39 - 100),2)</f>
        <v>0</v>
      </c>
      <c r="M78" s="128">
        <v>100</v>
      </c>
      <c r="N78" s="237">
        <f>ROUND(3300*(M78/(3300+M78)), 5)</f>
        <v>97.058819999999997</v>
      </c>
      <c r="O78" s="238">
        <f>N78-$D$69</f>
        <v>8.5008699999999919</v>
      </c>
      <c r="P78" s="239">
        <f>O78*25.5</f>
        <v>216.77218499999981</v>
      </c>
      <c r="Q78" s="240">
        <f>ROUNDDOWN(P78/$R$69,0)</f>
        <v>269</v>
      </c>
      <c r="R78" s="128">
        <f>ROUNDDOWN(Q78*0.9,0)</f>
        <v>242</v>
      </c>
      <c r="S78" s="241">
        <f>ROUNDDOWN(Q78*1.1,0)</f>
        <v>295</v>
      </c>
      <c r="T78" s="196">
        <f>ROUND(IF(Q78&lt;=$Q$83,($M$83-$M$78)/($Q$83-$Q$78)*(Q78-$Q$78)+$M$78,($M$86-$M$83)/($Q$86-$Q$83)*(Q78-$Q$83)+$M$83),2)</f>
        <v>100</v>
      </c>
      <c r="U78" s="129">
        <f xml:space="preserve"> ROUND(0 + (T78 - 100) / (100.39 - 100),2)</f>
        <v>0</v>
      </c>
    </row>
    <row r="79" spans="2:21" s="93" customFormat="1" x14ac:dyDescent="0.3">
      <c r="B79" s="227" t="s">
        <v>672</v>
      </c>
      <c r="C79" s="201"/>
      <c r="D79" s="144"/>
      <c r="E79" s="215"/>
      <c r="F79" s="200"/>
      <c r="G79" s="77">
        <v>1089</v>
      </c>
      <c r="H79" s="21"/>
      <c r="I79" s="229"/>
      <c r="J79" s="198">
        <f t="shared" ref="J79:J84" si="18">ROUND(IF(G79&lt;=$G$83,($C$83-$C$78)/($G$83-$G$78)*(G79-$G$78)+$C$78,($C$86-$C$83)/($G$86-$G$83)*(G79-$G$83)+$C$83),2)</f>
        <v>100.01</v>
      </c>
      <c r="K79" s="199">
        <f xml:space="preserve"> ROUND(0 + (J79 - 100) / (100.39 - 100),2)</f>
        <v>0.03</v>
      </c>
      <c r="M79" s="197"/>
      <c r="N79" s="144"/>
      <c r="O79" s="215"/>
      <c r="P79" s="252"/>
      <c r="Q79" s="254">
        <v>270</v>
      </c>
      <c r="R79" s="21"/>
      <c r="S79" s="229"/>
      <c r="T79" s="15">
        <f t="shared" ref="T79:T86" si="19">ROUND(IF(Q79&lt;=$Q$83,($M$83-$M$78)/($Q$83-$Q$78)*(Q79-$Q$78)+$M$78,($M$86-$M$83)/($Q$86-$Q$83)*(Q79-$Q$83)+$M$83),2)</f>
        <v>100.03</v>
      </c>
      <c r="U79" s="199">
        <f xml:space="preserve"> ROUND(0 + (T79 - 100) / (100.39 - 100),2)</f>
        <v>0.08</v>
      </c>
    </row>
    <row r="80" spans="2:21" s="93" customFormat="1" x14ac:dyDescent="0.3">
      <c r="B80" s="227" t="s">
        <v>648</v>
      </c>
      <c r="C80" s="201">
        <v>103.9</v>
      </c>
      <c r="D80" s="144">
        <f>ROUND(3300*(C80/(3300+C80)), 5)</f>
        <v>100.72857999999999</v>
      </c>
      <c r="E80" s="253">
        <f>D80-$D$69</f>
        <v>12.170629999999989</v>
      </c>
      <c r="F80" s="200">
        <f>E80*8</f>
        <v>97.365039999999908</v>
      </c>
      <c r="G80" s="77">
        <f>ROUNDDOWN(F80/$H$69,0)</f>
        <v>1557</v>
      </c>
      <c r="H80" s="21"/>
      <c r="I80" s="229"/>
      <c r="J80" s="198">
        <f>ROUND(IF(G80&lt;=$G$83,($C$83-$C$78)/($G$83-$G$78)*(G80-$G$78)+$C$78,($C$86-$C$83)/($G$86-$G$83)*(G80-$G$83)+$C$83),2)</f>
        <v>103.93</v>
      </c>
      <c r="K80" s="199">
        <f xml:space="preserve"> ROUND(10 + (J80 - 103.9) / (104.29 - 103.9),2)</f>
        <v>10.08</v>
      </c>
      <c r="M80" s="197">
        <v>103.9</v>
      </c>
      <c r="N80" s="144">
        <f>ROUND(3300*(M80/(3300+M80)), 5)</f>
        <v>100.72857999999999</v>
      </c>
      <c r="O80" s="253">
        <f>N80-$D$69</f>
        <v>12.170629999999989</v>
      </c>
      <c r="P80" s="252">
        <f t="shared" ref="P80:P86" si="20">O80*25.5</f>
        <v>310.35106499999972</v>
      </c>
      <c r="Q80" s="254">
        <f t="shared" ref="Q80:Q86" si="21">ROUNDDOWN(P80/$R$69,0)</f>
        <v>385</v>
      </c>
      <c r="R80" s="21"/>
      <c r="S80" s="229"/>
      <c r="T80" s="15">
        <f t="shared" si="19"/>
        <v>103.94</v>
      </c>
      <c r="U80" s="199">
        <f xml:space="preserve"> ROUND(10 + (T80 - 103.9) / (104.29 - 103.9),2)</f>
        <v>10.1</v>
      </c>
    </row>
    <row r="81" spans="2:21" s="93" customFormat="1" x14ac:dyDescent="0.3">
      <c r="B81" s="227" t="s">
        <v>649</v>
      </c>
      <c r="C81" s="201">
        <v>107.79</v>
      </c>
      <c r="D81" s="144">
        <f>ROUND(3300*(C81/(3300+C81)), 5)</f>
        <v>104.38055</v>
      </c>
      <c r="E81" s="253">
        <f>D81-$D$69</f>
        <v>15.822599999999994</v>
      </c>
      <c r="F81" s="200">
        <f>E81*8</f>
        <v>126.58079999999995</v>
      </c>
      <c r="G81" s="77">
        <f>ROUNDDOWN(F81/$H$69,0)</f>
        <v>2025</v>
      </c>
      <c r="H81" s="21"/>
      <c r="I81" s="229"/>
      <c r="J81" s="198">
        <f>ROUND(IF(G81&lt;=$G$83,($C$83-$C$78)/($G$83-$G$78)*(G81-$G$78)+$C$78,($C$86-$C$83)/($G$86-$G$83)*(G81-$G$83)+$C$83),2)</f>
        <v>107.86</v>
      </c>
      <c r="K81" s="199">
        <f xml:space="preserve"> ROUND(20 + (J81 - 107.79) / (108.18 - 107.79),2)</f>
        <v>20.18</v>
      </c>
      <c r="M81" s="197">
        <v>107.79</v>
      </c>
      <c r="N81" s="144">
        <f>ROUND(3300*(M81/(3300+M81)), 5)</f>
        <v>104.38055</v>
      </c>
      <c r="O81" s="253">
        <f>N81-$D$69</f>
        <v>15.822599999999994</v>
      </c>
      <c r="P81" s="252">
        <f t="shared" si="20"/>
        <v>403.47629999999987</v>
      </c>
      <c r="Q81" s="254">
        <f t="shared" si="21"/>
        <v>500</v>
      </c>
      <c r="R81" s="21"/>
      <c r="S81" s="229"/>
      <c r="T81" s="15">
        <f t="shared" si="19"/>
        <v>107.84</v>
      </c>
      <c r="U81" s="199">
        <f xml:space="preserve"> ROUND(20 + (T81 - 107.79) / (108.18 - 107.79),2)</f>
        <v>20.13</v>
      </c>
    </row>
    <row r="82" spans="2:21" s="93" customFormat="1" x14ac:dyDescent="0.3">
      <c r="B82" s="227">
        <v>50</v>
      </c>
      <c r="C82" s="201"/>
      <c r="D82" s="144"/>
      <c r="E82" s="215"/>
      <c r="F82" s="200"/>
      <c r="G82" s="76">
        <v>3384</v>
      </c>
      <c r="H82" s="197"/>
      <c r="I82" s="230"/>
      <c r="J82" s="198">
        <f t="shared" si="18"/>
        <v>119.26</v>
      </c>
      <c r="K82" s="199">
        <f xml:space="preserve"> ROUND(49 + (J82 - 119.01) / (119.4 - 119.01),2)</f>
        <v>49.64</v>
      </c>
      <c r="M82" s="197"/>
      <c r="N82" s="144"/>
      <c r="O82" s="215"/>
      <c r="P82" s="252"/>
      <c r="Q82" s="254">
        <v>837</v>
      </c>
      <c r="R82" s="197"/>
      <c r="S82" s="230"/>
      <c r="T82" s="15">
        <f t="shared" si="19"/>
        <v>119.27</v>
      </c>
      <c r="U82" s="199">
        <f xml:space="preserve"> ROUND(49 + (T82 - 119.01) / (119.4 - 119.01),2)</f>
        <v>49.67</v>
      </c>
    </row>
    <row r="83" spans="2:21" s="93" customFormat="1" x14ac:dyDescent="0.3">
      <c r="B83" s="242" t="s">
        <v>634</v>
      </c>
      <c r="C83" s="190">
        <v>138.51</v>
      </c>
      <c r="D83" s="243">
        <f t="shared" ref="D83:D86" si="22">ROUND(3300*(C83/(3300+C83)), 5)</f>
        <v>132.93054000000001</v>
      </c>
      <c r="E83" s="238">
        <f>D83-$D$69</f>
        <v>44.372590000000002</v>
      </c>
      <c r="F83" s="244">
        <f t="shared" ref="F83:F86" si="23">E83*8</f>
        <v>354.98072000000002</v>
      </c>
      <c r="G83" s="245">
        <f>ROUNDDOWN(F83/$H$69,0)</f>
        <v>5679</v>
      </c>
      <c r="H83" s="130">
        <f>ROUNDDOWN(G83*0.9,0)</f>
        <v>5111</v>
      </c>
      <c r="I83" s="241">
        <f>ROUNDDOWN(G83*1.1,0)</f>
        <v>6246</v>
      </c>
      <c r="J83" s="189">
        <f t="shared" si="18"/>
        <v>138.51</v>
      </c>
      <c r="K83" s="193">
        <f xml:space="preserve"> ROUND(100 + (J83 - 138.51) / (138.88 - 138.51),2)</f>
        <v>100</v>
      </c>
      <c r="M83" s="130">
        <v>138.51</v>
      </c>
      <c r="N83" s="243">
        <f t="shared" ref="N83:N86" si="24">ROUND(3300*(M83/(3300+M83)), 5)</f>
        <v>132.93054000000001</v>
      </c>
      <c r="O83" s="238">
        <f>N83-$D$69</f>
        <v>44.372590000000002</v>
      </c>
      <c r="P83" s="239">
        <f t="shared" si="20"/>
        <v>1131.501045</v>
      </c>
      <c r="Q83" s="240">
        <f t="shared" si="21"/>
        <v>1404</v>
      </c>
      <c r="R83" s="130">
        <f>ROUNDDOWN(Q83*0.9,0)</f>
        <v>1263</v>
      </c>
      <c r="S83" s="241">
        <f>ROUNDDOWN(Q83*1.1,0)</f>
        <v>1544</v>
      </c>
      <c r="T83" s="196">
        <f t="shared" si="19"/>
        <v>138.51</v>
      </c>
      <c r="U83" s="193">
        <f xml:space="preserve"> ROUND(100 + (T83 - 138.51) / (138.88 - 138.51),2)</f>
        <v>100</v>
      </c>
    </row>
    <row r="84" spans="2:21" s="93" customFormat="1" x14ac:dyDescent="0.3">
      <c r="B84" s="227" t="s">
        <v>673</v>
      </c>
      <c r="C84" s="201"/>
      <c r="D84" s="144"/>
      <c r="E84" s="215"/>
      <c r="F84" s="200"/>
      <c r="G84" s="218">
        <v>5680</v>
      </c>
      <c r="H84" s="233"/>
      <c r="I84" s="231"/>
      <c r="J84" s="198">
        <f t="shared" si="18"/>
        <v>138.52000000000001</v>
      </c>
      <c r="K84" s="199">
        <f xml:space="preserve"> ROUND(100 + (J84 - 138.51) / (138.88 - 138.51),2)</f>
        <v>100.03</v>
      </c>
      <c r="M84" s="197"/>
      <c r="N84" s="144"/>
      <c r="O84" s="215"/>
      <c r="P84" s="252"/>
      <c r="Q84" s="254">
        <v>1405</v>
      </c>
      <c r="R84" s="233"/>
      <c r="S84" s="231"/>
      <c r="T84" s="15">
        <f t="shared" si="19"/>
        <v>138.54</v>
      </c>
      <c r="U84" s="199">
        <f xml:space="preserve"> ROUND(100 + (T84 - 138.51) / (138.88 - 138.51),2)</f>
        <v>100.08</v>
      </c>
    </row>
    <row r="85" spans="2:21" s="93" customFormat="1" x14ac:dyDescent="0.3">
      <c r="B85" s="227">
        <v>150</v>
      </c>
      <c r="C85" s="201"/>
      <c r="D85" s="144"/>
      <c r="E85" s="215"/>
      <c r="F85" s="200"/>
      <c r="G85" s="216">
        <v>7857</v>
      </c>
      <c r="H85" s="55"/>
      <c r="I85" s="156"/>
      <c r="J85" s="198">
        <f>ROUND(IF(G85&lt;=$G$83,($C$83-$C$78)/($G$83-$G$78)*(G85-$G$78)+$C$78,($C$86-$C$83)/($G$86-$G$83)*(G85-$G$83)+$C$83),2)</f>
        <v>157.19</v>
      </c>
      <c r="K85" s="199">
        <f xml:space="preserve"> ROUND(149 + (J85 - 156.95) / (157.33 - 156.95),2)</f>
        <v>149.63</v>
      </c>
      <c r="M85" s="197"/>
      <c r="N85" s="144"/>
      <c r="O85" s="215"/>
      <c r="P85" s="252">
        <f t="shared" si="20"/>
        <v>0</v>
      </c>
      <c r="Q85" s="254">
        <v>1943</v>
      </c>
      <c r="R85" s="55"/>
      <c r="S85" s="156"/>
      <c r="T85" s="15">
        <f t="shared" si="19"/>
        <v>157.19999999999999</v>
      </c>
      <c r="U85" s="199">
        <f xml:space="preserve"> ROUND(149 + (T85 - 156.95) / (157.33 - 156.95),2)</f>
        <v>149.66</v>
      </c>
    </row>
    <row r="86" spans="2:21" s="93" customFormat="1" ht="14.25" thickBot="1" x14ac:dyDescent="0.35">
      <c r="B86" s="246" t="s">
        <v>635</v>
      </c>
      <c r="C86" s="191">
        <v>175.86</v>
      </c>
      <c r="D86" s="247">
        <f t="shared" si="22"/>
        <v>166.96242000000001</v>
      </c>
      <c r="E86" s="248">
        <f>D86-$D$69</f>
        <v>78.404470000000003</v>
      </c>
      <c r="F86" s="249">
        <f t="shared" si="23"/>
        <v>627.23576000000003</v>
      </c>
      <c r="G86" s="250">
        <f>ROUNDDOWN(F86/$H$69,0)</f>
        <v>10035</v>
      </c>
      <c r="H86" s="251">
        <f>ROUNDDOWN(G86*0.9,0)</f>
        <v>9031</v>
      </c>
      <c r="I86" s="194">
        <f>ROUNDDOWN(G86*1.1,0)</f>
        <v>11038</v>
      </c>
      <c r="J86" s="192">
        <f>ROUND(IF(G86&lt;=$G$83,($C$83-$C$78)/($G$83-$G$78)*(G86-$G$78)+$C$78,($C$86-$C$83)/($G$86-$G$83)*(G86-$G$83)+$C$83),2)</f>
        <v>175.86</v>
      </c>
      <c r="K86" s="194">
        <f xml:space="preserve"> ROUND(200 + (J86 - 175.86) / (176.22 - 175.86),2)</f>
        <v>200</v>
      </c>
      <c r="M86" s="251">
        <v>175.86</v>
      </c>
      <c r="N86" s="247">
        <f t="shared" si="24"/>
        <v>166.96242000000001</v>
      </c>
      <c r="O86" s="248">
        <f>N86-$D$69</f>
        <v>78.404470000000003</v>
      </c>
      <c r="P86" s="194">
        <f t="shared" si="20"/>
        <v>1999.313985</v>
      </c>
      <c r="Q86" s="250">
        <f t="shared" si="21"/>
        <v>2481</v>
      </c>
      <c r="R86" s="251">
        <f>ROUNDDOWN(Q86*0.9,0)</f>
        <v>2232</v>
      </c>
      <c r="S86" s="194">
        <f>ROUNDDOWN(Q86*1.1,0)</f>
        <v>2729</v>
      </c>
      <c r="T86" s="251">
        <f t="shared" si="19"/>
        <v>175.86</v>
      </c>
      <c r="U86" s="194">
        <f xml:space="preserve"> ROUND(200 + (T86 - 175.86) / (176.22 - 175.86),2)</f>
        <v>200</v>
      </c>
    </row>
    <row r="87" spans="2:21" x14ac:dyDescent="0.3">
      <c r="B87" s="103"/>
    </row>
    <row r="89" spans="2:21" x14ac:dyDescent="0.3">
      <c r="B89" s="36" t="s">
        <v>653</v>
      </c>
    </row>
  </sheetData>
  <mergeCells count="5">
    <mergeCell ref="B76:B77"/>
    <mergeCell ref="H76:I76"/>
    <mergeCell ref="C75:K75"/>
    <mergeCell ref="M75:U75"/>
    <mergeCell ref="R76:S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772C-4D79-4F48-9162-1EC04E59186C}">
  <sheetPr>
    <pageSetUpPr fitToPage="1"/>
  </sheetPr>
  <dimension ref="A2:DF266"/>
  <sheetViews>
    <sheetView topLeftCell="A34" zoomScale="80" zoomScaleNormal="80" workbookViewId="0">
      <selection activeCell="CL67" sqref="CL67"/>
    </sheetView>
  </sheetViews>
  <sheetFormatPr defaultColWidth="9" defaultRowHeight="13.5" x14ac:dyDescent="0.3"/>
  <cols>
    <col min="1" max="1" width="10.25" style="35" customWidth="1"/>
    <col min="2" max="2" width="11.375" style="35" customWidth="1"/>
    <col min="3" max="3" width="9" style="35"/>
    <col min="4" max="110" width="1.75" style="35" customWidth="1"/>
    <col min="111" max="16384" width="9" style="35"/>
  </cols>
  <sheetData>
    <row r="2" spans="2:2" x14ac:dyDescent="0.3">
      <c r="B2" s="36" t="s">
        <v>2620</v>
      </c>
    </row>
    <row r="3" spans="2:2" x14ac:dyDescent="0.3">
      <c r="B3" s="103" t="s">
        <v>2625</v>
      </c>
    </row>
    <row r="4" spans="2:2" x14ac:dyDescent="0.3">
      <c r="B4" s="103" t="s">
        <v>2622</v>
      </c>
    </row>
    <row r="5" spans="2:2" x14ac:dyDescent="0.3">
      <c r="B5" s="103" t="s">
        <v>2621</v>
      </c>
    </row>
    <row r="6" spans="2:2" x14ac:dyDescent="0.3">
      <c r="B6" s="103" t="s">
        <v>2624</v>
      </c>
    </row>
    <row r="7" spans="2:2" x14ac:dyDescent="0.3">
      <c r="B7" s="103" t="s">
        <v>2627</v>
      </c>
    </row>
    <row r="8" spans="2:2" x14ac:dyDescent="0.3">
      <c r="B8" s="103" t="s">
        <v>2626</v>
      </c>
    </row>
    <row r="9" spans="2:2" x14ac:dyDescent="0.3">
      <c r="B9" s="103" t="s">
        <v>2652</v>
      </c>
    </row>
    <row r="18" spans="2:39" x14ac:dyDescent="0.3">
      <c r="B18" s="103" t="s">
        <v>1035</v>
      </c>
    </row>
    <row r="19" spans="2:39" x14ac:dyDescent="0.3">
      <c r="B19" s="103"/>
    </row>
    <row r="20" spans="2:39" x14ac:dyDescent="0.3">
      <c r="B20" s="36" t="s">
        <v>2623</v>
      </c>
    </row>
    <row r="21" spans="2:39" x14ac:dyDescent="0.3">
      <c r="B21" s="36" t="s">
        <v>2746</v>
      </c>
    </row>
    <row r="22" spans="2:39" x14ac:dyDescent="0.3">
      <c r="B22" s="103" t="s">
        <v>2836</v>
      </c>
    </row>
    <row r="23" spans="2:39" x14ac:dyDescent="0.3">
      <c r="B23" s="103" t="s">
        <v>2837</v>
      </c>
    </row>
    <row r="24" spans="2:39" x14ac:dyDescent="0.3">
      <c r="B24" s="103" t="s">
        <v>2748</v>
      </c>
    </row>
    <row r="25" spans="2:39" x14ac:dyDescent="0.3">
      <c r="B25" s="103"/>
    </row>
    <row r="26" spans="2:39" x14ac:dyDescent="0.3">
      <c r="B26" s="103"/>
    </row>
    <row r="27" spans="2:39" x14ac:dyDescent="0.3">
      <c r="B27" s="103"/>
    </row>
    <row r="28" spans="2:39" x14ac:dyDescent="0.3">
      <c r="B28" s="103"/>
      <c r="AM28" s="37" t="s">
        <v>2797</v>
      </c>
    </row>
    <row r="29" spans="2:39" x14ac:dyDescent="0.3">
      <c r="B29" s="103"/>
      <c r="AM29" s="37" t="s">
        <v>2798</v>
      </c>
    </row>
    <row r="30" spans="2:39" x14ac:dyDescent="0.3">
      <c r="B30" s="103"/>
    </row>
    <row r="31" spans="2:39" x14ac:dyDescent="0.3">
      <c r="B31" s="103"/>
    </row>
    <row r="32" spans="2:39" x14ac:dyDescent="0.3">
      <c r="B32" s="36" t="s">
        <v>2749</v>
      </c>
    </row>
    <row r="33" spans="2:68" x14ac:dyDescent="0.3">
      <c r="B33" s="103" t="s">
        <v>2750</v>
      </c>
    </row>
    <row r="34" spans="2:68" x14ac:dyDescent="0.3">
      <c r="B34" s="36"/>
    </row>
    <row r="35" spans="2:68" x14ac:dyDescent="0.3">
      <c r="B35" s="103" t="s">
        <v>2747</v>
      </c>
    </row>
    <row r="37" spans="2:68" x14ac:dyDescent="0.3">
      <c r="B37" s="36" t="s">
        <v>2628</v>
      </c>
      <c r="S37" s="704"/>
      <c r="T37" s="704"/>
      <c r="U37" s="704"/>
    </row>
    <row r="38" spans="2:68" ht="14.25" thickBot="1" x14ac:dyDescent="0.35">
      <c r="F38" s="709"/>
      <c r="G38" s="709"/>
      <c r="AT38" s="713"/>
      <c r="AU38" s="713"/>
    </row>
    <row r="39" spans="2:68" ht="14.25" thickBot="1" x14ac:dyDescent="0.35">
      <c r="B39" s="347" t="s">
        <v>2632</v>
      </c>
      <c r="C39" s="48" t="s">
        <v>23</v>
      </c>
      <c r="E39" s="42"/>
      <c r="F39" s="710"/>
      <c r="G39" s="711"/>
      <c r="H39" s="45"/>
      <c r="I39" s="46"/>
      <c r="J39" s="343">
        <v>1</v>
      </c>
      <c r="K39" s="703"/>
      <c r="L39" s="343">
        <v>2</v>
      </c>
      <c r="M39" s="46"/>
      <c r="N39" s="343">
        <v>3</v>
      </c>
      <c r="O39" s="703"/>
      <c r="P39" s="343">
        <v>4</v>
      </c>
      <c r="Q39" s="46"/>
      <c r="R39" s="343">
        <v>5</v>
      </c>
      <c r="S39" s="703"/>
      <c r="T39" s="343">
        <v>6</v>
      </c>
      <c r="U39" s="46"/>
      <c r="V39" s="343">
        <v>7</v>
      </c>
      <c r="W39" s="703"/>
      <c r="X39" s="343">
        <v>8</v>
      </c>
      <c r="Y39" s="46"/>
      <c r="Z39" s="343">
        <v>9</v>
      </c>
      <c r="AA39" s="46"/>
      <c r="AB39" s="343">
        <v>1</v>
      </c>
      <c r="AC39" s="706"/>
      <c r="AD39" s="343">
        <v>2</v>
      </c>
      <c r="AE39" s="46"/>
      <c r="AF39" s="343">
        <v>3</v>
      </c>
      <c r="AG39" s="706"/>
      <c r="AH39" s="343">
        <v>4</v>
      </c>
      <c r="AI39" s="46"/>
      <c r="AJ39" s="343">
        <v>5</v>
      </c>
      <c r="AK39" s="706"/>
      <c r="AL39" s="343">
        <v>6</v>
      </c>
      <c r="AM39" s="46"/>
      <c r="AN39" s="343">
        <v>7</v>
      </c>
      <c r="AO39" s="706"/>
      <c r="AP39" s="343">
        <v>8</v>
      </c>
      <c r="AQ39" s="46"/>
      <c r="AR39" s="343">
        <v>9</v>
      </c>
      <c r="AS39" s="46"/>
      <c r="AT39" s="714"/>
      <c r="AU39" s="715"/>
      <c r="AV39" s="42"/>
    </row>
    <row r="40" spans="2:68" ht="7.9" customHeight="1" thickBot="1" x14ac:dyDescent="0.35">
      <c r="C40" s="48"/>
      <c r="F40" s="709"/>
      <c r="G40" s="709"/>
      <c r="AT40" s="713"/>
      <c r="AU40" s="713"/>
    </row>
    <row r="41" spans="2:68" ht="36" customHeight="1" thickBot="1" x14ac:dyDescent="0.35">
      <c r="B41" s="48" t="s">
        <v>2648</v>
      </c>
      <c r="C41" s="48" t="s">
        <v>22</v>
      </c>
      <c r="E41" s="42"/>
      <c r="F41" s="711"/>
      <c r="G41" s="712"/>
      <c r="H41" s="46"/>
      <c r="I41" s="958">
        <v>1</v>
      </c>
      <c r="J41" s="959"/>
      <c r="K41" s="958">
        <v>0</v>
      </c>
      <c r="L41" s="959"/>
      <c r="M41" s="958">
        <v>0</v>
      </c>
      <c r="N41" s="959"/>
      <c r="O41" s="958">
        <v>1</v>
      </c>
      <c r="P41" s="959"/>
      <c r="Q41" s="958">
        <v>0</v>
      </c>
      <c r="R41" s="959"/>
      <c r="S41" s="960" t="s">
        <v>36</v>
      </c>
      <c r="T41" s="843"/>
      <c r="U41" s="960" t="s">
        <v>36</v>
      </c>
      <c r="V41" s="843"/>
      <c r="W41" s="1060" t="s">
        <v>2630</v>
      </c>
      <c r="X41" s="984"/>
      <c r="Y41" s="1059" t="s">
        <v>1076</v>
      </c>
      <c r="Z41" s="949"/>
      <c r="AA41" s="1061">
        <v>0</v>
      </c>
      <c r="AB41" s="1062"/>
      <c r="AC41" s="1061">
        <v>0</v>
      </c>
      <c r="AD41" s="1062"/>
      <c r="AE41" s="1061">
        <v>0</v>
      </c>
      <c r="AF41" s="1062"/>
      <c r="AG41" s="1061">
        <v>0</v>
      </c>
      <c r="AH41" s="1062"/>
      <c r="AI41" s="1061">
        <v>0</v>
      </c>
      <c r="AJ41" s="1062"/>
      <c r="AK41" s="1061">
        <v>0</v>
      </c>
      <c r="AL41" s="1062"/>
      <c r="AM41" s="1063" t="s">
        <v>2634</v>
      </c>
      <c r="AN41" s="1062"/>
      <c r="AO41" s="1063" t="s">
        <v>2635</v>
      </c>
      <c r="AP41" s="1062"/>
      <c r="AQ41" s="1059" t="s">
        <v>1076</v>
      </c>
      <c r="AR41" s="949"/>
      <c r="AS41" s="46"/>
      <c r="AT41" s="716"/>
      <c r="AU41" s="714"/>
      <c r="AV41" s="42"/>
      <c r="BP41" s="35" t="s">
        <v>2655</v>
      </c>
    </row>
    <row r="42" spans="2:68" ht="7.9" customHeight="1" x14ac:dyDescent="0.3">
      <c r="F42" s="709"/>
      <c r="G42" s="709"/>
      <c r="AT42" s="713"/>
      <c r="AU42" s="713"/>
    </row>
    <row r="43" spans="2:68" ht="7.9" customHeight="1" thickBot="1" x14ac:dyDescent="0.35">
      <c r="F43" s="709"/>
      <c r="G43" s="709"/>
      <c r="I43" s="50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48"/>
      <c r="Z43" s="349"/>
      <c r="AA43" s="345"/>
      <c r="AB43" s="346"/>
      <c r="AC43" s="346"/>
      <c r="AD43" s="346"/>
      <c r="AE43" s="346"/>
      <c r="AF43" s="346"/>
      <c r="AG43" s="346"/>
      <c r="AH43" s="346"/>
      <c r="AI43" s="346"/>
      <c r="AJ43" s="346"/>
      <c r="AK43" s="346"/>
      <c r="AL43" s="346"/>
      <c r="AM43" s="346"/>
      <c r="AN43" s="346"/>
      <c r="AO43" s="346"/>
      <c r="AP43" s="346"/>
      <c r="AQ43" s="348"/>
      <c r="AT43" s="713"/>
      <c r="AU43" s="713"/>
    </row>
    <row r="44" spans="2:68" x14ac:dyDescent="0.3">
      <c r="F44" s="35" t="s">
        <v>27</v>
      </c>
      <c r="N44" s="35" t="s">
        <v>1077</v>
      </c>
      <c r="AA44" s="35" t="s">
        <v>2631</v>
      </c>
      <c r="AT44" s="35" t="s">
        <v>2650</v>
      </c>
    </row>
    <row r="46" spans="2:68" ht="14.25" thickBot="1" x14ac:dyDescent="0.35">
      <c r="F46" s="709"/>
      <c r="G46" s="709"/>
      <c r="BL46" s="713"/>
      <c r="BM46" s="713"/>
    </row>
    <row r="47" spans="2:68" ht="14.25" thickBot="1" x14ac:dyDescent="0.35">
      <c r="B47" s="347" t="s">
        <v>2633</v>
      </c>
      <c r="C47" s="48" t="s">
        <v>23</v>
      </c>
      <c r="E47" s="42"/>
      <c r="F47" s="710"/>
      <c r="G47" s="711"/>
      <c r="H47" s="45"/>
      <c r="I47" s="46"/>
      <c r="J47" s="343">
        <v>1</v>
      </c>
      <c r="K47" s="706"/>
      <c r="L47" s="343">
        <v>2</v>
      </c>
      <c r="M47" s="46"/>
      <c r="N47" s="343">
        <v>3</v>
      </c>
      <c r="O47" s="706"/>
      <c r="P47" s="343">
        <v>4</v>
      </c>
      <c r="Q47" s="46"/>
      <c r="R47" s="343">
        <v>5</v>
      </c>
      <c r="S47" s="706"/>
      <c r="T47" s="343">
        <v>6</v>
      </c>
      <c r="U47" s="46"/>
      <c r="V47" s="343">
        <v>7</v>
      </c>
      <c r="W47" s="706"/>
      <c r="X47" s="343">
        <v>8</v>
      </c>
      <c r="Y47" s="46"/>
      <c r="Z47" s="343">
        <v>9</v>
      </c>
      <c r="AA47" s="46"/>
      <c r="AB47" s="343">
        <v>1</v>
      </c>
      <c r="AC47" s="706"/>
      <c r="AD47" s="343">
        <v>2</v>
      </c>
      <c r="AE47" s="46"/>
      <c r="AF47" s="343">
        <v>3</v>
      </c>
      <c r="AG47" s="706"/>
      <c r="AH47" s="343">
        <v>4</v>
      </c>
      <c r="AI47" s="46"/>
      <c r="AJ47" s="343">
        <v>5</v>
      </c>
      <c r="AK47" s="706"/>
      <c r="AL47" s="343">
        <v>6</v>
      </c>
      <c r="AM47" s="46"/>
      <c r="AN47" s="343">
        <v>7</v>
      </c>
      <c r="AO47" s="706"/>
      <c r="AP47" s="343">
        <v>8</v>
      </c>
      <c r="AQ47" s="46"/>
      <c r="AR47" s="343">
        <v>9</v>
      </c>
      <c r="AS47" s="46"/>
      <c r="AT47" s="343">
        <v>1</v>
      </c>
      <c r="AU47" s="706"/>
      <c r="AV47" s="343">
        <v>2</v>
      </c>
      <c r="AW47" s="46"/>
      <c r="AX47" s="343">
        <v>3</v>
      </c>
      <c r="AY47" s="706"/>
      <c r="AZ47" s="343">
        <v>4</v>
      </c>
      <c r="BA47" s="46"/>
      <c r="BB47" s="343">
        <v>5</v>
      </c>
      <c r="BC47" s="706"/>
      <c r="BD47" s="343">
        <v>6</v>
      </c>
      <c r="BE47" s="46"/>
      <c r="BF47" s="343">
        <v>7</v>
      </c>
      <c r="BG47" s="706"/>
      <c r="BH47" s="343">
        <v>8</v>
      </c>
      <c r="BI47" s="46"/>
      <c r="BJ47" s="343">
        <v>9</v>
      </c>
      <c r="BK47" s="47"/>
      <c r="BL47" s="714"/>
      <c r="BM47" s="715"/>
      <c r="BN47" s="42"/>
    </row>
    <row r="48" spans="2:68" ht="7.9" customHeight="1" thickBot="1" x14ac:dyDescent="0.35">
      <c r="C48" s="48"/>
      <c r="F48" s="709"/>
      <c r="G48" s="709"/>
      <c r="BL48" s="713"/>
      <c r="BM48" s="713"/>
    </row>
    <row r="49" spans="2:84" ht="36" customHeight="1" thickBot="1" x14ac:dyDescent="0.35">
      <c r="B49" s="48" t="s">
        <v>2649</v>
      </c>
      <c r="C49" s="48" t="s">
        <v>22</v>
      </c>
      <c r="E49" s="42"/>
      <c r="F49" s="711"/>
      <c r="G49" s="712"/>
      <c r="H49" s="46"/>
      <c r="I49" s="958">
        <v>1</v>
      </c>
      <c r="J49" s="959"/>
      <c r="K49" s="958">
        <v>0</v>
      </c>
      <c r="L49" s="959"/>
      <c r="M49" s="958">
        <v>0</v>
      </c>
      <c r="N49" s="959"/>
      <c r="O49" s="958">
        <v>1</v>
      </c>
      <c r="P49" s="959"/>
      <c r="Q49" s="958">
        <v>0</v>
      </c>
      <c r="R49" s="959"/>
      <c r="S49" s="960" t="s">
        <v>36</v>
      </c>
      <c r="T49" s="843"/>
      <c r="U49" s="960" t="s">
        <v>36</v>
      </c>
      <c r="V49" s="843"/>
      <c r="W49" s="1060" t="s">
        <v>2629</v>
      </c>
      <c r="X49" s="984"/>
      <c r="Y49" s="1059" t="s">
        <v>1076</v>
      </c>
      <c r="Z49" s="949"/>
      <c r="AA49" s="1057" t="s">
        <v>1087</v>
      </c>
      <c r="AB49" s="1058"/>
      <c r="AC49" s="1057" t="s">
        <v>1088</v>
      </c>
      <c r="AD49" s="1058"/>
      <c r="AE49" s="1057" t="s">
        <v>2636</v>
      </c>
      <c r="AF49" s="1058"/>
      <c r="AG49" s="1057" t="s">
        <v>2637</v>
      </c>
      <c r="AH49" s="1058"/>
      <c r="AI49" s="1057" t="s">
        <v>2638</v>
      </c>
      <c r="AJ49" s="1058"/>
      <c r="AK49" s="1057" t="s">
        <v>2639</v>
      </c>
      <c r="AL49" s="1058"/>
      <c r="AM49" s="1057" t="s">
        <v>2640</v>
      </c>
      <c r="AN49" s="1058"/>
      <c r="AO49" s="1057" t="s">
        <v>1089</v>
      </c>
      <c r="AP49" s="1058"/>
      <c r="AQ49" s="1059" t="s">
        <v>1076</v>
      </c>
      <c r="AR49" s="949"/>
      <c r="AS49" s="1057" t="s">
        <v>1090</v>
      </c>
      <c r="AT49" s="1058"/>
      <c r="AU49" s="1057" t="s">
        <v>1091</v>
      </c>
      <c r="AV49" s="1058"/>
      <c r="AW49" s="1057" t="s">
        <v>2641</v>
      </c>
      <c r="AX49" s="1058"/>
      <c r="AY49" s="1057" t="s">
        <v>2642</v>
      </c>
      <c r="AZ49" s="1058"/>
      <c r="BA49" s="1057" t="s">
        <v>2643</v>
      </c>
      <c r="BB49" s="1058"/>
      <c r="BC49" s="1057" t="s">
        <v>2644</v>
      </c>
      <c r="BD49" s="1058"/>
      <c r="BE49" s="1057" t="s">
        <v>2645</v>
      </c>
      <c r="BF49" s="1058"/>
      <c r="BG49" s="1057" t="s">
        <v>1092</v>
      </c>
      <c r="BH49" s="1058"/>
      <c r="BI49" s="1059" t="s">
        <v>1076</v>
      </c>
      <c r="BJ49" s="949"/>
      <c r="BK49" s="46"/>
      <c r="BL49" s="716"/>
      <c r="BM49" s="714"/>
      <c r="BN49" s="42"/>
    </row>
    <row r="50" spans="2:84" ht="7.9" customHeight="1" x14ac:dyDescent="0.3">
      <c r="F50" s="709"/>
      <c r="G50" s="709"/>
      <c r="BL50" s="713"/>
      <c r="BM50" s="713"/>
    </row>
    <row r="51" spans="2:84" ht="7.9" customHeight="1" thickBot="1" x14ac:dyDescent="0.35">
      <c r="F51" s="709"/>
      <c r="G51" s="709"/>
      <c r="I51" s="50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48"/>
      <c r="Z51" s="349"/>
      <c r="AA51" s="707"/>
      <c r="AB51" s="708"/>
      <c r="AC51" s="708"/>
      <c r="AD51" s="708"/>
      <c r="AE51" s="708"/>
      <c r="AF51" s="708"/>
      <c r="AG51" s="708"/>
      <c r="AH51" s="708"/>
      <c r="AI51" s="708"/>
      <c r="AJ51" s="708"/>
      <c r="AK51" s="708"/>
      <c r="AL51" s="708"/>
      <c r="AM51" s="708"/>
      <c r="AN51" s="708"/>
      <c r="AO51" s="708"/>
      <c r="AP51" s="708"/>
      <c r="AQ51" s="348"/>
      <c r="AR51" s="349"/>
      <c r="AS51" s="707"/>
      <c r="AT51" s="708"/>
      <c r="AU51" s="708"/>
      <c r="AV51" s="708"/>
      <c r="AW51" s="708"/>
      <c r="AX51" s="708"/>
      <c r="AY51" s="708"/>
      <c r="AZ51" s="708"/>
      <c r="BA51" s="708"/>
      <c r="BB51" s="708"/>
      <c r="BC51" s="708"/>
      <c r="BD51" s="708"/>
      <c r="BE51" s="708"/>
      <c r="BF51" s="708"/>
      <c r="BG51" s="708"/>
      <c r="BH51" s="708"/>
      <c r="BI51" s="348"/>
      <c r="BL51" s="713"/>
      <c r="BM51" s="713"/>
    </row>
    <row r="52" spans="2:84" x14ac:dyDescent="0.3">
      <c r="F52" s="35" t="s">
        <v>27</v>
      </c>
      <c r="N52" s="35" t="s">
        <v>1077</v>
      </c>
      <c r="AA52" s="35" t="s">
        <v>2646</v>
      </c>
      <c r="AS52" s="35" t="s">
        <v>2647</v>
      </c>
      <c r="BL52" s="35" t="s">
        <v>2650</v>
      </c>
    </row>
    <row r="54" spans="2:84" ht="14.25" thickBot="1" x14ac:dyDescent="0.35">
      <c r="F54" s="709"/>
      <c r="G54" s="709"/>
      <c r="CD54" s="713"/>
      <c r="CE54" s="713"/>
    </row>
    <row r="55" spans="2:84" ht="14.25" thickBot="1" x14ac:dyDescent="0.35">
      <c r="B55" s="347" t="s">
        <v>1079</v>
      </c>
      <c r="C55" s="48" t="s">
        <v>23</v>
      </c>
      <c r="E55" s="42"/>
      <c r="F55" s="710"/>
      <c r="G55" s="711"/>
      <c r="H55" s="45"/>
      <c r="I55" s="46"/>
      <c r="J55" s="343">
        <v>1</v>
      </c>
      <c r="K55" s="706"/>
      <c r="L55" s="343">
        <v>2</v>
      </c>
      <c r="M55" s="46"/>
      <c r="N55" s="343">
        <v>3</v>
      </c>
      <c r="O55" s="706"/>
      <c r="P55" s="343">
        <v>4</v>
      </c>
      <c r="Q55" s="46"/>
      <c r="R55" s="343">
        <v>5</v>
      </c>
      <c r="S55" s="706"/>
      <c r="T55" s="343">
        <v>6</v>
      </c>
      <c r="U55" s="46"/>
      <c r="V55" s="343">
        <v>7</v>
      </c>
      <c r="W55" s="706"/>
      <c r="X55" s="343">
        <v>8</v>
      </c>
      <c r="Y55" s="46"/>
      <c r="Z55" s="343">
        <v>9</v>
      </c>
      <c r="AA55" s="46"/>
      <c r="AB55" s="343">
        <v>1</v>
      </c>
      <c r="AC55" s="706"/>
      <c r="AD55" s="343">
        <v>2</v>
      </c>
      <c r="AE55" s="46"/>
      <c r="AF55" s="343">
        <v>3</v>
      </c>
      <c r="AG55" s="706"/>
      <c r="AH55" s="343">
        <v>4</v>
      </c>
      <c r="AI55" s="46"/>
      <c r="AJ55" s="343">
        <v>5</v>
      </c>
      <c r="AK55" s="706"/>
      <c r="AL55" s="343">
        <v>6</v>
      </c>
      <c r="AM55" s="46"/>
      <c r="AN55" s="343">
        <v>7</v>
      </c>
      <c r="AO55" s="706"/>
      <c r="AP55" s="343">
        <v>8</v>
      </c>
      <c r="AQ55" s="46"/>
      <c r="AR55" s="343">
        <v>9</v>
      </c>
      <c r="AS55" s="46"/>
      <c r="AT55" s="343">
        <v>1</v>
      </c>
      <c r="AU55" s="706"/>
      <c r="AV55" s="343">
        <v>2</v>
      </c>
      <c r="AW55" s="46"/>
      <c r="AX55" s="343">
        <v>3</v>
      </c>
      <c r="AY55" s="706"/>
      <c r="AZ55" s="343">
        <v>4</v>
      </c>
      <c r="BA55" s="46"/>
      <c r="BB55" s="343">
        <v>5</v>
      </c>
      <c r="BC55" s="706"/>
      <c r="BD55" s="343">
        <v>6</v>
      </c>
      <c r="BE55" s="46"/>
      <c r="BF55" s="343">
        <v>7</v>
      </c>
      <c r="BG55" s="706"/>
      <c r="BH55" s="343">
        <v>8</v>
      </c>
      <c r="BI55" s="46"/>
      <c r="BJ55" s="343">
        <v>9</v>
      </c>
      <c r="BK55" s="46"/>
      <c r="BL55" s="343">
        <v>1</v>
      </c>
      <c r="BM55" s="706"/>
      <c r="BN55" s="343">
        <v>2</v>
      </c>
      <c r="BO55" s="46"/>
      <c r="BP55" s="343">
        <v>3</v>
      </c>
      <c r="BQ55" s="706"/>
      <c r="BR55" s="343">
        <v>4</v>
      </c>
      <c r="BS55" s="46"/>
      <c r="BT55" s="343">
        <v>5</v>
      </c>
      <c r="BU55" s="706"/>
      <c r="BV55" s="343">
        <v>6</v>
      </c>
      <c r="BW55" s="46"/>
      <c r="BX55" s="343">
        <v>7</v>
      </c>
      <c r="BY55" s="706"/>
      <c r="BZ55" s="343">
        <v>8</v>
      </c>
      <c r="CA55" s="46"/>
      <c r="CB55" s="343">
        <v>9</v>
      </c>
      <c r="CC55" s="47"/>
      <c r="CD55" s="714"/>
      <c r="CE55" s="715"/>
      <c r="CF55" s="42"/>
    </row>
    <row r="56" spans="2:84" ht="7.9" customHeight="1" thickBot="1" x14ac:dyDescent="0.35">
      <c r="C56" s="48"/>
      <c r="F56" s="709"/>
      <c r="G56" s="709"/>
      <c r="CD56" s="713"/>
      <c r="CE56" s="713"/>
    </row>
    <row r="57" spans="2:84" ht="36" customHeight="1" thickBot="1" x14ac:dyDescent="0.35">
      <c r="B57" s="48"/>
      <c r="C57" s="48" t="s">
        <v>22</v>
      </c>
      <c r="E57" s="42"/>
      <c r="F57" s="711"/>
      <c r="G57" s="712"/>
      <c r="H57" s="46"/>
      <c r="I57" s="958">
        <v>1</v>
      </c>
      <c r="J57" s="959"/>
      <c r="K57" s="958">
        <v>0</v>
      </c>
      <c r="L57" s="959"/>
      <c r="M57" s="958">
        <v>0</v>
      </c>
      <c r="N57" s="959"/>
      <c r="O57" s="958">
        <v>1</v>
      </c>
      <c r="P57" s="959"/>
      <c r="Q57" s="958">
        <v>0</v>
      </c>
      <c r="R57" s="959"/>
      <c r="S57" s="960" t="s">
        <v>36</v>
      </c>
      <c r="T57" s="843"/>
      <c r="U57" s="960" t="s">
        <v>36</v>
      </c>
      <c r="V57" s="843"/>
      <c r="W57" s="1060" t="s">
        <v>2630</v>
      </c>
      <c r="X57" s="984"/>
      <c r="Y57" s="1059" t="s">
        <v>1076</v>
      </c>
      <c r="Z57" s="949"/>
      <c r="AA57" s="1061">
        <v>0</v>
      </c>
      <c r="AB57" s="1062"/>
      <c r="AC57" s="1061">
        <v>0</v>
      </c>
      <c r="AD57" s="1062"/>
      <c r="AE57" s="1061">
        <v>0</v>
      </c>
      <c r="AF57" s="1062"/>
      <c r="AG57" s="1061">
        <v>0</v>
      </c>
      <c r="AH57" s="1062"/>
      <c r="AI57" s="1061">
        <v>0</v>
      </c>
      <c r="AJ57" s="1062"/>
      <c r="AK57" s="1061">
        <v>0</v>
      </c>
      <c r="AL57" s="1062"/>
      <c r="AM57" s="1063" t="s">
        <v>2634</v>
      </c>
      <c r="AN57" s="1062"/>
      <c r="AO57" s="1063" t="s">
        <v>2635</v>
      </c>
      <c r="AP57" s="1062"/>
      <c r="AQ57" s="1059" t="s">
        <v>1076</v>
      </c>
      <c r="AR57" s="949"/>
      <c r="AS57" s="1057" t="s">
        <v>1087</v>
      </c>
      <c r="AT57" s="1058"/>
      <c r="AU57" s="1057" t="s">
        <v>1088</v>
      </c>
      <c r="AV57" s="1058"/>
      <c r="AW57" s="1057" t="s">
        <v>2636</v>
      </c>
      <c r="AX57" s="1058"/>
      <c r="AY57" s="1057" t="s">
        <v>2637</v>
      </c>
      <c r="AZ57" s="1058"/>
      <c r="BA57" s="1057" t="s">
        <v>2638</v>
      </c>
      <c r="BB57" s="1058"/>
      <c r="BC57" s="1057" t="s">
        <v>2639</v>
      </c>
      <c r="BD57" s="1058"/>
      <c r="BE57" s="1057" t="s">
        <v>2640</v>
      </c>
      <c r="BF57" s="1058"/>
      <c r="BG57" s="1057" t="s">
        <v>1089</v>
      </c>
      <c r="BH57" s="1058"/>
      <c r="BI57" s="1059" t="s">
        <v>1076</v>
      </c>
      <c r="BJ57" s="949"/>
      <c r="BK57" s="1057" t="s">
        <v>1090</v>
      </c>
      <c r="BL57" s="1058"/>
      <c r="BM57" s="1057" t="s">
        <v>1091</v>
      </c>
      <c r="BN57" s="1058"/>
      <c r="BO57" s="1057" t="s">
        <v>2641</v>
      </c>
      <c r="BP57" s="1058"/>
      <c r="BQ57" s="1057" t="s">
        <v>2642</v>
      </c>
      <c r="BR57" s="1058"/>
      <c r="BS57" s="1057" t="s">
        <v>2643</v>
      </c>
      <c r="BT57" s="1058"/>
      <c r="BU57" s="1057" t="s">
        <v>2644</v>
      </c>
      <c r="BV57" s="1058"/>
      <c r="BW57" s="1057" t="s">
        <v>2645</v>
      </c>
      <c r="BX57" s="1058"/>
      <c r="BY57" s="1057" t="s">
        <v>1092</v>
      </c>
      <c r="BZ57" s="1058"/>
      <c r="CA57" s="1059" t="s">
        <v>1076</v>
      </c>
      <c r="CB57" s="949"/>
      <c r="CC57" s="46"/>
      <c r="CD57" s="716"/>
      <c r="CE57" s="714"/>
      <c r="CF57" s="42"/>
    </row>
    <row r="58" spans="2:84" ht="7.9" customHeight="1" x14ac:dyDescent="0.3">
      <c r="F58" s="709"/>
      <c r="G58" s="709"/>
      <c r="CD58" s="713"/>
      <c r="CE58" s="713"/>
    </row>
    <row r="59" spans="2:84" ht="7.9" customHeight="1" thickBot="1" x14ac:dyDescent="0.35">
      <c r="F59" s="709"/>
      <c r="G59" s="709"/>
      <c r="I59" s="50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48"/>
      <c r="Z59" s="349"/>
      <c r="AA59" s="345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8"/>
      <c r="AS59" s="707"/>
      <c r="AT59" s="708"/>
      <c r="AU59" s="708"/>
      <c r="AV59" s="708"/>
      <c r="AW59" s="708"/>
      <c r="AX59" s="708"/>
      <c r="AY59" s="708"/>
      <c r="AZ59" s="708"/>
      <c r="BA59" s="708"/>
      <c r="BB59" s="708"/>
      <c r="BC59" s="708"/>
      <c r="BD59" s="708"/>
      <c r="BE59" s="708"/>
      <c r="BF59" s="708"/>
      <c r="BG59" s="708"/>
      <c r="BH59" s="708"/>
      <c r="BI59" s="348"/>
      <c r="BJ59" s="349"/>
      <c r="BK59" s="707"/>
      <c r="BL59" s="708"/>
      <c r="BM59" s="708"/>
      <c r="BN59" s="708"/>
      <c r="BO59" s="708"/>
      <c r="BP59" s="708"/>
      <c r="BQ59" s="708"/>
      <c r="BR59" s="708"/>
      <c r="BS59" s="708"/>
      <c r="BT59" s="708"/>
      <c r="BU59" s="708"/>
      <c r="BV59" s="708"/>
      <c r="BW59" s="708"/>
      <c r="BX59" s="708"/>
      <c r="BY59" s="708"/>
      <c r="BZ59" s="708"/>
      <c r="CA59" s="348"/>
      <c r="CD59" s="713"/>
      <c r="CE59" s="713"/>
    </row>
    <row r="60" spans="2:84" x14ac:dyDescent="0.3">
      <c r="F60" s="35" t="s">
        <v>27</v>
      </c>
      <c r="N60" s="35" t="s">
        <v>1077</v>
      </c>
      <c r="AA60" s="35" t="s">
        <v>2631</v>
      </c>
      <c r="AS60" s="35" t="s">
        <v>2646</v>
      </c>
      <c r="BK60" s="35" t="s">
        <v>2647</v>
      </c>
      <c r="CD60" s="35" t="s">
        <v>2650</v>
      </c>
    </row>
    <row r="63" spans="2:84" ht="14.25" thickBot="1" x14ac:dyDescent="0.35">
      <c r="B63" s="36" t="s">
        <v>2677</v>
      </c>
    </row>
    <row r="64" spans="2:84" ht="14.25" thickBot="1" x14ac:dyDescent="0.35">
      <c r="B64" s="35" t="s">
        <v>2656</v>
      </c>
      <c r="E64" s="1056">
        <v>15</v>
      </c>
      <c r="F64" s="820"/>
      <c r="G64" s="820"/>
      <c r="H64" s="820"/>
      <c r="I64" s="820">
        <v>14</v>
      </c>
      <c r="J64" s="820"/>
      <c r="K64" s="820"/>
      <c r="L64" s="820"/>
      <c r="M64" s="820">
        <v>13</v>
      </c>
      <c r="N64" s="820"/>
      <c r="O64" s="820"/>
      <c r="P64" s="820"/>
      <c r="Q64" s="820">
        <v>12</v>
      </c>
      <c r="R64" s="820"/>
      <c r="S64" s="820"/>
      <c r="T64" s="820"/>
      <c r="U64" s="820">
        <v>11</v>
      </c>
      <c r="V64" s="820"/>
      <c r="W64" s="820"/>
      <c r="X64" s="820"/>
      <c r="Y64" s="820">
        <v>10</v>
      </c>
      <c r="Z64" s="820"/>
      <c r="AA64" s="820"/>
      <c r="AB64" s="820"/>
      <c r="AC64" s="820">
        <v>9</v>
      </c>
      <c r="AD64" s="820"/>
      <c r="AE64" s="820"/>
      <c r="AF64" s="820"/>
      <c r="AG64" s="820">
        <v>8</v>
      </c>
      <c r="AH64" s="820"/>
      <c r="AI64" s="820"/>
      <c r="AJ64" s="827"/>
      <c r="AK64" s="819">
        <v>7</v>
      </c>
      <c r="AL64" s="820"/>
      <c r="AM64" s="820"/>
      <c r="AN64" s="820"/>
      <c r="AO64" s="820">
        <v>6</v>
      </c>
      <c r="AP64" s="820"/>
      <c r="AQ64" s="820"/>
      <c r="AR64" s="820"/>
      <c r="AS64" s="820">
        <v>5</v>
      </c>
      <c r="AT64" s="820"/>
      <c r="AU64" s="820"/>
      <c r="AV64" s="820"/>
      <c r="AW64" s="820">
        <v>4</v>
      </c>
      <c r="AX64" s="820"/>
      <c r="AY64" s="820"/>
      <c r="AZ64" s="820"/>
      <c r="BA64" s="820">
        <v>3</v>
      </c>
      <c r="BB64" s="820"/>
      <c r="BC64" s="820"/>
      <c r="BD64" s="820"/>
      <c r="BE64" s="820">
        <v>2</v>
      </c>
      <c r="BF64" s="820"/>
      <c r="BG64" s="820"/>
      <c r="BH64" s="820"/>
      <c r="BI64" s="820">
        <v>1</v>
      </c>
      <c r="BJ64" s="820"/>
      <c r="BK64" s="820"/>
      <c r="BL64" s="820"/>
      <c r="BM64" s="820">
        <v>0</v>
      </c>
      <c r="BN64" s="820"/>
      <c r="BO64" s="820"/>
      <c r="BP64" s="827"/>
    </row>
    <row r="65" spans="2:68" ht="31.9" customHeight="1" x14ac:dyDescent="0.3">
      <c r="E65" s="956" t="s">
        <v>2657</v>
      </c>
      <c r="F65" s="802"/>
      <c r="G65" s="802"/>
      <c r="H65" s="802"/>
      <c r="I65" s="993" t="s">
        <v>2658</v>
      </c>
      <c r="J65" s="1052"/>
      <c r="K65" s="1052"/>
      <c r="L65" s="1052"/>
      <c r="M65" s="1052"/>
      <c r="N65" s="1052"/>
      <c r="O65" s="1052"/>
      <c r="P65" s="1052"/>
      <c r="Q65" s="1052"/>
      <c r="R65" s="1052"/>
      <c r="S65" s="1052"/>
      <c r="T65" s="1053"/>
      <c r="U65" s="993" t="s">
        <v>2659</v>
      </c>
      <c r="V65" s="1052"/>
      <c r="W65" s="1052"/>
      <c r="X65" s="1052"/>
      <c r="Y65" s="1052"/>
      <c r="Z65" s="1052"/>
      <c r="AA65" s="1052"/>
      <c r="AB65" s="1052"/>
      <c r="AC65" s="1052"/>
      <c r="AD65" s="1052"/>
      <c r="AE65" s="1052"/>
      <c r="AF65" s="1053"/>
      <c r="AG65" s="802" t="s">
        <v>2660</v>
      </c>
      <c r="AH65" s="802"/>
      <c r="AI65" s="802"/>
      <c r="AJ65" s="957"/>
      <c r="AK65" s="1052" t="s">
        <v>2661</v>
      </c>
      <c r="AL65" s="1052"/>
      <c r="AM65" s="1052"/>
      <c r="AN65" s="1052"/>
      <c r="AO65" s="1052"/>
      <c r="AP65" s="1052"/>
      <c r="AQ65" s="1052"/>
      <c r="AR65" s="1052"/>
      <c r="AS65" s="1052"/>
      <c r="AT65" s="1052"/>
      <c r="AU65" s="1052"/>
      <c r="AV65" s="1053"/>
      <c r="AW65" s="907" t="s">
        <v>2662</v>
      </c>
      <c r="AX65" s="802"/>
      <c r="AY65" s="802"/>
      <c r="AZ65" s="802"/>
      <c r="BA65" s="907" t="s">
        <v>2663</v>
      </c>
      <c r="BB65" s="802"/>
      <c r="BC65" s="802"/>
      <c r="BD65" s="802"/>
      <c r="BE65" s="907" t="s">
        <v>2664</v>
      </c>
      <c r="BF65" s="802"/>
      <c r="BG65" s="802"/>
      <c r="BH65" s="802"/>
      <c r="BI65" s="1054" t="s">
        <v>2665</v>
      </c>
      <c r="BJ65" s="1052"/>
      <c r="BK65" s="1052"/>
      <c r="BL65" s="1052"/>
      <c r="BM65" s="1052"/>
      <c r="BN65" s="1052"/>
      <c r="BO65" s="1052"/>
      <c r="BP65" s="1055"/>
    </row>
    <row r="66" spans="2:68" ht="14.25" thickBot="1" x14ac:dyDescent="0.35">
      <c r="C66" s="35" t="s">
        <v>2666</v>
      </c>
      <c r="E66" s="805">
        <v>1</v>
      </c>
      <c r="F66" s="826"/>
      <c r="G66" s="826"/>
      <c r="H66" s="826"/>
      <c r="I66" s="826">
        <v>0</v>
      </c>
      <c r="J66" s="826"/>
      <c r="K66" s="826"/>
      <c r="L66" s="826"/>
      <c r="M66" s="826">
        <v>0</v>
      </c>
      <c r="N66" s="826"/>
      <c r="O66" s="826"/>
      <c r="P66" s="826"/>
      <c r="Q66" s="826">
        <v>0</v>
      </c>
      <c r="R66" s="826"/>
      <c r="S66" s="826"/>
      <c r="T66" s="826"/>
      <c r="U66" s="826">
        <v>0</v>
      </c>
      <c r="V66" s="826"/>
      <c r="W66" s="826"/>
      <c r="X66" s="826"/>
      <c r="Y66" s="826">
        <v>1</v>
      </c>
      <c r="Z66" s="826"/>
      <c r="AA66" s="826"/>
      <c r="AB66" s="826"/>
      <c r="AC66" s="826">
        <v>0</v>
      </c>
      <c r="AD66" s="826"/>
      <c r="AE66" s="826"/>
      <c r="AF66" s="826"/>
      <c r="AG66" s="826">
        <v>1</v>
      </c>
      <c r="AH66" s="826"/>
      <c r="AI66" s="826"/>
      <c r="AJ66" s="832"/>
      <c r="AK66" s="825">
        <v>1</v>
      </c>
      <c r="AL66" s="826"/>
      <c r="AM66" s="826"/>
      <c r="AN66" s="826"/>
      <c r="AO66" s="826">
        <v>0</v>
      </c>
      <c r="AP66" s="826"/>
      <c r="AQ66" s="826"/>
      <c r="AR66" s="826"/>
      <c r="AS66" s="826">
        <v>0</v>
      </c>
      <c r="AT66" s="826"/>
      <c r="AU66" s="826"/>
      <c r="AV66" s="826"/>
      <c r="AW66" s="826">
        <v>0</v>
      </c>
      <c r="AX66" s="826"/>
      <c r="AY66" s="826"/>
      <c r="AZ66" s="826"/>
      <c r="BA66" s="826">
        <v>0</v>
      </c>
      <c r="BB66" s="826"/>
      <c r="BC66" s="826"/>
      <c r="BD66" s="826"/>
      <c r="BE66" s="826">
        <v>0</v>
      </c>
      <c r="BF66" s="826"/>
      <c r="BG66" s="826"/>
      <c r="BH66" s="826"/>
      <c r="BI66" s="826">
        <v>1</v>
      </c>
      <c r="BJ66" s="826"/>
      <c r="BK66" s="826"/>
      <c r="BL66" s="826"/>
      <c r="BM66" s="826">
        <v>1</v>
      </c>
      <c r="BN66" s="826"/>
      <c r="BO66" s="826"/>
      <c r="BP66" s="832"/>
    </row>
    <row r="68" spans="2:68" x14ac:dyDescent="0.3">
      <c r="I68" s="36" t="s">
        <v>2669</v>
      </c>
      <c r="W68" s="36" t="s">
        <v>2668</v>
      </c>
      <c r="AK68" s="36" t="s">
        <v>2671</v>
      </c>
      <c r="BI68" s="36" t="s">
        <v>2675</v>
      </c>
    </row>
    <row r="69" spans="2:68" x14ac:dyDescent="0.3">
      <c r="B69" s="35" t="s">
        <v>2847</v>
      </c>
    </row>
    <row r="70" spans="2:68" x14ac:dyDescent="0.3">
      <c r="B70" s="35" t="s">
        <v>2848</v>
      </c>
    </row>
    <row r="72" spans="2:68" x14ac:dyDescent="0.3">
      <c r="B72" s="35" t="s">
        <v>2845</v>
      </c>
      <c r="BE72" s="36" t="s">
        <v>2674</v>
      </c>
    </row>
    <row r="73" spans="2:68" x14ac:dyDescent="0.3">
      <c r="B73" s="35" t="s">
        <v>2846</v>
      </c>
    </row>
    <row r="74" spans="2:68" x14ac:dyDescent="0.3">
      <c r="BA74" s="36" t="s">
        <v>2673</v>
      </c>
    </row>
    <row r="75" spans="2:68" x14ac:dyDescent="0.3">
      <c r="I75" s="53" t="s">
        <v>2676</v>
      </c>
    </row>
    <row r="76" spans="2:68" x14ac:dyDescent="0.3">
      <c r="AW76" s="36" t="s">
        <v>2672</v>
      </c>
    </row>
    <row r="78" spans="2:68" x14ac:dyDescent="0.3">
      <c r="E78" s="36" t="s">
        <v>2667</v>
      </c>
      <c r="AG78" s="36" t="s">
        <v>2670</v>
      </c>
    </row>
    <row r="79" spans="2:68" ht="14.25" thickBot="1" x14ac:dyDescent="0.35"/>
    <row r="80" spans="2:68" ht="14.25" thickBot="1" x14ac:dyDescent="0.35">
      <c r="B80" s="35" t="s">
        <v>2656</v>
      </c>
      <c r="E80" s="1056">
        <v>15</v>
      </c>
      <c r="F80" s="820"/>
      <c r="G80" s="820"/>
      <c r="H80" s="820"/>
      <c r="I80" s="820">
        <v>14</v>
      </c>
      <c r="J80" s="820"/>
      <c r="K80" s="820"/>
      <c r="L80" s="820"/>
      <c r="M80" s="820">
        <v>13</v>
      </c>
      <c r="N80" s="820"/>
      <c r="O80" s="820"/>
      <c r="P80" s="820"/>
      <c r="Q80" s="820">
        <v>12</v>
      </c>
      <c r="R80" s="820"/>
      <c r="S80" s="820"/>
      <c r="T80" s="820"/>
      <c r="U80" s="820">
        <v>11</v>
      </c>
      <c r="V80" s="820"/>
      <c r="W80" s="820"/>
      <c r="X80" s="820"/>
      <c r="Y80" s="820">
        <v>10</v>
      </c>
      <c r="Z80" s="820"/>
      <c r="AA80" s="820"/>
      <c r="AB80" s="820"/>
      <c r="AC80" s="820">
        <v>9</v>
      </c>
      <c r="AD80" s="820"/>
      <c r="AE80" s="820"/>
      <c r="AF80" s="820"/>
      <c r="AG80" s="820">
        <v>8</v>
      </c>
      <c r="AH80" s="820"/>
      <c r="AI80" s="820"/>
      <c r="AJ80" s="827"/>
      <c r="AK80" s="819">
        <v>7</v>
      </c>
      <c r="AL80" s="820"/>
      <c r="AM80" s="820"/>
      <c r="AN80" s="820"/>
      <c r="AO80" s="820">
        <v>6</v>
      </c>
      <c r="AP80" s="820"/>
      <c r="AQ80" s="820"/>
      <c r="AR80" s="820"/>
      <c r="AS80" s="820">
        <v>5</v>
      </c>
      <c r="AT80" s="820"/>
      <c r="AU80" s="820"/>
      <c r="AV80" s="820"/>
      <c r="AW80" s="820">
        <v>4</v>
      </c>
      <c r="AX80" s="820"/>
      <c r="AY80" s="820"/>
      <c r="AZ80" s="820"/>
      <c r="BA80" s="820">
        <v>3</v>
      </c>
      <c r="BB80" s="820"/>
      <c r="BC80" s="820"/>
      <c r="BD80" s="820"/>
      <c r="BE80" s="820">
        <v>2</v>
      </c>
      <c r="BF80" s="820"/>
      <c r="BG80" s="820"/>
      <c r="BH80" s="820"/>
      <c r="BI80" s="820">
        <v>1</v>
      </c>
      <c r="BJ80" s="820"/>
      <c r="BK80" s="820"/>
      <c r="BL80" s="820"/>
      <c r="BM80" s="820">
        <v>0</v>
      </c>
      <c r="BN80" s="820"/>
      <c r="BO80" s="820"/>
      <c r="BP80" s="827"/>
    </row>
    <row r="81" spans="2:70" ht="31.9" customHeight="1" x14ac:dyDescent="0.3">
      <c r="E81" s="956" t="s">
        <v>2657</v>
      </c>
      <c r="F81" s="802"/>
      <c r="G81" s="802"/>
      <c r="H81" s="802"/>
      <c r="I81" s="993" t="s">
        <v>2658</v>
      </c>
      <c r="J81" s="1052"/>
      <c r="K81" s="1052"/>
      <c r="L81" s="1052"/>
      <c r="M81" s="1052"/>
      <c r="N81" s="1052"/>
      <c r="O81" s="1052"/>
      <c r="P81" s="1052"/>
      <c r="Q81" s="1052"/>
      <c r="R81" s="1052"/>
      <c r="S81" s="1052"/>
      <c r="T81" s="1053"/>
      <c r="U81" s="993" t="s">
        <v>2659</v>
      </c>
      <c r="V81" s="1052"/>
      <c r="W81" s="1052"/>
      <c r="X81" s="1052"/>
      <c r="Y81" s="1052"/>
      <c r="Z81" s="1052"/>
      <c r="AA81" s="1052"/>
      <c r="AB81" s="1052"/>
      <c r="AC81" s="1052"/>
      <c r="AD81" s="1052"/>
      <c r="AE81" s="1052"/>
      <c r="AF81" s="1053"/>
      <c r="AG81" s="802" t="s">
        <v>2660</v>
      </c>
      <c r="AH81" s="802"/>
      <c r="AI81" s="802"/>
      <c r="AJ81" s="957"/>
      <c r="AK81" s="1052" t="s">
        <v>2661</v>
      </c>
      <c r="AL81" s="1052"/>
      <c r="AM81" s="1052"/>
      <c r="AN81" s="1052"/>
      <c r="AO81" s="1052"/>
      <c r="AP81" s="1052"/>
      <c r="AQ81" s="1052"/>
      <c r="AR81" s="1052"/>
      <c r="AS81" s="1052"/>
      <c r="AT81" s="1052"/>
      <c r="AU81" s="1052"/>
      <c r="AV81" s="1053"/>
      <c r="AW81" s="907" t="s">
        <v>2662</v>
      </c>
      <c r="AX81" s="802"/>
      <c r="AY81" s="802"/>
      <c r="AZ81" s="802"/>
      <c r="BA81" s="907" t="s">
        <v>2663</v>
      </c>
      <c r="BB81" s="802"/>
      <c r="BC81" s="802"/>
      <c r="BD81" s="802"/>
      <c r="BE81" s="907" t="s">
        <v>2664</v>
      </c>
      <c r="BF81" s="802"/>
      <c r="BG81" s="802"/>
      <c r="BH81" s="802"/>
      <c r="BI81" s="1054" t="s">
        <v>2665</v>
      </c>
      <c r="BJ81" s="1052"/>
      <c r="BK81" s="1052"/>
      <c r="BL81" s="1052"/>
      <c r="BM81" s="1052"/>
      <c r="BN81" s="1052"/>
      <c r="BO81" s="1052"/>
      <c r="BP81" s="1055"/>
    </row>
    <row r="82" spans="2:70" ht="14.25" thickBot="1" x14ac:dyDescent="0.35">
      <c r="E82" s="805">
        <v>1</v>
      </c>
      <c r="F82" s="826"/>
      <c r="G82" s="826"/>
      <c r="H82" s="826"/>
      <c r="I82" s="826">
        <v>1</v>
      </c>
      <c r="J82" s="826"/>
      <c r="K82" s="826"/>
      <c r="L82" s="826"/>
      <c r="M82" s="826">
        <v>0</v>
      </c>
      <c r="N82" s="826"/>
      <c r="O82" s="826"/>
      <c r="P82" s="826"/>
      <c r="Q82" s="826">
        <v>0</v>
      </c>
      <c r="R82" s="826"/>
      <c r="S82" s="826"/>
      <c r="T82" s="826"/>
      <c r="U82" s="826">
        <v>0</v>
      </c>
      <c r="V82" s="826"/>
      <c r="W82" s="826"/>
      <c r="X82" s="826"/>
      <c r="Y82" s="826">
        <v>0</v>
      </c>
      <c r="Z82" s="826"/>
      <c r="AA82" s="826"/>
      <c r="AB82" s="826"/>
      <c r="AC82" s="826">
        <v>1</v>
      </c>
      <c r="AD82" s="826"/>
      <c r="AE82" s="826"/>
      <c r="AF82" s="826"/>
      <c r="AG82" s="826">
        <v>1</v>
      </c>
      <c r="AH82" s="826"/>
      <c r="AI82" s="826"/>
      <c r="AJ82" s="832"/>
      <c r="AK82" s="825">
        <v>1</v>
      </c>
      <c r="AL82" s="826"/>
      <c r="AM82" s="826"/>
      <c r="AN82" s="826"/>
      <c r="AO82" s="826">
        <v>0</v>
      </c>
      <c r="AP82" s="826"/>
      <c r="AQ82" s="826"/>
      <c r="AR82" s="826"/>
      <c r="AS82" s="826">
        <v>0</v>
      </c>
      <c r="AT82" s="826"/>
      <c r="AU82" s="826"/>
      <c r="AV82" s="826"/>
      <c r="AW82" s="826">
        <v>0</v>
      </c>
      <c r="AX82" s="826"/>
      <c r="AY82" s="826"/>
      <c r="AZ82" s="826"/>
      <c r="BA82" s="826">
        <v>0</v>
      </c>
      <c r="BB82" s="826"/>
      <c r="BC82" s="826"/>
      <c r="BD82" s="826"/>
      <c r="BE82" s="826">
        <v>0</v>
      </c>
      <c r="BF82" s="826"/>
      <c r="BG82" s="826"/>
      <c r="BH82" s="826"/>
      <c r="BI82" s="826">
        <v>1</v>
      </c>
      <c r="BJ82" s="826"/>
      <c r="BK82" s="826"/>
      <c r="BL82" s="826"/>
      <c r="BM82" s="826">
        <v>1</v>
      </c>
      <c r="BN82" s="826"/>
      <c r="BO82" s="826"/>
      <c r="BP82" s="832"/>
      <c r="BR82" s="103" t="s">
        <v>2695</v>
      </c>
    </row>
    <row r="83" spans="2:70" x14ac:dyDescent="0.3">
      <c r="E83" s="705"/>
      <c r="F83" s="705"/>
      <c r="G83" s="705"/>
      <c r="H83" s="705"/>
      <c r="I83" s="705"/>
      <c r="J83" s="705"/>
      <c r="K83" s="705"/>
      <c r="L83" s="705"/>
      <c r="M83" s="705"/>
      <c r="N83" s="705"/>
      <c r="O83" s="705"/>
      <c r="P83" s="705"/>
      <c r="Q83" s="705"/>
      <c r="R83" s="705"/>
      <c r="S83" s="705"/>
      <c r="T83" s="705"/>
      <c r="U83" s="705"/>
      <c r="V83" s="705"/>
      <c r="W83" s="705"/>
      <c r="X83" s="705"/>
      <c r="Y83" s="705"/>
      <c r="Z83" s="705"/>
      <c r="AA83" s="705"/>
      <c r="AB83" s="705"/>
      <c r="AC83" s="705"/>
      <c r="AD83" s="705"/>
      <c r="AE83" s="705"/>
      <c r="AF83" s="705"/>
      <c r="AG83" s="705"/>
      <c r="AH83" s="705"/>
      <c r="AI83" s="705"/>
      <c r="AJ83" s="705"/>
      <c r="AK83" s="705"/>
      <c r="AL83" s="705"/>
      <c r="AM83" s="705"/>
      <c r="AN83" s="705"/>
      <c r="AO83" s="705"/>
      <c r="AP83" s="705"/>
      <c r="AQ83" s="705"/>
      <c r="AR83" s="705"/>
      <c r="AS83" s="705"/>
      <c r="AT83" s="705"/>
      <c r="AU83" s="705"/>
      <c r="AV83" s="705"/>
      <c r="AW83" s="705"/>
      <c r="AX83" s="705"/>
      <c r="AY83" s="705"/>
      <c r="AZ83" s="705"/>
      <c r="BA83" s="705"/>
      <c r="BB83" s="705"/>
      <c r="BC83" s="705"/>
      <c r="BD83" s="705"/>
      <c r="BE83" s="705"/>
      <c r="BF83" s="705"/>
      <c r="BG83" s="705"/>
      <c r="BH83" s="705"/>
      <c r="BI83" s="705"/>
      <c r="BJ83" s="705"/>
      <c r="BK83" s="705"/>
      <c r="BL83" s="705"/>
      <c r="BM83" s="705"/>
      <c r="BN83" s="705"/>
      <c r="BO83" s="705"/>
      <c r="BP83" s="705"/>
    </row>
    <row r="84" spans="2:70" x14ac:dyDescent="0.3">
      <c r="E84" s="705"/>
      <c r="F84" s="705"/>
      <c r="G84" s="705"/>
      <c r="H84" s="705"/>
      <c r="I84" s="705"/>
      <c r="J84" s="705"/>
      <c r="K84" s="705"/>
      <c r="L84" s="705"/>
      <c r="M84" s="705"/>
      <c r="N84" s="705"/>
      <c r="O84" s="705"/>
      <c r="P84" s="705"/>
      <c r="Q84" s="705"/>
      <c r="R84" s="705"/>
      <c r="S84" s="705"/>
      <c r="T84" s="705"/>
      <c r="U84" s="705"/>
      <c r="V84" s="705"/>
      <c r="W84" s="705"/>
      <c r="X84" s="705"/>
      <c r="Y84" s="705"/>
      <c r="Z84" s="705"/>
      <c r="AA84" s="705"/>
      <c r="AB84" s="705"/>
      <c r="AC84" s="705"/>
      <c r="AD84" s="705"/>
      <c r="AE84" s="705"/>
      <c r="AF84" s="705"/>
      <c r="AG84" s="705"/>
      <c r="AH84" s="705"/>
      <c r="AI84" s="705"/>
      <c r="AJ84" s="705"/>
      <c r="AK84" s="705"/>
      <c r="AL84" s="705"/>
      <c r="AM84" s="705"/>
      <c r="AN84" s="705"/>
      <c r="AO84" s="705"/>
      <c r="AP84" s="705"/>
      <c r="AQ84" s="705"/>
      <c r="AR84" s="705"/>
      <c r="AS84" s="705"/>
      <c r="AT84" s="705"/>
      <c r="AU84" s="705"/>
      <c r="AV84" s="705"/>
      <c r="AW84" s="705"/>
      <c r="AX84" s="705"/>
      <c r="AY84" s="705"/>
      <c r="AZ84" s="705"/>
      <c r="BA84" s="705"/>
      <c r="BB84" s="705"/>
      <c r="BC84" s="705"/>
      <c r="BD84" s="705"/>
      <c r="BE84" s="705"/>
      <c r="BF84" s="705"/>
      <c r="BG84" s="705"/>
      <c r="BH84" s="705"/>
      <c r="BI84" s="705"/>
      <c r="BJ84" s="705"/>
      <c r="BK84" s="705"/>
      <c r="BL84" s="705"/>
      <c r="BM84" s="705"/>
      <c r="BN84" s="705"/>
      <c r="BO84" s="705"/>
      <c r="BP84" s="705"/>
    </row>
    <row r="85" spans="2:70" x14ac:dyDescent="0.3">
      <c r="B85" s="36" t="s">
        <v>2678</v>
      </c>
    </row>
    <row r="86" spans="2:70" x14ac:dyDescent="0.3">
      <c r="B86" s="103" t="s">
        <v>2651</v>
      </c>
    </row>
    <row r="87" spans="2:70" x14ac:dyDescent="0.3">
      <c r="B87" s="103" t="s">
        <v>2696</v>
      </c>
    </row>
    <row r="88" spans="2:70" x14ac:dyDescent="0.3">
      <c r="B88" s="103" t="s">
        <v>2697</v>
      </c>
    </row>
    <row r="89" spans="2:70" x14ac:dyDescent="0.3">
      <c r="B89" s="103"/>
    </row>
    <row r="90" spans="2:70" x14ac:dyDescent="0.3">
      <c r="B90" s="103"/>
    </row>
    <row r="91" spans="2:70" x14ac:dyDescent="0.3">
      <c r="AY91" s="62"/>
    </row>
    <row r="92" spans="2:70" x14ac:dyDescent="0.3">
      <c r="AB92" s="53" t="s">
        <v>2653</v>
      </c>
    </row>
    <row r="95" spans="2:70" x14ac:dyDescent="0.3">
      <c r="AB95" s="53" t="s">
        <v>2654</v>
      </c>
    </row>
    <row r="111" spans="2:2" x14ac:dyDescent="0.3">
      <c r="B111" s="36" t="s">
        <v>2679</v>
      </c>
    </row>
    <row r="112" spans="2:2" x14ac:dyDescent="0.3">
      <c r="B112" s="36" t="s">
        <v>2707</v>
      </c>
    </row>
    <row r="113" spans="2:61" x14ac:dyDescent="0.3">
      <c r="B113" s="35" t="s">
        <v>2722</v>
      </c>
      <c r="AT113" s="54"/>
    </row>
    <row r="114" spans="2:61" x14ac:dyDescent="0.3">
      <c r="B114" s="35" t="s">
        <v>2723</v>
      </c>
      <c r="AT114" s="54"/>
    </row>
    <row r="115" spans="2:61" ht="14.25" thickBot="1" x14ac:dyDescent="0.35">
      <c r="AT115" s="54"/>
    </row>
    <row r="116" spans="2:61" ht="17.45" customHeight="1" x14ac:dyDescent="0.3">
      <c r="D116" s="1066" t="s">
        <v>1844</v>
      </c>
      <c r="E116" s="915"/>
      <c r="F116" s="915"/>
      <c r="G116" s="915"/>
      <c r="H116" s="915" t="s">
        <v>2708</v>
      </c>
      <c r="I116" s="915"/>
      <c r="J116" s="915"/>
      <c r="K116" s="915"/>
      <c r="L116" s="915" t="s">
        <v>2717</v>
      </c>
      <c r="M116" s="915"/>
      <c r="N116" s="915"/>
      <c r="O116" s="915"/>
      <c r="P116" s="915"/>
      <c r="Q116" s="915"/>
      <c r="R116" s="915"/>
      <c r="S116" s="915"/>
      <c r="T116" s="915"/>
      <c r="U116" s="915"/>
      <c r="V116" s="915"/>
      <c r="W116" s="917"/>
      <c r="X116" s="908" t="s">
        <v>2742</v>
      </c>
      <c r="Y116" s="848"/>
      <c r="Z116" s="848"/>
      <c r="AA116" s="848"/>
      <c r="AB116" s="848"/>
      <c r="AC116" s="848"/>
      <c r="AD116" s="848"/>
      <c r="AE116" s="848"/>
      <c r="AF116" s="848"/>
      <c r="AG116" s="848"/>
      <c r="AH116" s="848"/>
      <c r="AI116" s="848"/>
      <c r="AJ116" s="848"/>
      <c r="AK116" s="848"/>
      <c r="AL116" s="848"/>
      <c r="AM116" s="848"/>
      <c r="AN116" s="848"/>
      <c r="AO116" s="848"/>
      <c r="AP116" s="848"/>
      <c r="AQ116" s="848"/>
      <c r="AR116" s="848"/>
      <c r="AS116" s="848"/>
      <c r="AT116" s="848"/>
      <c r="AU116" s="848"/>
      <c r="AV116" s="848"/>
      <c r="AW116" s="848"/>
      <c r="AX116" s="848"/>
      <c r="AY116" s="848"/>
      <c r="AZ116" s="848"/>
      <c r="BA116" s="849"/>
      <c r="BB116" s="851" t="s">
        <v>2743</v>
      </c>
      <c r="BC116" s="848"/>
      <c r="BD116" s="848"/>
      <c r="BE116" s="848"/>
      <c r="BF116" s="848"/>
      <c r="BG116" s="848"/>
      <c r="BH116" s="848"/>
      <c r="BI116" s="849"/>
    </row>
    <row r="117" spans="2:61" ht="30.6" customHeight="1" thickBot="1" x14ac:dyDescent="0.35">
      <c r="D117" s="914"/>
      <c r="E117" s="916"/>
      <c r="F117" s="916"/>
      <c r="G117" s="916"/>
      <c r="H117" s="916"/>
      <c r="I117" s="916"/>
      <c r="J117" s="916"/>
      <c r="K117" s="916"/>
      <c r="L117" s="846" t="s">
        <v>24</v>
      </c>
      <c r="M117" s="846"/>
      <c r="N117" s="846"/>
      <c r="O117" s="846"/>
      <c r="P117" s="1014" t="s">
        <v>2736</v>
      </c>
      <c r="Q117" s="846"/>
      <c r="R117" s="846"/>
      <c r="S117" s="846"/>
      <c r="T117" s="846"/>
      <c r="U117" s="846"/>
      <c r="V117" s="846"/>
      <c r="W117" s="1069"/>
      <c r="X117" s="1044" t="s">
        <v>2737</v>
      </c>
      <c r="Y117" s="1014"/>
      <c r="Z117" s="1014"/>
      <c r="AA117" s="1014"/>
      <c r="AB117" s="1014"/>
      <c r="AC117" s="1014"/>
      <c r="AD117" s="1045" t="s">
        <v>2738</v>
      </c>
      <c r="AE117" s="1045"/>
      <c r="AF117" s="1045"/>
      <c r="AG117" s="1045"/>
      <c r="AH117" s="1045"/>
      <c r="AI117" s="1045"/>
      <c r="AJ117" s="1014" t="s">
        <v>2739</v>
      </c>
      <c r="AK117" s="846"/>
      <c r="AL117" s="846"/>
      <c r="AM117" s="846"/>
      <c r="AN117" s="846"/>
      <c r="AO117" s="846"/>
      <c r="AP117" s="1014" t="s">
        <v>2740</v>
      </c>
      <c r="AQ117" s="846"/>
      <c r="AR117" s="846"/>
      <c r="AS117" s="846"/>
      <c r="AT117" s="846"/>
      <c r="AU117" s="846"/>
      <c r="AV117" s="1014" t="s">
        <v>2741</v>
      </c>
      <c r="AW117" s="846"/>
      <c r="AX117" s="846"/>
      <c r="AY117" s="846"/>
      <c r="AZ117" s="846"/>
      <c r="BA117" s="847"/>
      <c r="BB117" s="1013" t="s">
        <v>2741</v>
      </c>
      <c r="BC117" s="1014"/>
      <c r="BD117" s="1014"/>
      <c r="BE117" s="1014"/>
      <c r="BF117" s="1014"/>
      <c r="BG117" s="1014"/>
      <c r="BH117" s="1014"/>
      <c r="BI117" s="1015"/>
    </row>
    <row r="118" spans="2:61" x14ac:dyDescent="0.3">
      <c r="D118" s="1050" t="s">
        <v>2709</v>
      </c>
      <c r="E118" s="802"/>
      <c r="F118" s="802"/>
      <c r="G118" s="802"/>
      <c r="H118" s="802">
        <v>8</v>
      </c>
      <c r="I118" s="802"/>
      <c r="J118" s="802"/>
      <c r="K118" s="802"/>
      <c r="L118" s="1048">
        <f xml:space="preserve"> ROUND((1 / H118 * 1000), 2)</f>
        <v>125</v>
      </c>
      <c r="M118" s="1048"/>
      <c r="N118" s="1048"/>
      <c r="O118" s="1048"/>
      <c r="P118" s="1048">
        <f xml:space="preserve"> ROUND((L118 * 1.1 + 0.02), 2)</f>
        <v>137.52000000000001</v>
      </c>
      <c r="Q118" s="1048"/>
      <c r="R118" s="1048"/>
      <c r="S118" s="1048"/>
      <c r="T118" s="1048"/>
      <c r="U118" s="1048"/>
      <c r="V118" s="1048"/>
      <c r="W118" s="1070"/>
      <c r="X118" s="803">
        <v>0.4</v>
      </c>
      <c r="Y118" s="1046"/>
      <c r="Z118" s="1046"/>
      <c r="AA118" s="1046"/>
      <c r="AB118" s="1046"/>
      <c r="AC118" s="1046"/>
      <c r="AD118" s="1049">
        <f>P118</f>
        <v>137.52000000000001</v>
      </c>
      <c r="AE118" s="1046"/>
      <c r="AF118" s="1046"/>
      <c r="AG118" s="1046"/>
      <c r="AH118" s="1046"/>
      <c r="AI118" s="1046"/>
      <c r="AJ118" s="1046">
        <v>0.2</v>
      </c>
      <c r="AK118" s="1046"/>
      <c r="AL118" s="1046"/>
      <c r="AM118" s="1046"/>
      <c r="AN118" s="1046"/>
      <c r="AO118" s="1046"/>
      <c r="AP118" s="1046">
        <v>0.3</v>
      </c>
      <c r="AQ118" s="1046"/>
      <c r="AR118" s="1046"/>
      <c r="AS118" s="1046"/>
      <c r="AT118" s="1046"/>
      <c r="AU118" s="1046"/>
      <c r="AV118" s="1032">
        <f>X118+AD118+AJ118+AP118</f>
        <v>138.42000000000002</v>
      </c>
      <c r="AW118" s="1033"/>
      <c r="AX118" s="1033"/>
      <c r="AY118" s="1033"/>
      <c r="AZ118" s="1033"/>
      <c r="BA118" s="1034"/>
      <c r="BB118" s="1016">
        <f>AD118+(X118+AJ118+AP118)/4</f>
        <v>137.745</v>
      </c>
      <c r="BC118" s="1017"/>
      <c r="BD118" s="1017"/>
      <c r="BE118" s="1017"/>
      <c r="BF118" s="1017"/>
      <c r="BG118" s="1017"/>
      <c r="BH118" s="1017"/>
      <c r="BI118" s="1018"/>
    </row>
    <row r="119" spans="2:61" x14ac:dyDescent="0.3">
      <c r="B119" s="54"/>
      <c r="D119" s="1051" t="s">
        <v>2710</v>
      </c>
      <c r="E119" s="920"/>
      <c r="F119" s="920"/>
      <c r="G119" s="920"/>
      <c r="H119" s="920">
        <v>16</v>
      </c>
      <c r="I119" s="920"/>
      <c r="J119" s="920"/>
      <c r="K119" s="920"/>
      <c r="L119" s="1065">
        <f t="shared" ref="L119:L125" si="0" xml:space="preserve"> ROUND((1 / H119 * 1000), 2)</f>
        <v>62.5</v>
      </c>
      <c r="M119" s="1065"/>
      <c r="N119" s="1065"/>
      <c r="O119" s="1065"/>
      <c r="P119" s="1065">
        <f t="shared" ref="P119:P125" si="1" xml:space="preserve"> ROUND((L119 * 1.1 + 0.02), 2)</f>
        <v>68.77</v>
      </c>
      <c r="Q119" s="1065"/>
      <c r="R119" s="1065"/>
      <c r="S119" s="1065"/>
      <c r="T119" s="1065"/>
      <c r="U119" s="1065"/>
      <c r="V119" s="1065"/>
      <c r="W119" s="1071"/>
      <c r="X119" s="804">
        <v>0.4</v>
      </c>
      <c r="Y119" s="920"/>
      <c r="Z119" s="920"/>
      <c r="AA119" s="920"/>
      <c r="AB119" s="920"/>
      <c r="AC119" s="920"/>
      <c r="AD119" s="1048">
        <f t="shared" ref="AD119:AD125" si="2">P119</f>
        <v>68.77</v>
      </c>
      <c r="AE119" s="802"/>
      <c r="AF119" s="802"/>
      <c r="AG119" s="802"/>
      <c r="AH119" s="802"/>
      <c r="AI119" s="802"/>
      <c r="AJ119" s="920">
        <v>0.2</v>
      </c>
      <c r="AK119" s="920"/>
      <c r="AL119" s="920"/>
      <c r="AM119" s="920"/>
      <c r="AN119" s="920"/>
      <c r="AO119" s="920"/>
      <c r="AP119" s="920">
        <v>0.3</v>
      </c>
      <c r="AQ119" s="920"/>
      <c r="AR119" s="920"/>
      <c r="AS119" s="920"/>
      <c r="AT119" s="920"/>
      <c r="AU119" s="920"/>
      <c r="AV119" s="1035">
        <f t="shared" ref="AV119:AV125" si="3">X119+AD119+AJ119+AP119</f>
        <v>69.67</v>
      </c>
      <c r="AW119" s="1036"/>
      <c r="AX119" s="1036"/>
      <c r="AY119" s="1036"/>
      <c r="AZ119" s="1036"/>
      <c r="BA119" s="1037"/>
      <c r="BB119" s="1019">
        <f t="shared" ref="BB119:BB125" si="4">AD119+(X119+AJ119+AP119)/4</f>
        <v>68.99499999999999</v>
      </c>
      <c r="BC119" s="1020"/>
      <c r="BD119" s="1020"/>
      <c r="BE119" s="1020"/>
      <c r="BF119" s="1020"/>
      <c r="BG119" s="1020"/>
      <c r="BH119" s="1020"/>
      <c r="BI119" s="1021"/>
    </row>
    <row r="120" spans="2:61" x14ac:dyDescent="0.3">
      <c r="B120" s="54"/>
      <c r="D120" s="1051" t="s">
        <v>2711</v>
      </c>
      <c r="E120" s="920"/>
      <c r="F120" s="920"/>
      <c r="G120" s="920"/>
      <c r="H120" s="920">
        <v>32</v>
      </c>
      <c r="I120" s="920"/>
      <c r="J120" s="920"/>
      <c r="K120" s="920"/>
      <c r="L120" s="1065">
        <f t="shared" si="0"/>
        <v>31.25</v>
      </c>
      <c r="M120" s="1065"/>
      <c r="N120" s="1065"/>
      <c r="O120" s="1065"/>
      <c r="P120" s="1065">
        <f t="shared" si="1"/>
        <v>34.4</v>
      </c>
      <c r="Q120" s="1065"/>
      <c r="R120" s="1065"/>
      <c r="S120" s="1065"/>
      <c r="T120" s="1065"/>
      <c r="U120" s="1065"/>
      <c r="V120" s="1065"/>
      <c r="W120" s="1071"/>
      <c r="X120" s="804">
        <v>0.4</v>
      </c>
      <c r="Y120" s="920"/>
      <c r="Z120" s="920"/>
      <c r="AA120" s="920"/>
      <c r="AB120" s="920"/>
      <c r="AC120" s="920"/>
      <c r="AD120" s="1048">
        <f t="shared" si="2"/>
        <v>34.4</v>
      </c>
      <c r="AE120" s="802"/>
      <c r="AF120" s="802"/>
      <c r="AG120" s="802"/>
      <c r="AH120" s="802"/>
      <c r="AI120" s="802"/>
      <c r="AJ120" s="802">
        <v>0.2</v>
      </c>
      <c r="AK120" s="802"/>
      <c r="AL120" s="802"/>
      <c r="AM120" s="802"/>
      <c r="AN120" s="802"/>
      <c r="AO120" s="802"/>
      <c r="AP120" s="802">
        <v>0.3</v>
      </c>
      <c r="AQ120" s="802"/>
      <c r="AR120" s="802"/>
      <c r="AS120" s="802"/>
      <c r="AT120" s="802"/>
      <c r="AU120" s="802"/>
      <c r="AV120" s="1035">
        <f t="shared" si="3"/>
        <v>35.299999999999997</v>
      </c>
      <c r="AW120" s="1036"/>
      <c r="AX120" s="1036"/>
      <c r="AY120" s="1036"/>
      <c r="AZ120" s="1036"/>
      <c r="BA120" s="1037"/>
      <c r="BB120" s="1019">
        <f t="shared" si="4"/>
        <v>34.625</v>
      </c>
      <c r="BC120" s="1020"/>
      <c r="BD120" s="1020"/>
      <c r="BE120" s="1020"/>
      <c r="BF120" s="1020"/>
      <c r="BG120" s="1020"/>
      <c r="BH120" s="1020"/>
      <c r="BI120" s="1021"/>
    </row>
    <row r="121" spans="2:61" x14ac:dyDescent="0.3">
      <c r="B121" s="54"/>
      <c r="D121" s="1051" t="s">
        <v>2712</v>
      </c>
      <c r="E121" s="920"/>
      <c r="F121" s="920"/>
      <c r="G121" s="920"/>
      <c r="H121" s="920">
        <v>64</v>
      </c>
      <c r="I121" s="920"/>
      <c r="J121" s="920"/>
      <c r="K121" s="920"/>
      <c r="L121" s="1065">
        <f t="shared" si="0"/>
        <v>15.63</v>
      </c>
      <c r="M121" s="1065"/>
      <c r="N121" s="1065"/>
      <c r="O121" s="1065"/>
      <c r="P121" s="1065">
        <f t="shared" si="1"/>
        <v>17.21</v>
      </c>
      <c r="Q121" s="1065"/>
      <c r="R121" s="1065"/>
      <c r="S121" s="1065"/>
      <c r="T121" s="1065"/>
      <c r="U121" s="1065"/>
      <c r="V121" s="1065"/>
      <c r="W121" s="1071"/>
      <c r="X121" s="804">
        <v>0.4</v>
      </c>
      <c r="Y121" s="920"/>
      <c r="Z121" s="920"/>
      <c r="AA121" s="920"/>
      <c r="AB121" s="920"/>
      <c r="AC121" s="920"/>
      <c r="AD121" s="1048">
        <f t="shared" si="2"/>
        <v>17.21</v>
      </c>
      <c r="AE121" s="802"/>
      <c r="AF121" s="802"/>
      <c r="AG121" s="802"/>
      <c r="AH121" s="802"/>
      <c r="AI121" s="802"/>
      <c r="AJ121" s="920">
        <v>0.2</v>
      </c>
      <c r="AK121" s="920"/>
      <c r="AL121" s="920"/>
      <c r="AM121" s="920"/>
      <c r="AN121" s="920"/>
      <c r="AO121" s="920"/>
      <c r="AP121" s="920">
        <v>0.3</v>
      </c>
      <c r="AQ121" s="920"/>
      <c r="AR121" s="920"/>
      <c r="AS121" s="920"/>
      <c r="AT121" s="920"/>
      <c r="AU121" s="920"/>
      <c r="AV121" s="1035">
        <f t="shared" si="3"/>
        <v>18.11</v>
      </c>
      <c r="AW121" s="1036"/>
      <c r="AX121" s="1036"/>
      <c r="AY121" s="1036"/>
      <c r="AZ121" s="1036"/>
      <c r="BA121" s="1037"/>
      <c r="BB121" s="1019">
        <f t="shared" si="4"/>
        <v>17.435000000000002</v>
      </c>
      <c r="BC121" s="1020"/>
      <c r="BD121" s="1020"/>
      <c r="BE121" s="1020"/>
      <c r="BF121" s="1020"/>
      <c r="BG121" s="1020"/>
      <c r="BH121" s="1020"/>
      <c r="BI121" s="1021"/>
    </row>
    <row r="122" spans="2:61" x14ac:dyDescent="0.3">
      <c r="B122" s="54"/>
      <c r="D122" s="1064" t="s">
        <v>2713</v>
      </c>
      <c r="E122" s="1027"/>
      <c r="F122" s="1027"/>
      <c r="G122" s="1027"/>
      <c r="H122" s="1027">
        <v>128</v>
      </c>
      <c r="I122" s="1027"/>
      <c r="J122" s="1027"/>
      <c r="K122" s="1027"/>
      <c r="L122" s="1067">
        <f t="shared" si="0"/>
        <v>7.81</v>
      </c>
      <c r="M122" s="1067"/>
      <c r="N122" s="1067"/>
      <c r="O122" s="1067"/>
      <c r="P122" s="1067">
        <f t="shared" si="1"/>
        <v>8.61</v>
      </c>
      <c r="Q122" s="1067"/>
      <c r="R122" s="1067"/>
      <c r="S122" s="1067"/>
      <c r="T122" s="1067"/>
      <c r="U122" s="1067"/>
      <c r="V122" s="1067"/>
      <c r="W122" s="1068"/>
      <c r="X122" s="1047">
        <v>0.4</v>
      </c>
      <c r="Y122" s="1027"/>
      <c r="Z122" s="1027"/>
      <c r="AA122" s="1027"/>
      <c r="AB122" s="1027"/>
      <c r="AC122" s="1027"/>
      <c r="AD122" s="1025">
        <f t="shared" si="2"/>
        <v>8.61</v>
      </c>
      <c r="AE122" s="1026"/>
      <c r="AF122" s="1026"/>
      <c r="AG122" s="1026"/>
      <c r="AH122" s="1026"/>
      <c r="AI122" s="1026"/>
      <c r="AJ122" s="1026">
        <v>0.2</v>
      </c>
      <c r="AK122" s="1026"/>
      <c r="AL122" s="1026"/>
      <c r="AM122" s="1026"/>
      <c r="AN122" s="1026"/>
      <c r="AO122" s="1026"/>
      <c r="AP122" s="1026">
        <v>0.3</v>
      </c>
      <c r="AQ122" s="1026"/>
      <c r="AR122" s="1026"/>
      <c r="AS122" s="1026"/>
      <c r="AT122" s="1026"/>
      <c r="AU122" s="1026"/>
      <c r="AV122" s="1038">
        <f t="shared" si="3"/>
        <v>9.51</v>
      </c>
      <c r="AW122" s="1039"/>
      <c r="AX122" s="1039"/>
      <c r="AY122" s="1039"/>
      <c r="AZ122" s="1039"/>
      <c r="BA122" s="1040"/>
      <c r="BB122" s="1022">
        <f t="shared" si="4"/>
        <v>8.8349999999999991</v>
      </c>
      <c r="BC122" s="1023"/>
      <c r="BD122" s="1023"/>
      <c r="BE122" s="1023"/>
      <c r="BF122" s="1023"/>
      <c r="BG122" s="1023"/>
      <c r="BH122" s="1023"/>
      <c r="BI122" s="1024"/>
    </row>
    <row r="123" spans="2:61" x14ac:dyDescent="0.3">
      <c r="B123" s="54"/>
      <c r="D123" s="1064" t="s">
        <v>2714</v>
      </c>
      <c r="E123" s="1027"/>
      <c r="F123" s="1027"/>
      <c r="G123" s="1027"/>
      <c r="H123" s="1027">
        <v>250</v>
      </c>
      <c r="I123" s="1027"/>
      <c r="J123" s="1027"/>
      <c r="K123" s="1027"/>
      <c r="L123" s="1067">
        <f t="shared" si="0"/>
        <v>4</v>
      </c>
      <c r="M123" s="1067"/>
      <c r="N123" s="1067"/>
      <c r="O123" s="1067"/>
      <c r="P123" s="1067">
        <f t="shared" si="1"/>
        <v>4.42</v>
      </c>
      <c r="Q123" s="1067"/>
      <c r="R123" s="1067"/>
      <c r="S123" s="1067"/>
      <c r="T123" s="1067"/>
      <c r="U123" s="1067"/>
      <c r="V123" s="1067"/>
      <c r="W123" s="1068"/>
      <c r="X123" s="1047">
        <v>0.4</v>
      </c>
      <c r="Y123" s="1027"/>
      <c r="Z123" s="1027"/>
      <c r="AA123" s="1027"/>
      <c r="AB123" s="1027"/>
      <c r="AC123" s="1027"/>
      <c r="AD123" s="1025">
        <f t="shared" si="2"/>
        <v>4.42</v>
      </c>
      <c r="AE123" s="1026"/>
      <c r="AF123" s="1026"/>
      <c r="AG123" s="1026"/>
      <c r="AH123" s="1026"/>
      <c r="AI123" s="1026"/>
      <c r="AJ123" s="1027">
        <v>0.2</v>
      </c>
      <c r="AK123" s="1027"/>
      <c r="AL123" s="1027"/>
      <c r="AM123" s="1027"/>
      <c r="AN123" s="1027"/>
      <c r="AO123" s="1027"/>
      <c r="AP123" s="1027">
        <v>0.3</v>
      </c>
      <c r="AQ123" s="1027"/>
      <c r="AR123" s="1027"/>
      <c r="AS123" s="1027"/>
      <c r="AT123" s="1027"/>
      <c r="AU123" s="1027"/>
      <c r="AV123" s="1038">
        <f t="shared" si="3"/>
        <v>5.32</v>
      </c>
      <c r="AW123" s="1039"/>
      <c r="AX123" s="1039"/>
      <c r="AY123" s="1039"/>
      <c r="AZ123" s="1039"/>
      <c r="BA123" s="1040"/>
      <c r="BB123" s="1022">
        <f t="shared" si="4"/>
        <v>4.6449999999999996</v>
      </c>
      <c r="BC123" s="1023"/>
      <c r="BD123" s="1023"/>
      <c r="BE123" s="1023"/>
      <c r="BF123" s="1023"/>
      <c r="BG123" s="1023"/>
      <c r="BH123" s="1023"/>
      <c r="BI123" s="1024"/>
    </row>
    <row r="124" spans="2:61" x14ac:dyDescent="0.3">
      <c r="B124" s="54"/>
      <c r="D124" s="1064" t="s">
        <v>2715</v>
      </c>
      <c r="E124" s="1027"/>
      <c r="F124" s="1027"/>
      <c r="G124" s="1027"/>
      <c r="H124" s="1027">
        <v>475</v>
      </c>
      <c r="I124" s="1027"/>
      <c r="J124" s="1027"/>
      <c r="K124" s="1027"/>
      <c r="L124" s="1067">
        <f t="shared" si="0"/>
        <v>2.11</v>
      </c>
      <c r="M124" s="1067"/>
      <c r="N124" s="1067"/>
      <c r="O124" s="1067"/>
      <c r="P124" s="1067">
        <f t="shared" si="1"/>
        <v>2.34</v>
      </c>
      <c r="Q124" s="1067"/>
      <c r="R124" s="1067"/>
      <c r="S124" s="1067"/>
      <c r="T124" s="1067"/>
      <c r="U124" s="1067"/>
      <c r="V124" s="1067"/>
      <c r="W124" s="1068"/>
      <c r="X124" s="1047">
        <v>0.4</v>
      </c>
      <c r="Y124" s="1027"/>
      <c r="Z124" s="1027"/>
      <c r="AA124" s="1027"/>
      <c r="AB124" s="1027"/>
      <c r="AC124" s="1027"/>
      <c r="AD124" s="1025">
        <f t="shared" si="2"/>
        <v>2.34</v>
      </c>
      <c r="AE124" s="1026"/>
      <c r="AF124" s="1026"/>
      <c r="AG124" s="1026"/>
      <c r="AH124" s="1026"/>
      <c r="AI124" s="1026"/>
      <c r="AJ124" s="1026">
        <v>0.2</v>
      </c>
      <c r="AK124" s="1026"/>
      <c r="AL124" s="1026"/>
      <c r="AM124" s="1026"/>
      <c r="AN124" s="1026"/>
      <c r="AO124" s="1026"/>
      <c r="AP124" s="1026">
        <v>0.3</v>
      </c>
      <c r="AQ124" s="1026"/>
      <c r="AR124" s="1026"/>
      <c r="AS124" s="1026"/>
      <c r="AT124" s="1026"/>
      <c r="AU124" s="1026"/>
      <c r="AV124" s="1038">
        <f t="shared" si="3"/>
        <v>3.2399999999999998</v>
      </c>
      <c r="AW124" s="1039"/>
      <c r="AX124" s="1039"/>
      <c r="AY124" s="1039"/>
      <c r="AZ124" s="1039"/>
      <c r="BA124" s="1040"/>
      <c r="BB124" s="1022">
        <f t="shared" si="4"/>
        <v>2.5649999999999999</v>
      </c>
      <c r="BC124" s="1023"/>
      <c r="BD124" s="1023"/>
      <c r="BE124" s="1023"/>
      <c r="BF124" s="1023"/>
      <c r="BG124" s="1023"/>
      <c r="BH124" s="1023"/>
      <c r="BI124" s="1024"/>
    </row>
    <row r="125" spans="2:61" ht="14.25" thickBot="1" x14ac:dyDescent="0.35">
      <c r="B125" s="54"/>
      <c r="D125" s="1072" t="s">
        <v>2716</v>
      </c>
      <c r="E125" s="1031"/>
      <c r="F125" s="1031"/>
      <c r="G125" s="1031"/>
      <c r="H125" s="1031">
        <v>860</v>
      </c>
      <c r="I125" s="1031"/>
      <c r="J125" s="1031"/>
      <c r="K125" s="1031"/>
      <c r="L125" s="1073">
        <f t="shared" si="0"/>
        <v>1.1599999999999999</v>
      </c>
      <c r="M125" s="1073"/>
      <c r="N125" s="1073"/>
      <c r="O125" s="1073"/>
      <c r="P125" s="1073">
        <f t="shared" si="1"/>
        <v>1.3</v>
      </c>
      <c r="Q125" s="1073"/>
      <c r="R125" s="1073"/>
      <c r="S125" s="1073"/>
      <c r="T125" s="1073"/>
      <c r="U125" s="1073"/>
      <c r="V125" s="1073"/>
      <c r="W125" s="1074"/>
      <c r="X125" s="1075">
        <v>0.4</v>
      </c>
      <c r="Y125" s="1031"/>
      <c r="Z125" s="1031"/>
      <c r="AA125" s="1031"/>
      <c r="AB125" s="1031"/>
      <c r="AC125" s="1031"/>
      <c r="AD125" s="1076">
        <f t="shared" si="2"/>
        <v>1.3</v>
      </c>
      <c r="AE125" s="1077"/>
      <c r="AF125" s="1077"/>
      <c r="AG125" s="1077"/>
      <c r="AH125" s="1077"/>
      <c r="AI125" s="1077"/>
      <c r="AJ125" s="1031">
        <v>0.2</v>
      </c>
      <c r="AK125" s="1031"/>
      <c r="AL125" s="1031"/>
      <c r="AM125" s="1031"/>
      <c r="AN125" s="1031"/>
      <c r="AO125" s="1031"/>
      <c r="AP125" s="1031">
        <v>0.3</v>
      </c>
      <c r="AQ125" s="1031"/>
      <c r="AR125" s="1031"/>
      <c r="AS125" s="1031"/>
      <c r="AT125" s="1031"/>
      <c r="AU125" s="1031"/>
      <c r="AV125" s="1041">
        <f t="shared" si="3"/>
        <v>2.2000000000000002</v>
      </c>
      <c r="AW125" s="1042"/>
      <c r="AX125" s="1042"/>
      <c r="AY125" s="1042"/>
      <c r="AZ125" s="1042"/>
      <c r="BA125" s="1043"/>
      <c r="BB125" s="1028">
        <f t="shared" si="4"/>
        <v>1.5250000000000001</v>
      </c>
      <c r="BC125" s="1029"/>
      <c r="BD125" s="1029"/>
      <c r="BE125" s="1029"/>
      <c r="BF125" s="1029"/>
      <c r="BG125" s="1029"/>
      <c r="BH125" s="1029"/>
      <c r="BI125" s="1030"/>
    </row>
    <row r="126" spans="2:61" x14ac:dyDescent="0.3">
      <c r="B126" s="54"/>
    </row>
    <row r="127" spans="2:61" x14ac:dyDescent="0.3">
      <c r="B127" s="54"/>
    </row>
    <row r="128" spans="2:61" x14ac:dyDescent="0.3">
      <c r="B128" s="36" t="s">
        <v>2706</v>
      </c>
    </row>
    <row r="129" spans="2:85" x14ac:dyDescent="0.3">
      <c r="B129" s="36"/>
      <c r="D129" s="118" t="s">
        <v>2698</v>
      </c>
    </row>
    <row r="130" spans="2:85" x14ac:dyDescent="0.3">
      <c r="P130" s="118" t="s">
        <v>2689</v>
      </c>
      <c r="AW130" s="35" t="s">
        <v>2688</v>
      </c>
      <c r="BL130" s="35" t="s">
        <v>2692</v>
      </c>
    </row>
    <row r="131" spans="2:85" ht="14.25" thickBot="1" x14ac:dyDescent="0.35"/>
    <row r="132" spans="2:85" ht="14.25" thickBot="1" x14ac:dyDescent="0.35">
      <c r="F132" s="717" t="s">
        <v>1610</v>
      </c>
      <c r="H132" s="958" t="s">
        <v>2684</v>
      </c>
      <c r="I132" s="1008"/>
      <c r="J132" s="1008"/>
      <c r="K132" s="1008"/>
      <c r="L132" s="1008"/>
      <c r="M132" s="1008"/>
      <c r="N132" s="1008"/>
      <c r="O132" s="959"/>
      <c r="Q132" s="958" t="s">
        <v>2680</v>
      </c>
      <c r="R132" s="1008"/>
      <c r="S132" s="1008"/>
      <c r="T132" s="1008"/>
      <c r="U132" s="1008"/>
      <c r="V132" s="1008"/>
      <c r="W132" s="1008"/>
      <c r="X132" s="959"/>
      <c r="Z132" s="958" t="s">
        <v>2681</v>
      </c>
      <c r="AA132" s="1008"/>
      <c r="AB132" s="1008"/>
      <c r="AC132" s="1008"/>
      <c r="AD132" s="1008"/>
      <c r="AE132" s="1008"/>
      <c r="AF132" s="1008"/>
      <c r="AG132" s="959"/>
      <c r="AI132" s="958" t="s">
        <v>2682</v>
      </c>
      <c r="AJ132" s="1008"/>
      <c r="AK132" s="1008"/>
      <c r="AL132" s="1008"/>
      <c r="AM132" s="1008"/>
      <c r="AN132" s="1008"/>
      <c r="AO132" s="1008"/>
      <c r="AP132" s="959"/>
      <c r="AR132" s="718" t="s">
        <v>41</v>
      </c>
      <c r="AY132" s="1007">
        <v>400</v>
      </c>
      <c r="AZ132" s="1007"/>
      <c r="BA132" s="1007"/>
      <c r="BB132" s="1007"/>
      <c r="BC132" s="35" t="s">
        <v>2694</v>
      </c>
      <c r="BN132" s="1007">
        <v>100</v>
      </c>
      <c r="BO132" s="1007"/>
      <c r="BP132" s="1007"/>
      <c r="BQ132" s="1007"/>
      <c r="BR132" s="35" t="s">
        <v>2694</v>
      </c>
    </row>
    <row r="133" spans="2:85" x14ac:dyDescent="0.3">
      <c r="H133" s="35">
        <v>1</v>
      </c>
      <c r="I133" s="35">
        <v>0</v>
      </c>
      <c r="J133" s="35">
        <v>0</v>
      </c>
      <c r="K133" s="35">
        <v>1</v>
      </c>
      <c r="L133" s="35">
        <v>0</v>
      </c>
      <c r="M133" s="35">
        <v>0</v>
      </c>
      <c r="N133" s="35">
        <v>0</v>
      </c>
      <c r="O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1</v>
      </c>
      <c r="Z133" s="35">
        <v>1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1</v>
      </c>
      <c r="AG133" s="35">
        <v>1</v>
      </c>
      <c r="AI133" s="35">
        <v>1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1</v>
      </c>
      <c r="AP133" s="35">
        <v>1</v>
      </c>
    </row>
    <row r="134" spans="2:85" x14ac:dyDescent="0.3">
      <c r="H134" s="35">
        <v>1</v>
      </c>
      <c r="I134" s="35">
        <v>0</v>
      </c>
      <c r="J134" s="35">
        <v>0</v>
      </c>
      <c r="K134" s="35">
        <v>1</v>
      </c>
      <c r="L134" s="35">
        <v>0</v>
      </c>
      <c r="M134" s="35">
        <v>0</v>
      </c>
      <c r="N134" s="35">
        <v>1</v>
      </c>
      <c r="O134" s="35">
        <v>0</v>
      </c>
      <c r="Z134" s="35">
        <v>1</v>
      </c>
      <c r="AA134" s="35">
        <v>0</v>
      </c>
      <c r="AB134" s="35">
        <v>1</v>
      </c>
      <c r="AC134" s="35">
        <v>1</v>
      </c>
      <c r="AD134" s="35">
        <v>0</v>
      </c>
      <c r="AE134" s="35">
        <v>0</v>
      </c>
      <c r="AF134" s="35">
        <v>1</v>
      </c>
      <c r="AG134" s="35">
        <v>1</v>
      </c>
    </row>
    <row r="136" spans="2:85" x14ac:dyDescent="0.3">
      <c r="D136" s="35" t="s">
        <v>2699</v>
      </c>
    </row>
    <row r="137" spans="2:85" x14ac:dyDescent="0.3">
      <c r="D137" s="35" t="s">
        <v>2700</v>
      </c>
      <c r="AM137" s="35" t="s">
        <v>2703</v>
      </c>
      <c r="AP137" s="37" t="s">
        <v>2704</v>
      </c>
    </row>
    <row r="138" spans="2:85" ht="14.25" thickBot="1" x14ac:dyDescent="0.35">
      <c r="AP138" s="37" t="s">
        <v>2705</v>
      </c>
    </row>
    <row r="139" spans="2:85" ht="14.25" thickBot="1" x14ac:dyDescent="0.35">
      <c r="F139" s="717" t="s">
        <v>1610</v>
      </c>
      <c r="H139" s="958" t="s">
        <v>2685</v>
      </c>
      <c r="I139" s="1008"/>
      <c r="J139" s="1008"/>
      <c r="K139" s="1008"/>
      <c r="L139" s="1008"/>
      <c r="M139" s="1008"/>
      <c r="N139" s="1008"/>
      <c r="O139" s="959"/>
      <c r="Q139" s="958" t="s">
        <v>2681</v>
      </c>
      <c r="R139" s="1008"/>
      <c r="S139" s="1008"/>
      <c r="T139" s="1008"/>
      <c r="U139" s="1008"/>
      <c r="V139" s="1008"/>
      <c r="W139" s="1008"/>
      <c r="X139" s="959"/>
      <c r="Z139" s="958" t="s">
        <v>2682</v>
      </c>
      <c r="AA139" s="1008"/>
      <c r="AB139" s="1008"/>
      <c r="AC139" s="1008"/>
      <c r="AD139" s="1008"/>
      <c r="AE139" s="1008"/>
      <c r="AF139" s="1008"/>
      <c r="AG139" s="959"/>
      <c r="AI139" s="718" t="s">
        <v>41</v>
      </c>
    </row>
    <row r="141" spans="2:85" x14ac:dyDescent="0.3">
      <c r="D141" s="35" t="s">
        <v>2701</v>
      </c>
      <c r="AC141" s="35" t="s">
        <v>2702</v>
      </c>
    </row>
    <row r="142" spans="2:85" x14ac:dyDescent="0.3">
      <c r="G142" s="118" t="s">
        <v>2690</v>
      </c>
      <c r="AJ142" s="118" t="s">
        <v>2691</v>
      </c>
    </row>
    <row r="143" spans="2:85" ht="14.25" thickBot="1" x14ac:dyDescent="0.35"/>
    <row r="144" spans="2:85" ht="14.25" thickBot="1" x14ac:dyDescent="0.35">
      <c r="B144" s="1009" t="s">
        <v>2841</v>
      </c>
      <c r="F144" s="717" t="s">
        <v>1610</v>
      </c>
      <c r="H144" s="958" t="s">
        <v>2684</v>
      </c>
      <c r="I144" s="1008"/>
      <c r="J144" s="1008"/>
      <c r="K144" s="1008"/>
      <c r="L144" s="1008"/>
      <c r="M144" s="1008"/>
      <c r="N144" s="1008"/>
      <c r="O144" s="959"/>
      <c r="Q144" s="958" t="s">
        <v>2683</v>
      </c>
      <c r="R144" s="1008"/>
      <c r="S144" s="1008"/>
      <c r="T144" s="1008"/>
      <c r="U144" s="1008"/>
      <c r="V144" s="1008"/>
      <c r="W144" s="1008"/>
      <c r="X144" s="959"/>
      <c r="Z144" s="718" t="s">
        <v>41</v>
      </c>
      <c r="AE144" s="717" t="s">
        <v>1610</v>
      </c>
      <c r="AG144" s="958" t="s">
        <v>2685</v>
      </c>
      <c r="AH144" s="1008"/>
      <c r="AI144" s="1008"/>
      <c r="AJ144" s="1008"/>
      <c r="AK144" s="1008"/>
      <c r="AL144" s="1008"/>
      <c r="AM144" s="1008"/>
      <c r="AN144" s="959"/>
      <c r="AP144" s="958" t="s">
        <v>2686</v>
      </c>
      <c r="AQ144" s="1008"/>
      <c r="AR144" s="1008"/>
      <c r="AS144" s="1008"/>
      <c r="AT144" s="1008"/>
      <c r="AU144" s="1008"/>
      <c r="AV144" s="1008"/>
      <c r="AW144" s="959"/>
      <c r="AY144" s="958" t="s">
        <v>2687</v>
      </c>
      <c r="AZ144" s="1008"/>
      <c r="BA144" s="1008"/>
      <c r="BB144" s="1008"/>
      <c r="BC144" s="1008"/>
      <c r="BD144" s="1008"/>
      <c r="BE144" s="1008"/>
      <c r="BF144" s="959"/>
      <c r="BH144" s="718" t="s">
        <v>41</v>
      </c>
      <c r="BN144" s="1007">
        <v>200</v>
      </c>
      <c r="BO144" s="1007"/>
      <c r="BP144" s="1007"/>
      <c r="BQ144" s="1007"/>
      <c r="BR144" s="35" t="s">
        <v>2694</v>
      </c>
      <c r="CC144" s="1007">
        <v>50</v>
      </c>
      <c r="CD144" s="1007"/>
      <c r="CE144" s="1007"/>
      <c r="CF144" s="1007"/>
      <c r="CG144" s="35" t="s">
        <v>2694</v>
      </c>
    </row>
    <row r="145" spans="2:109" x14ac:dyDescent="0.3">
      <c r="B145" s="1007"/>
      <c r="H145" s="35">
        <v>1</v>
      </c>
      <c r="I145" s="35">
        <v>0</v>
      </c>
      <c r="J145" s="35">
        <v>0</v>
      </c>
      <c r="K145" s="35">
        <v>1</v>
      </c>
      <c r="L145" s="35">
        <v>0</v>
      </c>
      <c r="M145" s="35">
        <v>0</v>
      </c>
      <c r="N145" s="35">
        <v>0</v>
      </c>
      <c r="O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AG145" s="35">
        <v>1</v>
      </c>
      <c r="AH145" s="35">
        <v>0</v>
      </c>
      <c r="AI145" s="35">
        <v>0</v>
      </c>
      <c r="AJ145" s="35">
        <v>1</v>
      </c>
      <c r="AK145" s="35">
        <v>0</v>
      </c>
      <c r="AL145" s="35">
        <v>0</v>
      </c>
      <c r="AM145" s="35">
        <v>0</v>
      </c>
      <c r="AN145" s="35">
        <v>1</v>
      </c>
      <c r="AP145" s="35" t="s">
        <v>36</v>
      </c>
      <c r="AQ145" s="35" t="s">
        <v>36</v>
      </c>
      <c r="AR145" s="35" t="s">
        <v>36</v>
      </c>
      <c r="AS145" s="35" t="s">
        <v>36</v>
      </c>
      <c r="AT145" s="35" t="s">
        <v>36</v>
      </c>
      <c r="AU145" s="35" t="s">
        <v>36</v>
      </c>
      <c r="AV145" s="35" t="s">
        <v>36</v>
      </c>
      <c r="AW145" s="35" t="s">
        <v>36</v>
      </c>
      <c r="AY145" s="35" t="s">
        <v>36</v>
      </c>
      <c r="AZ145" s="35" t="s">
        <v>36</v>
      </c>
      <c r="BA145" s="35" t="s">
        <v>36</v>
      </c>
      <c r="BB145" s="35" t="s">
        <v>36</v>
      </c>
      <c r="BC145" s="35" t="s">
        <v>36</v>
      </c>
      <c r="BD145" s="35" t="s">
        <v>36</v>
      </c>
      <c r="BE145" s="35" t="s">
        <v>36</v>
      </c>
      <c r="BF145" s="35" t="s">
        <v>36</v>
      </c>
    </row>
    <row r="146" spans="2:109" x14ac:dyDescent="0.3">
      <c r="B146" s="1007"/>
      <c r="H146" s="35">
        <v>1</v>
      </c>
      <c r="I146" s="35">
        <v>0</v>
      </c>
      <c r="J146" s="35">
        <v>0</v>
      </c>
      <c r="K146" s="35">
        <v>1</v>
      </c>
      <c r="L146" s="35">
        <v>0</v>
      </c>
      <c r="M146" s="35">
        <v>0</v>
      </c>
      <c r="N146" s="35">
        <v>1</v>
      </c>
      <c r="O146" s="35">
        <v>0</v>
      </c>
      <c r="AG146" s="35">
        <v>1</v>
      </c>
      <c r="AH146" s="35">
        <v>0</v>
      </c>
      <c r="AI146" s="35">
        <v>0</v>
      </c>
      <c r="AJ146" s="35">
        <v>1</v>
      </c>
      <c r="AK146" s="35">
        <v>0</v>
      </c>
      <c r="AL146" s="35">
        <v>0</v>
      </c>
      <c r="AM146" s="35">
        <v>1</v>
      </c>
      <c r="AN146" s="35">
        <v>1</v>
      </c>
    </row>
    <row r="147" spans="2:109" ht="14.25" thickBot="1" x14ac:dyDescent="0.35"/>
    <row r="148" spans="2:109" ht="14.25" thickBot="1" x14ac:dyDescent="0.35">
      <c r="B148" s="1009" t="s">
        <v>2842</v>
      </c>
      <c r="F148" s="717" t="s">
        <v>1610</v>
      </c>
      <c r="H148" s="958" t="s">
        <v>2684</v>
      </c>
      <c r="I148" s="1008"/>
      <c r="J148" s="1008"/>
      <c r="K148" s="1008"/>
      <c r="L148" s="1008"/>
      <c r="M148" s="1008"/>
      <c r="N148" s="1008"/>
      <c r="O148" s="959"/>
      <c r="Q148" s="958" t="s">
        <v>2843</v>
      </c>
      <c r="R148" s="1008"/>
      <c r="S148" s="1008"/>
      <c r="T148" s="1008"/>
      <c r="U148" s="1008"/>
      <c r="V148" s="1008"/>
      <c r="W148" s="1008"/>
      <c r="X148" s="959"/>
      <c r="Z148" s="718" t="s">
        <v>41</v>
      </c>
      <c r="AE148" s="717" t="s">
        <v>1610</v>
      </c>
      <c r="AG148" s="958" t="s">
        <v>2685</v>
      </c>
      <c r="AH148" s="1008"/>
      <c r="AI148" s="1008"/>
      <c r="AJ148" s="1008"/>
      <c r="AK148" s="1008"/>
      <c r="AL148" s="1008"/>
      <c r="AM148" s="1008"/>
      <c r="AN148" s="959"/>
      <c r="AP148" s="958" t="s">
        <v>2686</v>
      </c>
      <c r="AQ148" s="1008"/>
      <c r="AR148" s="1008"/>
      <c r="AS148" s="1008"/>
      <c r="AT148" s="1008"/>
      <c r="AU148" s="1008"/>
      <c r="AV148" s="1008"/>
      <c r="AW148" s="959"/>
      <c r="AY148" s="958" t="s">
        <v>2687</v>
      </c>
      <c r="AZ148" s="1008"/>
      <c r="BA148" s="1008"/>
      <c r="BB148" s="1008"/>
      <c r="BC148" s="1008"/>
      <c r="BD148" s="1008"/>
      <c r="BE148" s="1008"/>
      <c r="BF148" s="959"/>
      <c r="BH148" s="718" t="s">
        <v>41</v>
      </c>
      <c r="BN148" s="1007">
        <v>200</v>
      </c>
      <c r="BO148" s="1007"/>
      <c r="BP148" s="1007"/>
      <c r="BQ148" s="1007"/>
      <c r="BR148" s="35" t="s">
        <v>2694</v>
      </c>
      <c r="CC148" s="1007">
        <v>50</v>
      </c>
      <c r="CD148" s="1007"/>
      <c r="CE148" s="1007"/>
      <c r="CF148" s="1007"/>
      <c r="CG148" s="35" t="s">
        <v>2694</v>
      </c>
    </row>
    <row r="149" spans="2:109" x14ac:dyDescent="0.3">
      <c r="B149" s="1007"/>
      <c r="H149" s="35">
        <v>1</v>
      </c>
      <c r="I149" s="35">
        <v>0</v>
      </c>
      <c r="J149" s="35">
        <v>0</v>
      </c>
      <c r="K149" s="35">
        <v>1</v>
      </c>
      <c r="L149" s="35">
        <v>0</v>
      </c>
      <c r="M149" s="35">
        <v>0</v>
      </c>
      <c r="N149" s="35">
        <v>0</v>
      </c>
      <c r="O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1</v>
      </c>
      <c r="AG149" s="35">
        <v>1</v>
      </c>
      <c r="AH149" s="35">
        <v>0</v>
      </c>
      <c r="AI149" s="35">
        <v>0</v>
      </c>
      <c r="AJ149" s="35">
        <v>1</v>
      </c>
      <c r="AK149" s="35">
        <v>0</v>
      </c>
      <c r="AL149" s="35">
        <v>0</v>
      </c>
      <c r="AM149" s="35">
        <v>0</v>
      </c>
      <c r="AN149" s="35">
        <v>1</v>
      </c>
      <c r="AP149" s="35" t="s">
        <v>36</v>
      </c>
      <c r="AQ149" s="35" t="s">
        <v>36</v>
      </c>
      <c r="AR149" s="35" t="s">
        <v>36</v>
      </c>
      <c r="AS149" s="35" t="s">
        <v>36</v>
      </c>
      <c r="AT149" s="35" t="s">
        <v>36</v>
      </c>
      <c r="AU149" s="35" t="s">
        <v>36</v>
      </c>
      <c r="AV149" s="35" t="s">
        <v>36</v>
      </c>
      <c r="AW149" s="35" t="s">
        <v>36</v>
      </c>
      <c r="AY149" s="35" t="s">
        <v>36</v>
      </c>
      <c r="AZ149" s="35" t="s">
        <v>36</v>
      </c>
      <c r="BA149" s="35" t="s">
        <v>36</v>
      </c>
      <c r="BB149" s="35" t="s">
        <v>36</v>
      </c>
      <c r="BC149" s="35" t="s">
        <v>36</v>
      </c>
      <c r="BD149" s="35" t="s">
        <v>36</v>
      </c>
      <c r="BE149" s="35" t="s">
        <v>36</v>
      </c>
      <c r="BF149" s="35" t="s">
        <v>36</v>
      </c>
    </row>
    <row r="150" spans="2:109" x14ac:dyDescent="0.3">
      <c r="B150" s="1007"/>
      <c r="H150" s="35">
        <v>1</v>
      </c>
      <c r="I150" s="35">
        <v>0</v>
      </c>
      <c r="J150" s="35">
        <v>0</v>
      </c>
      <c r="K150" s="35">
        <v>1</v>
      </c>
      <c r="L150" s="35">
        <v>0</v>
      </c>
      <c r="M150" s="35">
        <v>0</v>
      </c>
      <c r="N150" s="35">
        <v>1</v>
      </c>
      <c r="O150" s="35">
        <v>0</v>
      </c>
      <c r="AG150" s="35">
        <v>1</v>
      </c>
      <c r="AH150" s="35">
        <v>0</v>
      </c>
      <c r="AI150" s="35">
        <v>0</v>
      </c>
      <c r="AJ150" s="35">
        <v>1</v>
      </c>
      <c r="AK150" s="35">
        <v>0</v>
      </c>
      <c r="AL150" s="35">
        <v>0</v>
      </c>
      <c r="AM150" s="35">
        <v>1</v>
      </c>
      <c r="AN150" s="35">
        <v>1</v>
      </c>
    </row>
    <row r="152" spans="2:109" hidden="1" x14ac:dyDescent="0.3">
      <c r="D152" s="35" t="s">
        <v>2702</v>
      </c>
    </row>
    <row r="153" spans="2:109" hidden="1" x14ac:dyDescent="0.3">
      <c r="K153" s="118" t="s">
        <v>2691</v>
      </c>
    </row>
    <row r="154" spans="2:109" ht="14.25" hidden="1" thickBot="1" x14ac:dyDescent="0.35"/>
    <row r="155" spans="2:109" ht="14.25" hidden="1" thickBot="1" x14ac:dyDescent="0.35">
      <c r="F155" s="717" t="s">
        <v>1610</v>
      </c>
      <c r="H155" s="958" t="s">
        <v>2685</v>
      </c>
      <c r="I155" s="1008"/>
      <c r="J155" s="1008"/>
      <c r="K155" s="1008"/>
      <c r="L155" s="1008"/>
      <c r="M155" s="1008"/>
      <c r="N155" s="1008"/>
      <c r="O155" s="959"/>
      <c r="Q155" s="958" t="s">
        <v>2686</v>
      </c>
      <c r="R155" s="1008"/>
      <c r="S155" s="1008"/>
      <c r="T155" s="1008"/>
      <c r="U155" s="1008"/>
      <c r="V155" s="1008"/>
      <c r="W155" s="1008"/>
      <c r="X155" s="959"/>
      <c r="Z155" s="958" t="s">
        <v>2687</v>
      </c>
      <c r="AA155" s="1008"/>
      <c r="AB155" s="1008"/>
      <c r="AC155" s="1008"/>
      <c r="AD155" s="1008"/>
      <c r="AE155" s="1008"/>
      <c r="AF155" s="1008"/>
      <c r="AG155" s="959"/>
      <c r="AI155" s="718" t="s">
        <v>41</v>
      </c>
      <c r="AY155" s="1007">
        <v>300</v>
      </c>
      <c r="AZ155" s="1007"/>
      <c r="BA155" s="1007"/>
      <c r="BB155" s="1007"/>
      <c r="BC155" s="35" t="s">
        <v>2694</v>
      </c>
      <c r="BN155" s="1007">
        <v>75</v>
      </c>
      <c r="BO155" s="1007"/>
      <c r="BP155" s="1007"/>
      <c r="BQ155" s="1007"/>
      <c r="BR155" s="35" t="s">
        <v>2694</v>
      </c>
    </row>
    <row r="156" spans="2:109" hidden="1" x14ac:dyDescent="0.3">
      <c r="AS156" s="35" t="s">
        <v>2693</v>
      </c>
      <c r="AY156" s="1007">
        <f>AY132+BN148+AY155</f>
        <v>900</v>
      </c>
      <c r="AZ156" s="1007"/>
      <c r="BA156" s="1007"/>
      <c r="BB156" s="1007"/>
      <c r="BC156" s="35" t="s">
        <v>2694</v>
      </c>
      <c r="BN156" s="1007">
        <f>BN132+CC148+BN155</f>
        <v>225</v>
      </c>
      <c r="BO156" s="1007"/>
      <c r="BP156" s="1007"/>
      <c r="BQ156" s="1007"/>
      <c r="BR156" s="35" t="s">
        <v>2694</v>
      </c>
    </row>
    <row r="157" spans="2:109" hidden="1" x14ac:dyDescent="0.3">
      <c r="AY157" s="719"/>
      <c r="AZ157" s="719"/>
      <c r="BA157" s="719"/>
      <c r="BB157" s="719"/>
      <c r="BN157" s="719"/>
      <c r="BO157" s="719"/>
      <c r="BP157" s="719"/>
      <c r="BQ157" s="719"/>
    </row>
    <row r="158" spans="2:109" x14ac:dyDescent="0.3">
      <c r="B158" s="36" t="s">
        <v>2735</v>
      </c>
      <c r="BN158" s="719"/>
      <c r="BO158" s="719"/>
      <c r="BP158" s="719"/>
      <c r="BQ158" s="719"/>
    </row>
    <row r="159" spans="2:109" x14ac:dyDescent="0.3">
      <c r="B159" s="36"/>
      <c r="J159" s="1011" t="s">
        <v>2460</v>
      </c>
      <c r="K159" s="1011"/>
      <c r="L159" s="1011"/>
      <c r="M159" s="1011"/>
      <c r="N159" s="1011" t="s">
        <v>2461</v>
      </c>
      <c r="O159" s="1011"/>
      <c r="P159" s="1011"/>
      <c r="Q159" s="1011"/>
      <c r="R159" s="1011" t="s">
        <v>2462</v>
      </c>
      <c r="S159" s="1011"/>
      <c r="T159" s="1011"/>
      <c r="U159" s="1011"/>
      <c r="V159" s="1011" t="s">
        <v>2463</v>
      </c>
      <c r="W159" s="1011"/>
      <c r="X159" s="1011"/>
      <c r="Y159" s="1011"/>
      <c r="Z159" s="1011" t="s">
        <v>2464</v>
      </c>
      <c r="AA159" s="1011"/>
      <c r="AB159" s="1011"/>
      <c r="AC159" s="1011"/>
      <c r="AD159" s="1011" t="s">
        <v>2465</v>
      </c>
      <c r="AE159" s="1011"/>
      <c r="AF159" s="1011"/>
      <c r="AG159" s="1011"/>
      <c r="AH159" s="1011" t="s">
        <v>2466</v>
      </c>
      <c r="AI159" s="1011"/>
      <c r="AJ159" s="1011"/>
      <c r="AK159" s="1011"/>
      <c r="AL159" s="1011" t="s">
        <v>2467</v>
      </c>
      <c r="AM159" s="1011"/>
      <c r="AN159" s="1011"/>
      <c r="AO159" s="1011"/>
      <c r="AP159" s="1011" t="s">
        <v>2468</v>
      </c>
      <c r="AQ159" s="1011"/>
      <c r="AR159" s="1011"/>
      <c r="AS159" s="1011"/>
      <c r="AT159" s="1011" t="s">
        <v>2469</v>
      </c>
      <c r="AU159" s="1011"/>
      <c r="AV159" s="1011"/>
      <c r="AW159" s="1011"/>
      <c r="AX159" s="1011" t="s">
        <v>2470</v>
      </c>
      <c r="AY159" s="1011"/>
      <c r="AZ159" s="1011"/>
      <c r="BA159" s="1011"/>
      <c r="BB159" s="1011" t="s">
        <v>2471</v>
      </c>
      <c r="BC159" s="1011"/>
      <c r="BD159" s="1011"/>
      <c r="BE159" s="1011"/>
      <c r="BF159" s="1011" t="s">
        <v>2472</v>
      </c>
      <c r="BG159" s="1011"/>
      <c r="BH159" s="1011"/>
      <c r="BI159" s="1011"/>
      <c r="BJ159" s="1011" t="s">
        <v>2473</v>
      </c>
      <c r="BK159" s="1011"/>
      <c r="BL159" s="1011"/>
      <c r="BM159" s="1011"/>
      <c r="BN159" s="1011" t="s">
        <v>2474</v>
      </c>
      <c r="BO159" s="1011"/>
      <c r="BP159" s="1011"/>
      <c r="BQ159" s="1011"/>
      <c r="BR159" s="1011" t="s">
        <v>2475</v>
      </c>
      <c r="BS159" s="1011"/>
      <c r="BT159" s="1011"/>
      <c r="BU159" s="1011"/>
      <c r="BV159" s="1011" t="s">
        <v>2476</v>
      </c>
      <c r="BW159" s="1011"/>
      <c r="BX159" s="1011"/>
      <c r="BY159" s="1011"/>
      <c r="BZ159" s="1011" t="s">
        <v>2477</v>
      </c>
      <c r="CA159" s="1011"/>
      <c r="CB159" s="1011"/>
      <c r="CC159" s="1011"/>
      <c r="CD159" s="1011" t="s">
        <v>2478</v>
      </c>
      <c r="CE159" s="1011"/>
      <c r="CF159" s="1011"/>
      <c r="CG159" s="1011"/>
      <c r="CH159" s="1011" t="s">
        <v>2479</v>
      </c>
      <c r="CI159" s="1011"/>
      <c r="CJ159" s="1011"/>
      <c r="CK159" s="1011"/>
      <c r="CL159" s="1011" t="s">
        <v>2460</v>
      </c>
      <c r="CM159" s="1011"/>
      <c r="CN159" s="1011"/>
      <c r="CO159" s="1011"/>
      <c r="CP159" s="1011" t="s">
        <v>2461</v>
      </c>
      <c r="CQ159" s="1011"/>
      <c r="CR159" s="1011"/>
      <c r="CS159" s="1011"/>
      <c r="CT159" s="1011" t="s">
        <v>2462</v>
      </c>
      <c r="CU159" s="1011"/>
      <c r="CV159" s="1011"/>
      <c r="CW159" s="1011"/>
      <c r="CX159" s="1011" t="s">
        <v>2463</v>
      </c>
      <c r="CY159" s="1011"/>
      <c r="CZ159" s="1011"/>
      <c r="DA159" s="1011"/>
      <c r="DB159" s="1011" t="s">
        <v>2464</v>
      </c>
      <c r="DC159" s="1011"/>
      <c r="DD159" s="1011"/>
      <c r="DE159" s="1011"/>
    </row>
    <row r="160" spans="2:109" x14ac:dyDescent="0.3">
      <c r="B160" s="36"/>
      <c r="J160" s="731"/>
      <c r="K160" s="732"/>
      <c r="L160" s="732"/>
      <c r="M160" s="733"/>
      <c r="N160" s="731"/>
      <c r="O160" s="732"/>
      <c r="P160" s="732"/>
      <c r="Q160" s="733"/>
      <c r="R160" s="731"/>
      <c r="S160" s="732"/>
      <c r="T160" s="732"/>
      <c r="U160" s="733"/>
      <c r="V160" s="731"/>
      <c r="W160" s="732"/>
      <c r="X160" s="732"/>
      <c r="Y160" s="733"/>
      <c r="Z160" s="731"/>
      <c r="AA160" s="732"/>
      <c r="AB160" s="732"/>
      <c r="AC160" s="733"/>
      <c r="AD160" s="731"/>
      <c r="AE160" s="732"/>
      <c r="AF160" s="732"/>
      <c r="AG160" s="733"/>
      <c r="AH160" s="731"/>
      <c r="AI160" s="732"/>
      <c r="AJ160" s="732"/>
      <c r="AK160" s="733"/>
      <c r="AL160" s="731"/>
      <c r="AM160" s="732"/>
      <c r="AN160" s="732"/>
      <c r="AO160" s="733"/>
      <c r="AP160" s="731"/>
      <c r="AQ160" s="732"/>
      <c r="AR160" s="732"/>
      <c r="AS160" s="733"/>
      <c r="AT160" s="731"/>
      <c r="AU160" s="732"/>
      <c r="AV160" s="732"/>
      <c r="AW160" s="733"/>
      <c r="AX160" s="731"/>
      <c r="AY160" s="732"/>
      <c r="AZ160" s="732"/>
      <c r="BA160" s="733"/>
      <c r="BB160" s="731"/>
      <c r="BC160" s="732"/>
      <c r="BD160" s="732"/>
      <c r="BE160" s="733"/>
      <c r="BF160" s="731"/>
      <c r="BG160" s="732"/>
      <c r="BH160" s="732"/>
      <c r="BI160" s="733"/>
      <c r="BJ160" s="731"/>
      <c r="BK160" s="732"/>
      <c r="BL160" s="732"/>
      <c r="BM160" s="733"/>
      <c r="BN160" s="731"/>
      <c r="BO160" s="732"/>
      <c r="BP160" s="732"/>
      <c r="BQ160" s="733"/>
      <c r="BR160" s="731"/>
      <c r="BS160" s="732"/>
      <c r="BT160" s="732"/>
      <c r="BU160" s="733"/>
      <c r="BV160" s="731"/>
      <c r="BW160" s="732"/>
      <c r="BX160" s="732"/>
      <c r="BY160" s="733"/>
      <c r="BZ160" s="731"/>
      <c r="CA160" s="732"/>
      <c r="CB160" s="732"/>
      <c r="CC160" s="733"/>
      <c r="CD160" s="731"/>
      <c r="CE160" s="732"/>
      <c r="CF160" s="732"/>
      <c r="CG160" s="733"/>
      <c r="CH160" s="731"/>
      <c r="CI160" s="732"/>
      <c r="CJ160" s="732"/>
      <c r="CK160" s="733"/>
      <c r="CL160" s="731"/>
      <c r="CM160" s="732"/>
      <c r="CN160" s="732"/>
      <c r="CO160" s="733"/>
      <c r="CP160" s="731"/>
      <c r="CQ160" s="732"/>
      <c r="CR160" s="732"/>
      <c r="CS160" s="733"/>
      <c r="CT160" s="731"/>
      <c r="CU160" s="732"/>
      <c r="CV160" s="732"/>
      <c r="CW160" s="733"/>
      <c r="CX160" s="731"/>
      <c r="CY160" s="732"/>
      <c r="CZ160" s="732"/>
      <c r="DA160" s="733"/>
      <c r="DB160" s="731"/>
      <c r="DC160" s="732"/>
      <c r="DD160" s="732"/>
      <c r="DE160" s="733"/>
    </row>
    <row r="161" spans="1:109" x14ac:dyDescent="0.3">
      <c r="B161" s="36"/>
      <c r="J161" s="732"/>
      <c r="K161" s="732"/>
      <c r="L161" s="732"/>
      <c r="M161" s="732"/>
      <c r="N161" s="732"/>
      <c r="O161" s="732"/>
      <c r="P161" s="732"/>
      <c r="Q161" s="732"/>
      <c r="R161" s="732"/>
      <c r="S161" s="732"/>
      <c r="T161" s="732"/>
      <c r="U161" s="732"/>
      <c r="V161" s="732"/>
      <c r="W161" s="732"/>
      <c r="X161" s="732"/>
      <c r="Y161" s="732"/>
      <c r="Z161" s="732"/>
      <c r="AA161" s="732"/>
      <c r="AB161" s="732"/>
      <c r="AC161" s="732"/>
      <c r="AD161" s="732"/>
      <c r="AE161" s="732"/>
      <c r="AF161" s="732"/>
      <c r="AG161" s="732"/>
      <c r="AH161" s="766" t="s">
        <v>2834</v>
      </c>
      <c r="AI161" s="732"/>
      <c r="AJ161" s="732"/>
      <c r="AK161" s="732"/>
      <c r="AL161" s="732"/>
      <c r="AM161" s="732"/>
      <c r="AN161" s="732"/>
      <c r="AO161" s="732"/>
      <c r="AP161" s="732"/>
      <c r="AQ161" s="732"/>
      <c r="AR161" s="732"/>
      <c r="AS161" s="732"/>
      <c r="AT161" s="732"/>
      <c r="AU161" s="732"/>
      <c r="AV161" s="732"/>
      <c r="AW161" s="732"/>
      <c r="AX161" s="732"/>
      <c r="AY161" s="732"/>
      <c r="AZ161" s="732"/>
      <c r="BA161" s="732"/>
      <c r="BB161" s="766" t="s">
        <v>2835</v>
      </c>
      <c r="BC161" s="732"/>
      <c r="BD161" s="732"/>
      <c r="BE161" s="732"/>
      <c r="BF161" s="732"/>
      <c r="BG161" s="732"/>
      <c r="BH161" s="732"/>
      <c r="BI161" s="732"/>
      <c r="BJ161" s="732"/>
      <c r="BK161" s="732"/>
      <c r="BL161" s="732"/>
      <c r="BM161" s="732"/>
      <c r="BN161" s="732"/>
      <c r="BO161" s="732"/>
      <c r="BP161" s="732"/>
      <c r="BQ161" s="732"/>
      <c r="BR161" s="732"/>
      <c r="BS161" s="732"/>
      <c r="BT161" s="732"/>
      <c r="BU161" s="732"/>
      <c r="BV161" s="732"/>
      <c r="BW161" s="732"/>
      <c r="BX161" s="732"/>
      <c r="BY161" s="732"/>
      <c r="BZ161" s="732"/>
      <c r="CA161" s="732"/>
      <c r="CB161" s="732"/>
      <c r="CC161" s="732"/>
      <c r="CD161" s="732"/>
      <c r="CE161" s="732"/>
      <c r="CF161" s="732"/>
      <c r="CG161" s="732"/>
      <c r="CH161" s="732"/>
      <c r="CI161" s="732"/>
      <c r="CJ161" s="732"/>
      <c r="CK161" s="732"/>
      <c r="CL161" s="732"/>
      <c r="CM161" s="732"/>
      <c r="CN161" s="732"/>
      <c r="CO161" s="732"/>
      <c r="CP161" s="732"/>
      <c r="CQ161" s="732"/>
      <c r="CR161" s="732"/>
      <c r="CS161" s="732"/>
      <c r="CT161" s="732"/>
      <c r="CU161" s="732"/>
      <c r="CV161" s="732"/>
      <c r="CW161" s="732"/>
      <c r="CX161" s="732"/>
      <c r="CY161" s="732"/>
      <c r="CZ161" s="732"/>
      <c r="DA161" s="732"/>
      <c r="DB161" s="732"/>
      <c r="DC161" s="732"/>
      <c r="DD161" s="732"/>
      <c r="DE161" s="732"/>
    </row>
    <row r="162" spans="1:109" ht="14.25" thickBot="1" x14ac:dyDescent="0.35">
      <c r="B162" s="36"/>
      <c r="BN162" s="720"/>
      <c r="BO162" s="720"/>
      <c r="BP162" s="720"/>
      <c r="BQ162" s="720"/>
    </row>
    <row r="163" spans="1:109" ht="14.25" thickBot="1" x14ac:dyDescent="0.35">
      <c r="B163" s="214" t="s">
        <v>2778</v>
      </c>
      <c r="J163" s="1079">
        <v>0</v>
      </c>
      <c r="K163" s="1078"/>
      <c r="L163" s="1078"/>
      <c r="M163" s="1078"/>
      <c r="N163" s="1078">
        <v>1</v>
      </c>
      <c r="O163" s="1078"/>
      <c r="P163" s="1078"/>
      <c r="Q163" s="1078"/>
      <c r="R163" s="1078">
        <v>2</v>
      </c>
      <c r="S163" s="1078"/>
      <c r="T163" s="1078"/>
      <c r="U163" s="1078"/>
      <c r="V163" s="1078">
        <v>3</v>
      </c>
      <c r="W163" s="1078"/>
      <c r="X163" s="1078"/>
      <c r="Y163" s="1078"/>
      <c r="Z163" s="1078">
        <v>4</v>
      </c>
      <c r="AA163" s="1078"/>
      <c r="AB163" s="1078"/>
      <c r="AC163" s="1078"/>
      <c r="AD163" s="1078">
        <v>5</v>
      </c>
      <c r="AE163" s="1078"/>
      <c r="AF163" s="1078"/>
      <c r="AG163" s="1078"/>
      <c r="AH163" s="1078">
        <v>6</v>
      </c>
      <c r="AI163" s="1078"/>
      <c r="AJ163" s="1078"/>
      <c r="AK163" s="1078"/>
      <c r="AL163" s="1078">
        <v>7</v>
      </c>
      <c r="AM163" s="1078"/>
      <c r="AN163" s="1078"/>
      <c r="AO163" s="1078"/>
      <c r="AP163" s="1078">
        <v>8</v>
      </c>
      <c r="AQ163" s="1078"/>
      <c r="AR163" s="1078"/>
      <c r="AS163" s="1078"/>
      <c r="AT163" s="1078">
        <v>9</v>
      </c>
      <c r="AU163" s="1078"/>
      <c r="AV163" s="1078"/>
      <c r="AW163" s="1078"/>
      <c r="AX163" s="1078">
        <v>10</v>
      </c>
      <c r="AY163" s="1078"/>
      <c r="AZ163" s="1078"/>
      <c r="BA163" s="1078"/>
      <c r="BB163" s="1078">
        <v>11</v>
      </c>
      <c r="BC163" s="1078"/>
      <c r="BD163" s="1078"/>
      <c r="BE163" s="1078"/>
      <c r="BF163" s="1078">
        <v>12</v>
      </c>
      <c r="BG163" s="1078"/>
      <c r="BH163" s="1078"/>
      <c r="BI163" s="1078"/>
      <c r="BJ163" s="1078">
        <v>13</v>
      </c>
      <c r="BK163" s="1078"/>
      <c r="BL163" s="1078"/>
      <c r="BM163" s="1078"/>
      <c r="BN163" s="1078">
        <v>14</v>
      </c>
      <c r="BO163" s="1078"/>
      <c r="BP163" s="1078"/>
      <c r="BQ163" s="1078"/>
      <c r="BR163" s="1078">
        <v>15</v>
      </c>
      <c r="BS163" s="1078"/>
      <c r="BT163" s="1078"/>
      <c r="BU163" s="1078"/>
      <c r="BV163" s="1078">
        <v>16</v>
      </c>
      <c r="BW163" s="1078"/>
      <c r="BX163" s="1078"/>
      <c r="BY163" s="1078"/>
      <c r="BZ163" s="1078">
        <v>17</v>
      </c>
      <c r="CA163" s="1078"/>
      <c r="CB163" s="1078"/>
      <c r="CC163" s="1078"/>
      <c r="CD163" s="1078">
        <v>18</v>
      </c>
      <c r="CE163" s="1078"/>
      <c r="CF163" s="1078"/>
      <c r="CG163" s="1078"/>
      <c r="CH163" s="1078">
        <v>19</v>
      </c>
      <c r="CI163" s="1078"/>
      <c r="CJ163" s="1078"/>
      <c r="CK163" s="1078"/>
      <c r="CL163" s="1078">
        <v>20</v>
      </c>
      <c r="CM163" s="1078"/>
      <c r="CN163" s="1078"/>
      <c r="CO163" s="1078"/>
      <c r="CP163" s="1078">
        <v>21</v>
      </c>
      <c r="CQ163" s="1078"/>
      <c r="CR163" s="1078"/>
      <c r="CS163" s="1078"/>
      <c r="CT163" s="1078">
        <v>22</v>
      </c>
      <c r="CU163" s="1078"/>
      <c r="CV163" s="1078"/>
      <c r="CW163" s="1078"/>
      <c r="CX163" s="1078">
        <v>23</v>
      </c>
      <c r="CY163" s="1078"/>
      <c r="CZ163" s="1078"/>
      <c r="DA163" s="1080"/>
      <c r="DB163" s="1081">
        <v>24</v>
      </c>
      <c r="DC163" s="920"/>
      <c r="DD163" s="920"/>
      <c r="DE163" s="920"/>
    </row>
    <row r="164" spans="1:109" ht="7.9" customHeight="1" thickBot="1" x14ac:dyDescent="0.35">
      <c r="B164" s="36"/>
      <c r="BN164" s="755"/>
      <c r="BO164" s="755"/>
      <c r="BP164" s="755"/>
      <c r="BQ164" s="755"/>
    </row>
    <row r="165" spans="1:109" ht="14.25" thickBot="1" x14ac:dyDescent="0.35">
      <c r="B165" s="214" t="s">
        <v>2777</v>
      </c>
      <c r="J165" s="1056">
        <v>0</v>
      </c>
      <c r="K165" s="820"/>
      <c r="L165" s="820">
        <v>1</v>
      </c>
      <c r="M165" s="820"/>
      <c r="N165" s="820">
        <v>2</v>
      </c>
      <c r="O165" s="820"/>
      <c r="P165" s="820">
        <v>3</v>
      </c>
      <c r="Q165" s="820"/>
      <c r="R165" s="820">
        <v>4</v>
      </c>
      <c r="S165" s="820"/>
      <c r="T165" s="820">
        <v>5</v>
      </c>
      <c r="U165" s="820"/>
      <c r="V165" s="820">
        <v>6</v>
      </c>
      <c r="W165" s="820"/>
      <c r="X165" s="820">
        <v>7</v>
      </c>
      <c r="Y165" s="820"/>
      <c r="Z165" s="820">
        <v>8</v>
      </c>
      <c r="AA165" s="820"/>
      <c r="AB165" s="820">
        <v>9</v>
      </c>
      <c r="AC165" s="820"/>
      <c r="AD165" s="820">
        <v>10</v>
      </c>
      <c r="AE165" s="820"/>
      <c r="AF165" s="820">
        <v>11</v>
      </c>
      <c r="AG165" s="820"/>
      <c r="AH165" s="820">
        <v>12</v>
      </c>
      <c r="AI165" s="820"/>
      <c r="AJ165" s="820">
        <v>13</v>
      </c>
      <c r="AK165" s="820"/>
      <c r="AL165" s="820">
        <v>14</v>
      </c>
      <c r="AM165" s="820"/>
      <c r="AN165" s="820">
        <v>15</v>
      </c>
      <c r="AO165" s="820"/>
      <c r="AP165" s="820">
        <v>16</v>
      </c>
      <c r="AQ165" s="820"/>
      <c r="AR165" s="820">
        <v>17</v>
      </c>
      <c r="AS165" s="820"/>
      <c r="AT165" s="820">
        <v>18</v>
      </c>
      <c r="AU165" s="820"/>
      <c r="AV165" s="820">
        <v>19</v>
      </c>
      <c r="AW165" s="820"/>
      <c r="AX165" s="820">
        <v>20</v>
      </c>
      <c r="AY165" s="820"/>
      <c r="AZ165" s="820">
        <v>21</v>
      </c>
      <c r="BA165" s="820"/>
      <c r="BB165" s="820">
        <v>22</v>
      </c>
      <c r="BC165" s="820"/>
      <c r="BD165" s="820">
        <v>23</v>
      </c>
      <c r="BE165" s="820"/>
      <c r="BF165" s="820">
        <v>24</v>
      </c>
      <c r="BG165" s="820"/>
      <c r="BH165" s="820">
        <v>25</v>
      </c>
      <c r="BI165" s="820"/>
      <c r="BJ165" s="820">
        <v>26</v>
      </c>
      <c r="BK165" s="820"/>
      <c r="BL165" s="820">
        <v>27</v>
      </c>
      <c r="BM165" s="820"/>
      <c r="BN165" s="820">
        <v>28</v>
      </c>
      <c r="BO165" s="820"/>
      <c r="BP165" s="820">
        <v>29</v>
      </c>
      <c r="BQ165" s="820"/>
      <c r="BR165" s="820">
        <v>30</v>
      </c>
      <c r="BS165" s="820"/>
      <c r="BT165" s="820">
        <v>31</v>
      </c>
      <c r="BU165" s="820"/>
      <c r="BV165" s="820">
        <v>32</v>
      </c>
      <c r="BW165" s="820"/>
      <c r="BX165" s="820">
        <v>33</v>
      </c>
      <c r="BY165" s="820"/>
      <c r="BZ165" s="820">
        <v>34</v>
      </c>
      <c r="CA165" s="820"/>
      <c r="CB165" s="820">
        <v>35</v>
      </c>
      <c r="CC165" s="820"/>
      <c r="CD165" s="820">
        <v>36</v>
      </c>
      <c r="CE165" s="820"/>
      <c r="CF165" s="820">
        <v>37</v>
      </c>
      <c r="CG165" s="820"/>
      <c r="CH165" s="820">
        <v>38</v>
      </c>
      <c r="CI165" s="820"/>
      <c r="CJ165" s="820">
        <v>39</v>
      </c>
      <c r="CK165" s="827"/>
      <c r="CL165" s="1079">
        <v>0</v>
      </c>
      <c r="CM165" s="1078"/>
      <c r="CN165" s="1078">
        <v>1</v>
      </c>
      <c r="CO165" s="1078"/>
      <c r="CP165" s="1078">
        <v>2</v>
      </c>
      <c r="CQ165" s="1078"/>
      <c r="CR165" s="1078">
        <v>3</v>
      </c>
      <c r="CS165" s="1078"/>
      <c r="CT165" s="1078">
        <v>4</v>
      </c>
      <c r="CU165" s="1078"/>
      <c r="CV165" s="1078">
        <v>5</v>
      </c>
      <c r="CW165" s="1078"/>
      <c r="CX165" s="1078">
        <v>6</v>
      </c>
      <c r="CY165" s="1078"/>
      <c r="CZ165" s="1078">
        <v>7</v>
      </c>
      <c r="DA165" s="1078"/>
      <c r="DB165" s="1078">
        <v>8</v>
      </c>
      <c r="DC165" s="1078"/>
      <c r="DD165" s="1078">
        <v>9</v>
      </c>
      <c r="DE165" s="1080"/>
    </row>
    <row r="166" spans="1:109" ht="14.25" thickBot="1" x14ac:dyDescent="0.35">
      <c r="AY166" s="720"/>
      <c r="AZ166" s="720"/>
      <c r="BA166" s="720"/>
      <c r="BB166" s="720"/>
      <c r="BN166" s="720"/>
      <c r="BO166" s="720"/>
      <c r="BP166" s="720"/>
      <c r="BQ166" s="720"/>
    </row>
    <row r="167" spans="1:109" ht="14.25" thickBot="1" x14ac:dyDescent="0.35">
      <c r="A167" s="1082" t="s">
        <v>2800</v>
      </c>
      <c r="B167" s="307" t="s">
        <v>421</v>
      </c>
      <c r="C167" s="35" t="s">
        <v>2814</v>
      </c>
      <c r="D167" s="46"/>
      <c r="E167" s="46"/>
      <c r="F167" s="46"/>
      <c r="G167" s="46"/>
      <c r="H167" s="46"/>
      <c r="I167" s="46"/>
      <c r="J167" s="737"/>
      <c r="K167" s="738"/>
      <c r="L167" s="738"/>
      <c r="M167" s="738"/>
      <c r="N167" s="738"/>
      <c r="O167" s="738"/>
      <c r="P167" s="738"/>
      <c r="Q167" s="739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737"/>
      <c r="AY167" s="738"/>
      <c r="AZ167" s="738"/>
      <c r="BA167" s="738"/>
      <c r="BB167" s="738"/>
      <c r="BC167" s="738"/>
      <c r="BD167" s="738"/>
      <c r="BE167" s="739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737"/>
      <c r="CM167" s="738"/>
      <c r="CN167" s="738"/>
      <c r="CO167" s="738"/>
      <c r="CP167" s="738"/>
      <c r="CQ167" s="738"/>
      <c r="CR167" s="738"/>
      <c r="CS167" s="739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</row>
    <row r="168" spans="1:109" ht="7.9" customHeight="1" thickBot="1" x14ac:dyDescent="0.35">
      <c r="A168" s="1083"/>
      <c r="B168" s="307"/>
    </row>
    <row r="169" spans="1:109" ht="18" customHeight="1" thickBot="1" x14ac:dyDescent="0.35">
      <c r="A169" s="1083"/>
      <c r="B169" s="307" t="s">
        <v>2744</v>
      </c>
      <c r="D169" s="746" t="s">
        <v>2801</v>
      </c>
      <c r="E169" s="747"/>
      <c r="F169" s="747"/>
      <c r="G169" s="747"/>
      <c r="H169" s="747"/>
      <c r="I169" s="748"/>
      <c r="J169" s="46"/>
      <c r="K169" s="46"/>
      <c r="L169" s="724" t="s">
        <v>2802</v>
      </c>
      <c r="M169" s="725"/>
      <c r="N169" s="725"/>
      <c r="O169" s="725"/>
      <c r="P169" s="725"/>
      <c r="Q169" s="72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721" t="s">
        <v>2803</v>
      </c>
      <c r="AS169" s="722"/>
      <c r="AT169" s="722"/>
      <c r="AU169" s="722"/>
      <c r="AV169" s="722"/>
      <c r="AW169" s="723"/>
      <c r="AX169" s="46"/>
      <c r="AY169" s="46"/>
      <c r="AZ169" s="743" t="s">
        <v>2804</v>
      </c>
      <c r="BA169" s="744"/>
      <c r="BB169" s="744"/>
      <c r="BC169" s="744"/>
      <c r="BD169" s="744"/>
      <c r="BE169" s="745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746" t="s">
        <v>2801</v>
      </c>
      <c r="CG169" s="747"/>
      <c r="CH169" s="747"/>
      <c r="CI169" s="747"/>
      <c r="CJ169" s="747"/>
      <c r="CK169" s="748"/>
      <c r="CL169" s="46"/>
      <c r="CM169" s="46"/>
      <c r="CN169" s="724" t="s">
        <v>2802</v>
      </c>
      <c r="CO169" s="725"/>
      <c r="CP169" s="725"/>
      <c r="CQ169" s="725"/>
      <c r="CR169" s="725"/>
      <c r="CS169" s="72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</row>
    <row r="170" spans="1:109" ht="7.9" customHeight="1" thickBot="1" x14ac:dyDescent="0.35">
      <c r="A170" s="1083"/>
      <c r="B170" s="307"/>
      <c r="AX170" s="719"/>
      <c r="AY170" s="719"/>
      <c r="AZ170" s="719"/>
      <c r="BA170" s="719"/>
      <c r="BM170" s="719"/>
      <c r="BN170" s="719"/>
      <c r="BO170" s="719"/>
      <c r="BP170" s="719"/>
    </row>
    <row r="171" spans="1:109" ht="14.25" thickBot="1" x14ac:dyDescent="0.35">
      <c r="A171" s="1083"/>
      <c r="B171" s="307" t="s">
        <v>422</v>
      </c>
      <c r="C171" s="35" t="s">
        <v>2814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734"/>
      <c r="AE171" s="735"/>
      <c r="AF171" s="735"/>
      <c r="AG171" s="735"/>
      <c r="AH171" s="735"/>
      <c r="AI171" s="735"/>
      <c r="AJ171" s="735"/>
      <c r="AK171" s="73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734"/>
      <c r="BS171" s="735"/>
      <c r="BT171" s="735"/>
      <c r="BU171" s="735"/>
      <c r="BV171" s="735"/>
      <c r="BW171" s="735"/>
      <c r="BX171" s="735"/>
      <c r="BY171" s="73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</row>
    <row r="172" spans="1:109" ht="7.9" customHeight="1" thickBot="1" x14ac:dyDescent="0.35">
      <c r="A172" s="1083"/>
      <c r="B172" s="307"/>
    </row>
    <row r="173" spans="1:109" ht="18" customHeight="1" thickBot="1" x14ac:dyDescent="0.35">
      <c r="A173" s="1083"/>
      <c r="B173" s="307" t="s">
        <v>2745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752" t="s">
        <v>2808</v>
      </c>
      <c r="Y173" s="753"/>
      <c r="Z173" s="753"/>
      <c r="AA173" s="753"/>
      <c r="AB173" s="753"/>
      <c r="AC173" s="754"/>
      <c r="AD173" s="46"/>
      <c r="AE173" s="46"/>
      <c r="AF173" s="740" t="s">
        <v>2805</v>
      </c>
      <c r="AG173" s="741"/>
      <c r="AH173" s="741"/>
      <c r="AI173" s="741"/>
      <c r="AJ173" s="741"/>
      <c r="AK173" s="742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727" t="s">
        <v>2806</v>
      </c>
      <c r="BM173" s="728"/>
      <c r="BN173" s="728"/>
      <c r="BO173" s="728"/>
      <c r="BP173" s="728"/>
      <c r="BQ173" s="729"/>
      <c r="BR173" s="46"/>
      <c r="BS173" s="46"/>
      <c r="BT173" s="749" t="s">
        <v>2807</v>
      </c>
      <c r="BU173" s="750"/>
      <c r="BV173" s="750"/>
      <c r="BW173" s="750"/>
      <c r="BX173" s="750"/>
      <c r="BY173" s="751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752" t="s">
        <v>2808</v>
      </c>
      <c r="DA173" s="753"/>
      <c r="DB173" s="753"/>
      <c r="DC173" s="753"/>
      <c r="DD173" s="753"/>
      <c r="DE173" s="754"/>
    </row>
    <row r="174" spans="1:109" ht="18" customHeight="1" thickBot="1" x14ac:dyDescent="0.35">
      <c r="A174" s="85"/>
      <c r="B174" s="307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</row>
    <row r="175" spans="1:109" ht="14.25" thickBot="1" x14ac:dyDescent="0.35">
      <c r="A175" s="1082" t="s">
        <v>2810</v>
      </c>
      <c r="B175" s="307" t="s">
        <v>421</v>
      </c>
      <c r="C175" s="35" t="s">
        <v>2815</v>
      </c>
      <c r="D175" s="46"/>
      <c r="E175" s="46"/>
      <c r="F175" s="46"/>
      <c r="G175" s="46"/>
      <c r="H175" s="46"/>
      <c r="I175" s="46"/>
      <c r="J175" s="737"/>
      <c r="K175" s="738"/>
      <c r="L175" s="738"/>
      <c r="M175" s="738"/>
      <c r="N175" s="738"/>
      <c r="O175" s="738"/>
      <c r="P175" s="738"/>
      <c r="Q175" s="738"/>
      <c r="R175" s="738"/>
      <c r="S175" s="738"/>
      <c r="T175" s="738"/>
      <c r="U175" s="739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737"/>
      <c r="AY175" s="738"/>
      <c r="AZ175" s="738"/>
      <c r="BA175" s="738"/>
      <c r="BB175" s="738"/>
      <c r="BC175" s="738"/>
      <c r="BD175" s="738"/>
      <c r="BE175" s="738"/>
      <c r="BF175" s="738"/>
      <c r="BG175" s="738"/>
      <c r="BH175" s="738"/>
      <c r="BI175" s="739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737"/>
      <c r="CM175" s="738"/>
      <c r="CN175" s="738"/>
      <c r="CO175" s="738"/>
      <c r="CP175" s="738"/>
      <c r="CQ175" s="738"/>
      <c r="CR175" s="738"/>
      <c r="CS175" s="738"/>
      <c r="CT175" s="738"/>
      <c r="CU175" s="738"/>
      <c r="CV175" s="738"/>
      <c r="CW175" s="739"/>
      <c r="CX175" s="46"/>
      <c r="CY175" s="46"/>
      <c r="CZ175" s="46"/>
      <c r="DA175" s="46"/>
      <c r="DB175" s="46"/>
      <c r="DC175" s="46"/>
      <c r="DD175" s="46"/>
      <c r="DE175" s="46"/>
    </row>
    <row r="176" spans="1:109" ht="7.9" customHeight="1" thickBot="1" x14ac:dyDescent="0.35">
      <c r="A176" s="1083"/>
      <c r="B176" s="307"/>
    </row>
    <row r="177" spans="1:109" ht="18" customHeight="1" thickBot="1" x14ac:dyDescent="0.35">
      <c r="A177" s="1083"/>
      <c r="B177" s="307" t="s">
        <v>2744</v>
      </c>
      <c r="D177" s="746" t="s">
        <v>2801</v>
      </c>
      <c r="E177" s="747"/>
      <c r="F177" s="747"/>
      <c r="G177" s="747"/>
      <c r="H177" s="747"/>
      <c r="I177" s="748"/>
      <c r="J177" s="46"/>
      <c r="K177" s="46"/>
      <c r="L177" s="46"/>
      <c r="M177" s="46"/>
      <c r="N177" s="46"/>
      <c r="O177" s="46"/>
      <c r="P177" s="724" t="s">
        <v>2802</v>
      </c>
      <c r="Q177" s="725"/>
      <c r="R177" s="725"/>
      <c r="S177" s="725"/>
      <c r="T177" s="725"/>
      <c r="U177" s="72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721" t="s">
        <v>2803</v>
      </c>
      <c r="AS177" s="722"/>
      <c r="AT177" s="722"/>
      <c r="AU177" s="722"/>
      <c r="AV177" s="722"/>
      <c r="AW177" s="723"/>
      <c r="AX177" s="46"/>
      <c r="AY177" s="46"/>
      <c r="AZ177" s="46"/>
      <c r="BA177" s="46"/>
      <c r="BB177" s="46"/>
      <c r="BC177" s="46"/>
      <c r="BD177" s="743" t="s">
        <v>2804</v>
      </c>
      <c r="BE177" s="744"/>
      <c r="BF177" s="744"/>
      <c r="BG177" s="744"/>
      <c r="BH177" s="744"/>
      <c r="BI177" s="745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746" t="s">
        <v>2801</v>
      </c>
      <c r="CG177" s="747"/>
      <c r="CH177" s="747"/>
      <c r="CI177" s="747"/>
      <c r="CJ177" s="747"/>
      <c r="CK177" s="748"/>
      <c r="CL177" s="46"/>
      <c r="CM177" s="46"/>
      <c r="CN177" s="46"/>
      <c r="CO177" s="46"/>
      <c r="CP177" s="46"/>
      <c r="CQ177" s="46"/>
      <c r="CR177" s="724" t="s">
        <v>2802</v>
      </c>
      <c r="CS177" s="725"/>
      <c r="CT177" s="725"/>
      <c r="CU177" s="725"/>
      <c r="CV177" s="725"/>
      <c r="CW177" s="726"/>
      <c r="CX177" s="46"/>
      <c r="CY177" s="46"/>
      <c r="CZ177" s="46"/>
      <c r="DA177" s="46"/>
      <c r="DB177" s="46"/>
      <c r="DC177" s="46"/>
      <c r="DD177" s="46"/>
      <c r="DE177" s="46"/>
    </row>
    <row r="178" spans="1:109" ht="7.9" customHeight="1" thickBot="1" x14ac:dyDescent="0.35">
      <c r="A178" s="1083"/>
      <c r="B178" s="307"/>
      <c r="AX178" s="755"/>
      <c r="AY178" s="755"/>
      <c r="AZ178" s="755"/>
      <c r="BA178" s="755"/>
      <c r="BM178" s="755"/>
      <c r="BN178" s="755"/>
      <c r="BO178" s="755"/>
      <c r="BP178" s="755"/>
    </row>
    <row r="179" spans="1:109" ht="14.25" thickBot="1" x14ac:dyDescent="0.35">
      <c r="A179" s="1083"/>
      <c r="B179" s="307" t="s">
        <v>422</v>
      </c>
      <c r="C179" s="35" t="s">
        <v>2815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734"/>
      <c r="AE179" s="735"/>
      <c r="AF179" s="735"/>
      <c r="AG179" s="735"/>
      <c r="AH179" s="735"/>
      <c r="AI179" s="735"/>
      <c r="AJ179" s="735"/>
      <c r="AK179" s="735"/>
      <c r="AL179" s="735"/>
      <c r="AM179" s="735"/>
      <c r="AN179" s="735"/>
      <c r="AO179" s="73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734"/>
      <c r="BS179" s="735"/>
      <c r="BT179" s="735"/>
      <c r="BU179" s="735"/>
      <c r="BV179" s="735"/>
      <c r="BW179" s="735"/>
      <c r="BX179" s="735"/>
      <c r="BY179" s="735"/>
      <c r="BZ179" s="735"/>
      <c r="CA179" s="735"/>
      <c r="CB179" s="735"/>
      <c r="CC179" s="73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</row>
    <row r="180" spans="1:109" ht="7.9" customHeight="1" thickBot="1" x14ac:dyDescent="0.35">
      <c r="A180" s="1083"/>
      <c r="B180" s="307"/>
    </row>
    <row r="181" spans="1:109" ht="18" customHeight="1" thickBot="1" x14ac:dyDescent="0.35">
      <c r="A181" s="1083"/>
      <c r="B181" s="307" t="s">
        <v>2745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752" t="s">
        <v>2808</v>
      </c>
      <c r="Y181" s="753"/>
      <c r="Z181" s="753"/>
      <c r="AA181" s="753"/>
      <c r="AB181" s="753"/>
      <c r="AC181" s="754"/>
      <c r="AD181" s="46"/>
      <c r="AE181" s="46"/>
      <c r="AF181" s="46"/>
      <c r="AG181" s="46"/>
      <c r="AH181" s="46"/>
      <c r="AI181" s="46"/>
      <c r="AJ181" s="740" t="s">
        <v>2805</v>
      </c>
      <c r="AK181" s="741"/>
      <c r="AL181" s="741"/>
      <c r="AM181" s="741"/>
      <c r="AN181" s="741"/>
      <c r="AO181" s="742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727" t="s">
        <v>2806</v>
      </c>
      <c r="BM181" s="728"/>
      <c r="BN181" s="728"/>
      <c r="BO181" s="728"/>
      <c r="BP181" s="728"/>
      <c r="BQ181" s="729"/>
      <c r="BR181" s="46"/>
      <c r="BS181" s="46"/>
      <c r="BT181" s="46"/>
      <c r="BU181" s="46"/>
      <c r="BV181" s="46"/>
      <c r="BW181" s="46"/>
      <c r="BX181" s="749" t="s">
        <v>2807</v>
      </c>
      <c r="BY181" s="750"/>
      <c r="BZ181" s="750"/>
      <c r="CA181" s="750"/>
      <c r="CB181" s="750"/>
      <c r="CC181" s="751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752" t="s">
        <v>2808</v>
      </c>
      <c r="DA181" s="753"/>
      <c r="DB181" s="753"/>
      <c r="DC181" s="753"/>
      <c r="DD181" s="753"/>
      <c r="DE181" s="754"/>
    </row>
    <row r="182" spans="1:109" ht="18" customHeight="1" thickBot="1" x14ac:dyDescent="0.35">
      <c r="A182" s="85"/>
      <c r="B182" s="307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</row>
    <row r="183" spans="1:109" ht="14.25" thickBot="1" x14ac:dyDescent="0.35">
      <c r="A183" s="1082" t="s">
        <v>2811</v>
      </c>
      <c r="B183" s="307" t="s">
        <v>421</v>
      </c>
      <c r="C183" s="35" t="s">
        <v>2816</v>
      </c>
      <c r="D183" s="46"/>
      <c r="E183" s="46"/>
      <c r="F183" s="46"/>
      <c r="G183" s="46"/>
      <c r="H183" s="46"/>
      <c r="I183" s="46"/>
      <c r="J183" s="737"/>
      <c r="K183" s="738"/>
      <c r="L183" s="738"/>
      <c r="M183" s="738"/>
      <c r="N183" s="738"/>
      <c r="O183" s="738"/>
      <c r="P183" s="738"/>
      <c r="Q183" s="738"/>
      <c r="R183" s="738"/>
      <c r="S183" s="738"/>
      <c r="T183" s="738"/>
      <c r="U183" s="738"/>
      <c r="V183" s="738"/>
      <c r="W183" s="738"/>
      <c r="X183" s="738"/>
      <c r="Y183" s="739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737"/>
      <c r="AY183" s="738"/>
      <c r="AZ183" s="738"/>
      <c r="BA183" s="738"/>
      <c r="BB183" s="738"/>
      <c r="BC183" s="738"/>
      <c r="BD183" s="738"/>
      <c r="BE183" s="738"/>
      <c r="BF183" s="738"/>
      <c r="BG183" s="738"/>
      <c r="BH183" s="738"/>
      <c r="BI183" s="738"/>
      <c r="BJ183" s="738"/>
      <c r="BK183" s="738"/>
      <c r="BL183" s="738"/>
      <c r="BM183" s="739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737"/>
      <c r="CM183" s="738"/>
      <c r="CN183" s="738"/>
      <c r="CO183" s="738"/>
      <c r="CP183" s="738"/>
      <c r="CQ183" s="738"/>
      <c r="CR183" s="738"/>
      <c r="CS183" s="738"/>
      <c r="CT183" s="738"/>
      <c r="CU183" s="738"/>
      <c r="CV183" s="738"/>
      <c r="CW183" s="738"/>
      <c r="CX183" s="738"/>
      <c r="CY183" s="738"/>
      <c r="CZ183" s="738"/>
      <c r="DA183" s="739"/>
      <c r="DB183" s="46"/>
      <c r="DC183" s="46"/>
      <c r="DD183" s="46"/>
      <c r="DE183" s="46"/>
    </row>
    <row r="184" spans="1:109" ht="7.9" customHeight="1" thickBot="1" x14ac:dyDescent="0.35">
      <c r="A184" s="1083"/>
      <c r="B184" s="307"/>
    </row>
    <row r="185" spans="1:109" ht="18" customHeight="1" thickBot="1" x14ac:dyDescent="0.35">
      <c r="A185" s="1083"/>
      <c r="B185" s="307" t="s">
        <v>2744</v>
      </c>
      <c r="D185" s="746" t="s">
        <v>2801</v>
      </c>
      <c r="E185" s="747"/>
      <c r="F185" s="747"/>
      <c r="G185" s="747"/>
      <c r="H185" s="747"/>
      <c r="I185" s="748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724" t="s">
        <v>2802</v>
      </c>
      <c r="U185" s="725"/>
      <c r="V185" s="725"/>
      <c r="W185" s="725"/>
      <c r="X185" s="725"/>
      <c r="Y185" s="72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721" t="s">
        <v>2803</v>
      </c>
      <c r="AS185" s="722"/>
      <c r="AT185" s="722"/>
      <c r="AU185" s="722"/>
      <c r="AV185" s="722"/>
      <c r="AW185" s="723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743" t="s">
        <v>2804</v>
      </c>
      <c r="BI185" s="744"/>
      <c r="BJ185" s="744"/>
      <c r="BK185" s="744"/>
      <c r="BL185" s="744"/>
      <c r="BM185" s="745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746" t="s">
        <v>2801</v>
      </c>
      <c r="CG185" s="747"/>
      <c r="CH185" s="747"/>
      <c r="CI185" s="747"/>
      <c r="CJ185" s="747"/>
      <c r="CK185" s="748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724" t="s">
        <v>2802</v>
      </c>
      <c r="CW185" s="725"/>
      <c r="CX185" s="725"/>
      <c r="CY185" s="725"/>
      <c r="CZ185" s="725"/>
      <c r="DA185" s="726"/>
      <c r="DB185" s="46"/>
      <c r="DC185" s="46"/>
      <c r="DD185" s="46"/>
      <c r="DE185" s="46"/>
    </row>
    <row r="186" spans="1:109" ht="7.9" customHeight="1" thickBot="1" x14ac:dyDescent="0.35">
      <c r="A186" s="1083"/>
      <c r="B186" s="307"/>
      <c r="AX186" s="755"/>
      <c r="AY186" s="755"/>
      <c r="AZ186" s="755"/>
      <c r="BA186" s="755"/>
      <c r="BM186" s="755"/>
      <c r="BN186" s="755"/>
      <c r="BO186" s="755"/>
      <c r="BP186" s="755"/>
    </row>
    <row r="187" spans="1:109" ht="14.25" thickBot="1" x14ac:dyDescent="0.35">
      <c r="A187" s="1083"/>
      <c r="B187" s="307" t="s">
        <v>422</v>
      </c>
      <c r="C187" s="35" t="s">
        <v>2816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734"/>
      <c r="AE187" s="735"/>
      <c r="AF187" s="735"/>
      <c r="AG187" s="735"/>
      <c r="AH187" s="735"/>
      <c r="AI187" s="735"/>
      <c r="AJ187" s="735"/>
      <c r="AK187" s="735"/>
      <c r="AL187" s="735"/>
      <c r="AM187" s="735"/>
      <c r="AN187" s="735"/>
      <c r="AO187" s="735"/>
      <c r="AP187" s="735"/>
      <c r="AQ187" s="735"/>
      <c r="AR187" s="735"/>
      <c r="AS187" s="73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734"/>
      <c r="BS187" s="735"/>
      <c r="BT187" s="735"/>
      <c r="BU187" s="735"/>
      <c r="BV187" s="735"/>
      <c r="BW187" s="735"/>
      <c r="BX187" s="735"/>
      <c r="BY187" s="735"/>
      <c r="BZ187" s="735"/>
      <c r="CA187" s="735"/>
      <c r="CB187" s="735"/>
      <c r="CC187" s="735"/>
      <c r="CD187" s="735"/>
      <c r="CE187" s="735"/>
      <c r="CF187" s="735"/>
      <c r="CG187" s="73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</row>
    <row r="188" spans="1:109" ht="7.9" customHeight="1" thickBot="1" x14ac:dyDescent="0.35">
      <c r="A188" s="1083"/>
      <c r="B188" s="307"/>
    </row>
    <row r="189" spans="1:109" ht="18" customHeight="1" thickBot="1" x14ac:dyDescent="0.35">
      <c r="A189" s="1083"/>
      <c r="B189" s="307" t="s">
        <v>2745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752" t="s">
        <v>2808</v>
      </c>
      <c r="Y189" s="753"/>
      <c r="Z189" s="753"/>
      <c r="AA189" s="753"/>
      <c r="AB189" s="753"/>
      <c r="AC189" s="754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740" t="s">
        <v>2805</v>
      </c>
      <c r="AO189" s="741"/>
      <c r="AP189" s="741"/>
      <c r="AQ189" s="741"/>
      <c r="AR189" s="741"/>
      <c r="AS189" s="742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727" t="s">
        <v>2806</v>
      </c>
      <c r="BM189" s="728"/>
      <c r="BN189" s="728"/>
      <c r="BO189" s="728"/>
      <c r="BP189" s="728"/>
      <c r="BQ189" s="729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749" t="s">
        <v>2807</v>
      </c>
      <c r="CC189" s="750"/>
      <c r="CD189" s="750"/>
      <c r="CE189" s="750"/>
      <c r="CF189" s="750"/>
      <c r="CG189" s="751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752" t="s">
        <v>2808</v>
      </c>
      <c r="DA189" s="753"/>
      <c r="DB189" s="753"/>
      <c r="DC189" s="753"/>
      <c r="DD189" s="753"/>
      <c r="DE189" s="754"/>
    </row>
    <row r="190" spans="1:109" ht="18" customHeight="1" thickBot="1" x14ac:dyDescent="0.35">
      <c r="A190" s="85"/>
      <c r="B190" s="307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</row>
    <row r="191" spans="1:109" ht="16.149999999999999" customHeight="1" thickBot="1" x14ac:dyDescent="0.35">
      <c r="A191" s="1082" t="s">
        <v>2809</v>
      </c>
      <c r="B191" s="307" t="s">
        <v>421</v>
      </c>
      <c r="C191" s="35" t="s">
        <v>2817</v>
      </c>
      <c r="D191" s="46"/>
      <c r="E191" s="46"/>
      <c r="F191" s="46"/>
      <c r="G191" s="46"/>
      <c r="H191" s="46"/>
      <c r="I191" s="46"/>
      <c r="J191" s="737"/>
      <c r="K191" s="738"/>
      <c r="L191" s="738"/>
      <c r="M191" s="738"/>
      <c r="N191" s="738"/>
      <c r="O191" s="738"/>
      <c r="P191" s="738"/>
      <c r="Q191" s="738"/>
      <c r="R191" s="738"/>
      <c r="S191" s="738"/>
      <c r="T191" s="738"/>
      <c r="U191" s="738"/>
      <c r="V191" s="738"/>
      <c r="W191" s="738"/>
      <c r="X191" s="738"/>
      <c r="Y191" s="738"/>
      <c r="Z191" s="738"/>
      <c r="AA191" s="738"/>
      <c r="AB191" s="738"/>
      <c r="AC191" s="739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737"/>
      <c r="AY191" s="738"/>
      <c r="AZ191" s="738"/>
      <c r="BA191" s="738"/>
      <c r="BB191" s="738"/>
      <c r="BC191" s="738"/>
      <c r="BD191" s="738"/>
      <c r="BE191" s="738"/>
      <c r="BF191" s="738"/>
      <c r="BG191" s="738"/>
      <c r="BH191" s="738"/>
      <c r="BI191" s="738"/>
      <c r="BJ191" s="738"/>
      <c r="BK191" s="738"/>
      <c r="BL191" s="738"/>
      <c r="BM191" s="738"/>
      <c r="BN191" s="738"/>
      <c r="BO191" s="738"/>
      <c r="BP191" s="738"/>
      <c r="BQ191" s="739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737"/>
      <c r="CM191" s="738"/>
      <c r="CN191" s="738"/>
      <c r="CO191" s="738"/>
      <c r="CP191" s="738"/>
      <c r="CQ191" s="738"/>
      <c r="CR191" s="738"/>
      <c r="CS191" s="738"/>
      <c r="CT191" s="738"/>
      <c r="CU191" s="738"/>
      <c r="CV191" s="738"/>
      <c r="CW191" s="738"/>
      <c r="CX191" s="738"/>
      <c r="CY191" s="738"/>
      <c r="CZ191" s="738"/>
      <c r="DA191" s="738"/>
      <c r="DB191" s="738"/>
      <c r="DC191" s="738"/>
      <c r="DD191" s="738"/>
      <c r="DE191" s="739"/>
    </row>
    <row r="192" spans="1:109" ht="7.9" customHeight="1" thickBot="1" x14ac:dyDescent="0.35">
      <c r="A192" s="1082"/>
      <c r="B192" s="307"/>
      <c r="AX192" s="755"/>
      <c r="AY192" s="755"/>
      <c r="AZ192" s="755"/>
      <c r="BA192" s="755"/>
      <c r="BM192" s="755"/>
      <c r="BN192" s="755"/>
      <c r="BO192" s="755"/>
      <c r="BP192" s="755"/>
    </row>
    <row r="193" spans="1:109" ht="18" customHeight="1" thickBot="1" x14ac:dyDescent="0.35">
      <c r="A193" s="1082"/>
      <c r="B193" s="307" t="s">
        <v>2744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724" t="s">
        <v>2802</v>
      </c>
      <c r="Y193" s="725"/>
      <c r="Z193" s="725"/>
      <c r="AA193" s="725"/>
      <c r="AB193" s="725"/>
      <c r="AC193" s="72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721" t="s">
        <v>2803</v>
      </c>
      <c r="AS193" s="722"/>
      <c r="AT193" s="722"/>
      <c r="AU193" s="722"/>
      <c r="AV193" s="722"/>
      <c r="AW193" s="723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743" t="s">
        <v>2804</v>
      </c>
      <c r="BM193" s="744"/>
      <c r="BN193" s="744"/>
      <c r="BO193" s="744"/>
      <c r="BP193" s="744"/>
      <c r="BQ193" s="745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746" t="s">
        <v>2801</v>
      </c>
      <c r="CG193" s="747"/>
      <c r="CH193" s="747"/>
      <c r="CI193" s="747"/>
      <c r="CJ193" s="747"/>
      <c r="CK193" s="748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724" t="s">
        <v>2802</v>
      </c>
      <c r="DA193" s="725"/>
      <c r="DB193" s="725"/>
      <c r="DC193" s="725"/>
      <c r="DD193" s="725"/>
      <c r="DE193" s="726"/>
    </row>
    <row r="194" spans="1:109" ht="7.9" customHeight="1" thickBot="1" x14ac:dyDescent="0.35">
      <c r="A194" s="1082"/>
      <c r="B194" s="307"/>
    </row>
    <row r="195" spans="1:109" ht="14.25" thickBot="1" x14ac:dyDescent="0.35">
      <c r="A195" s="1082"/>
      <c r="B195" s="307" t="s">
        <v>422</v>
      </c>
      <c r="C195" s="35" t="s">
        <v>2817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734"/>
      <c r="AE195" s="735"/>
      <c r="AF195" s="735"/>
      <c r="AG195" s="735"/>
      <c r="AH195" s="735"/>
      <c r="AI195" s="735"/>
      <c r="AJ195" s="735"/>
      <c r="AK195" s="735"/>
      <c r="AL195" s="735"/>
      <c r="AM195" s="735"/>
      <c r="AN195" s="735"/>
      <c r="AO195" s="735"/>
      <c r="AP195" s="735"/>
      <c r="AQ195" s="735"/>
      <c r="AR195" s="735"/>
      <c r="AS195" s="735"/>
      <c r="AT195" s="735"/>
      <c r="AU195" s="735"/>
      <c r="AV195" s="735"/>
      <c r="AW195" s="73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734"/>
      <c r="BS195" s="735"/>
      <c r="BT195" s="735"/>
      <c r="BU195" s="735"/>
      <c r="BV195" s="735"/>
      <c r="BW195" s="735"/>
      <c r="BX195" s="735"/>
      <c r="BY195" s="735"/>
      <c r="BZ195" s="735"/>
      <c r="CA195" s="735"/>
      <c r="CB195" s="735"/>
      <c r="CC195" s="735"/>
      <c r="CD195" s="735"/>
      <c r="CE195" s="735"/>
      <c r="CF195" s="735"/>
      <c r="CG195" s="735"/>
      <c r="CH195" s="735"/>
      <c r="CI195" s="735"/>
      <c r="CJ195" s="735"/>
      <c r="CK195" s="73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</row>
    <row r="196" spans="1:109" ht="7.9" customHeight="1" thickBot="1" x14ac:dyDescent="0.35">
      <c r="A196" s="1082"/>
    </row>
    <row r="197" spans="1:109" ht="18" customHeight="1" thickBot="1" x14ac:dyDescent="0.35">
      <c r="A197" s="1082"/>
      <c r="B197" s="307" t="s">
        <v>2745</v>
      </c>
      <c r="D197" s="749" t="s">
        <v>2807</v>
      </c>
      <c r="E197" s="750"/>
      <c r="F197" s="750"/>
      <c r="G197" s="750"/>
      <c r="H197" s="750"/>
      <c r="I197" s="751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752" t="s">
        <v>2808</v>
      </c>
      <c r="Y197" s="753"/>
      <c r="Z197" s="753"/>
      <c r="AA197" s="753"/>
      <c r="AB197" s="753"/>
      <c r="AC197" s="754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740" t="s">
        <v>2805</v>
      </c>
      <c r="AS197" s="741"/>
      <c r="AT197" s="741"/>
      <c r="AU197" s="741"/>
      <c r="AV197" s="741"/>
      <c r="AW197" s="742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727" t="s">
        <v>2806</v>
      </c>
      <c r="BM197" s="728"/>
      <c r="BN197" s="728"/>
      <c r="BO197" s="728"/>
      <c r="BP197" s="728"/>
      <c r="BQ197" s="729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749" t="s">
        <v>2807</v>
      </c>
      <c r="CG197" s="750"/>
      <c r="CH197" s="750"/>
      <c r="CI197" s="750"/>
      <c r="CJ197" s="750"/>
      <c r="CK197" s="751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752" t="s">
        <v>2808</v>
      </c>
      <c r="DA197" s="753"/>
      <c r="DB197" s="753"/>
      <c r="DC197" s="753"/>
      <c r="DD197" s="753"/>
      <c r="DE197" s="754"/>
    </row>
    <row r="198" spans="1:109" ht="14.25" thickBot="1" x14ac:dyDescent="0.35">
      <c r="AX198" s="755"/>
      <c r="AY198" s="755"/>
      <c r="AZ198" s="755"/>
      <c r="BA198" s="755"/>
      <c r="BM198" s="755"/>
      <c r="BN198" s="755"/>
      <c r="BO198" s="755"/>
      <c r="BP198" s="755"/>
    </row>
    <row r="199" spans="1:109" ht="16.149999999999999" customHeight="1" thickBot="1" x14ac:dyDescent="0.35">
      <c r="A199" s="1082" t="s">
        <v>2812</v>
      </c>
      <c r="B199" s="307" t="s">
        <v>421</v>
      </c>
      <c r="C199" s="35" t="s">
        <v>2813</v>
      </c>
      <c r="D199" s="46"/>
      <c r="E199" s="46"/>
      <c r="F199" s="46"/>
      <c r="G199" s="46"/>
      <c r="H199" s="46"/>
      <c r="I199" s="46"/>
      <c r="J199" s="737"/>
      <c r="K199" s="738"/>
      <c r="L199" s="738"/>
      <c r="M199" s="738"/>
      <c r="N199" s="738"/>
      <c r="O199" s="738"/>
      <c r="P199" s="738"/>
      <c r="Q199" s="738"/>
      <c r="R199" s="738"/>
      <c r="S199" s="738"/>
      <c r="T199" s="738"/>
      <c r="U199" s="738"/>
      <c r="V199" s="738"/>
      <c r="W199" s="738"/>
      <c r="X199" s="738"/>
      <c r="Y199" s="738"/>
      <c r="Z199" s="738"/>
      <c r="AA199" s="738"/>
      <c r="AB199" s="738"/>
      <c r="AC199" s="738"/>
      <c r="AD199" s="738"/>
      <c r="AE199" s="738"/>
      <c r="AF199" s="738"/>
      <c r="AG199" s="738"/>
      <c r="AH199" s="738"/>
      <c r="AI199" s="738"/>
      <c r="AJ199" s="738"/>
      <c r="AK199" s="738"/>
      <c r="AL199" s="738"/>
      <c r="AM199" s="738"/>
      <c r="AN199" s="738"/>
      <c r="AO199" s="738"/>
      <c r="AP199" s="738"/>
      <c r="AQ199" s="738"/>
      <c r="AR199" s="738"/>
      <c r="AS199" s="738"/>
      <c r="AT199" s="738"/>
      <c r="AU199" s="738"/>
      <c r="AV199" s="738"/>
      <c r="AW199" s="738"/>
      <c r="AX199" s="738"/>
      <c r="AY199" s="738"/>
      <c r="AZ199" s="738"/>
      <c r="BA199" s="738"/>
      <c r="BB199" s="738"/>
      <c r="BC199" s="738"/>
      <c r="BD199" s="738"/>
      <c r="BE199" s="738"/>
      <c r="BF199" s="738"/>
      <c r="BG199" s="738"/>
      <c r="BH199" s="738"/>
      <c r="BI199" s="738"/>
      <c r="BJ199" s="738"/>
      <c r="BK199" s="738"/>
      <c r="BL199" s="738"/>
      <c r="BM199" s="738"/>
      <c r="BN199" s="738"/>
      <c r="BO199" s="738"/>
      <c r="BP199" s="738"/>
      <c r="BQ199" s="738"/>
      <c r="BR199" s="738"/>
      <c r="BS199" s="738"/>
      <c r="BT199" s="738"/>
      <c r="BU199" s="738"/>
      <c r="BV199" s="738"/>
      <c r="BW199" s="738"/>
      <c r="BX199" s="738"/>
      <c r="BY199" s="738"/>
      <c r="BZ199" s="738"/>
      <c r="CA199" s="738"/>
      <c r="CB199" s="738"/>
      <c r="CC199" s="738"/>
      <c r="CD199" s="738"/>
      <c r="CE199" s="738"/>
      <c r="CF199" s="738"/>
      <c r="CG199" s="738"/>
      <c r="CH199" s="738"/>
      <c r="CI199" s="738"/>
      <c r="CJ199" s="738"/>
      <c r="CK199" s="738"/>
      <c r="CL199" s="738"/>
      <c r="CM199" s="738"/>
      <c r="CN199" s="738"/>
      <c r="CO199" s="738"/>
      <c r="CP199" s="738"/>
      <c r="CQ199" s="738"/>
      <c r="CR199" s="738"/>
      <c r="CS199" s="738"/>
      <c r="CT199" s="738"/>
      <c r="CU199" s="738"/>
      <c r="CV199" s="738"/>
      <c r="CW199" s="738"/>
      <c r="CX199" s="738"/>
      <c r="CY199" s="738"/>
      <c r="CZ199" s="738"/>
      <c r="DA199" s="738"/>
      <c r="DB199" s="738"/>
      <c r="DC199" s="738"/>
      <c r="DD199" s="738"/>
      <c r="DE199" s="739"/>
    </row>
    <row r="200" spans="1:109" ht="7.9" customHeight="1" thickBot="1" x14ac:dyDescent="0.35">
      <c r="A200" s="1082"/>
      <c r="B200" s="307"/>
      <c r="AX200" s="755"/>
      <c r="AY200" s="755"/>
      <c r="AZ200" s="755"/>
      <c r="BA200" s="755"/>
      <c r="BM200" s="755"/>
      <c r="BN200" s="755"/>
      <c r="BO200" s="755"/>
      <c r="BP200" s="755"/>
    </row>
    <row r="201" spans="1:109" ht="18" customHeight="1" thickBot="1" x14ac:dyDescent="0.35">
      <c r="A201" s="1082"/>
      <c r="B201" s="307" t="s">
        <v>2744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724" t="s">
        <v>2802</v>
      </c>
      <c r="Y201" s="725"/>
      <c r="Z201" s="725"/>
      <c r="AA201" s="725"/>
      <c r="AB201" s="725"/>
      <c r="AC201" s="72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721" t="s">
        <v>2803</v>
      </c>
      <c r="AS201" s="722"/>
      <c r="AT201" s="722"/>
      <c r="AU201" s="722"/>
      <c r="AV201" s="722"/>
      <c r="AW201" s="723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743" t="s">
        <v>2804</v>
      </c>
      <c r="BM201" s="744"/>
      <c r="BN201" s="744"/>
      <c r="BO201" s="744"/>
      <c r="BP201" s="744"/>
      <c r="BQ201" s="745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746" t="s">
        <v>2801</v>
      </c>
      <c r="CG201" s="747"/>
      <c r="CH201" s="747"/>
      <c r="CI201" s="747"/>
      <c r="CJ201" s="747"/>
      <c r="CK201" s="748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724" t="s">
        <v>2802</v>
      </c>
      <c r="DA201" s="725"/>
      <c r="DB201" s="725"/>
      <c r="DC201" s="725"/>
      <c r="DD201" s="725"/>
      <c r="DE201" s="726"/>
    </row>
    <row r="202" spans="1:109" ht="7.9" customHeight="1" thickBot="1" x14ac:dyDescent="0.35">
      <c r="A202" s="1082"/>
      <c r="B202" s="307"/>
    </row>
    <row r="203" spans="1:109" ht="14.25" thickBot="1" x14ac:dyDescent="0.35">
      <c r="A203" s="1082"/>
      <c r="B203" s="307" t="s">
        <v>422</v>
      </c>
      <c r="C203" s="35" t="s">
        <v>2813</v>
      </c>
      <c r="D203" s="46"/>
      <c r="E203" s="46"/>
      <c r="F203" s="46"/>
      <c r="G203" s="46"/>
      <c r="H203" s="46"/>
      <c r="I203" s="46"/>
      <c r="J203" s="734"/>
      <c r="K203" s="735"/>
      <c r="L203" s="735"/>
      <c r="M203" s="735"/>
      <c r="N203" s="735"/>
      <c r="O203" s="735"/>
      <c r="P203" s="735"/>
      <c r="Q203" s="735"/>
      <c r="R203" s="735"/>
      <c r="S203" s="735"/>
      <c r="T203" s="735"/>
      <c r="U203" s="735"/>
      <c r="V203" s="735"/>
      <c r="W203" s="735"/>
      <c r="X203" s="735"/>
      <c r="Y203" s="735"/>
      <c r="Z203" s="735"/>
      <c r="AA203" s="735"/>
      <c r="AB203" s="735"/>
      <c r="AC203" s="735"/>
      <c r="AD203" s="735"/>
      <c r="AE203" s="735"/>
      <c r="AF203" s="735"/>
      <c r="AG203" s="735"/>
      <c r="AH203" s="735"/>
      <c r="AI203" s="735"/>
      <c r="AJ203" s="735"/>
      <c r="AK203" s="735"/>
      <c r="AL203" s="735"/>
      <c r="AM203" s="735"/>
      <c r="AN203" s="735"/>
      <c r="AO203" s="735"/>
      <c r="AP203" s="735"/>
      <c r="AQ203" s="735"/>
      <c r="AR203" s="735"/>
      <c r="AS203" s="735"/>
      <c r="AT203" s="735"/>
      <c r="AU203" s="735"/>
      <c r="AV203" s="735"/>
      <c r="AW203" s="735"/>
      <c r="AX203" s="735"/>
      <c r="AY203" s="735"/>
      <c r="AZ203" s="735"/>
      <c r="BA203" s="735"/>
      <c r="BB203" s="735"/>
      <c r="BC203" s="735"/>
      <c r="BD203" s="735"/>
      <c r="BE203" s="735"/>
      <c r="BF203" s="735"/>
      <c r="BG203" s="735"/>
      <c r="BH203" s="735"/>
      <c r="BI203" s="735"/>
      <c r="BJ203" s="735"/>
      <c r="BK203" s="735"/>
      <c r="BL203" s="735"/>
      <c r="BM203" s="735"/>
      <c r="BN203" s="735"/>
      <c r="BO203" s="735"/>
      <c r="BP203" s="735"/>
      <c r="BQ203" s="735"/>
      <c r="BR203" s="735"/>
      <c r="BS203" s="735"/>
      <c r="BT203" s="735"/>
      <c r="BU203" s="735"/>
      <c r="BV203" s="735"/>
      <c r="BW203" s="735"/>
      <c r="BX203" s="735"/>
      <c r="BY203" s="735"/>
      <c r="BZ203" s="735"/>
      <c r="CA203" s="735"/>
      <c r="CB203" s="735"/>
      <c r="CC203" s="735"/>
      <c r="CD203" s="735"/>
      <c r="CE203" s="735"/>
      <c r="CF203" s="735"/>
      <c r="CG203" s="735"/>
      <c r="CH203" s="735"/>
      <c r="CI203" s="735"/>
      <c r="CJ203" s="735"/>
      <c r="CK203" s="735"/>
      <c r="CL203" s="735"/>
      <c r="CM203" s="735"/>
      <c r="CN203" s="735"/>
      <c r="CO203" s="735"/>
      <c r="CP203" s="735"/>
      <c r="CQ203" s="735"/>
      <c r="CR203" s="735"/>
      <c r="CS203" s="735"/>
      <c r="CT203" s="735"/>
      <c r="CU203" s="735"/>
      <c r="CV203" s="735"/>
      <c r="CW203" s="735"/>
      <c r="CX203" s="735"/>
      <c r="CY203" s="735"/>
      <c r="CZ203" s="735"/>
      <c r="DA203" s="735"/>
      <c r="DB203" s="735"/>
      <c r="DC203" s="735"/>
      <c r="DD203" s="735"/>
      <c r="DE203" s="735"/>
    </row>
    <row r="204" spans="1:109" ht="7.9" customHeight="1" thickBot="1" x14ac:dyDescent="0.35">
      <c r="A204" s="1082"/>
    </row>
    <row r="205" spans="1:109" ht="18" customHeight="1" thickBot="1" x14ac:dyDescent="0.35">
      <c r="A205" s="1082"/>
      <c r="B205" s="307" t="s">
        <v>2745</v>
      </c>
      <c r="D205" s="749" t="s">
        <v>2807</v>
      </c>
      <c r="E205" s="750"/>
      <c r="F205" s="750"/>
      <c r="G205" s="750"/>
      <c r="H205" s="750"/>
      <c r="I205" s="751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752" t="s">
        <v>2808</v>
      </c>
      <c r="Y205" s="753"/>
      <c r="Z205" s="753"/>
      <c r="AA205" s="753"/>
      <c r="AB205" s="753"/>
      <c r="AC205" s="754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740" t="s">
        <v>2805</v>
      </c>
      <c r="AS205" s="741"/>
      <c r="AT205" s="741"/>
      <c r="AU205" s="741"/>
      <c r="AV205" s="741"/>
      <c r="AW205" s="742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727" t="s">
        <v>2806</v>
      </c>
      <c r="BM205" s="728"/>
      <c r="BN205" s="728"/>
      <c r="BO205" s="728"/>
      <c r="BP205" s="728"/>
      <c r="BQ205" s="729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749" t="s">
        <v>2807</v>
      </c>
      <c r="CG205" s="750"/>
      <c r="CH205" s="750"/>
      <c r="CI205" s="750"/>
      <c r="CJ205" s="750"/>
      <c r="CK205" s="751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752" t="s">
        <v>2808</v>
      </c>
      <c r="DA205" s="753"/>
      <c r="DB205" s="753"/>
      <c r="DC205" s="753"/>
      <c r="DD205" s="753"/>
      <c r="DE205" s="754"/>
    </row>
    <row r="206" spans="1:109" x14ac:dyDescent="0.3">
      <c r="AX206" s="755"/>
      <c r="AY206" s="755"/>
      <c r="AZ206" s="755"/>
      <c r="BA206" s="755"/>
      <c r="BM206" s="755"/>
      <c r="BN206" s="755"/>
      <c r="BO206" s="755"/>
      <c r="BP206" s="755"/>
    </row>
    <row r="207" spans="1:109" x14ac:dyDescent="0.3">
      <c r="AY207" s="719"/>
      <c r="AZ207" s="719"/>
      <c r="BA207" s="719"/>
      <c r="BB207" s="719"/>
      <c r="BN207" s="719"/>
      <c r="BO207" s="719"/>
      <c r="BP207" s="719"/>
      <c r="BQ207" s="719"/>
    </row>
    <row r="208" spans="1:109" x14ac:dyDescent="0.3">
      <c r="AY208" s="730"/>
      <c r="AZ208" s="730"/>
      <c r="BA208" s="730"/>
      <c r="BB208" s="730"/>
      <c r="BN208" s="730"/>
      <c r="BO208" s="730"/>
      <c r="BP208" s="730"/>
      <c r="BQ208" s="730"/>
    </row>
    <row r="209" spans="2:110" x14ac:dyDescent="0.3">
      <c r="AY209" s="730"/>
      <c r="AZ209" s="730"/>
      <c r="BA209" s="730"/>
      <c r="BB209" s="730"/>
      <c r="BN209" s="730"/>
      <c r="BO209" s="730"/>
      <c r="BP209" s="730"/>
      <c r="BQ209" s="730"/>
    </row>
    <row r="210" spans="2:110" x14ac:dyDescent="0.3">
      <c r="AY210" s="730"/>
      <c r="AZ210" s="730"/>
      <c r="BA210" s="730"/>
      <c r="BB210" s="730"/>
      <c r="BN210" s="730"/>
      <c r="BO210" s="730"/>
      <c r="BP210" s="730"/>
      <c r="BQ210" s="730"/>
    </row>
    <row r="212" spans="2:110" x14ac:dyDescent="0.3">
      <c r="B212" s="35" t="s">
        <v>2776</v>
      </c>
      <c r="J212" s="1011" t="s">
        <v>2756</v>
      </c>
      <c r="K212" s="1011"/>
      <c r="L212" s="1011"/>
      <c r="M212" s="1011"/>
      <c r="N212" s="1011" t="s">
        <v>2757</v>
      </c>
      <c r="O212" s="1011"/>
      <c r="P212" s="1011"/>
      <c r="Q212" s="1011"/>
      <c r="R212" s="1011" t="s">
        <v>2758</v>
      </c>
      <c r="S212" s="1011"/>
      <c r="T212" s="1011"/>
      <c r="U212" s="1011"/>
      <c r="V212" s="1011" t="s">
        <v>2759</v>
      </c>
      <c r="W212" s="1011"/>
      <c r="X212" s="1011"/>
      <c r="Y212" s="1011"/>
      <c r="Z212" s="1011" t="s">
        <v>2760</v>
      </c>
      <c r="AA212" s="1011"/>
      <c r="AB212" s="1011"/>
      <c r="AC212" s="1011"/>
      <c r="AD212" s="1011" t="s">
        <v>2761</v>
      </c>
      <c r="AE212" s="1011"/>
      <c r="AF212" s="1011"/>
      <c r="AG212" s="1011"/>
      <c r="AH212" s="1011" t="s">
        <v>2762</v>
      </c>
      <c r="AI212" s="1011"/>
      <c r="AJ212" s="1011"/>
      <c r="AK212" s="1011"/>
      <c r="AL212" s="1011" t="s">
        <v>2763</v>
      </c>
      <c r="AM212" s="1011"/>
      <c r="AN212" s="1011"/>
      <c r="AO212" s="1011"/>
      <c r="AP212" s="1011" t="s">
        <v>2764</v>
      </c>
      <c r="AQ212" s="1011"/>
      <c r="AR212" s="1011"/>
      <c r="AS212" s="1011"/>
      <c r="AT212" s="1011" t="s">
        <v>2765</v>
      </c>
      <c r="AU212" s="1011"/>
      <c r="AV212" s="1011"/>
      <c r="AW212" s="1011"/>
      <c r="AX212" s="1011" t="s">
        <v>2766</v>
      </c>
      <c r="AY212" s="1011"/>
      <c r="AZ212" s="1011"/>
      <c r="BA212" s="1011"/>
      <c r="BB212" s="1011" t="s">
        <v>2767</v>
      </c>
      <c r="BC212" s="1011"/>
      <c r="BD212" s="1011"/>
      <c r="BE212" s="1011"/>
      <c r="BF212" s="1011" t="s">
        <v>2768</v>
      </c>
      <c r="BG212" s="1011"/>
      <c r="BH212" s="1011"/>
      <c r="BI212" s="1011"/>
      <c r="BJ212" s="1011" t="s">
        <v>2769</v>
      </c>
      <c r="BK212" s="1011"/>
      <c r="BL212" s="1011"/>
      <c r="BM212" s="1011"/>
      <c r="BN212" s="1011" t="s">
        <v>2770</v>
      </c>
      <c r="BO212" s="1011"/>
      <c r="BP212" s="1011"/>
      <c r="BQ212" s="1011"/>
      <c r="BR212" s="1011" t="s">
        <v>2771</v>
      </c>
      <c r="BS212" s="1011"/>
      <c r="BT212" s="1011"/>
      <c r="BU212" s="1011"/>
      <c r="BV212" s="1011" t="s">
        <v>2772</v>
      </c>
      <c r="BW212" s="1011"/>
      <c r="BX212" s="1011"/>
      <c r="BY212" s="1011"/>
      <c r="BZ212" s="1011" t="s">
        <v>2773</v>
      </c>
      <c r="CA212" s="1011"/>
      <c r="CB212" s="1011"/>
      <c r="CC212" s="1011"/>
      <c r="CD212" s="1011" t="s">
        <v>2774</v>
      </c>
      <c r="CE212" s="1011"/>
      <c r="CF212" s="1011"/>
      <c r="CG212" s="1011"/>
      <c r="CH212" s="1011" t="s">
        <v>2775</v>
      </c>
      <c r="CI212" s="1011"/>
      <c r="CJ212" s="1011"/>
      <c r="CK212" s="1011"/>
      <c r="CL212" s="1011" t="s">
        <v>2756</v>
      </c>
      <c r="CM212" s="1011"/>
      <c r="CN212" s="1011"/>
      <c r="CO212" s="1011"/>
      <c r="CP212" s="1011" t="s">
        <v>2757</v>
      </c>
      <c r="CQ212" s="1011"/>
      <c r="CR212" s="1011"/>
      <c r="CS212" s="1011"/>
      <c r="CT212" s="1011" t="s">
        <v>2758</v>
      </c>
      <c r="CU212" s="1011"/>
      <c r="CV212" s="1011"/>
      <c r="CW212" s="1011"/>
      <c r="CX212" s="1011" t="s">
        <v>2759</v>
      </c>
      <c r="CY212" s="1011"/>
      <c r="CZ212" s="1011"/>
      <c r="DA212" s="1011"/>
      <c r="DB212" s="1011" t="s">
        <v>2760</v>
      </c>
      <c r="DC212" s="1011"/>
      <c r="DD212" s="1011"/>
      <c r="DE212" s="1011"/>
    </row>
    <row r="213" spans="2:110" ht="7.9" customHeight="1" thickBot="1" x14ac:dyDescent="0.35"/>
    <row r="214" spans="2:110" ht="18" customHeight="1" thickBot="1" x14ac:dyDescent="0.35">
      <c r="B214" s="35" t="s">
        <v>2777</v>
      </c>
      <c r="H214" s="46"/>
      <c r="I214" s="46"/>
      <c r="J214" s="960">
        <v>0</v>
      </c>
      <c r="K214" s="842"/>
      <c r="L214" s="842"/>
      <c r="M214" s="842"/>
      <c r="N214" s="842"/>
      <c r="O214" s="842"/>
      <c r="P214" s="842"/>
      <c r="Q214" s="842"/>
      <c r="R214" s="842"/>
      <c r="S214" s="842"/>
      <c r="T214" s="842"/>
      <c r="U214" s="842"/>
      <c r="V214" s="842"/>
      <c r="W214" s="842"/>
      <c r="X214" s="842"/>
      <c r="Y214" s="842"/>
      <c r="Z214" s="842"/>
      <c r="AA214" s="842"/>
      <c r="AB214" s="842"/>
      <c r="AC214" s="843"/>
      <c r="AD214" s="960">
        <v>1</v>
      </c>
      <c r="AE214" s="842"/>
      <c r="AF214" s="842"/>
      <c r="AG214" s="842"/>
      <c r="AH214" s="842"/>
      <c r="AI214" s="842"/>
      <c r="AJ214" s="842"/>
      <c r="AK214" s="842"/>
      <c r="AL214" s="842"/>
      <c r="AM214" s="842"/>
      <c r="AN214" s="842"/>
      <c r="AO214" s="842"/>
      <c r="AP214" s="842"/>
      <c r="AQ214" s="842"/>
      <c r="AR214" s="842"/>
      <c r="AS214" s="842"/>
      <c r="AT214" s="842"/>
      <c r="AU214" s="842"/>
      <c r="AV214" s="842"/>
      <c r="AW214" s="843"/>
      <c r="AX214" s="960">
        <v>2</v>
      </c>
      <c r="AY214" s="842"/>
      <c r="AZ214" s="842"/>
      <c r="BA214" s="842"/>
      <c r="BB214" s="842"/>
      <c r="BC214" s="842"/>
      <c r="BD214" s="842"/>
      <c r="BE214" s="842"/>
      <c r="BF214" s="842"/>
      <c r="BG214" s="842"/>
      <c r="BH214" s="842"/>
      <c r="BI214" s="842"/>
      <c r="BJ214" s="842"/>
      <c r="BK214" s="842"/>
      <c r="BL214" s="842"/>
      <c r="BM214" s="842"/>
      <c r="BN214" s="842"/>
      <c r="BO214" s="842"/>
      <c r="BP214" s="842"/>
      <c r="BQ214" s="843"/>
      <c r="BR214" s="960">
        <v>3</v>
      </c>
      <c r="BS214" s="842"/>
      <c r="BT214" s="842"/>
      <c r="BU214" s="842"/>
      <c r="BV214" s="842"/>
      <c r="BW214" s="842"/>
      <c r="BX214" s="842"/>
      <c r="BY214" s="842"/>
      <c r="BZ214" s="842"/>
      <c r="CA214" s="842"/>
      <c r="CB214" s="842"/>
      <c r="CC214" s="842"/>
      <c r="CD214" s="842"/>
      <c r="CE214" s="842"/>
      <c r="CF214" s="842"/>
      <c r="CG214" s="842"/>
      <c r="CH214" s="842"/>
      <c r="CI214" s="842"/>
      <c r="CJ214" s="842"/>
      <c r="CK214" s="843"/>
      <c r="CL214" s="960">
        <v>4</v>
      </c>
      <c r="CM214" s="842"/>
      <c r="CN214" s="842"/>
      <c r="CO214" s="842"/>
      <c r="CP214" s="842"/>
      <c r="CQ214" s="842"/>
      <c r="CR214" s="842"/>
      <c r="CS214" s="842"/>
      <c r="CT214" s="842"/>
      <c r="CU214" s="842"/>
      <c r="CV214" s="842"/>
      <c r="CW214" s="842"/>
      <c r="CX214" s="842"/>
      <c r="CY214" s="842"/>
      <c r="CZ214" s="842"/>
      <c r="DA214" s="842"/>
      <c r="DB214" s="842"/>
      <c r="DC214" s="842"/>
      <c r="DD214" s="842"/>
      <c r="DE214" s="843"/>
      <c r="DF214" s="45"/>
    </row>
    <row r="215" spans="2:110" ht="7.9" customHeight="1" thickBot="1" x14ac:dyDescent="0.35"/>
    <row r="216" spans="2:110" ht="18" customHeight="1" thickBot="1" x14ac:dyDescent="0.35">
      <c r="B216" s="35" t="s">
        <v>2778</v>
      </c>
      <c r="H216" s="46"/>
      <c r="I216" s="46"/>
      <c r="J216" s="983">
        <v>0</v>
      </c>
      <c r="K216" s="1012"/>
      <c r="L216" s="1012"/>
      <c r="M216" s="1012"/>
      <c r="N216" s="1012"/>
      <c r="O216" s="1012"/>
      <c r="P216" s="1012"/>
      <c r="Q216" s="1012"/>
      <c r="R216" s="1012"/>
      <c r="S216" s="1012"/>
      <c r="T216" s="1012"/>
      <c r="U216" s="1012"/>
      <c r="V216" s="1012"/>
      <c r="W216" s="1012"/>
      <c r="X216" s="1012"/>
      <c r="Y216" s="1012"/>
      <c r="Z216" s="1012"/>
      <c r="AA216" s="1012"/>
      <c r="AB216" s="1012"/>
      <c r="AC216" s="1012"/>
      <c r="AD216" s="1012"/>
      <c r="AE216" s="1012"/>
      <c r="AF216" s="1012"/>
      <c r="AG216" s="1012"/>
      <c r="AH216" s="1012"/>
      <c r="AI216" s="1012"/>
      <c r="AJ216" s="1012"/>
      <c r="AK216" s="1012"/>
      <c r="AL216" s="1012"/>
      <c r="AM216" s="1012"/>
      <c r="AN216" s="1012"/>
      <c r="AO216" s="1012"/>
      <c r="AP216" s="1012"/>
      <c r="AQ216" s="1012"/>
      <c r="AR216" s="1012"/>
      <c r="AS216" s="1012"/>
      <c r="AT216" s="1012"/>
      <c r="AU216" s="1012"/>
      <c r="AV216" s="1012"/>
      <c r="AW216" s="984"/>
      <c r="AX216" s="983">
        <v>1</v>
      </c>
      <c r="AY216" s="1012"/>
      <c r="AZ216" s="1012"/>
      <c r="BA216" s="1012"/>
      <c r="BB216" s="1012"/>
      <c r="BC216" s="1012"/>
      <c r="BD216" s="1012"/>
      <c r="BE216" s="1012"/>
      <c r="BF216" s="1012"/>
      <c r="BG216" s="1012"/>
      <c r="BH216" s="1012"/>
      <c r="BI216" s="1012"/>
      <c r="BJ216" s="1012"/>
      <c r="BK216" s="1012"/>
      <c r="BL216" s="1012"/>
      <c r="BM216" s="1012"/>
      <c r="BN216" s="1012"/>
      <c r="BO216" s="1012"/>
      <c r="BP216" s="1012"/>
      <c r="BQ216" s="1012"/>
      <c r="BR216" s="1012"/>
      <c r="BS216" s="1012"/>
      <c r="BT216" s="1012"/>
      <c r="BU216" s="1012"/>
      <c r="BV216" s="1012"/>
      <c r="BW216" s="1012"/>
      <c r="BX216" s="1012"/>
      <c r="BY216" s="1012"/>
      <c r="BZ216" s="1012"/>
      <c r="CA216" s="1012"/>
      <c r="CB216" s="1012"/>
      <c r="CC216" s="1012"/>
      <c r="CD216" s="1012"/>
      <c r="CE216" s="1012"/>
      <c r="CF216" s="1012"/>
      <c r="CG216" s="1012"/>
      <c r="CH216" s="1012"/>
      <c r="CI216" s="1012"/>
      <c r="CJ216" s="1012"/>
      <c r="CK216" s="984"/>
      <c r="CL216" s="983">
        <v>2</v>
      </c>
      <c r="CM216" s="1012"/>
      <c r="CN216" s="1012"/>
      <c r="CO216" s="1012"/>
      <c r="CP216" s="1012"/>
      <c r="CQ216" s="1012"/>
      <c r="CR216" s="1012"/>
      <c r="CS216" s="1012"/>
      <c r="CT216" s="1012"/>
      <c r="CU216" s="1012"/>
      <c r="CV216" s="1012"/>
      <c r="CW216" s="1012"/>
      <c r="CX216" s="1012"/>
      <c r="CY216" s="1012"/>
      <c r="CZ216" s="1012"/>
      <c r="DA216" s="1012"/>
      <c r="DB216" s="1012"/>
      <c r="DC216" s="1012"/>
      <c r="DD216" s="1012"/>
      <c r="DE216" s="1012"/>
      <c r="DF216" s="1012"/>
    </row>
    <row r="217" spans="2:110" ht="7.9" customHeight="1" thickBot="1" x14ac:dyDescent="0.35"/>
    <row r="218" spans="2:110" ht="14.25" thickBot="1" x14ac:dyDescent="0.35">
      <c r="B218" s="35" t="s">
        <v>2779</v>
      </c>
      <c r="H218" s="46"/>
      <c r="I218" s="46"/>
      <c r="J218" s="737"/>
      <c r="K218" s="738" t="s">
        <v>2780</v>
      </c>
      <c r="L218" s="738"/>
      <c r="M218" s="738"/>
      <c r="N218" s="738"/>
      <c r="O218" s="738"/>
      <c r="P218" s="738"/>
      <c r="Q218" s="738"/>
      <c r="R218" s="738"/>
      <c r="S218" s="738"/>
      <c r="T218" s="738"/>
      <c r="U218" s="738"/>
      <c r="V218" s="738"/>
      <c r="W218" s="738"/>
      <c r="X218" s="738"/>
      <c r="Y218" s="738"/>
      <c r="Z218" s="738"/>
      <c r="AA218" s="738"/>
      <c r="AB218" s="738"/>
      <c r="AC218" s="738"/>
      <c r="AD218" s="738"/>
      <c r="AE218" s="738"/>
      <c r="AF218" s="738"/>
      <c r="AG218" s="738"/>
      <c r="AH218" s="738"/>
      <c r="AI218" s="738"/>
      <c r="AJ218" s="738"/>
      <c r="AK218" s="738"/>
      <c r="AL218" s="738"/>
      <c r="AM218" s="738"/>
      <c r="AN218" s="738"/>
      <c r="AO218" s="738"/>
      <c r="AP218" s="738"/>
      <c r="AQ218" s="738"/>
      <c r="AR218" s="738"/>
      <c r="AS218" s="738"/>
      <c r="AT218" s="738"/>
      <c r="AU218" s="738"/>
      <c r="AV218" s="738"/>
      <c r="AW218" s="738"/>
      <c r="AX218" s="738"/>
      <c r="AY218" s="738"/>
      <c r="AZ218" s="738"/>
      <c r="BA218" s="738"/>
      <c r="BB218" s="738"/>
      <c r="BC218" s="738"/>
      <c r="BD218" s="738"/>
      <c r="BE218" s="738"/>
      <c r="BF218" s="738"/>
      <c r="BG218" s="738"/>
      <c r="BH218" s="738"/>
      <c r="BI218" s="738"/>
      <c r="BJ218" s="738"/>
      <c r="BK218" s="738"/>
      <c r="BL218" s="738"/>
      <c r="BM218" s="738"/>
      <c r="BN218" s="738"/>
      <c r="BO218" s="738"/>
      <c r="BP218" s="738"/>
      <c r="BQ218" s="738"/>
      <c r="BR218" s="738"/>
      <c r="BS218" s="738"/>
      <c r="BT218" s="738"/>
      <c r="BU218" s="738"/>
      <c r="BV218" s="738"/>
      <c r="BW218" s="738" t="s">
        <v>2781</v>
      </c>
      <c r="BX218" s="738"/>
      <c r="BY218" s="738"/>
      <c r="BZ218" s="738"/>
      <c r="CA218" s="738"/>
      <c r="CB218" s="738"/>
      <c r="CC218" s="738"/>
      <c r="CD218" s="738"/>
      <c r="CE218" s="738"/>
      <c r="CF218" s="738"/>
      <c r="CG218" s="738"/>
      <c r="CH218" s="738"/>
      <c r="CI218" s="738"/>
      <c r="CJ218" s="738"/>
      <c r="CK218" s="739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</row>
    <row r="219" spans="2:110" ht="7.9" customHeight="1" x14ac:dyDescent="0.3"/>
    <row r="220" spans="2:110" ht="16.149999999999999" customHeight="1" x14ac:dyDescent="0.3">
      <c r="AD220" s="35" t="s">
        <v>2818</v>
      </c>
    </row>
    <row r="221" spans="2:110" ht="16.149999999999999" customHeight="1" thickBot="1" x14ac:dyDescent="0.35"/>
    <row r="222" spans="2:110" ht="31.9" customHeight="1" thickBot="1" x14ac:dyDescent="0.35">
      <c r="B222" s="35" t="s">
        <v>2782</v>
      </c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7"/>
      <c r="AD222" s="1010" t="s">
        <v>2786</v>
      </c>
      <c r="AE222" s="1008"/>
      <c r="AF222" s="1008"/>
      <c r="AG222" s="959"/>
      <c r="AH222" s="45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</row>
    <row r="223" spans="2:110" ht="7.9" customHeight="1" thickBot="1" x14ac:dyDescent="0.35"/>
    <row r="224" spans="2:110" ht="18" customHeight="1" thickBot="1" x14ac:dyDescent="0.35">
      <c r="B224" s="35" t="s">
        <v>2783</v>
      </c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958" t="s">
        <v>2784</v>
      </c>
      <c r="AI224" s="1008"/>
      <c r="AJ224" s="1008"/>
      <c r="AK224" s="1008"/>
      <c r="AL224" s="1008"/>
      <c r="AM224" s="1008"/>
      <c r="AN224" s="1008"/>
      <c r="AO224" s="1008"/>
      <c r="AP224" s="1008"/>
      <c r="AQ224" s="1008"/>
      <c r="AR224" s="1008"/>
      <c r="AS224" s="1008"/>
      <c r="AT224" s="1008"/>
      <c r="AU224" s="1008"/>
      <c r="AV224" s="1008"/>
      <c r="AW224" s="1008"/>
      <c r="AX224" s="1008"/>
      <c r="AY224" s="1008"/>
      <c r="AZ224" s="1008"/>
      <c r="BA224" s="1008"/>
      <c r="BB224" s="1008"/>
      <c r="BC224" s="1008"/>
      <c r="BD224" s="1008"/>
      <c r="BE224" s="1008"/>
      <c r="BF224" s="1008"/>
      <c r="BG224" s="1008"/>
      <c r="BH224" s="1008"/>
      <c r="BI224" s="1008"/>
      <c r="BJ224" s="1008"/>
      <c r="BK224" s="1008"/>
      <c r="BL224" s="1008"/>
      <c r="BM224" s="1008"/>
      <c r="BN224" s="1008"/>
      <c r="BO224" s="1008"/>
      <c r="BP224" s="1008"/>
      <c r="BQ224" s="959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</row>
    <row r="225" spans="2:110" ht="7.9" customHeight="1" x14ac:dyDescent="0.3"/>
    <row r="226" spans="2:110" ht="16.149999999999999" customHeight="1" x14ac:dyDescent="0.3">
      <c r="BR226" s="35" t="s">
        <v>2821</v>
      </c>
      <c r="BW226" s="35" t="s">
        <v>2822</v>
      </c>
    </row>
    <row r="227" spans="2:110" ht="16.149999999999999" customHeight="1" thickBot="1" x14ac:dyDescent="0.35"/>
    <row r="228" spans="2:110" ht="31.9" customHeight="1" thickBot="1" x14ac:dyDescent="0.35">
      <c r="B228" s="35" t="s">
        <v>2785</v>
      </c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1010" t="s">
        <v>2819</v>
      </c>
      <c r="BS228" s="1008"/>
      <c r="BT228" s="1008"/>
      <c r="BU228" s="959"/>
      <c r="BV228" s="46"/>
      <c r="BW228" s="1010" t="s">
        <v>2820</v>
      </c>
      <c r="BX228" s="1008"/>
      <c r="BY228" s="1008"/>
      <c r="BZ228" s="959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</row>
    <row r="230" spans="2:110" x14ac:dyDescent="0.3">
      <c r="J230" s="35" t="s">
        <v>2789</v>
      </c>
      <c r="AD230" s="35" t="s">
        <v>2793</v>
      </c>
      <c r="BR230" s="35" t="s">
        <v>2832</v>
      </c>
      <c r="CL230" s="35" t="s">
        <v>2796</v>
      </c>
    </row>
    <row r="231" spans="2:110" x14ac:dyDescent="0.3">
      <c r="J231" s="35" t="s">
        <v>2791</v>
      </c>
      <c r="AD231" s="35" t="s">
        <v>2794</v>
      </c>
      <c r="BR231" s="35" t="s">
        <v>2833</v>
      </c>
    </row>
    <row r="232" spans="2:110" x14ac:dyDescent="0.3">
      <c r="J232" s="35" t="s">
        <v>2792</v>
      </c>
      <c r="BR232" s="35" t="s">
        <v>2795</v>
      </c>
    </row>
    <row r="233" spans="2:110" x14ac:dyDescent="0.3">
      <c r="J233" s="35" t="s">
        <v>2790</v>
      </c>
    </row>
    <row r="234" spans="2:110" x14ac:dyDescent="0.3">
      <c r="J234" s="35" t="s">
        <v>2787</v>
      </c>
    </row>
    <row r="235" spans="2:110" x14ac:dyDescent="0.3">
      <c r="J235" s="35" t="s">
        <v>2788</v>
      </c>
    </row>
    <row r="236" spans="2:110" x14ac:dyDescent="0.3">
      <c r="AY236" s="719"/>
      <c r="AZ236" s="719"/>
      <c r="BA236" s="719"/>
      <c r="BB236" s="719"/>
      <c r="BN236" s="719"/>
      <c r="BO236" s="719"/>
      <c r="BP236" s="719"/>
      <c r="BQ236" s="719"/>
    </row>
    <row r="237" spans="2:110" x14ac:dyDescent="0.3">
      <c r="AY237" s="719"/>
      <c r="AZ237" s="719"/>
      <c r="BA237" s="719"/>
      <c r="BB237" s="719"/>
      <c r="BN237" s="719"/>
      <c r="BO237" s="719"/>
      <c r="BP237" s="719"/>
      <c r="BQ237" s="719"/>
    </row>
    <row r="238" spans="2:110" x14ac:dyDescent="0.3">
      <c r="AY238" s="719"/>
      <c r="AZ238" s="719"/>
      <c r="BA238" s="719"/>
      <c r="BB238" s="719"/>
      <c r="BN238" s="719"/>
      <c r="BO238" s="719"/>
      <c r="BP238" s="719"/>
      <c r="BQ238" s="719"/>
    </row>
    <row r="239" spans="2:110" x14ac:dyDescent="0.3">
      <c r="AY239" s="719"/>
      <c r="AZ239" s="719"/>
      <c r="BA239" s="719"/>
      <c r="BB239" s="719"/>
      <c r="BN239" s="719"/>
      <c r="BO239" s="719"/>
      <c r="BP239" s="719"/>
      <c r="BQ239" s="719"/>
    </row>
    <row r="240" spans="2:110" x14ac:dyDescent="0.3">
      <c r="AY240" s="719"/>
      <c r="AZ240" s="719"/>
      <c r="BA240" s="719"/>
      <c r="BB240" s="719"/>
      <c r="BN240" s="719"/>
      <c r="BO240" s="719"/>
      <c r="BP240" s="719"/>
      <c r="BQ240" s="719"/>
    </row>
    <row r="241" spans="2:69" x14ac:dyDescent="0.3">
      <c r="AY241" s="719"/>
      <c r="AZ241" s="719"/>
      <c r="BA241" s="719"/>
      <c r="BB241" s="719"/>
      <c r="BN241" s="719"/>
      <c r="BO241" s="719"/>
      <c r="BP241" s="719"/>
      <c r="BQ241" s="719"/>
    </row>
    <row r="251" spans="2:69" x14ac:dyDescent="0.3">
      <c r="B251" s="36" t="s">
        <v>2734</v>
      </c>
    </row>
    <row r="252" spans="2:69" x14ac:dyDescent="0.3">
      <c r="B252" s="103" t="s">
        <v>2718</v>
      </c>
    </row>
    <row r="253" spans="2:69" x14ac:dyDescent="0.3">
      <c r="B253" s="35" t="s">
        <v>2719</v>
      </c>
    </row>
    <row r="254" spans="2:69" x14ac:dyDescent="0.3">
      <c r="B254" s="35" t="s">
        <v>2720</v>
      </c>
    </row>
    <row r="255" spans="2:69" x14ac:dyDescent="0.3">
      <c r="B255" s="35" t="s">
        <v>2721</v>
      </c>
    </row>
    <row r="256" spans="2:69" x14ac:dyDescent="0.3">
      <c r="B256" s="35" t="s">
        <v>2724</v>
      </c>
    </row>
    <row r="257" spans="2:2" x14ac:dyDescent="0.3">
      <c r="B257" s="35" t="s">
        <v>2725</v>
      </c>
    </row>
    <row r="259" spans="2:2" x14ac:dyDescent="0.3">
      <c r="B259" s="53" t="s">
        <v>2726</v>
      </c>
    </row>
    <row r="260" spans="2:2" x14ac:dyDescent="0.3">
      <c r="B260" s="53" t="s">
        <v>2727</v>
      </c>
    </row>
    <row r="261" spans="2:2" x14ac:dyDescent="0.3">
      <c r="B261" s="54" t="s">
        <v>2729</v>
      </c>
    </row>
    <row r="262" spans="2:2" x14ac:dyDescent="0.3">
      <c r="B262" s="54" t="s">
        <v>2728</v>
      </c>
    </row>
    <row r="263" spans="2:2" x14ac:dyDescent="0.3">
      <c r="B263" s="54" t="s">
        <v>2730</v>
      </c>
    </row>
    <row r="264" spans="2:2" x14ac:dyDescent="0.3">
      <c r="B264" s="54" t="s">
        <v>2731</v>
      </c>
    </row>
    <row r="265" spans="2:2" x14ac:dyDescent="0.3">
      <c r="B265" s="54" t="s">
        <v>2732</v>
      </c>
    </row>
    <row r="266" spans="2:2" x14ac:dyDescent="0.3">
      <c r="B266" s="54" t="s">
        <v>2733</v>
      </c>
    </row>
  </sheetData>
  <mergeCells count="430">
    <mergeCell ref="CD163:CG163"/>
    <mergeCell ref="CH163:CK163"/>
    <mergeCell ref="CL163:CO163"/>
    <mergeCell ref="CP163:CS163"/>
    <mergeCell ref="CT163:CW163"/>
    <mergeCell ref="CX163:DA163"/>
    <mergeCell ref="DB163:DE163"/>
    <mergeCell ref="A191:A197"/>
    <mergeCell ref="A199:A205"/>
    <mergeCell ref="CT165:CU165"/>
    <mergeCell ref="CV165:CW165"/>
    <mergeCell ref="CX165:CY165"/>
    <mergeCell ref="CZ165:DA165"/>
    <mergeCell ref="DB165:DC165"/>
    <mergeCell ref="DD165:DE165"/>
    <mergeCell ref="A167:A173"/>
    <mergeCell ref="A175:A181"/>
    <mergeCell ref="A183:A189"/>
    <mergeCell ref="CD165:CE165"/>
    <mergeCell ref="CF165:CG165"/>
    <mergeCell ref="CH165:CI165"/>
    <mergeCell ref="CJ165:CK165"/>
    <mergeCell ref="CL165:CM165"/>
    <mergeCell ref="CN165:CO165"/>
    <mergeCell ref="BW228:BZ228"/>
    <mergeCell ref="J163:M163"/>
    <mergeCell ref="N163:Q163"/>
    <mergeCell ref="R163:U163"/>
    <mergeCell ref="V163:Y163"/>
    <mergeCell ref="Z163:AC163"/>
    <mergeCell ref="AD163:AG163"/>
    <mergeCell ref="AH163:AK163"/>
    <mergeCell ref="AL163:AO163"/>
    <mergeCell ref="AP163:AS163"/>
    <mergeCell ref="AT163:AW163"/>
    <mergeCell ref="AX163:BA163"/>
    <mergeCell ref="BB163:BE163"/>
    <mergeCell ref="BF163:BI163"/>
    <mergeCell ref="BJ163:BM163"/>
    <mergeCell ref="BN163:BQ163"/>
    <mergeCell ref="BR163:BU163"/>
    <mergeCell ref="BV163:BY163"/>
    <mergeCell ref="BZ163:CC163"/>
    <mergeCell ref="CB165:CC165"/>
    <mergeCell ref="AB165:AC165"/>
    <mergeCell ref="AD165:AE165"/>
    <mergeCell ref="AF165:AG165"/>
    <mergeCell ref="AH165:AI165"/>
    <mergeCell ref="CP165:CQ165"/>
    <mergeCell ref="CR165:CS165"/>
    <mergeCell ref="BJ165:BK165"/>
    <mergeCell ref="BL165:BM165"/>
    <mergeCell ref="BN165:BO165"/>
    <mergeCell ref="BP165:BQ165"/>
    <mergeCell ref="BR165:BS165"/>
    <mergeCell ref="BT165:BU165"/>
    <mergeCell ref="BV165:BW165"/>
    <mergeCell ref="BX165:BY165"/>
    <mergeCell ref="BZ165:CA165"/>
    <mergeCell ref="AR165:AS165"/>
    <mergeCell ref="J165:K165"/>
    <mergeCell ref="L165:M165"/>
    <mergeCell ref="N165:O165"/>
    <mergeCell ref="P165:Q165"/>
    <mergeCell ref="R165:S165"/>
    <mergeCell ref="T165:U165"/>
    <mergeCell ref="V165:W165"/>
    <mergeCell ref="X165:Y165"/>
    <mergeCell ref="Z165:AA165"/>
    <mergeCell ref="CL159:CO159"/>
    <mergeCell ref="CP159:CS159"/>
    <mergeCell ref="CT159:CW159"/>
    <mergeCell ref="CX159:DA159"/>
    <mergeCell ref="DB159:DE159"/>
    <mergeCell ref="J159:M159"/>
    <mergeCell ref="N159:Q159"/>
    <mergeCell ref="R159:U159"/>
    <mergeCell ref="V159:Y159"/>
    <mergeCell ref="Z159:AC159"/>
    <mergeCell ref="AD159:AG159"/>
    <mergeCell ref="AH159:AK159"/>
    <mergeCell ref="AL159:AO159"/>
    <mergeCell ref="AP159:AS159"/>
    <mergeCell ref="AT159:AW159"/>
    <mergeCell ref="AX159:BA159"/>
    <mergeCell ref="BB159:BE159"/>
    <mergeCell ref="BF159:BI159"/>
    <mergeCell ref="BJ159:BM159"/>
    <mergeCell ref="BN159:BQ159"/>
    <mergeCell ref="BR159:BU159"/>
    <mergeCell ref="BV159:BY159"/>
    <mergeCell ref="BZ159:CC159"/>
    <mergeCell ref="CD159:CG159"/>
    <mergeCell ref="CH159:CK159"/>
    <mergeCell ref="D125:G125"/>
    <mergeCell ref="H125:K125"/>
    <mergeCell ref="L125:O125"/>
    <mergeCell ref="P125:W125"/>
    <mergeCell ref="AY156:BB156"/>
    <mergeCell ref="BN132:BQ132"/>
    <mergeCell ref="BN156:BQ156"/>
    <mergeCell ref="BN148:BQ148"/>
    <mergeCell ref="AY155:BB155"/>
    <mergeCell ref="CC148:CF148"/>
    <mergeCell ref="BN155:BQ155"/>
    <mergeCell ref="H155:O155"/>
    <mergeCell ref="Q155:X155"/>
    <mergeCell ref="Z155:AG155"/>
    <mergeCell ref="AY132:BB132"/>
    <mergeCell ref="H132:O132"/>
    <mergeCell ref="Q132:X132"/>
    <mergeCell ref="Z132:AG132"/>
    <mergeCell ref="AI132:AP132"/>
    <mergeCell ref="H148:O148"/>
    <mergeCell ref="Q148:X148"/>
    <mergeCell ref="X125:AC125"/>
    <mergeCell ref="AD125:AI125"/>
    <mergeCell ref="P123:W123"/>
    <mergeCell ref="P124:W124"/>
    <mergeCell ref="P117:W117"/>
    <mergeCell ref="H116:K117"/>
    <mergeCell ref="P118:W118"/>
    <mergeCell ref="P121:W121"/>
    <mergeCell ref="P122:W122"/>
    <mergeCell ref="P119:W119"/>
    <mergeCell ref="P120:W120"/>
    <mergeCell ref="D122:G122"/>
    <mergeCell ref="D123:G123"/>
    <mergeCell ref="D124:G124"/>
    <mergeCell ref="L117:O117"/>
    <mergeCell ref="H119:K119"/>
    <mergeCell ref="L119:O119"/>
    <mergeCell ref="H121:K121"/>
    <mergeCell ref="L121:O121"/>
    <mergeCell ref="D116:G117"/>
    <mergeCell ref="H122:K122"/>
    <mergeCell ref="L122:O122"/>
    <mergeCell ref="H120:K120"/>
    <mergeCell ref="L120:O120"/>
    <mergeCell ref="H118:K118"/>
    <mergeCell ref="L118:O118"/>
    <mergeCell ref="D121:G121"/>
    <mergeCell ref="H123:K123"/>
    <mergeCell ref="L123:O123"/>
    <mergeCell ref="H124:K124"/>
    <mergeCell ref="L124:O124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L116:W116"/>
    <mergeCell ref="AA49:AB49"/>
    <mergeCell ref="AO57:AP57"/>
    <mergeCell ref="AA57:AB57"/>
    <mergeCell ref="AC57:AD57"/>
    <mergeCell ref="AE57:AF57"/>
    <mergeCell ref="Q80:T80"/>
    <mergeCell ref="AQ57:AR57"/>
    <mergeCell ref="AG57:AH57"/>
    <mergeCell ref="AI57:AJ57"/>
    <mergeCell ref="AK57:AL57"/>
    <mergeCell ref="AM57:AN57"/>
    <mergeCell ref="X116:BA116"/>
    <mergeCell ref="AS57:AT57"/>
    <mergeCell ref="AU57:AV57"/>
    <mergeCell ref="AW57:AX57"/>
    <mergeCell ref="AA41:AB41"/>
    <mergeCell ref="AQ41:AR41"/>
    <mergeCell ref="AE41:AF41"/>
    <mergeCell ref="AG41:AH41"/>
    <mergeCell ref="AI41:AJ41"/>
    <mergeCell ref="AK41:AL41"/>
    <mergeCell ref="AM41:AN41"/>
    <mergeCell ref="AO41:AP41"/>
    <mergeCell ref="AC41:AD41"/>
    <mergeCell ref="I41:J41"/>
    <mergeCell ref="K41:L41"/>
    <mergeCell ref="M41:N41"/>
    <mergeCell ref="O41:P41"/>
    <mergeCell ref="Q41:R41"/>
    <mergeCell ref="S49:T49"/>
    <mergeCell ref="U49:V49"/>
    <mergeCell ref="W49:X49"/>
    <mergeCell ref="Y49:Z49"/>
    <mergeCell ref="I49:J49"/>
    <mergeCell ref="K49:L49"/>
    <mergeCell ref="M49:N49"/>
    <mergeCell ref="O49:P49"/>
    <mergeCell ref="Q49:R49"/>
    <mergeCell ref="S41:T41"/>
    <mergeCell ref="U41:V41"/>
    <mergeCell ref="W41:X41"/>
    <mergeCell ref="Y41:Z41"/>
    <mergeCell ref="BC49:BD49"/>
    <mergeCell ref="BE49:BF49"/>
    <mergeCell ref="BG49:BH49"/>
    <mergeCell ref="BI49:BJ49"/>
    <mergeCell ref="AS49:AT49"/>
    <mergeCell ref="AU49:AV49"/>
    <mergeCell ref="AW49:AX49"/>
    <mergeCell ref="AY49:AZ49"/>
    <mergeCell ref="BA49:BB49"/>
    <mergeCell ref="I57:J57"/>
    <mergeCell ref="K57:L57"/>
    <mergeCell ref="M57:N57"/>
    <mergeCell ref="O57:P57"/>
    <mergeCell ref="Q57:R57"/>
    <mergeCell ref="S57:T57"/>
    <mergeCell ref="U57:V57"/>
    <mergeCell ref="W57:X57"/>
    <mergeCell ref="Y57:Z57"/>
    <mergeCell ref="BU57:BV57"/>
    <mergeCell ref="BW57:BX57"/>
    <mergeCell ref="BY57:BZ57"/>
    <mergeCell ref="CA57:CB57"/>
    <mergeCell ref="BK57:BL57"/>
    <mergeCell ref="BM57:BN57"/>
    <mergeCell ref="BO57:BP57"/>
    <mergeCell ref="BQ57:BR57"/>
    <mergeCell ref="BS57:BT57"/>
    <mergeCell ref="AY57:AZ57"/>
    <mergeCell ref="BA57:BB57"/>
    <mergeCell ref="BC57:BD57"/>
    <mergeCell ref="BE57:BF57"/>
    <mergeCell ref="BG57:BH57"/>
    <mergeCell ref="BI57:BJ57"/>
    <mergeCell ref="BI64:BL64"/>
    <mergeCell ref="BM64:BP64"/>
    <mergeCell ref="E65:H65"/>
    <mergeCell ref="AG65:AJ65"/>
    <mergeCell ref="AW65:AZ65"/>
    <mergeCell ref="BA65:BD65"/>
    <mergeCell ref="BE65:BH65"/>
    <mergeCell ref="AO64:AR64"/>
    <mergeCell ref="AS64:AV64"/>
    <mergeCell ref="AW64:AZ64"/>
    <mergeCell ref="BA64:BD64"/>
    <mergeCell ref="BE64:BH64"/>
    <mergeCell ref="E64:H64"/>
    <mergeCell ref="I64:L64"/>
    <mergeCell ref="M64:P64"/>
    <mergeCell ref="Q64:T64"/>
    <mergeCell ref="U64:X64"/>
    <mergeCell ref="Y64:AB64"/>
    <mergeCell ref="AC64:AF64"/>
    <mergeCell ref="AG64:AJ64"/>
    <mergeCell ref="AK64:AN64"/>
    <mergeCell ref="BI66:BL66"/>
    <mergeCell ref="BM66:BP66"/>
    <mergeCell ref="I65:T65"/>
    <mergeCell ref="U65:AF65"/>
    <mergeCell ref="AK65:AV65"/>
    <mergeCell ref="BI65:BP65"/>
    <mergeCell ref="AO66:AR66"/>
    <mergeCell ref="AS66:AV66"/>
    <mergeCell ref="AW66:AZ66"/>
    <mergeCell ref="BA66:BD66"/>
    <mergeCell ref="BE66:BH66"/>
    <mergeCell ref="E66:H66"/>
    <mergeCell ref="I66:L66"/>
    <mergeCell ref="M66:P66"/>
    <mergeCell ref="Q66:T66"/>
    <mergeCell ref="U66:X66"/>
    <mergeCell ref="Y66:AB66"/>
    <mergeCell ref="AC66:AF66"/>
    <mergeCell ref="AG66:AJ66"/>
    <mergeCell ref="AK66:AN66"/>
    <mergeCell ref="BI80:BL80"/>
    <mergeCell ref="BM80:BP80"/>
    <mergeCell ref="E81:H81"/>
    <mergeCell ref="I81:T81"/>
    <mergeCell ref="U81:AF81"/>
    <mergeCell ref="AG81:AJ81"/>
    <mergeCell ref="AK81:AV81"/>
    <mergeCell ref="AW81:AZ81"/>
    <mergeCell ref="BA81:BD81"/>
    <mergeCell ref="BE81:BH81"/>
    <mergeCell ref="BI81:BP81"/>
    <mergeCell ref="AO80:AR80"/>
    <mergeCell ref="AS80:AV80"/>
    <mergeCell ref="AW80:AZ80"/>
    <mergeCell ref="BA80:BD80"/>
    <mergeCell ref="BE80:BH80"/>
    <mergeCell ref="U80:X80"/>
    <mergeCell ref="Y80:AB80"/>
    <mergeCell ref="AC80:AF80"/>
    <mergeCell ref="AG80:AJ80"/>
    <mergeCell ref="AK80:AN80"/>
    <mergeCell ref="E80:H80"/>
    <mergeCell ref="I80:L80"/>
    <mergeCell ref="M80:P80"/>
    <mergeCell ref="BM82:BP82"/>
    <mergeCell ref="H139:O139"/>
    <mergeCell ref="Q139:X139"/>
    <mergeCell ref="Z139:AG139"/>
    <mergeCell ref="AS82:AV82"/>
    <mergeCell ref="AW82:AZ82"/>
    <mergeCell ref="BA82:BD82"/>
    <mergeCell ref="BE82:BH82"/>
    <mergeCell ref="BI82:BL82"/>
    <mergeCell ref="Y82:AB82"/>
    <mergeCell ref="AC82:AF82"/>
    <mergeCell ref="AG82:AJ82"/>
    <mergeCell ref="AK82:AN82"/>
    <mergeCell ref="AO82:AR82"/>
    <mergeCell ref="E82:H82"/>
    <mergeCell ref="I82:L82"/>
    <mergeCell ref="M82:P82"/>
    <mergeCell ref="Q82:T82"/>
    <mergeCell ref="U82:X82"/>
    <mergeCell ref="D118:G118"/>
    <mergeCell ref="D119:G119"/>
    <mergeCell ref="D120:G120"/>
    <mergeCell ref="X123:AC123"/>
    <mergeCell ref="X124:AC124"/>
    <mergeCell ref="AJ121:AO121"/>
    <mergeCell ref="AP121:AU121"/>
    <mergeCell ref="AJ122:AO122"/>
    <mergeCell ref="AP122:AU122"/>
    <mergeCell ref="X117:AC117"/>
    <mergeCell ref="AD117:AI117"/>
    <mergeCell ref="AJ117:AO117"/>
    <mergeCell ref="AP117:AU117"/>
    <mergeCell ref="X118:AC118"/>
    <mergeCell ref="X119:AC119"/>
    <mergeCell ref="X120:AC120"/>
    <mergeCell ref="X121:AC121"/>
    <mergeCell ref="X122:AC122"/>
    <mergeCell ref="AD121:AI121"/>
    <mergeCell ref="AD122:AI122"/>
    <mergeCell ref="AD118:AI118"/>
    <mergeCell ref="AJ118:AO118"/>
    <mergeCell ref="AP118:AU118"/>
    <mergeCell ref="AD119:AI119"/>
    <mergeCell ref="AJ119:AO119"/>
    <mergeCell ref="AP119:AU119"/>
    <mergeCell ref="AD120:AI120"/>
    <mergeCell ref="AJ120:AO120"/>
    <mergeCell ref="AP120:AU120"/>
    <mergeCell ref="AV117:BA117"/>
    <mergeCell ref="AV118:BA118"/>
    <mergeCell ref="AV119:BA119"/>
    <mergeCell ref="AV120:BA120"/>
    <mergeCell ref="AV121:BA121"/>
    <mergeCell ref="AV122:BA122"/>
    <mergeCell ref="AV123:BA123"/>
    <mergeCell ref="AV124:BA124"/>
    <mergeCell ref="AV125:BA125"/>
    <mergeCell ref="AD123:AI123"/>
    <mergeCell ref="AJ123:AO123"/>
    <mergeCell ref="AP123:AU123"/>
    <mergeCell ref="AD124:AI124"/>
    <mergeCell ref="AJ124:AO124"/>
    <mergeCell ref="AP124:AU124"/>
    <mergeCell ref="AT212:AW212"/>
    <mergeCell ref="AX212:BA212"/>
    <mergeCell ref="BB212:BE212"/>
    <mergeCell ref="BB125:BI125"/>
    <mergeCell ref="AT165:AU165"/>
    <mergeCell ref="AV165:AW165"/>
    <mergeCell ref="AX165:AY165"/>
    <mergeCell ref="AZ165:BA165"/>
    <mergeCell ref="BB165:BC165"/>
    <mergeCell ref="BD165:BE165"/>
    <mergeCell ref="BF165:BG165"/>
    <mergeCell ref="BH165:BI165"/>
    <mergeCell ref="AJ125:AO125"/>
    <mergeCell ref="AP125:AU125"/>
    <mergeCell ref="AJ165:AK165"/>
    <mergeCell ref="AL165:AM165"/>
    <mergeCell ref="AN165:AO165"/>
    <mergeCell ref="AP165:AQ165"/>
    <mergeCell ref="BB116:BI116"/>
    <mergeCell ref="BB117:BI117"/>
    <mergeCell ref="BB118:BI118"/>
    <mergeCell ref="BB119:BI119"/>
    <mergeCell ref="BB120:BI120"/>
    <mergeCell ref="BB121:BI121"/>
    <mergeCell ref="BB122:BI122"/>
    <mergeCell ref="BB123:BI123"/>
    <mergeCell ref="BB124:BI124"/>
    <mergeCell ref="J212:M212"/>
    <mergeCell ref="N212:Q212"/>
    <mergeCell ref="R212:U212"/>
    <mergeCell ref="V212:Y212"/>
    <mergeCell ref="Z212:AC212"/>
    <mergeCell ref="AD212:AG212"/>
    <mergeCell ref="AH212:AK212"/>
    <mergeCell ref="AL212:AO212"/>
    <mergeCell ref="AP212:AS212"/>
    <mergeCell ref="AD222:AG222"/>
    <mergeCell ref="AH224:BQ224"/>
    <mergeCell ref="BR228:BU228"/>
    <mergeCell ref="CP212:CS212"/>
    <mergeCell ref="CT212:CW212"/>
    <mergeCell ref="CX212:DA212"/>
    <mergeCell ref="DB212:DE212"/>
    <mergeCell ref="J216:AW216"/>
    <mergeCell ref="AX216:CK216"/>
    <mergeCell ref="CL216:DF216"/>
    <mergeCell ref="J214:AC214"/>
    <mergeCell ref="AD214:AW214"/>
    <mergeCell ref="AX214:BQ214"/>
    <mergeCell ref="BR214:CK214"/>
    <mergeCell ref="CL214:DE214"/>
    <mergeCell ref="BF212:BI212"/>
    <mergeCell ref="BJ212:BM212"/>
    <mergeCell ref="BN212:BQ212"/>
    <mergeCell ref="BR212:BU212"/>
    <mergeCell ref="BV212:BY212"/>
    <mergeCell ref="BZ212:CC212"/>
    <mergeCell ref="CD212:CG212"/>
    <mergeCell ref="CH212:CK212"/>
    <mergeCell ref="CL212:CO212"/>
    <mergeCell ref="BN144:BQ144"/>
    <mergeCell ref="CC144:CF144"/>
    <mergeCell ref="AG148:AN148"/>
    <mergeCell ref="AP148:AW148"/>
    <mergeCell ref="AY148:BF148"/>
    <mergeCell ref="B148:B150"/>
    <mergeCell ref="B144:B146"/>
    <mergeCell ref="H144:O144"/>
    <mergeCell ref="Q144:X144"/>
    <mergeCell ref="AG144:AN144"/>
    <mergeCell ref="AP144:AW144"/>
    <mergeCell ref="AY144:BF144"/>
  </mergeCells>
  <phoneticPr fontId="1" type="noConversion"/>
  <pageMargins left="0.7" right="0.7" top="0.75" bottom="0.75" header="0.3" footer="0.3"/>
  <pageSetup paperSize="9" scale="58" fitToHeight="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BP73"/>
  <sheetViews>
    <sheetView topLeftCell="A25" zoomScale="80" zoomScaleNormal="80" workbookViewId="0">
      <selection activeCell="AR19" sqref="AR19"/>
    </sheetView>
  </sheetViews>
  <sheetFormatPr defaultColWidth="9" defaultRowHeight="13.5" x14ac:dyDescent="0.3"/>
  <cols>
    <col min="1" max="1" width="9" style="35"/>
    <col min="2" max="2" width="11.375" style="35" customWidth="1"/>
    <col min="3" max="3" width="9" style="35"/>
    <col min="4" max="84" width="1.75" style="35" customWidth="1"/>
    <col min="85" max="16384" width="9" style="35"/>
  </cols>
  <sheetData>
    <row r="3" spans="2:2" x14ac:dyDescent="0.3">
      <c r="B3" s="36" t="s">
        <v>1032</v>
      </c>
    </row>
    <row r="4" spans="2:2" x14ac:dyDescent="0.3">
      <c r="B4" s="103" t="s">
        <v>1036</v>
      </c>
    </row>
    <row r="5" spans="2:2" x14ac:dyDescent="0.3">
      <c r="B5" s="103" t="s">
        <v>1033</v>
      </c>
    </row>
    <row r="6" spans="2:2" x14ac:dyDescent="0.3">
      <c r="B6" s="103" t="s">
        <v>1034</v>
      </c>
    </row>
    <row r="7" spans="2:2" x14ac:dyDescent="0.3">
      <c r="B7" s="103" t="s">
        <v>1075</v>
      </c>
    </row>
    <row r="8" spans="2:2" x14ac:dyDescent="0.3">
      <c r="B8" s="103" t="s">
        <v>1035</v>
      </c>
    </row>
    <row r="9" spans="2:2" x14ac:dyDescent="0.3">
      <c r="B9" s="103" t="s">
        <v>1093</v>
      </c>
    </row>
    <row r="10" spans="2:2" x14ac:dyDescent="0.3">
      <c r="B10" s="103"/>
    </row>
    <row r="11" spans="2:2" x14ac:dyDescent="0.3">
      <c r="B11" s="36" t="s">
        <v>1037</v>
      </c>
    </row>
    <row r="12" spans="2:2" x14ac:dyDescent="0.3">
      <c r="B12" s="103" t="s">
        <v>1082</v>
      </c>
    </row>
    <row r="13" spans="2:2" x14ac:dyDescent="0.3">
      <c r="B13" s="103" t="s">
        <v>1083</v>
      </c>
    </row>
    <row r="15" spans="2:2" x14ac:dyDescent="0.3">
      <c r="B15" s="36" t="s">
        <v>1038</v>
      </c>
    </row>
    <row r="16" spans="2:2" x14ac:dyDescent="0.3">
      <c r="B16" s="103" t="s">
        <v>1039</v>
      </c>
    </row>
    <row r="18" spans="2:37" ht="14.25" thickBot="1" x14ac:dyDescent="0.35">
      <c r="B18" s="36" t="s">
        <v>1043</v>
      </c>
    </row>
    <row r="19" spans="2:37" ht="34.9" customHeight="1" thickBot="1" x14ac:dyDescent="0.35">
      <c r="F19" s="1089" t="s">
        <v>1044</v>
      </c>
      <c r="G19" s="1084"/>
      <c r="H19" s="1084"/>
      <c r="I19" s="1084"/>
      <c r="J19" s="1084" t="s">
        <v>1045</v>
      </c>
      <c r="K19" s="1084"/>
      <c r="L19" s="1084"/>
      <c r="M19" s="1084"/>
      <c r="N19" s="1084" t="s">
        <v>1046</v>
      </c>
      <c r="O19" s="1084"/>
      <c r="P19" s="1084"/>
      <c r="Q19" s="1084"/>
      <c r="R19" s="1084" t="s">
        <v>1047</v>
      </c>
      <c r="S19" s="1084"/>
      <c r="T19" s="1084"/>
      <c r="U19" s="1084"/>
      <c r="V19" s="1084" t="s">
        <v>1048</v>
      </c>
      <c r="W19" s="1084"/>
      <c r="X19" s="1084"/>
      <c r="Y19" s="1084"/>
      <c r="Z19" s="1084" t="s">
        <v>1049</v>
      </c>
      <c r="AA19" s="1084"/>
      <c r="AB19" s="1084"/>
      <c r="AC19" s="1084"/>
      <c r="AD19" s="1084" t="s">
        <v>1050</v>
      </c>
      <c r="AE19" s="1084"/>
      <c r="AF19" s="1084"/>
      <c r="AG19" s="1084"/>
      <c r="AH19" s="1084" t="s">
        <v>1051</v>
      </c>
      <c r="AI19" s="1084"/>
      <c r="AJ19" s="1084"/>
      <c r="AK19" s="1085"/>
    </row>
    <row r="20" spans="2:37" ht="33" customHeight="1" x14ac:dyDescent="0.3">
      <c r="F20" s="1086" t="s">
        <v>1052</v>
      </c>
      <c r="G20" s="1087"/>
      <c r="H20" s="1087"/>
      <c r="I20" s="1087"/>
      <c r="J20" s="1087" t="s">
        <v>1053</v>
      </c>
      <c r="K20" s="1087"/>
      <c r="L20" s="1087"/>
      <c r="M20" s="1087"/>
      <c r="N20" s="1087" t="s">
        <v>1054</v>
      </c>
      <c r="O20" s="1087"/>
      <c r="P20" s="1087"/>
      <c r="Q20" s="1087"/>
      <c r="R20" s="1087" t="s">
        <v>1055</v>
      </c>
      <c r="S20" s="1087"/>
      <c r="T20" s="1087"/>
      <c r="U20" s="1087"/>
      <c r="V20" s="1087" t="s">
        <v>1056</v>
      </c>
      <c r="W20" s="1087"/>
      <c r="X20" s="1087"/>
      <c r="Y20" s="1087"/>
      <c r="Z20" s="1087" t="s">
        <v>1057</v>
      </c>
      <c r="AA20" s="1087"/>
      <c r="AB20" s="1087"/>
      <c r="AC20" s="1087"/>
      <c r="AD20" s="1087" t="s">
        <v>1058</v>
      </c>
      <c r="AE20" s="1087"/>
      <c r="AF20" s="1087"/>
      <c r="AG20" s="1087"/>
      <c r="AH20" s="1087" t="s">
        <v>1059</v>
      </c>
      <c r="AI20" s="1087"/>
      <c r="AJ20" s="1087"/>
      <c r="AK20" s="1088"/>
    </row>
    <row r="21" spans="2:37" x14ac:dyDescent="0.3">
      <c r="C21" s="35" t="s">
        <v>1074</v>
      </c>
      <c r="F21" s="1095">
        <v>0</v>
      </c>
      <c r="G21" s="1090"/>
      <c r="H21" s="1090"/>
      <c r="I21" s="1090"/>
      <c r="J21" s="1090">
        <v>0</v>
      </c>
      <c r="K21" s="1090"/>
      <c r="L21" s="1090"/>
      <c r="M21" s="1090"/>
      <c r="N21" s="1090">
        <v>0</v>
      </c>
      <c r="O21" s="1090"/>
      <c r="P21" s="1090"/>
      <c r="Q21" s="1090"/>
      <c r="R21" s="1090">
        <v>1</v>
      </c>
      <c r="S21" s="1090"/>
      <c r="T21" s="1090"/>
      <c r="U21" s="1090"/>
      <c r="V21" s="1090">
        <v>1</v>
      </c>
      <c r="W21" s="1090"/>
      <c r="X21" s="1090"/>
      <c r="Y21" s="1090"/>
      <c r="Z21" s="1090">
        <v>0</v>
      </c>
      <c r="AA21" s="1090"/>
      <c r="AB21" s="1090"/>
      <c r="AC21" s="1090"/>
      <c r="AD21" s="1090">
        <v>1</v>
      </c>
      <c r="AE21" s="1090"/>
      <c r="AF21" s="1090"/>
      <c r="AG21" s="1090"/>
      <c r="AH21" s="1090">
        <v>1</v>
      </c>
      <c r="AI21" s="1090"/>
      <c r="AJ21" s="1090"/>
      <c r="AK21" s="1091"/>
    </row>
    <row r="22" spans="2:37" ht="16.149999999999999" customHeight="1" thickBot="1" x14ac:dyDescent="0.35">
      <c r="F22" s="1092" t="s">
        <v>1052</v>
      </c>
      <c r="G22" s="1093"/>
      <c r="H22" s="1093"/>
      <c r="I22" s="1093"/>
      <c r="J22" s="1093" t="s">
        <v>1071</v>
      </c>
      <c r="K22" s="1093"/>
      <c r="L22" s="1093"/>
      <c r="M22" s="1093"/>
      <c r="N22" s="1093"/>
      <c r="O22" s="1093"/>
      <c r="P22" s="1093"/>
      <c r="Q22" s="1093"/>
      <c r="R22" s="1093" t="s">
        <v>1055</v>
      </c>
      <c r="S22" s="1093"/>
      <c r="T22" s="1093"/>
      <c r="U22" s="1093"/>
      <c r="V22" s="1093" t="s">
        <v>1065</v>
      </c>
      <c r="W22" s="1093"/>
      <c r="X22" s="1093"/>
      <c r="Y22" s="1093"/>
      <c r="Z22" s="1093"/>
      <c r="AA22" s="1093"/>
      <c r="AB22" s="1093"/>
      <c r="AC22" s="1093"/>
      <c r="AD22" s="1093" t="s">
        <v>1064</v>
      </c>
      <c r="AE22" s="1093"/>
      <c r="AF22" s="1093"/>
      <c r="AG22" s="1093"/>
      <c r="AH22" s="1093"/>
      <c r="AI22" s="1093"/>
      <c r="AJ22" s="1093"/>
      <c r="AK22" s="1094"/>
    </row>
    <row r="23" spans="2:37" x14ac:dyDescent="0.3">
      <c r="K23" s="93">
        <v>0</v>
      </c>
      <c r="L23" s="93">
        <v>0</v>
      </c>
      <c r="N23" s="83" t="s">
        <v>1072</v>
      </c>
      <c r="W23" s="93">
        <v>0</v>
      </c>
      <c r="X23" s="93">
        <v>0</v>
      </c>
      <c r="Z23" s="83" t="s">
        <v>1066</v>
      </c>
      <c r="AE23" s="93">
        <v>0</v>
      </c>
      <c r="AF23" s="93">
        <v>0</v>
      </c>
      <c r="AH23" s="93" t="s">
        <v>1060</v>
      </c>
    </row>
    <row r="24" spans="2:37" x14ac:dyDescent="0.3">
      <c r="K24" s="93">
        <v>0</v>
      </c>
      <c r="L24" s="93">
        <v>1</v>
      </c>
      <c r="N24" s="83" t="s">
        <v>1073</v>
      </c>
      <c r="W24" s="93">
        <v>0</v>
      </c>
      <c r="X24" s="93">
        <v>1</v>
      </c>
      <c r="Z24" s="83" t="s">
        <v>1067</v>
      </c>
      <c r="AE24" s="93">
        <v>0</v>
      </c>
      <c r="AF24" s="93">
        <v>1</v>
      </c>
      <c r="AH24" s="93" t="s">
        <v>1061</v>
      </c>
    </row>
    <row r="25" spans="2:37" x14ac:dyDescent="0.3">
      <c r="W25" s="93">
        <v>1</v>
      </c>
      <c r="X25" s="93">
        <v>0</v>
      </c>
      <c r="Z25" s="83" t="s">
        <v>1068</v>
      </c>
      <c r="AE25" s="93">
        <v>1</v>
      </c>
      <c r="AF25" s="93">
        <v>0</v>
      </c>
      <c r="AH25" s="93" t="s">
        <v>1062</v>
      </c>
    </row>
    <row r="26" spans="2:37" x14ac:dyDescent="0.3">
      <c r="N26" s="93"/>
      <c r="O26" s="93"/>
      <c r="P26" s="83"/>
      <c r="R26" s="35" t="s">
        <v>1070</v>
      </c>
      <c r="AE26" s="93">
        <v>1</v>
      </c>
      <c r="AF26" s="93">
        <v>1</v>
      </c>
      <c r="AH26" s="93" t="s">
        <v>1063</v>
      </c>
    </row>
    <row r="27" spans="2:37" x14ac:dyDescent="0.3">
      <c r="R27" s="35" t="s">
        <v>1069</v>
      </c>
      <c r="S27" s="93"/>
      <c r="T27" s="93"/>
      <c r="U27" s="93"/>
    </row>
    <row r="28" spans="2:37" x14ac:dyDescent="0.3">
      <c r="S28" s="93"/>
      <c r="T28" s="93"/>
      <c r="U28" s="93"/>
    </row>
    <row r="29" spans="2:37" x14ac:dyDescent="0.3">
      <c r="B29" s="36" t="s">
        <v>1145</v>
      </c>
      <c r="S29" s="93"/>
      <c r="T29" s="93"/>
      <c r="U29" s="93"/>
    </row>
    <row r="30" spans="2:37" x14ac:dyDescent="0.3">
      <c r="B30" s="36"/>
      <c r="P30" s="35" t="s">
        <v>1146</v>
      </c>
      <c r="S30" s="93"/>
      <c r="T30" s="93"/>
      <c r="U30" s="93"/>
    </row>
    <row r="31" spans="2:37" x14ac:dyDescent="0.3">
      <c r="B31" s="36"/>
      <c r="J31" s="35" t="s">
        <v>1031</v>
      </c>
      <c r="S31" s="93"/>
      <c r="T31" s="93"/>
      <c r="U31" s="93"/>
      <c r="V31" s="35" t="s">
        <v>1031</v>
      </c>
    </row>
    <row r="32" spans="2:37" ht="14.25" thickBot="1" x14ac:dyDescent="0.35"/>
    <row r="33" spans="2:68" ht="34.9" customHeight="1" thickBot="1" x14ac:dyDescent="0.35">
      <c r="E33" s="42"/>
      <c r="F33" s="42"/>
      <c r="G33" s="1096" t="s">
        <v>1104</v>
      </c>
      <c r="H33" s="842"/>
      <c r="I33" s="842"/>
      <c r="J33" s="842"/>
      <c r="K33" s="842"/>
      <c r="L33" s="843"/>
      <c r="M33" s="42"/>
      <c r="N33" s="42"/>
      <c r="O33" s="42"/>
      <c r="P33" s="42"/>
      <c r="Q33" s="42"/>
      <c r="R33" s="42"/>
      <c r="S33" s="1060" t="s">
        <v>1105</v>
      </c>
      <c r="T33" s="1012"/>
      <c r="U33" s="1012"/>
      <c r="V33" s="1012"/>
      <c r="W33" s="1012"/>
      <c r="X33" s="984"/>
      <c r="Y33" s="42"/>
      <c r="Z33" s="42"/>
      <c r="AA33" s="42"/>
      <c r="AB33" s="42"/>
      <c r="AC33" s="42"/>
      <c r="AD33" s="42"/>
      <c r="AE33" s="1096" t="s">
        <v>1104</v>
      </c>
      <c r="AF33" s="842"/>
      <c r="AG33" s="842"/>
      <c r="AH33" s="842"/>
      <c r="AI33" s="842"/>
      <c r="AJ33" s="843"/>
      <c r="AK33" s="42"/>
      <c r="AL33" s="42"/>
      <c r="AM33" s="42"/>
      <c r="AN33" s="42"/>
      <c r="AO33" s="42"/>
      <c r="AP33" s="42"/>
      <c r="AQ33" s="1060" t="s">
        <v>1105</v>
      </c>
      <c r="AR33" s="1012"/>
      <c r="AS33" s="1012"/>
      <c r="AT33" s="1012"/>
      <c r="AU33" s="1012"/>
      <c r="AV33" s="984"/>
      <c r="AW33" s="42"/>
      <c r="AX33" s="42"/>
      <c r="AY33" s="42"/>
      <c r="AZ33" s="42"/>
      <c r="BA33" s="42"/>
      <c r="BB33" s="42"/>
      <c r="BC33" s="1096" t="s">
        <v>1104</v>
      </c>
      <c r="BD33" s="842"/>
      <c r="BE33" s="842"/>
      <c r="BF33" s="842"/>
      <c r="BG33" s="842"/>
      <c r="BH33" s="843"/>
      <c r="BI33" s="42"/>
      <c r="BJ33" s="42"/>
      <c r="BK33" s="42"/>
      <c r="BL33" s="42"/>
      <c r="BM33" s="42"/>
    </row>
    <row r="37" spans="2:68" ht="14.25" thickBot="1" x14ac:dyDescent="0.35"/>
    <row r="38" spans="2:68" ht="14.25" thickBot="1" x14ac:dyDescent="0.35">
      <c r="B38" s="347" t="s">
        <v>119</v>
      </c>
      <c r="C38" s="48" t="s">
        <v>23</v>
      </c>
      <c r="E38" s="42"/>
      <c r="F38" s="42"/>
      <c r="G38" s="43"/>
      <c r="H38" s="45"/>
      <c r="I38" s="46"/>
      <c r="J38" s="343">
        <v>1</v>
      </c>
      <c r="K38" s="157"/>
      <c r="L38" s="343">
        <v>2</v>
      </c>
      <c r="M38" s="46"/>
      <c r="N38" s="343">
        <v>3</v>
      </c>
      <c r="O38" s="157"/>
      <c r="P38" s="343">
        <v>4</v>
      </c>
      <c r="Q38" s="46"/>
      <c r="R38" s="343">
        <v>5</v>
      </c>
      <c r="S38" s="157"/>
      <c r="T38" s="343">
        <v>6</v>
      </c>
      <c r="U38" s="46"/>
      <c r="V38" s="343">
        <v>7</v>
      </c>
      <c r="W38" s="157"/>
      <c r="X38" s="343">
        <v>8</v>
      </c>
      <c r="Y38" s="46"/>
      <c r="Z38" s="343">
        <v>9</v>
      </c>
      <c r="AA38" s="46"/>
      <c r="AB38" s="343">
        <v>1</v>
      </c>
      <c r="AC38" s="157"/>
      <c r="AD38" s="343">
        <v>2</v>
      </c>
      <c r="AE38" s="46"/>
      <c r="AF38" s="343"/>
      <c r="AG38" s="157"/>
      <c r="AH38" s="343">
        <v>8</v>
      </c>
      <c r="AI38" s="46"/>
      <c r="AJ38" s="343">
        <v>9</v>
      </c>
      <c r="AK38" s="46"/>
      <c r="AL38" s="343">
        <v>1</v>
      </c>
      <c r="AM38" s="157"/>
      <c r="AN38" s="343">
        <v>2</v>
      </c>
      <c r="AO38" s="46"/>
      <c r="AP38" s="343"/>
      <c r="AQ38" s="157"/>
      <c r="AR38" s="343">
        <v>8</v>
      </c>
      <c r="AS38" s="46"/>
      <c r="AT38" s="343">
        <v>9</v>
      </c>
      <c r="AU38" s="46"/>
      <c r="AV38" s="343">
        <v>1</v>
      </c>
      <c r="AW38" s="157"/>
      <c r="AX38" s="343">
        <v>2</v>
      </c>
      <c r="AY38" s="46"/>
      <c r="AZ38" s="343">
        <v>3</v>
      </c>
      <c r="BA38" s="157"/>
      <c r="BB38" s="343">
        <v>4</v>
      </c>
      <c r="BC38" s="46"/>
      <c r="BD38" s="343">
        <v>5</v>
      </c>
      <c r="BE38" s="157"/>
      <c r="BF38" s="343">
        <v>6</v>
      </c>
      <c r="BG38" s="46"/>
      <c r="BH38" s="343">
        <v>7</v>
      </c>
      <c r="BI38" s="157"/>
      <c r="BJ38" s="343">
        <v>8</v>
      </c>
      <c r="BK38" s="46"/>
      <c r="BL38" s="343">
        <v>9</v>
      </c>
      <c r="BM38" s="47"/>
      <c r="BN38" s="41"/>
      <c r="BO38" s="42"/>
      <c r="BP38" s="42"/>
    </row>
    <row r="39" spans="2:68" ht="7.9" customHeight="1" thickBot="1" x14ac:dyDescent="0.35">
      <c r="C39" s="48"/>
    </row>
    <row r="40" spans="2:68" ht="36" customHeight="1" thickBot="1" x14ac:dyDescent="0.35">
      <c r="C40" s="48" t="s">
        <v>22</v>
      </c>
      <c r="E40" s="42"/>
      <c r="F40" s="43"/>
      <c r="G40" s="45"/>
      <c r="H40" s="46"/>
      <c r="I40" s="958">
        <v>1</v>
      </c>
      <c r="J40" s="959"/>
      <c r="K40" s="958">
        <v>1</v>
      </c>
      <c r="L40" s="959"/>
      <c r="M40" s="958">
        <v>0</v>
      </c>
      <c r="N40" s="959"/>
      <c r="O40" s="958">
        <v>1</v>
      </c>
      <c r="P40" s="959"/>
      <c r="Q40" s="960">
        <v>0</v>
      </c>
      <c r="R40" s="843"/>
      <c r="S40" s="960">
        <v>1</v>
      </c>
      <c r="T40" s="843"/>
      <c r="U40" s="960">
        <v>0</v>
      </c>
      <c r="V40" s="843"/>
      <c r="W40" s="983">
        <v>1</v>
      </c>
      <c r="X40" s="984"/>
      <c r="Y40" s="1059" t="s">
        <v>1076</v>
      </c>
      <c r="Z40" s="949"/>
      <c r="AA40" s="1060" t="s">
        <v>1087</v>
      </c>
      <c r="AB40" s="984"/>
      <c r="AC40" s="1060" t="s">
        <v>1088</v>
      </c>
      <c r="AD40" s="984"/>
      <c r="AE40" s="1060" t="s">
        <v>327</v>
      </c>
      <c r="AF40" s="984"/>
      <c r="AG40" s="1060" t="s">
        <v>1089</v>
      </c>
      <c r="AH40" s="984"/>
      <c r="AI40" s="1059" t="s">
        <v>1076</v>
      </c>
      <c r="AJ40" s="949"/>
      <c r="AK40" s="1060" t="s">
        <v>1090</v>
      </c>
      <c r="AL40" s="984"/>
      <c r="AM40" s="1060" t="s">
        <v>1091</v>
      </c>
      <c r="AN40" s="984"/>
      <c r="AO40" s="1060" t="s">
        <v>327</v>
      </c>
      <c r="AP40" s="984"/>
      <c r="AQ40" s="1060" t="s">
        <v>1092</v>
      </c>
      <c r="AR40" s="984"/>
      <c r="AS40" s="1059" t="s">
        <v>1076</v>
      </c>
      <c r="AT40" s="949"/>
      <c r="AU40" s="1061">
        <v>0</v>
      </c>
      <c r="AV40" s="1062"/>
      <c r="AW40" s="1061">
        <v>0</v>
      </c>
      <c r="AX40" s="1062"/>
      <c r="AY40" s="1061">
        <v>0</v>
      </c>
      <c r="AZ40" s="1062"/>
      <c r="BA40" s="1061">
        <v>1</v>
      </c>
      <c r="BB40" s="1062"/>
      <c r="BC40" s="1061">
        <v>1</v>
      </c>
      <c r="BD40" s="1062"/>
      <c r="BE40" s="1061">
        <v>0</v>
      </c>
      <c r="BF40" s="1062"/>
      <c r="BG40" s="1061">
        <v>1</v>
      </c>
      <c r="BH40" s="1062"/>
      <c r="BI40" s="1061">
        <v>1</v>
      </c>
      <c r="BJ40" s="1062"/>
      <c r="BK40" s="1059" t="s">
        <v>1076</v>
      </c>
      <c r="BL40" s="949"/>
      <c r="BM40" s="46"/>
      <c r="BN40" s="47"/>
      <c r="BO40" s="41"/>
      <c r="BP40" s="42"/>
    </row>
    <row r="41" spans="2:68" ht="7.9" customHeight="1" x14ac:dyDescent="0.3"/>
    <row r="42" spans="2:68" ht="7.9" customHeight="1" thickBot="1" x14ac:dyDescent="0.35">
      <c r="I42" s="50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48"/>
      <c r="Z42" s="349"/>
      <c r="AA42" s="350"/>
      <c r="AB42" s="351"/>
      <c r="AC42" s="351"/>
      <c r="AD42" s="351"/>
      <c r="AE42" s="351"/>
      <c r="AF42" s="351"/>
      <c r="AG42" s="351"/>
      <c r="AH42" s="351"/>
      <c r="AI42" s="348"/>
      <c r="AJ42" s="349"/>
      <c r="AK42" s="350"/>
      <c r="AL42" s="351"/>
      <c r="AM42" s="351"/>
      <c r="AN42" s="351"/>
      <c r="AO42" s="351"/>
      <c r="AP42" s="351"/>
      <c r="AQ42" s="351"/>
      <c r="AR42" s="351"/>
      <c r="AS42" s="348"/>
      <c r="AT42" s="349"/>
      <c r="AU42" s="345"/>
      <c r="AV42" s="346"/>
      <c r="AW42" s="346"/>
      <c r="AX42" s="346"/>
      <c r="AY42" s="346"/>
      <c r="AZ42" s="346"/>
      <c r="BA42" s="346"/>
      <c r="BB42" s="346"/>
      <c r="BC42" s="346"/>
      <c r="BD42" s="346"/>
      <c r="BE42" s="346"/>
      <c r="BF42" s="346"/>
      <c r="BG42" s="346"/>
      <c r="BH42" s="346"/>
      <c r="BI42" s="346"/>
      <c r="BJ42" s="346"/>
      <c r="BK42" s="348"/>
    </row>
    <row r="43" spans="2:68" x14ac:dyDescent="0.3">
      <c r="N43" s="35" t="s">
        <v>1077</v>
      </c>
      <c r="AA43" s="35" t="s">
        <v>1085</v>
      </c>
      <c r="AK43" s="35" t="s">
        <v>1086</v>
      </c>
      <c r="AU43" s="35" t="s">
        <v>1078</v>
      </c>
    </row>
    <row r="44" spans="2:68" ht="14.25" thickBot="1" x14ac:dyDescent="0.35"/>
    <row r="45" spans="2:68" ht="14.25" thickBot="1" x14ac:dyDescent="0.35">
      <c r="B45" s="347" t="s">
        <v>1079</v>
      </c>
      <c r="C45" s="48" t="s">
        <v>23</v>
      </c>
      <c r="E45" s="42"/>
      <c r="F45" s="42"/>
      <c r="G45" s="43"/>
      <c r="H45" s="45"/>
      <c r="I45" s="46"/>
      <c r="J45" s="343">
        <v>1</v>
      </c>
      <c r="K45" s="157"/>
      <c r="L45" s="343">
        <v>2</v>
      </c>
      <c r="M45" s="46"/>
      <c r="N45" s="343">
        <v>3</v>
      </c>
      <c r="O45" s="157"/>
      <c r="P45" s="343">
        <v>4</v>
      </c>
      <c r="Q45" s="46"/>
      <c r="R45" s="343">
        <v>5</v>
      </c>
      <c r="S45" s="157"/>
      <c r="T45" s="343">
        <v>6</v>
      </c>
      <c r="U45" s="46"/>
      <c r="V45" s="343">
        <v>7</v>
      </c>
      <c r="W45" s="157"/>
      <c r="X45" s="343">
        <v>8</v>
      </c>
      <c r="Y45" s="46"/>
      <c r="Z45" s="343">
        <v>9</v>
      </c>
      <c r="AA45" s="46"/>
      <c r="AB45" s="343">
        <v>1</v>
      </c>
      <c r="AC45" s="157"/>
      <c r="AD45" s="343">
        <v>2</v>
      </c>
      <c r="AE45" s="46"/>
      <c r="AF45" s="343">
        <v>3</v>
      </c>
      <c r="AG45" s="157"/>
      <c r="AH45" s="343">
        <v>4</v>
      </c>
      <c r="AI45" s="46"/>
      <c r="AJ45" s="343">
        <v>5</v>
      </c>
      <c r="AK45" s="157"/>
      <c r="AL45" s="343">
        <v>6</v>
      </c>
      <c r="AM45" s="46"/>
      <c r="AN45" s="343">
        <v>7</v>
      </c>
      <c r="AO45" s="157"/>
      <c r="AP45" s="343">
        <v>8</v>
      </c>
      <c r="AQ45" s="46"/>
      <c r="AR45" s="343">
        <v>9</v>
      </c>
      <c r="AS45" s="47"/>
      <c r="AT45" s="41"/>
      <c r="AU45" s="42"/>
      <c r="AV45" s="42"/>
      <c r="AW45" s="42"/>
    </row>
    <row r="46" spans="2:68" ht="7.9" customHeight="1" thickBot="1" x14ac:dyDescent="0.35">
      <c r="C46" s="48"/>
    </row>
    <row r="47" spans="2:68" ht="18" customHeight="1" thickBot="1" x14ac:dyDescent="0.35">
      <c r="B47" s="35" t="s">
        <v>1084</v>
      </c>
      <c r="C47" s="48" t="s">
        <v>22</v>
      </c>
      <c r="E47" s="42"/>
      <c r="F47" s="43"/>
      <c r="G47" s="45"/>
      <c r="H47" s="46"/>
      <c r="I47" s="958">
        <v>1</v>
      </c>
      <c r="J47" s="959"/>
      <c r="K47" s="958">
        <v>1</v>
      </c>
      <c r="L47" s="959"/>
      <c r="M47" s="958">
        <v>0</v>
      </c>
      <c r="N47" s="959"/>
      <c r="O47" s="958">
        <v>1</v>
      </c>
      <c r="P47" s="959"/>
      <c r="Q47" s="960">
        <v>0</v>
      </c>
      <c r="R47" s="843"/>
      <c r="S47" s="960">
        <v>1</v>
      </c>
      <c r="T47" s="843"/>
      <c r="U47" s="960">
        <v>0</v>
      </c>
      <c r="V47" s="843"/>
      <c r="W47" s="983">
        <v>0</v>
      </c>
      <c r="X47" s="984"/>
      <c r="Y47" s="1059" t="s">
        <v>1076</v>
      </c>
      <c r="Z47" s="949"/>
      <c r="AA47" s="1061">
        <v>0</v>
      </c>
      <c r="AB47" s="1062"/>
      <c r="AC47" s="1061">
        <v>0</v>
      </c>
      <c r="AD47" s="1062"/>
      <c r="AE47" s="1061">
        <v>0</v>
      </c>
      <c r="AF47" s="1062"/>
      <c r="AG47" s="1061">
        <v>1</v>
      </c>
      <c r="AH47" s="1062"/>
      <c r="AI47" s="1061">
        <v>1</v>
      </c>
      <c r="AJ47" s="1062"/>
      <c r="AK47" s="1061">
        <v>0</v>
      </c>
      <c r="AL47" s="1062"/>
      <c r="AM47" s="1061">
        <v>1</v>
      </c>
      <c r="AN47" s="1062"/>
      <c r="AO47" s="1061">
        <v>1</v>
      </c>
      <c r="AP47" s="1062"/>
      <c r="AQ47" s="1059" t="s">
        <v>1076</v>
      </c>
      <c r="AR47" s="949"/>
      <c r="AS47" s="46"/>
      <c r="AT47" s="47"/>
      <c r="AU47" s="41"/>
      <c r="AV47" s="42"/>
      <c r="AW47" s="42"/>
    </row>
    <row r="48" spans="2:68" ht="7.9" customHeight="1" x14ac:dyDescent="0.3"/>
    <row r="49" spans="2:66" ht="7.9" customHeight="1" thickBot="1" x14ac:dyDescent="0.35">
      <c r="I49" s="50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48"/>
      <c r="Z49" s="349"/>
      <c r="AA49" s="345"/>
      <c r="AB49" s="346"/>
      <c r="AC49" s="346"/>
      <c r="AD49" s="346"/>
      <c r="AE49" s="346"/>
      <c r="AF49" s="346"/>
      <c r="AG49" s="346"/>
      <c r="AH49" s="346"/>
      <c r="AI49" s="346"/>
      <c r="AJ49" s="346"/>
      <c r="AK49" s="346"/>
      <c r="AL49" s="346"/>
      <c r="AM49" s="346"/>
      <c r="AN49" s="346"/>
      <c r="AO49" s="346"/>
      <c r="AP49" s="346"/>
      <c r="AQ49" s="348"/>
    </row>
    <row r="50" spans="2:66" x14ac:dyDescent="0.3">
      <c r="N50" s="35" t="s">
        <v>1077</v>
      </c>
      <c r="AF50" s="35" t="s">
        <v>1078</v>
      </c>
    </row>
    <row r="53" spans="2:66" x14ac:dyDescent="0.3">
      <c r="B53" s="36" t="s">
        <v>2604</v>
      </c>
      <c r="AL53" s="35" t="s">
        <v>2619</v>
      </c>
      <c r="BN53" s="35" t="s">
        <v>2619</v>
      </c>
    </row>
    <row r="56" spans="2:66" x14ac:dyDescent="0.3">
      <c r="H56" s="57" t="s">
        <v>2605</v>
      </c>
      <c r="V56" s="35" t="s">
        <v>2052</v>
      </c>
      <c r="AE56" s="57" t="s">
        <v>2607</v>
      </c>
      <c r="AX56" s="35" t="s">
        <v>2614</v>
      </c>
      <c r="BG56" s="57" t="s">
        <v>2611</v>
      </c>
    </row>
    <row r="57" spans="2:66" x14ac:dyDescent="0.3">
      <c r="H57" s="35" t="s">
        <v>2608</v>
      </c>
      <c r="AE57" s="35" t="s">
        <v>2609</v>
      </c>
      <c r="BG57" s="35" t="s">
        <v>2612</v>
      </c>
    </row>
    <row r="58" spans="2:66" x14ac:dyDescent="0.3">
      <c r="H58" s="35" t="s">
        <v>2606</v>
      </c>
      <c r="AE58" s="35" t="s">
        <v>2610</v>
      </c>
      <c r="BG58" s="35" t="s">
        <v>2613</v>
      </c>
    </row>
    <row r="61" spans="2:66" x14ac:dyDescent="0.3">
      <c r="AU61" s="35" t="s">
        <v>2614</v>
      </c>
    </row>
    <row r="63" spans="2:66" x14ac:dyDescent="0.3">
      <c r="AE63" s="35" t="s">
        <v>2618</v>
      </c>
    </row>
    <row r="64" spans="2:66" x14ac:dyDescent="0.3">
      <c r="Q64" s="57" t="s">
        <v>2615</v>
      </c>
      <c r="BC64" s="35" t="s">
        <v>2618</v>
      </c>
    </row>
    <row r="65" spans="17:51" x14ac:dyDescent="0.3">
      <c r="Q65" s="35" t="s">
        <v>2616</v>
      </c>
    </row>
    <row r="66" spans="17:51" x14ac:dyDescent="0.3">
      <c r="Q66" s="35" t="s">
        <v>2617</v>
      </c>
    </row>
    <row r="73" spans="17:51" x14ac:dyDescent="0.3">
      <c r="AY73" s="62"/>
    </row>
  </sheetData>
  <mergeCells count="80">
    <mergeCell ref="G33:L33"/>
    <mergeCell ref="S33:X33"/>
    <mergeCell ref="AE33:AJ33"/>
    <mergeCell ref="AQ33:AV33"/>
    <mergeCell ref="BC33:BH33"/>
    <mergeCell ref="V21:Y21"/>
    <mergeCell ref="Z21:AC21"/>
    <mergeCell ref="AD21:AG21"/>
    <mergeCell ref="AH21:AK21"/>
    <mergeCell ref="F22:I22"/>
    <mergeCell ref="J22:Q22"/>
    <mergeCell ref="V22:AC22"/>
    <mergeCell ref="AD22:AK22"/>
    <mergeCell ref="F21:I21"/>
    <mergeCell ref="J21:M21"/>
    <mergeCell ref="N21:Q21"/>
    <mergeCell ref="R21:U21"/>
    <mergeCell ref="R22:U22"/>
    <mergeCell ref="V19:Y19"/>
    <mergeCell ref="Z19:AC19"/>
    <mergeCell ref="AD19:AG19"/>
    <mergeCell ref="AH19:AK19"/>
    <mergeCell ref="F20:I20"/>
    <mergeCell ref="J20:M20"/>
    <mergeCell ref="N20:Q20"/>
    <mergeCell ref="R20:U20"/>
    <mergeCell ref="V20:Y20"/>
    <mergeCell ref="Z20:AC20"/>
    <mergeCell ref="AD20:AG20"/>
    <mergeCell ref="AH20:AK20"/>
    <mergeCell ref="F19:I19"/>
    <mergeCell ref="J19:M19"/>
    <mergeCell ref="N19:Q19"/>
    <mergeCell ref="R19:U19"/>
    <mergeCell ref="BK40:BL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AG47:AH47"/>
    <mergeCell ref="AI47:AJ47"/>
    <mergeCell ref="BE40:BF40"/>
    <mergeCell ref="BG40:BH40"/>
    <mergeCell ref="BI40:BJ40"/>
    <mergeCell ref="AK47:AL47"/>
    <mergeCell ref="AM47:AN47"/>
    <mergeCell ref="AO47:AP47"/>
    <mergeCell ref="AQ47:AR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0:AH40"/>
    <mergeCell ref="AI40:AJ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797-BC87-4FAC-8AC4-02F9E56F37D3}">
  <sheetPr>
    <pageSetUpPr fitToPage="1"/>
  </sheetPr>
  <dimension ref="A1:AP67"/>
  <sheetViews>
    <sheetView showGridLines="0" view="pageBreakPreview" zoomScale="90" zoomScaleNormal="85" zoomScaleSheetLayoutView="90" workbookViewId="0">
      <selection activeCell="I19" sqref="I19"/>
    </sheetView>
  </sheetViews>
  <sheetFormatPr defaultColWidth="8.75" defaultRowHeight="16.5" x14ac:dyDescent="0.3"/>
  <cols>
    <col min="1" max="1" width="2.75" style="504" customWidth="1"/>
    <col min="2" max="4" width="8.75" style="504"/>
    <col min="5" max="5" width="6.75" style="504" customWidth="1"/>
    <col min="6" max="6" width="3" style="504" customWidth="1"/>
    <col min="7" max="7" width="2.5" style="504" customWidth="1"/>
    <col min="8" max="10" width="8.75" style="504"/>
    <col min="11" max="11" width="9.375" style="504" customWidth="1"/>
    <col min="12" max="18" width="8.75" style="504"/>
    <col min="19" max="19" width="10.125" style="504" customWidth="1"/>
    <col min="20" max="26" width="8.75" style="504"/>
    <col min="27" max="27" width="9.875" style="504" customWidth="1"/>
    <col min="28" max="28" width="8.75" style="504" customWidth="1"/>
    <col min="29" max="29" width="8.75" style="504"/>
    <col min="30" max="30" width="9.625" style="504" customWidth="1"/>
    <col min="31" max="31" width="5.25" style="504" customWidth="1"/>
    <col min="32" max="32" width="3.875" style="504" customWidth="1"/>
    <col min="33" max="36" width="8.75" style="504"/>
    <col min="37" max="37" width="4.25" style="504" customWidth="1"/>
    <col min="38" max="40" width="8.75" style="504"/>
    <col min="41" max="41" width="4" style="504" customWidth="1"/>
    <col min="42" max="16384" width="8.75" style="504"/>
  </cols>
  <sheetData>
    <row r="1" spans="1:41" x14ac:dyDescent="0.3">
      <c r="A1" s="501"/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2"/>
      <c r="Q1" s="502"/>
      <c r="R1" s="502"/>
      <c r="S1" s="502"/>
      <c r="T1" s="502"/>
      <c r="U1" s="502"/>
      <c r="V1" s="502"/>
      <c r="W1" s="502"/>
      <c r="X1" s="502"/>
      <c r="Y1" s="502"/>
      <c r="Z1" s="502"/>
      <c r="AA1" s="502"/>
      <c r="AB1" s="502"/>
      <c r="AC1" s="502"/>
      <c r="AD1" s="502"/>
      <c r="AE1" s="502"/>
      <c r="AF1" s="502"/>
      <c r="AG1" s="502"/>
      <c r="AH1" s="502"/>
      <c r="AI1" s="502"/>
      <c r="AJ1" s="502"/>
      <c r="AK1" s="502"/>
      <c r="AL1" s="502"/>
      <c r="AM1" s="502"/>
      <c r="AN1" s="502"/>
      <c r="AO1" s="503"/>
    </row>
    <row r="2" spans="1:41" x14ac:dyDescent="0.3">
      <c r="A2" s="505"/>
      <c r="B2" s="536"/>
      <c r="C2" s="35" t="s">
        <v>1471</v>
      </c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  <c r="U2" s="536"/>
      <c r="V2" s="536"/>
      <c r="W2" s="536"/>
      <c r="X2" s="536"/>
      <c r="Y2" s="536"/>
      <c r="Z2" s="536"/>
      <c r="AA2" s="536"/>
      <c r="AB2" s="536"/>
      <c r="AC2" s="536"/>
      <c r="AD2" s="536"/>
      <c r="AE2" s="536"/>
      <c r="AF2" s="536"/>
      <c r="AG2" s="536"/>
      <c r="AH2" s="536"/>
      <c r="AI2" s="536"/>
      <c r="AJ2" s="536"/>
      <c r="AK2" s="536"/>
      <c r="AL2" s="536"/>
      <c r="AM2" s="536"/>
      <c r="AN2" s="536"/>
      <c r="AO2" s="506"/>
    </row>
    <row r="3" spans="1:41" ht="17.25" thickBot="1" x14ac:dyDescent="0.35">
      <c r="A3" s="505"/>
      <c r="B3" s="536"/>
      <c r="C3" s="35" t="s">
        <v>1472</v>
      </c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  <c r="R3" s="536"/>
      <c r="S3" s="536"/>
      <c r="T3" s="536"/>
      <c r="U3" s="536"/>
      <c r="V3" s="536"/>
      <c r="W3" s="536"/>
      <c r="X3" s="536"/>
      <c r="Y3" s="536"/>
      <c r="Z3" s="536"/>
      <c r="AA3" s="536"/>
      <c r="AB3" s="536"/>
      <c r="AC3" s="536"/>
      <c r="AD3" s="536"/>
      <c r="AE3" s="536"/>
      <c r="AF3" s="536"/>
      <c r="AG3" s="536"/>
      <c r="AH3" s="536"/>
      <c r="AI3" s="536"/>
      <c r="AJ3" s="536"/>
      <c r="AK3" s="536"/>
      <c r="AL3" s="536"/>
      <c r="AM3" s="536"/>
      <c r="AN3" s="536"/>
      <c r="AO3" s="506"/>
    </row>
    <row r="4" spans="1:41" ht="16.5" customHeight="1" x14ac:dyDescent="0.3">
      <c r="A4" s="505"/>
      <c r="B4" s="1098" t="s">
        <v>1542</v>
      </c>
      <c r="C4" s="1099"/>
      <c r="D4" s="1099"/>
      <c r="E4" s="1099"/>
      <c r="F4" s="1099"/>
      <c r="G4" s="1099"/>
      <c r="H4" s="1099"/>
      <c r="I4" s="1099"/>
      <c r="J4" s="1099"/>
      <c r="K4" s="1099"/>
      <c r="L4" s="1099"/>
      <c r="M4" s="1099"/>
      <c r="N4" s="1099"/>
      <c r="O4" s="1099"/>
      <c r="P4" s="1099"/>
      <c r="Q4" s="1100"/>
      <c r="AO4" s="506"/>
    </row>
    <row r="5" spans="1:41" ht="16.5" customHeight="1" x14ac:dyDescent="0.3">
      <c r="A5" s="505"/>
      <c r="B5" s="1101"/>
      <c r="C5" s="1102"/>
      <c r="D5" s="1102"/>
      <c r="E5" s="1102"/>
      <c r="F5" s="1102"/>
      <c r="G5" s="1102"/>
      <c r="H5" s="1102"/>
      <c r="I5" s="1102"/>
      <c r="J5" s="1102"/>
      <c r="K5" s="1102"/>
      <c r="L5" s="1102"/>
      <c r="M5" s="1102"/>
      <c r="N5" s="1102"/>
      <c r="O5" s="1102"/>
      <c r="P5" s="1102"/>
      <c r="Q5" s="1103"/>
      <c r="AO5" s="506"/>
    </row>
    <row r="6" spans="1:41" ht="16.5" customHeight="1" thickBot="1" x14ac:dyDescent="0.35">
      <c r="A6" s="505"/>
      <c r="B6" s="1104"/>
      <c r="C6" s="1105"/>
      <c r="D6" s="1105"/>
      <c r="E6" s="1105"/>
      <c r="F6" s="1105"/>
      <c r="G6" s="1105"/>
      <c r="H6" s="1105"/>
      <c r="I6" s="1105"/>
      <c r="J6" s="1105"/>
      <c r="K6" s="1105"/>
      <c r="L6" s="1105"/>
      <c r="M6" s="1105"/>
      <c r="N6" s="1105"/>
      <c r="O6" s="1105"/>
      <c r="P6" s="1105"/>
      <c r="Q6" s="1106"/>
      <c r="AO6" s="506"/>
    </row>
    <row r="7" spans="1:41" x14ac:dyDescent="0.3">
      <c r="A7" s="505"/>
      <c r="AO7" s="506"/>
    </row>
    <row r="8" spans="1:41" x14ac:dyDescent="0.3">
      <c r="A8" s="505"/>
      <c r="B8" s="1107" t="s">
        <v>1500</v>
      </c>
      <c r="C8" s="1107"/>
      <c r="D8" s="1107"/>
      <c r="E8" s="507"/>
      <c r="F8" s="507"/>
      <c r="G8" s="507"/>
      <c r="H8" s="1097" t="s">
        <v>1501</v>
      </c>
      <c r="I8" s="1097"/>
      <c r="J8" s="1097"/>
      <c r="K8" s="507"/>
      <c r="L8" s="1097" t="s">
        <v>1502</v>
      </c>
      <c r="M8" s="1097"/>
      <c r="N8" s="1097"/>
      <c r="O8" s="507"/>
      <c r="P8" s="1097" t="s">
        <v>1503</v>
      </c>
      <c r="Q8" s="1097"/>
      <c r="R8" s="1097"/>
      <c r="S8" s="507"/>
      <c r="T8" s="1097"/>
      <c r="U8" s="1097"/>
      <c r="V8" s="1097"/>
      <c r="W8" s="508"/>
      <c r="AM8" s="506"/>
    </row>
    <row r="9" spans="1:41" x14ac:dyDescent="0.3">
      <c r="A9" s="505"/>
      <c r="F9" s="507"/>
      <c r="AO9" s="506"/>
    </row>
    <row r="10" spans="1:41" x14ac:dyDescent="0.3">
      <c r="A10" s="505"/>
      <c r="F10" s="507"/>
      <c r="W10" s="509"/>
      <c r="AO10" s="506"/>
    </row>
    <row r="11" spans="1:41" x14ac:dyDescent="0.3">
      <c r="A11" s="505"/>
      <c r="F11" s="507"/>
      <c r="AO11" s="506"/>
    </row>
    <row r="12" spans="1:41" x14ac:dyDescent="0.3">
      <c r="A12" s="505"/>
      <c r="F12" s="507"/>
      <c r="AO12" s="506"/>
    </row>
    <row r="13" spans="1:41" x14ac:dyDescent="0.3">
      <c r="A13" s="505"/>
      <c r="F13" s="507"/>
      <c r="AO13" s="506"/>
    </row>
    <row r="14" spans="1:41" x14ac:dyDescent="0.3">
      <c r="A14" s="505"/>
      <c r="F14" s="507"/>
      <c r="AO14" s="506"/>
    </row>
    <row r="15" spans="1:41" x14ac:dyDescent="0.3">
      <c r="A15" s="505"/>
      <c r="F15" s="507"/>
      <c r="AO15" s="506"/>
    </row>
    <row r="16" spans="1:41" x14ac:dyDescent="0.3">
      <c r="A16" s="505"/>
      <c r="F16" s="507"/>
      <c r="AO16" s="506"/>
    </row>
    <row r="17" spans="1:41" x14ac:dyDescent="0.3">
      <c r="A17" s="505"/>
      <c r="F17" s="507"/>
      <c r="AO17" s="506"/>
    </row>
    <row r="18" spans="1:41" x14ac:dyDescent="0.3">
      <c r="A18" s="505"/>
      <c r="F18" s="507"/>
      <c r="AO18" s="506"/>
    </row>
    <row r="19" spans="1:41" ht="17.25" thickBot="1" x14ac:dyDescent="0.35">
      <c r="A19" s="505"/>
      <c r="F19" s="507"/>
      <c r="L19" s="1097" t="s">
        <v>1504</v>
      </c>
      <c r="M19" s="1097"/>
      <c r="N19" s="1097"/>
      <c r="O19" s="1097"/>
      <c r="P19" s="507"/>
      <c r="Q19" s="507"/>
      <c r="R19" s="507"/>
      <c r="S19" s="507"/>
      <c r="AO19" s="506"/>
    </row>
    <row r="20" spans="1:41" x14ac:dyDescent="0.3">
      <c r="A20" s="505"/>
      <c r="B20" s="532"/>
      <c r="C20" s="533"/>
      <c r="D20" s="533"/>
      <c r="E20" s="534"/>
      <c r="F20" s="507"/>
      <c r="AO20" s="506"/>
    </row>
    <row r="21" spans="1:41" x14ac:dyDescent="0.3">
      <c r="A21" s="505"/>
      <c r="B21" s="535"/>
      <c r="C21" s="536" t="s">
        <v>1543</v>
      </c>
      <c r="D21" s="536"/>
      <c r="E21" s="537"/>
      <c r="F21" s="507"/>
      <c r="AO21" s="506"/>
    </row>
    <row r="22" spans="1:41" x14ac:dyDescent="0.3">
      <c r="A22" s="505"/>
      <c r="B22" s="535"/>
      <c r="C22" s="536" t="s">
        <v>1544</v>
      </c>
      <c r="D22" s="536"/>
      <c r="E22" s="537"/>
      <c r="F22" s="507"/>
      <c r="AO22" s="506"/>
    </row>
    <row r="23" spans="1:41" x14ac:dyDescent="0.3">
      <c r="A23" s="505"/>
      <c r="B23" s="535"/>
      <c r="C23" s="536"/>
      <c r="D23" s="536"/>
      <c r="E23" s="537"/>
      <c r="F23" s="507"/>
      <c r="AO23" s="506"/>
    </row>
    <row r="24" spans="1:41" x14ac:dyDescent="0.3">
      <c r="A24" s="505"/>
      <c r="B24" s="535"/>
      <c r="C24" s="536"/>
      <c r="D24" s="536"/>
      <c r="E24" s="537"/>
      <c r="F24" s="507"/>
      <c r="AO24" s="506"/>
    </row>
    <row r="25" spans="1:41" x14ac:dyDescent="0.3">
      <c r="A25" s="505"/>
      <c r="B25" s="535"/>
      <c r="C25" s="536"/>
      <c r="D25" s="536"/>
      <c r="E25" s="537"/>
      <c r="F25" s="507"/>
      <c r="AO25" s="506"/>
    </row>
    <row r="26" spans="1:41" ht="17.25" thickBot="1" x14ac:dyDescent="0.35">
      <c r="A26" s="505"/>
      <c r="B26" s="538"/>
      <c r="C26" s="539"/>
      <c r="D26" s="539"/>
      <c r="E26" s="540"/>
      <c r="F26" s="507"/>
      <c r="AO26" s="506"/>
    </row>
    <row r="27" spans="1:41" x14ac:dyDescent="0.3">
      <c r="A27" s="505"/>
      <c r="F27" s="507"/>
      <c r="AO27" s="506"/>
    </row>
    <row r="28" spans="1:41" x14ac:dyDescent="0.3">
      <c r="A28" s="505"/>
      <c r="F28" s="507"/>
      <c r="AO28" s="506"/>
    </row>
    <row r="29" spans="1:41" x14ac:dyDescent="0.3">
      <c r="A29" s="505"/>
      <c r="F29" s="507"/>
      <c r="AO29" s="506"/>
    </row>
    <row r="30" spans="1:41" x14ac:dyDescent="0.3">
      <c r="A30" s="505"/>
      <c r="F30" s="507"/>
      <c r="G30" s="507"/>
      <c r="H30" s="1107" t="s">
        <v>1505</v>
      </c>
      <c r="I30" s="1107"/>
      <c r="J30" s="1107"/>
      <c r="K30" s="507"/>
      <c r="L30" s="1097" t="s">
        <v>1506</v>
      </c>
      <c r="M30" s="1097"/>
      <c r="N30" s="1097"/>
      <c r="O30" s="507"/>
      <c r="P30" s="1097" t="s">
        <v>1507</v>
      </c>
      <c r="Q30" s="1097"/>
      <c r="R30" s="1097"/>
      <c r="S30" s="507"/>
      <c r="T30" s="1097" t="s">
        <v>1508</v>
      </c>
      <c r="U30" s="1097"/>
      <c r="V30" s="1097"/>
      <c r="W30" s="507"/>
      <c r="X30" s="1108"/>
      <c r="Y30" s="1108"/>
      <c r="Z30" s="1108"/>
      <c r="AA30" s="514"/>
      <c r="AB30" s="515"/>
      <c r="AC30" s="515"/>
      <c r="AD30" s="515"/>
      <c r="AE30" s="514"/>
      <c r="AF30" s="514"/>
      <c r="AG30" s="1108"/>
      <c r="AH30" s="1108"/>
      <c r="AI30" s="1108"/>
      <c r="AJ30" s="1108"/>
      <c r="AK30" s="1109"/>
      <c r="AL30" s="1109"/>
      <c r="AM30" s="1109"/>
      <c r="AN30" s="1109"/>
      <c r="AO30" s="516"/>
    </row>
    <row r="31" spans="1:41" x14ac:dyDescent="0.3">
      <c r="A31" s="505"/>
      <c r="AO31" s="506"/>
    </row>
    <row r="32" spans="1:41" x14ac:dyDescent="0.3">
      <c r="A32" s="505"/>
      <c r="AO32" s="506"/>
    </row>
    <row r="33" spans="1:42" x14ac:dyDescent="0.3">
      <c r="A33" s="505"/>
      <c r="AO33" s="506"/>
    </row>
    <row r="34" spans="1:42" x14ac:dyDescent="0.3">
      <c r="A34" s="505"/>
      <c r="AO34" s="506"/>
    </row>
    <row r="35" spans="1:42" x14ac:dyDescent="0.3">
      <c r="A35" s="505"/>
      <c r="AO35" s="506"/>
    </row>
    <row r="36" spans="1:42" x14ac:dyDescent="0.3">
      <c r="A36" s="505"/>
      <c r="AO36" s="506"/>
    </row>
    <row r="37" spans="1:42" x14ac:dyDescent="0.3">
      <c r="A37" s="505"/>
      <c r="AO37" s="506"/>
      <c r="AP37" s="506"/>
    </row>
    <row r="38" spans="1:42" x14ac:dyDescent="0.3">
      <c r="A38" s="505"/>
      <c r="AO38" s="506"/>
      <c r="AP38" s="506"/>
    </row>
    <row r="39" spans="1:42" x14ac:dyDescent="0.3">
      <c r="A39" s="505"/>
      <c r="AO39" s="506"/>
    </row>
    <row r="40" spans="1:42" x14ac:dyDescent="0.3">
      <c r="A40" s="505"/>
      <c r="H40" s="520" t="s">
        <v>1533</v>
      </c>
      <c r="I40" s="520"/>
      <c r="J40" s="520"/>
      <c r="K40" s="520"/>
      <c r="L40" s="520" t="s">
        <v>1522</v>
      </c>
      <c r="M40" s="520"/>
      <c r="N40" s="520"/>
      <c r="O40" s="520"/>
      <c r="P40" s="518" t="s">
        <v>1519</v>
      </c>
      <c r="T40" s="520" t="s">
        <v>1523</v>
      </c>
      <c r="AO40" s="506"/>
    </row>
    <row r="41" spans="1:42" x14ac:dyDescent="0.3">
      <c r="A41" s="505"/>
      <c r="I41" s="520"/>
      <c r="J41" s="520"/>
      <c r="K41" s="520"/>
      <c r="M41" s="520"/>
      <c r="N41" s="520"/>
      <c r="O41" s="520"/>
      <c r="T41" s="518" t="s">
        <v>1524</v>
      </c>
      <c r="AO41" s="506"/>
    </row>
    <row r="42" spans="1:42" x14ac:dyDescent="0.3">
      <c r="A42" s="505"/>
      <c r="I42" s="520"/>
      <c r="J42" s="520"/>
      <c r="K42" s="520"/>
      <c r="L42" s="518"/>
      <c r="M42" s="520"/>
      <c r="N42" s="520"/>
      <c r="O42" s="520"/>
      <c r="T42" s="518" t="s">
        <v>1525</v>
      </c>
      <c r="AO42" s="506"/>
    </row>
    <row r="43" spans="1:42" x14ac:dyDescent="0.3">
      <c r="A43" s="505"/>
      <c r="H43" s="520"/>
      <c r="I43" s="520"/>
      <c r="J43" s="520"/>
      <c r="K43" s="520"/>
      <c r="L43" s="518"/>
      <c r="M43" s="520"/>
      <c r="N43" s="520"/>
      <c r="O43" s="520"/>
      <c r="AO43" s="506"/>
    </row>
    <row r="44" spans="1:42" x14ac:dyDescent="0.3">
      <c r="A44" s="505"/>
      <c r="H44" s="1097" t="s">
        <v>1526</v>
      </c>
      <c r="I44" s="1097"/>
      <c r="J44" s="1097"/>
      <c r="K44" s="507"/>
      <c r="L44" s="508" t="s">
        <v>1529</v>
      </c>
      <c r="M44" s="508"/>
      <c r="N44" s="508"/>
      <c r="O44" s="507"/>
      <c r="P44" s="507" t="s">
        <v>1509</v>
      </c>
      <c r="Q44" s="507"/>
      <c r="R44" s="507"/>
      <c r="S44" s="507"/>
      <c r="T44" s="507" t="s">
        <v>1532</v>
      </c>
      <c r="U44" s="513"/>
      <c r="V44" s="513"/>
      <c r="W44" s="513"/>
      <c r="AO44" s="506"/>
    </row>
    <row r="45" spans="1:42" x14ac:dyDescent="0.3">
      <c r="A45" s="505"/>
      <c r="AO45" s="506"/>
    </row>
    <row r="46" spans="1:42" x14ac:dyDescent="0.3">
      <c r="A46" s="505"/>
      <c r="AO46" s="506"/>
    </row>
    <row r="47" spans="1:42" x14ac:dyDescent="0.3">
      <c r="A47" s="505"/>
      <c r="AO47" s="506"/>
    </row>
    <row r="48" spans="1:42" x14ac:dyDescent="0.3">
      <c r="A48" s="505"/>
      <c r="AO48" s="506"/>
    </row>
    <row r="49" spans="1:41" x14ac:dyDescent="0.3">
      <c r="A49" s="505"/>
      <c r="AO49" s="506"/>
    </row>
    <row r="50" spans="1:41" x14ac:dyDescent="0.3">
      <c r="A50" s="505"/>
      <c r="AO50" s="506"/>
    </row>
    <row r="51" spans="1:41" x14ac:dyDescent="0.3">
      <c r="A51" s="505"/>
      <c r="AO51" s="506"/>
    </row>
    <row r="52" spans="1:41" x14ac:dyDescent="0.3">
      <c r="A52" s="505"/>
      <c r="AO52" s="506"/>
    </row>
    <row r="53" spans="1:41" x14ac:dyDescent="0.3">
      <c r="A53" s="505"/>
      <c r="AO53" s="506"/>
    </row>
    <row r="54" spans="1:41" x14ac:dyDescent="0.3">
      <c r="A54" s="505"/>
      <c r="H54" s="520" t="s">
        <v>1527</v>
      </c>
      <c r="L54" s="520" t="s">
        <v>1530</v>
      </c>
      <c r="P54" s="520" t="s">
        <v>1531</v>
      </c>
      <c r="T54" s="520" t="s">
        <v>1534</v>
      </c>
      <c r="AO54" s="506"/>
    </row>
    <row r="55" spans="1:41" x14ac:dyDescent="0.3">
      <c r="A55" s="505"/>
      <c r="H55" s="520" t="s">
        <v>1528</v>
      </c>
      <c r="T55" s="520" t="s">
        <v>1520</v>
      </c>
      <c r="AO55" s="506"/>
    </row>
    <row r="56" spans="1:41" x14ac:dyDescent="0.3">
      <c r="A56" s="505"/>
      <c r="T56" s="520" t="s">
        <v>1521</v>
      </c>
      <c r="AO56" s="506"/>
    </row>
    <row r="57" spans="1:41" x14ac:dyDescent="0.3">
      <c r="A57" s="505"/>
      <c r="AO57" s="506"/>
    </row>
    <row r="58" spans="1:41" x14ac:dyDescent="0.3">
      <c r="A58" s="505"/>
      <c r="AO58" s="506"/>
    </row>
    <row r="59" spans="1:41" x14ac:dyDescent="0.3">
      <c r="A59" s="505"/>
      <c r="AO59" s="506"/>
    </row>
    <row r="60" spans="1:41" x14ac:dyDescent="0.3">
      <c r="A60" s="505"/>
      <c r="AO60" s="506"/>
    </row>
    <row r="61" spans="1:41" x14ac:dyDescent="0.3">
      <c r="A61" s="505"/>
      <c r="AO61" s="506"/>
    </row>
    <row r="62" spans="1:41" x14ac:dyDescent="0.3">
      <c r="A62" s="505"/>
      <c r="AO62" s="506"/>
    </row>
    <row r="63" spans="1:41" x14ac:dyDescent="0.3">
      <c r="A63" s="505"/>
      <c r="AO63" s="506"/>
    </row>
    <row r="64" spans="1:41" x14ac:dyDescent="0.3">
      <c r="A64" s="505"/>
      <c r="AO64" s="506"/>
    </row>
    <row r="65" spans="1:41" x14ac:dyDescent="0.3">
      <c r="A65" s="505"/>
      <c r="AO65" s="506"/>
    </row>
    <row r="66" spans="1:41" x14ac:dyDescent="0.3">
      <c r="A66" s="505"/>
      <c r="AO66" s="506"/>
    </row>
    <row r="67" spans="1:41" x14ac:dyDescent="0.3">
      <c r="A67" s="510"/>
      <c r="B67" s="511"/>
      <c r="C67" s="511"/>
      <c r="D67" s="511"/>
      <c r="E67" s="511"/>
      <c r="F67" s="511"/>
      <c r="G67" s="511"/>
      <c r="H67" s="511"/>
      <c r="I67" s="511"/>
      <c r="J67" s="511"/>
      <c r="K67" s="511"/>
      <c r="L67" s="511"/>
      <c r="M67" s="511"/>
      <c r="N67" s="511"/>
      <c r="O67" s="511"/>
      <c r="P67" s="511"/>
      <c r="Q67" s="511"/>
      <c r="R67" s="511"/>
      <c r="S67" s="511"/>
      <c r="T67" s="511"/>
      <c r="U67" s="511"/>
      <c r="V67" s="511"/>
      <c r="W67" s="511"/>
      <c r="X67" s="511"/>
      <c r="Y67" s="511"/>
      <c r="Z67" s="511"/>
      <c r="AA67" s="511"/>
      <c r="AB67" s="511"/>
      <c r="AC67" s="511"/>
      <c r="AD67" s="511"/>
      <c r="AE67" s="511"/>
      <c r="AF67" s="511"/>
      <c r="AG67" s="511"/>
      <c r="AH67" s="511"/>
      <c r="AI67" s="511"/>
      <c r="AJ67" s="511"/>
      <c r="AK67" s="511"/>
      <c r="AL67" s="511"/>
      <c r="AM67" s="511"/>
      <c r="AN67" s="511"/>
      <c r="AO67" s="512"/>
    </row>
  </sheetData>
  <mergeCells count="15">
    <mergeCell ref="AG30:AJ30"/>
    <mergeCell ref="AK30:AN30"/>
    <mergeCell ref="H44:J44"/>
    <mergeCell ref="L19:O19"/>
    <mergeCell ref="H30:J30"/>
    <mergeCell ref="L30:N30"/>
    <mergeCell ref="P30:R30"/>
    <mergeCell ref="T30:V30"/>
    <mergeCell ref="X30:Z30"/>
    <mergeCell ref="T8:V8"/>
    <mergeCell ref="B4:Q6"/>
    <mergeCell ref="B8:D8"/>
    <mergeCell ref="H8:J8"/>
    <mergeCell ref="L8:N8"/>
    <mergeCell ref="P8:R8"/>
  </mergeCells>
  <phoneticPr fontId="1" type="noConversion"/>
  <pageMargins left="0.7" right="0.7" top="0.75" bottom="0.75" header="0.3" footer="0.3"/>
  <pageSetup paperSize="8" scale="54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0C97-0769-4619-BD51-C1888CEE00F0}">
  <dimension ref="B2:AF212"/>
  <sheetViews>
    <sheetView topLeftCell="A166" zoomScale="80" zoomScaleNormal="80" workbookViewId="0">
      <selection activeCell="H198" sqref="H198"/>
    </sheetView>
  </sheetViews>
  <sheetFormatPr defaultColWidth="8.75" defaultRowHeight="13.5" x14ac:dyDescent="0.3"/>
  <cols>
    <col min="1" max="2" width="8.75" style="35"/>
    <col min="3" max="18" width="5.75" style="35" customWidth="1"/>
    <col min="19" max="19" width="8.75" style="35" customWidth="1"/>
    <col min="20" max="20" width="10.75" style="35" customWidth="1"/>
    <col min="21" max="31" width="8.75" style="35" customWidth="1"/>
    <col min="32" max="16384" width="8.75" style="35"/>
  </cols>
  <sheetData>
    <row r="2" spans="2:22" x14ac:dyDescent="0.3">
      <c r="B2" s="57" t="s">
        <v>1578</v>
      </c>
    </row>
    <row r="4" spans="2:22" x14ac:dyDescent="0.3">
      <c r="B4" s="36" t="s">
        <v>1579</v>
      </c>
    </row>
    <row r="5" spans="2:22" x14ac:dyDescent="0.3">
      <c r="B5" s="35" t="s">
        <v>1591</v>
      </c>
    </row>
    <row r="6" spans="2:22" x14ac:dyDescent="0.3">
      <c r="B6" s="35" t="s">
        <v>1592</v>
      </c>
      <c r="I6" s="37" t="s">
        <v>1619</v>
      </c>
    </row>
    <row r="7" spans="2:22" x14ac:dyDescent="0.3">
      <c r="B7" s="35" t="s">
        <v>1593</v>
      </c>
    </row>
    <row r="10" spans="2:22" x14ac:dyDescent="0.3">
      <c r="G10" s="35" t="s">
        <v>1580</v>
      </c>
    </row>
    <row r="11" spans="2:22" x14ac:dyDescent="0.3">
      <c r="G11" s="35" t="s">
        <v>1583</v>
      </c>
    </row>
    <row r="12" spans="2:22" x14ac:dyDescent="0.3">
      <c r="G12" s="35" t="s">
        <v>1584</v>
      </c>
    </row>
    <row r="13" spans="2:22" x14ac:dyDescent="0.3">
      <c r="G13" s="35" t="s">
        <v>1581</v>
      </c>
      <c r="T13" s="35" t="s">
        <v>1589</v>
      </c>
      <c r="V13" s="35" t="s">
        <v>1590</v>
      </c>
    </row>
    <row r="14" spans="2:22" x14ac:dyDescent="0.3">
      <c r="G14" s="35" t="s">
        <v>1582</v>
      </c>
      <c r="T14" s="35" t="s">
        <v>131</v>
      </c>
      <c r="V14" s="35" t="s">
        <v>130</v>
      </c>
    </row>
    <row r="15" spans="2:22" x14ac:dyDescent="0.3">
      <c r="C15" s="35" t="s">
        <v>1585</v>
      </c>
      <c r="T15" s="35" t="s">
        <v>130</v>
      </c>
      <c r="V15" s="35" t="s">
        <v>131</v>
      </c>
    </row>
    <row r="21" spans="2:24" x14ac:dyDescent="0.3">
      <c r="C21" s="35" t="s">
        <v>1587</v>
      </c>
      <c r="F21" s="35" t="s">
        <v>1586</v>
      </c>
    </row>
    <row r="23" spans="2:24" x14ac:dyDescent="0.3">
      <c r="T23" s="35" t="s">
        <v>1588</v>
      </c>
    </row>
    <row r="26" spans="2:24" x14ac:dyDescent="0.3">
      <c r="B26" s="36" t="s">
        <v>1594</v>
      </c>
    </row>
    <row r="27" spans="2:24" ht="14.25" thickBot="1" x14ac:dyDescent="0.35">
      <c r="G27" s="35" t="s">
        <v>1604</v>
      </c>
    </row>
    <row r="28" spans="2:24" ht="7.9" customHeight="1" x14ac:dyDescent="0.3">
      <c r="D28" s="41"/>
      <c r="E28" s="42"/>
      <c r="F28" s="42"/>
      <c r="G28" s="42"/>
      <c r="H28" s="42"/>
      <c r="I28" s="42"/>
      <c r="J28" s="42"/>
      <c r="K28" s="42"/>
      <c r="L28" s="43"/>
    </row>
    <row r="29" spans="2:24" ht="7.9" customHeight="1" thickBot="1" x14ac:dyDescent="0.35"/>
    <row r="30" spans="2:24" s="85" customFormat="1" ht="18" customHeight="1" thickBot="1" x14ac:dyDescent="0.35">
      <c r="C30" s="552" t="s">
        <v>1595</v>
      </c>
      <c r="D30" s="954" t="s">
        <v>213</v>
      </c>
      <c r="E30" s="954"/>
      <c r="F30" s="954" t="s">
        <v>1596</v>
      </c>
      <c r="G30" s="954"/>
      <c r="H30" s="954"/>
      <c r="I30" s="996" t="s">
        <v>33</v>
      </c>
      <c r="J30" s="1143"/>
      <c r="K30" s="1143"/>
      <c r="L30" s="1143"/>
      <c r="M30" s="1143"/>
      <c r="N30" s="1143"/>
      <c r="O30" s="1143"/>
      <c r="P30" s="1144"/>
      <c r="Q30" s="549" t="s">
        <v>1597</v>
      </c>
      <c r="R30" s="553" t="s">
        <v>1598</v>
      </c>
      <c r="S30" s="954" t="s">
        <v>34</v>
      </c>
      <c r="T30" s="954"/>
      <c r="U30" s="954"/>
      <c r="V30" s="954"/>
      <c r="W30" s="954"/>
      <c r="X30" s="955"/>
    </row>
    <row r="31" spans="2:24" s="93" customFormat="1" ht="17.45" customHeight="1" x14ac:dyDescent="0.3">
      <c r="C31" s="550" t="s">
        <v>379</v>
      </c>
      <c r="D31" s="547">
        <v>0</v>
      </c>
      <c r="E31" s="547">
        <v>1</v>
      </c>
      <c r="F31" s="547" t="s">
        <v>1605</v>
      </c>
      <c r="G31" s="547" t="s">
        <v>1606</v>
      </c>
      <c r="H31" s="547" t="s">
        <v>1259</v>
      </c>
      <c r="I31" s="1149" t="s">
        <v>1607</v>
      </c>
      <c r="J31" s="1150"/>
      <c r="K31" s="1150"/>
      <c r="L31" s="1150"/>
      <c r="M31" s="1150"/>
      <c r="N31" s="1150"/>
      <c r="O31" s="1150"/>
      <c r="P31" s="1151"/>
      <c r="Q31" s="547" t="s">
        <v>1601</v>
      </c>
      <c r="R31" s="551" t="s">
        <v>1603</v>
      </c>
      <c r="S31" s="1139" t="s">
        <v>1608</v>
      </c>
      <c r="T31" s="1139"/>
      <c r="U31" s="1139"/>
      <c r="V31" s="1139"/>
      <c r="W31" s="1139"/>
      <c r="X31" s="1140"/>
    </row>
    <row r="32" spans="2:24" s="93" customFormat="1" ht="30" customHeight="1" x14ac:dyDescent="0.3">
      <c r="C32" s="550" t="s">
        <v>379</v>
      </c>
      <c r="D32" s="547">
        <v>0</v>
      </c>
      <c r="E32" s="547">
        <v>1</v>
      </c>
      <c r="F32" s="547" t="s">
        <v>31</v>
      </c>
      <c r="G32" s="547" t="s">
        <v>1609</v>
      </c>
      <c r="H32" s="547" t="s">
        <v>1610</v>
      </c>
      <c r="I32" s="547" t="s">
        <v>1613</v>
      </c>
      <c r="J32" s="1152" t="s">
        <v>1614</v>
      </c>
      <c r="K32" s="1081"/>
      <c r="L32" s="547" t="s">
        <v>1613</v>
      </c>
      <c r="M32" s="1153" t="s">
        <v>1615</v>
      </c>
      <c r="N32" s="1154"/>
      <c r="O32" s="1154"/>
      <c r="P32" s="1081"/>
      <c r="Q32" s="547" t="s">
        <v>1601</v>
      </c>
      <c r="R32" s="551" t="s">
        <v>1603</v>
      </c>
      <c r="S32" s="1141" t="s">
        <v>1611</v>
      </c>
      <c r="T32" s="1141"/>
      <c r="U32" s="1141"/>
      <c r="V32" s="1141"/>
      <c r="W32" s="1141"/>
      <c r="X32" s="1142"/>
    </row>
    <row r="33" spans="2:32" s="93" customFormat="1" ht="30" customHeight="1" x14ac:dyDescent="0.3">
      <c r="C33" s="550" t="s">
        <v>1599</v>
      </c>
      <c r="D33" s="547">
        <v>0</v>
      </c>
      <c r="E33" s="547">
        <v>1</v>
      </c>
      <c r="F33" s="547" t="s">
        <v>31</v>
      </c>
      <c r="G33" s="547" t="s">
        <v>1609</v>
      </c>
      <c r="H33" s="547" t="s">
        <v>1609</v>
      </c>
      <c r="I33" s="547" t="s">
        <v>1613</v>
      </c>
      <c r="J33" s="1152" t="s">
        <v>1614</v>
      </c>
      <c r="K33" s="1081"/>
      <c r="L33" s="547" t="s">
        <v>1613</v>
      </c>
      <c r="M33" s="1153" t="s">
        <v>1615</v>
      </c>
      <c r="N33" s="1154"/>
      <c r="O33" s="1154"/>
      <c r="P33" s="1081"/>
      <c r="Q33" s="547" t="s">
        <v>1600</v>
      </c>
      <c r="R33" s="551" t="s">
        <v>1602</v>
      </c>
      <c r="S33" s="1145" t="s">
        <v>1617</v>
      </c>
      <c r="T33" s="1141"/>
      <c r="U33" s="1141"/>
      <c r="V33" s="1141"/>
      <c r="W33" s="1141"/>
      <c r="X33" s="1142"/>
    </row>
    <row r="34" spans="2:32" s="93" customFormat="1" ht="30" customHeight="1" x14ac:dyDescent="0.3">
      <c r="C34" s="550" t="s">
        <v>1599</v>
      </c>
      <c r="D34" s="547">
        <v>0</v>
      </c>
      <c r="E34" s="547">
        <v>1</v>
      </c>
      <c r="F34" s="547" t="s">
        <v>31</v>
      </c>
      <c r="G34" s="547" t="s">
        <v>1605</v>
      </c>
      <c r="H34" s="547" t="s">
        <v>1610</v>
      </c>
      <c r="I34" s="547" t="s">
        <v>1613</v>
      </c>
      <c r="J34" s="1152" t="s">
        <v>1616</v>
      </c>
      <c r="K34" s="1081"/>
      <c r="L34" s="547" t="s">
        <v>1613</v>
      </c>
      <c r="M34" s="1153" t="s">
        <v>1615</v>
      </c>
      <c r="N34" s="1154"/>
      <c r="O34" s="1154"/>
      <c r="P34" s="1081"/>
      <c r="Q34" s="547" t="s">
        <v>1600</v>
      </c>
      <c r="R34" s="551" t="s">
        <v>1602</v>
      </c>
      <c r="S34" s="1141" t="s">
        <v>1612</v>
      </c>
      <c r="T34" s="1141"/>
      <c r="U34" s="1141"/>
      <c r="V34" s="1141"/>
      <c r="W34" s="1141"/>
      <c r="X34" s="1142"/>
    </row>
    <row r="35" spans="2:32" s="93" customFormat="1" ht="30" customHeight="1" thickBot="1" x14ac:dyDescent="0.35">
      <c r="C35" s="546" t="s">
        <v>1599</v>
      </c>
      <c r="D35" s="548">
        <v>0</v>
      </c>
      <c r="E35" s="548">
        <v>1</v>
      </c>
      <c r="F35" s="548" t="s">
        <v>31</v>
      </c>
      <c r="G35" s="548" t="s">
        <v>1605</v>
      </c>
      <c r="H35" s="548" t="s">
        <v>1609</v>
      </c>
      <c r="I35" s="548" t="s">
        <v>1613</v>
      </c>
      <c r="J35" s="1155" t="s">
        <v>1616</v>
      </c>
      <c r="K35" s="825"/>
      <c r="L35" s="548" t="s">
        <v>1613</v>
      </c>
      <c r="M35" s="1156" t="s">
        <v>1615</v>
      </c>
      <c r="N35" s="1157"/>
      <c r="O35" s="1157"/>
      <c r="P35" s="825"/>
      <c r="Q35" s="548" t="s">
        <v>1600</v>
      </c>
      <c r="R35" s="154" t="s">
        <v>1602</v>
      </c>
      <c r="S35" s="1146" t="s">
        <v>1618</v>
      </c>
      <c r="T35" s="1147"/>
      <c r="U35" s="1147"/>
      <c r="V35" s="1147"/>
      <c r="W35" s="1147"/>
      <c r="X35" s="1148"/>
    </row>
    <row r="36" spans="2:32" x14ac:dyDescent="0.3">
      <c r="J36" s="554"/>
      <c r="K36" s="554"/>
    </row>
    <row r="37" spans="2:32" x14ac:dyDescent="0.3">
      <c r="C37" s="555" t="s">
        <v>1620</v>
      </c>
      <c r="D37" s="555"/>
    </row>
    <row r="38" spans="2:32" x14ac:dyDescent="0.3">
      <c r="C38" s="555" t="s">
        <v>1621</v>
      </c>
    </row>
    <row r="39" spans="2:32" x14ac:dyDescent="0.3">
      <c r="C39" s="555" t="s">
        <v>1622</v>
      </c>
    </row>
    <row r="40" spans="2:32" x14ac:dyDescent="0.3">
      <c r="C40" s="555" t="s">
        <v>1629</v>
      </c>
    </row>
    <row r="42" spans="2:32" x14ac:dyDescent="0.3">
      <c r="B42" s="36" t="s">
        <v>1630</v>
      </c>
    </row>
    <row r="43" spans="2:32" ht="14.25" thickBot="1" x14ac:dyDescent="0.35"/>
    <row r="44" spans="2:32" ht="14.25" thickBot="1" x14ac:dyDescent="0.35">
      <c r="Q44" s="35" t="s">
        <v>2105</v>
      </c>
      <c r="R44" s="35" t="s">
        <v>1996</v>
      </c>
      <c r="S44" s="557" t="s">
        <v>213</v>
      </c>
      <c r="T44" s="556" t="s">
        <v>283</v>
      </c>
      <c r="U44" s="954" t="s">
        <v>278</v>
      </c>
      <c r="V44" s="954"/>
      <c r="W44" s="954"/>
      <c r="X44" s="954"/>
      <c r="Y44" s="954"/>
      <c r="Z44" s="954"/>
      <c r="AA44" s="954"/>
      <c r="AB44" s="954" t="s">
        <v>34</v>
      </c>
      <c r="AC44" s="954"/>
      <c r="AD44" s="954"/>
      <c r="AE44" s="954"/>
      <c r="AF44" s="955"/>
    </row>
    <row r="45" spans="2:32" x14ac:dyDescent="0.3">
      <c r="S45" s="581" t="s">
        <v>1631</v>
      </c>
      <c r="T45" s="573" t="s">
        <v>1632</v>
      </c>
      <c r="U45" s="1135" t="s">
        <v>1866</v>
      </c>
      <c r="V45" s="1135"/>
      <c r="W45" s="1135"/>
      <c r="X45" s="1135"/>
      <c r="Y45" s="1135"/>
      <c r="Z45" s="1135"/>
      <c r="AA45" s="1135"/>
      <c r="AB45" s="1135" t="s">
        <v>2004</v>
      </c>
      <c r="AC45" s="1135"/>
      <c r="AD45" s="1135"/>
      <c r="AE45" s="1135"/>
      <c r="AF45" s="1136"/>
    </row>
    <row r="46" spans="2:32" x14ac:dyDescent="0.3">
      <c r="S46" s="567"/>
      <c r="T46" s="561"/>
      <c r="U46" s="1137"/>
      <c r="V46" s="1137"/>
      <c r="W46" s="1137"/>
      <c r="X46" s="1137"/>
      <c r="Y46" s="1137"/>
      <c r="Z46" s="1137"/>
      <c r="AA46" s="1137"/>
      <c r="AB46" s="1137"/>
      <c r="AC46" s="1137"/>
      <c r="AD46" s="1137"/>
      <c r="AE46" s="1137"/>
      <c r="AF46" s="1138"/>
    </row>
    <row r="47" spans="2:32" x14ac:dyDescent="0.3">
      <c r="S47" s="580" t="s">
        <v>1633</v>
      </c>
      <c r="T47" s="562" t="s">
        <v>1634</v>
      </c>
      <c r="U47" s="1158" t="s">
        <v>1867</v>
      </c>
      <c r="V47" s="1158"/>
      <c r="W47" s="1158"/>
      <c r="X47" s="1158"/>
      <c r="Y47" s="1158"/>
      <c r="Z47" s="1158"/>
      <c r="AA47" s="1158"/>
      <c r="AB47" s="1158" t="s">
        <v>2003</v>
      </c>
      <c r="AC47" s="1158"/>
      <c r="AD47" s="1158"/>
      <c r="AE47" s="1158"/>
      <c r="AF47" s="1159"/>
    </row>
    <row r="48" spans="2:32" x14ac:dyDescent="0.3">
      <c r="S48" s="567"/>
      <c r="T48" s="561"/>
      <c r="U48" s="1137"/>
      <c r="V48" s="1137"/>
      <c r="W48" s="1137"/>
      <c r="X48" s="1137"/>
      <c r="Y48" s="1137"/>
      <c r="Z48" s="1137"/>
      <c r="AA48" s="1137"/>
      <c r="AB48" s="1137"/>
      <c r="AC48" s="1137"/>
      <c r="AD48" s="1137"/>
      <c r="AE48" s="1137"/>
      <c r="AF48" s="1138"/>
    </row>
    <row r="49" spans="19:32" x14ac:dyDescent="0.3">
      <c r="S49" s="580" t="s">
        <v>1635</v>
      </c>
      <c r="T49" s="562" t="s">
        <v>1636</v>
      </c>
      <c r="U49" s="1158" t="s">
        <v>2005</v>
      </c>
      <c r="V49" s="1158"/>
      <c r="W49" s="1158"/>
      <c r="X49" s="1158"/>
      <c r="Y49" s="1158"/>
      <c r="Z49" s="1158"/>
      <c r="AA49" s="1158"/>
      <c r="AB49" s="1158" t="s">
        <v>2006</v>
      </c>
      <c r="AC49" s="1158"/>
      <c r="AD49" s="1158"/>
      <c r="AE49" s="1158"/>
      <c r="AF49" s="1159"/>
    </row>
    <row r="50" spans="19:32" x14ac:dyDescent="0.3">
      <c r="S50" s="567"/>
      <c r="T50" s="561"/>
      <c r="U50" s="1137"/>
      <c r="V50" s="1137"/>
      <c r="W50" s="1137"/>
      <c r="X50" s="1137"/>
      <c r="Y50" s="1137"/>
      <c r="Z50" s="1137"/>
      <c r="AA50" s="1137"/>
      <c r="AB50" s="1137"/>
      <c r="AC50" s="1137"/>
      <c r="AD50" s="1137"/>
      <c r="AE50" s="1137"/>
      <c r="AF50" s="1138"/>
    </row>
    <row r="51" spans="19:32" x14ac:dyDescent="0.3">
      <c r="S51" s="580" t="s">
        <v>1637</v>
      </c>
      <c r="T51" s="562" t="s">
        <v>1643</v>
      </c>
      <c r="U51" s="1158" t="s">
        <v>1868</v>
      </c>
      <c r="V51" s="1158"/>
      <c r="W51" s="1158"/>
      <c r="X51" s="1158"/>
      <c r="Y51" s="1158"/>
      <c r="Z51" s="1158"/>
      <c r="AA51" s="1158"/>
      <c r="AB51" s="1158" t="s">
        <v>2007</v>
      </c>
      <c r="AC51" s="1158"/>
      <c r="AD51" s="1158"/>
      <c r="AE51" s="1158"/>
      <c r="AF51" s="1159"/>
    </row>
    <row r="52" spans="19:32" x14ac:dyDescent="0.3">
      <c r="S52" s="567"/>
      <c r="T52" s="561"/>
      <c r="U52" s="1137"/>
      <c r="V52" s="1137"/>
      <c r="W52" s="1137"/>
      <c r="X52" s="1137"/>
      <c r="Y52" s="1137"/>
      <c r="Z52" s="1137"/>
      <c r="AA52" s="1137"/>
      <c r="AB52" s="1137"/>
      <c r="AC52" s="1137"/>
      <c r="AD52" s="1137"/>
      <c r="AE52" s="1137"/>
      <c r="AF52" s="1138"/>
    </row>
    <row r="53" spans="19:32" x14ac:dyDescent="0.3">
      <c r="S53" s="580" t="s">
        <v>1638</v>
      </c>
      <c r="T53" s="562" t="s">
        <v>1639</v>
      </c>
      <c r="U53" s="1158" t="s">
        <v>1870</v>
      </c>
      <c r="V53" s="1158"/>
      <c r="W53" s="1158"/>
      <c r="X53" s="1158"/>
      <c r="Y53" s="1158"/>
      <c r="Z53" s="1158"/>
      <c r="AA53" s="1158"/>
      <c r="AB53" s="1158" t="s">
        <v>2039</v>
      </c>
      <c r="AC53" s="1158"/>
      <c r="AD53" s="1158"/>
      <c r="AE53" s="1158"/>
      <c r="AF53" s="1159"/>
    </row>
    <row r="54" spans="19:32" x14ac:dyDescent="0.3">
      <c r="S54" s="567"/>
      <c r="T54" s="561"/>
      <c r="U54" s="1137"/>
      <c r="V54" s="1137"/>
      <c r="W54" s="1137"/>
      <c r="X54" s="1137"/>
      <c r="Y54" s="1137"/>
      <c r="Z54" s="1137"/>
      <c r="AA54" s="1137"/>
      <c r="AB54" s="1137"/>
      <c r="AC54" s="1137"/>
      <c r="AD54" s="1137"/>
      <c r="AE54" s="1137"/>
      <c r="AF54" s="1138"/>
    </row>
    <row r="55" spans="19:32" x14ac:dyDescent="0.3">
      <c r="S55" s="580" t="s">
        <v>1641</v>
      </c>
      <c r="T55" s="562" t="s">
        <v>1642</v>
      </c>
      <c r="U55" s="1158" t="s">
        <v>1871</v>
      </c>
      <c r="V55" s="1158"/>
      <c r="W55" s="1158"/>
      <c r="X55" s="1158"/>
      <c r="Y55" s="1158"/>
      <c r="Z55" s="1158"/>
      <c r="AA55" s="1158"/>
      <c r="AB55" s="1158" t="s">
        <v>1878</v>
      </c>
      <c r="AC55" s="1158"/>
      <c r="AD55" s="1158"/>
      <c r="AE55" s="1158"/>
      <c r="AF55" s="1159"/>
    </row>
    <row r="56" spans="19:32" x14ac:dyDescent="0.3">
      <c r="S56" s="580" t="s">
        <v>1644</v>
      </c>
      <c r="T56" s="562" t="s">
        <v>1880</v>
      </c>
      <c r="U56" s="1158" t="s">
        <v>1872</v>
      </c>
      <c r="V56" s="1158"/>
      <c r="W56" s="1158"/>
      <c r="X56" s="1158"/>
      <c r="Y56" s="1158"/>
      <c r="Z56" s="1158"/>
      <c r="AA56" s="1158"/>
      <c r="AB56" s="1158" t="s">
        <v>1879</v>
      </c>
      <c r="AC56" s="1158"/>
      <c r="AD56" s="1158"/>
      <c r="AE56" s="1158"/>
      <c r="AF56" s="1159"/>
    </row>
    <row r="57" spans="19:32" x14ac:dyDescent="0.3">
      <c r="S57" s="567"/>
      <c r="T57" s="561"/>
      <c r="U57" s="1137"/>
      <c r="V57" s="1137"/>
      <c r="W57" s="1137"/>
      <c r="X57" s="1137"/>
      <c r="Y57" s="1137"/>
      <c r="Z57" s="1137"/>
      <c r="AA57" s="1137"/>
      <c r="AB57" s="1137"/>
      <c r="AC57" s="1137"/>
      <c r="AD57" s="1137"/>
      <c r="AE57" s="1137"/>
      <c r="AF57" s="1138"/>
    </row>
    <row r="58" spans="19:32" x14ac:dyDescent="0.3">
      <c r="S58" s="580" t="s">
        <v>1645</v>
      </c>
      <c r="T58" s="562" t="s">
        <v>1646</v>
      </c>
      <c r="U58" s="1158" t="s">
        <v>1873</v>
      </c>
      <c r="V58" s="1158"/>
      <c r="W58" s="1158"/>
      <c r="X58" s="1158"/>
      <c r="Y58" s="1158"/>
      <c r="Z58" s="1158"/>
      <c r="AA58" s="1158"/>
      <c r="AB58" s="1158" t="s">
        <v>1881</v>
      </c>
      <c r="AC58" s="1158"/>
      <c r="AD58" s="1158"/>
      <c r="AE58" s="1158"/>
      <c r="AF58" s="1159"/>
    </row>
    <row r="59" spans="19:32" x14ac:dyDescent="0.3">
      <c r="S59" s="580" t="s">
        <v>1647</v>
      </c>
      <c r="T59" s="562" t="s">
        <v>1648</v>
      </c>
      <c r="U59" s="1158" t="s">
        <v>1874</v>
      </c>
      <c r="V59" s="1158"/>
      <c r="W59" s="1158"/>
      <c r="X59" s="1158"/>
      <c r="Y59" s="1158"/>
      <c r="Z59" s="1158"/>
      <c r="AA59" s="1158"/>
      <c r="AB59" s="1158" t="s">
        <v>1882</v>
      </c>
      <c r="AC59" s="1158"/>
      <c r="AD59" s="1158"/>
      <c r="AE59" s="1158"/>
      <c r="AF59" s="1159"/>
    </row>
    <row r="60" spans="19:32" x14ac:dyDescent="0.3">
      <c r="S60" s="580" t="s">
        <v>1649</v>
      </c>
      <c r="T60" s="562" t="s">
        <v>1650</v>
      </c>
      <c r="U60" s="1158" t="s">
        <v>1875</v>
      </c>
      <c r="V60" s="1158"/>
      <c r="W60" s="1158"/>
      <c r="X60" s="1158"/>
      <c r="Y60" s="1158"/>
      <c r="Z60" s="1158"/>
      <c r="AA60" s="1158"/>
      <c r="AB60" s="1158" t="s">
        <v>1883</v>
      </c>
      <c r="AC60" s="1158"/>
      <c r="AD60" s="1158"/>
      <c r="AE60" s="1158"/>
      <c r="AF60" s="1159"/>
    </row>
    <row r="61" spans="19:32" x14ac:dyDescent="0.3">
      <c r="S61" s="580" t="s">
        <v>1651</v>
      </c>
      <c r="T61" s="562" t="s">
        <v>1652</v>
      </c>
      <c r="U61" s="1158" t="s">
        <v>1876</v>
      </c>
      <c r="V61" s="1158"/>
      <c r="W61" s="1158"/>
      <c r="X61" s="1158"/>
      <c r="Y61" s="1158"/>
      <c r="Z61" s="1158"/>
      <c r="AA61" s="1158"/>
      <c r="AB61" s="1158" t="s">
        <v>1884</v>
      </c>
      <c r="AC61" s="1158"/>
      <c r="AD61" s="1158"/>
      <c r="AE61" s="1158"/>
      <c r="AF61" s="1159"/>
    </row>
    <row r="62" spans="19:32" x14ac:dyDescent="0.3">
      <c r="S62" s="567"/>
      <c r="T62" s="561"/>
      <c r="U62" s="1137"/>
      <c r="V62" s="1137"/>
      <c r="W62" s="1137"/>
      <c r="X62" s="1137"/>
      <c r="Y62" s="1137"/>
      <c r="Z62" s="1137"/>
      <c r="AA62" s="1137"/>
      <c r="AB62" s="1137"/>
      <c r="AC62" s="1137"/>
      <c r="AD62" s="1137"/>
      <c r="AE62" s="1137"/>
      <c r="AF62" s="1138"/>
    </row>
    <row r="63" spans="19:32" ht="31.15" customHeight="1" x14ac:dyDescent="0.3">
      <c r="S63" s="580" t="s">
        <v>1653</v>
      </c>
      <c r="T63" s="562" t="s">
        <v>1654</v>
      </c>
      <c r="U63" s="1158" t="s">
        <v>1655</v>
      </c>
      <c r="V63" s="1158"/>
      <c r="W63" s="1158"/>
      <c r="X63" s="1158"/>
      <c r="Y63" s="1158"/>
      <c r="Z63" s="1158"/>
      <c r="AA63" s="1158"/>
      <c r="AB63" s="1160" t="s">
        <v>2008</v>
      </c>
      <c r="AC63" s="1158"/>
      <c r="AD63" s="1158"/>
      <c r="AE63" s="1158"/>
      <c r="AF63" s="1159"/>
    </row>
    <row r="64" spans="19:32" x14ac:dyDescent="0.3">
      <c r="S64" s="567"/>
      <c r="T64" s="561"/>
      <c r="U64" s="1137"/>
      <c r="V64" s="1137"/>
      <c r="W64" s="1137"/>
      <c r="X64" s="1137"/>
      <c r="Y64" s="1137"/>
      <c r="Z64" s="1137"/>
      <c r="AA64" s="1137"/>
      <c r="AB64" s="1137"/>
      <c r="AC64" s="1137"/>
      <c r="AD64" s="1137"/>
      <c r="AE64" s="1137"/>
      <c r="AF64" s="1138"/>
    </row>
    <row r="65" spans="18:32" x14ac:dyDescent="0.3">
      <c r="S65" s="580" t="s">
        <v>1656</v>
      </c>
      <c r="T65" s="562" t="s">
        <v>1657</v>
      </c>
      <c r="U65" s="1158" t="s">
        <v>1658</v>
      </c>
      <c r="V65" s="1158"/>
      <c r="W65" s="1158"/>
      <c r="X65" s="1158"/>
      <c r="Y65" s="1158"/>
      <c r="Z65" s="1158"/>
      <c r="AA65" s="1158"/>
      <c r="AB65" s="1158" t="s">
        <v>1886</v>
      </c>
      <c r="AC65" s="1158"/>
      <c r="AD65" s="1158"/>
      <c r="AE65" s="1158"/>
      <c r="AF65" s="1159"/>
    </row>
    <row r="66" spans="18:32" x14ac:dyDescent="0.3">
      <c r="S66" s="567"/>
      <c r="T66" s="561"/>
      <c r="U66" s="1137"/>
      <c r="V66" s="1137"/>
      <c r="W66" s="1137"/>
      <c r="X66" s="1137"/>
      <c r="Y66" s="1137"/>
      <c r="Z66" s="1137"/>
      <c r="AA66" s="1137"/>
      <c r="AB66" s="1137"/>
      <c r="AC66" s="1137"/>
      <c r="AD66" s="1137"/>
      <c r="AE66" s="1137"/>
      <c r="AF66" s="1138"/>
    </row>
    <row r="67" spans="18:32" x14ac:dyDescent="0.3">
      <c r="R67" s="578">
        <v>1</v>
      </c>
      <c r="S67" s="569" t="s">
        <v>1659</v>
      </c>
      <c r="T67" s="579" t="s">
        <v>1660</v>
      </c>
      <c r="U67" s="1161" t="s">
        <v>1661</v>
      </c>
      <c r="V67" s="1161"/>
      <c r="W67" s="1161"/>
      <c r="X67" s="1161"/>
      <c r="Y67" s="1161"/>
      <c r="Z67" s="1161"/>
      <c r="AA67" s="1161"/>
      <c r="AB67" s="1162" t="s">
        <v>2011</v>
      </c>
      <c r="AC67" s="1137"/>
      <c r="AD67" s="1137"/>
      <c r="AE67" s="1137"/>
      <c r="AF67" s="1138"/>
    </row>
    <row r="68" spans="18:32" x14ac:dyDescent="0.3">
      <c r="R68" s="578">
        <v>2</v>
      </c>
      <c r="S68" s="569" t="s">
        <v>1662</v>
      </c>
      <c r="T68" s="579" t="s">
        <v>1663</v>
      </c>
      <c r="U68" s="1161" t="s">
        <v>1664</v>
      </c>
      <c r="V68" s="1161"/>
      <c r="W68" s="1161"/>
      <c r="X68" s="1161"/>
      <c r="Y68" s="1161"/>
      <c r="Z68" s="1161"/>
      <c r="AA68" s="1161"/>
      <c r="AB68" s="1137" t="s">
        <v>2016</v>
      </c>
      <c r="AC68" s="1137"/>
      <c r="AD68" s="1137"/>
      <c r="AE68" s="1137"/>
      <c r="AF68" s="1138"/>
    </row>
    <row r="69" spans="18:32" x14ac:dyDescent="0.3">
      <c r="S69" s="567" t="s">
        <v>1665</v>
      </c>
      <c r="T69" s="563" t="s">
        <v>1666</v>
      </c>
      <c r="U69" s="1137" t="s">
        <v>1667</v>
      </c>
      <c r="V69" s="1137"/>
      <c r="W69" s="1137"/>
      <c r="X69" s="1137"/>
      <c r="Y69" s="1137"/>
      <c r="Z69" s="1137"/>
      <c r="AA69" s="1137"/>
      <c r="AB69" s="1137" t="s">
        <v>1887</v>
      </c>
      <c r="AC69" s="1137"/>
      <c r="AD69" s="1137"/>
      <c r="AE69" s="1137"/>
      <c r="AF69" s="1138"/>
    </row>
    <row r="70" spans="18:32" x14ac:dyDescent="0.3">
      <c r="S70" s="567"/>
      <c r="T70" s="561"/>
      <c r="U70" s="1137"/>
      <c r="V70" s="1137"/>
      <c r="W70" s="1137"/>
      <c r="X70" s="1137"/>
      <c r="Y70" s="1137"/>
      <c r="Z70" s="1137"/>
      <c r="AA70" s="1137"/>
      <c r="AB70" s="1137"/>
      <c r="AC70" s="1137"/>
      <c r="AD70" s="1137"/>
      <c r="AE70" s="1137"/>
      <c r="AF70" s="1138"/>
    </row>
    <row r="71" spans="18:32" x14ac:dyDescent="0.3">
      <c r="S71" s="580" t="s">
        <v>1668</v>
      </c>
      <c r="T71" s="562" t="s">
        <v>1669</v>
      </c>
      <c r="U71" s="1158" t="s">
        <v>1670</v>
      </c>
      <c r="V71" s="1158"/>
      <c r="W71" s="1158"/>
      <c r="X71" s="1158"/>
      <c r="Y71" s="1158"/>
      <c r="Z71" s="1158"/>
      <c r="AA71" s="1158"/>
      <c r="AB71" s="1158" t="s">
        <v>1888</v>
      </c>
      <c r="AC71" s="1158"/>
      <c r="AD71" s="1158"/>
      <c r="AE71" s="1158"/>
      <c r="AF71" s="1159"/>
    </row>
    <row r="72" spans="18:32" x14ac:dyDescent="0.3">
      <c r="S72" s="567"/>
      <c r="T72" s="561"/>
      <c r="U72" s="1137"/>
      <c r="V72" s="1137"/>
      <c r="W72" s="1137"/>
      <c r="X72" s="1137"/>
      <c r="Y72" s="1137"/>
      <c r="Z72" s="1137"/>
      <c r="AA72" s="1137"/>
      <c r="AB72" s="1137"/>
      <c r="AC72" s="1137"/>
      <c r="AD72" s="1137"/>
      <c r="AE72" s="1137"/>
      <c r="AF72" s="1138"/>
    </row>
    <row r="73" spans="18:32" x14ac:dyDescent="0.3">
      <c r="S73" s="580" t="s">
        <v>1671</v>
      </c>
      <c r="T73" s="562" t="s">
        <v>1672</v>
      </c>
      <c r="U73" s="1158"/>
      <c r="V73" s="1158"/>
      <c r="W73" s="1158"/>
      <c r="X73" s="1158"/>
      <c r="Y73" s="1158"/>
      <c r="Z73" s="1158"/>
      <c r="AA73" s="1158"/>
      <c r="AB73" s="1158" t="s">
        <v>1889</v>
      </c>
      <c r="AC73" s="1158"/>
      <c r="AD73" s="1158"/>
      <c r="AE73" s="1158"/>
      <c r="AF73" s="1159"/>
    </row>
    <row r="74" spans="18:32" x14ac:dyDescent="0.3">
      <c r="S74" s="580" t="s">
        <v>1673</v>
      </c>
      <c r="T74" s="562" t="s">
        <v>1674</v>
      </c>
      <c r="U74" s="1158"/>
      <c r="V74" s="1158"/>
      <c r="W74" s="1158"/>
      <c r="X74" s="1158"/>
      <c r="Y74" s="1158"/>
      <c r="Z74" s="1158"/>
      <c r="AA74" s="1158"/>
      <c r="AB74" s="1158" t="s">
        <v>1890</v>
      </c>
      <c r="AC74" s="1158"/>
      <c r="AD74" s="1158"/>
      <c r="AE74" s="1158"/>
      <c r="AF74" s="1159"/>
    </row>
    <row r="75" spans="18:32" x14ac:dyDescent="0.3">
      <c r="S75" s="580" t="s">
        <v>1675</v>
      </c>
      <c r="T75" s="562" t="s">
        <v>1676</v>
      </c>
      <c r="U75" s="1158"/>
      <c r="V75" s="1158"/>
      <c r="W75" s="1158"/>
      <c r="X75" s="1158"/>
      <c r="Y75" s="1158"/>
      <c r="Z75" s="1158"/>
      <c r="AA75" s="1158"/>
      <c r="AB75" s="1158" t="s">
        <v>1891</v>
      </c>
      <c r="AC75" s="1158"/>
      <c r="AD75" s="1158"/>
      <c r="AE75" s="1158"/>
      <c r="AF75" s="1159"/>
    </row>
    <row r="76" spans="18:32" x14ac:dyDescent="0.3">
      <c r="S76" s="580" t="s">
        <v>1677</v>
      </c>
      <c r="T76" s="562" t="s">
        <v>1678</v>
      </c>
      <c r="U76" s="1158"/>
      <c r="V76" s="1158"/>
      <c r="W76" s="1158"/>
      <c r="X76" s="1158"/>
      <c r="Y76" s="1158"/>
      <c r="Z76" s="1158"/>
      <c r="AA76" s="1158"/>
      <c r="AB76" s="1158" t="s">
        <v>1892</v>
      </c>
      <c r="AC76" s="1158"/>
      <c r="AD76" s="1158"/>
      <c r="AE76" s="1158"/>
      <c r="AF76" s="1159"/>
    </row>
    <row r="77" spans="18:32" x14ac:dyDescent="0.3">
      <c r="S77" s="580" t="s">
        <v>1679</v>
      </c>
      <c r="T77" s="562" t="s">
        <v>1680</v>
      </c>
      <c r="U77" s="1158"/>
      <c r="V77" s="1158"/>
      <c r="W77" s="1158"/>
      <c r="X77" s="1158"/>
      <c r="Y77" s="1158"/>
      <c r="Z77" s="1158"/>
      <c r="AA77" s="1158"/>
      <c r="AB77" s="1158" t="s">
        <v>1893</v>
      </c>
      <c r="AC77" s="1158"/>
      <c r="AD77" s="1158"/>
      <c r="AE77" s="1158"/>
      <c r="AF77" s="1159"/>
    </row>
    <row r="78" spans="18:32" x14ac:dyDescent="0.3">
      <c r="S78" s="580" t="s">
        <v>1681</v>
      </c>
      <c r="T78" s="562" t="s">
        <v>1682</v>
      </c>
      <c r="U78" s="1158"/>
      <c r="V78" s="1158"/>
      <c r="W78" s="1158"/>
      <c r="X78" s="1158"/>
      <c r="Y78" s="1158"/>
      <c r="Z78" s="1158"/>
      <c r="AA78" s="1158"/>
      <c r="AB78" s="1158" t="s">
        <v>1894</v>
      </c>
      <c r="AC78" s="1158"/>
      <c r="AD78" s="1158"/>
      <c r="AE78" s="1158"/>
      <c r="AF78" s="1159"/>
    </row>
    <row r="79" spans="18:32" x14ac:dyDescent="0.3">
      <c r="S79" s="580" t="s">
        <v>1683</v>
      </c>
      <c r="T79" s="562" t="s">
        <v>1684</v>
      </c>
      <c r="U79" s="1158"/>
      <c r="V79" s="1158"/>
      <c r="W79" s="1158"/>
      <c r="X79" s="1158"/>
      <c r="Y79" s="1158"/>
      <c r="Z79" s="1158"/>
      <c r="AA79" s="1158"/>
      <c r="AB79" s="1158" t="s">
        <v>1895</v>
      </c>
      <c r="AC79" s="1158"/>
      <c r="AD79" s="1158"/>
      <c r="AE79" s="1158"/>
      <c r="AF79" s="1159"/>
    </row>
    <row r="80" spans="18:32" x14ac:dyDescent="0.3">
      <c r="S80" s="580" t="s">
        <v>1685</v>
      </c>
      <c r="T80" s="562" t="s">
        <v>1686</v>
      </c>
      <c r="U80" s="1158"/>
      <c r="V80" s="1158"/>
      <c r="W80" s="1158"/>
      <c r="X80" s="1158"/>
      <c r="Y80" s="1158"/>
      <c r="Z80" s="1158"/>
      <c r="AA80" s="1158"/>
      <c r="AB80" s="1158" t="s">
        <v>1896</v>
      </c>
      <c r="AC80" s="1158"/>
      <c r="AD80" s="1158"/>
      <c r="AE80" s="1158"/>
      <c r="AF80" s="1159"/>
    </row>
    <row r="81" spans="19:32" x14ac:dyDescent="0.3">
      <c r="S81" s="567"/>
      <c r="T81" s="561"/>
      <c r="U81" s="1137"/>
      <c r="V81" s="1137"/>
      <c r="W81" s="1137"/>
      <c r="X81" s="1137"/>
      <c r="Y81" s="1137"/>
      <c r="Z81" s="1137"/>
      <c r="AA81" s="1137"/>
      <c r="AB81" s="1137"/>
      <c r="AC81" s="1137"/>
      <c r="AD81" s="1137"/>
      <c r="AE81" s="1137"/>
      <c r="AF81" s="1138"/>
    </row>
    <row r="82" spans="19:32" x14ac:dyDescent="0.3">
      <c r="S82" s="580" t="s">
        <v>1687</v>
      </c>
      <c r="T82" s="562" t="s">
        <v>1688</v>
      </c>
      <c r="U82" s="1158"/>
      <c r="V82" s="1158"/>
      <c r="W82" s="1158"/>
      <c r="X82" s="1158"/>
      <c r="Y82" s="1158"/>
      <c r="Z82" s="1158"/>
      <c r="AA82" s="1158"/>
      <c r="AB82" s="1158" t="s">
        <v>1897</v>
      </c>
      <c r="AC82" s="1158"/>
      <c r="AD82" s="1158"/>
      <c r="AE82" s="1158"/>
      <c r="AF82" s="1159"/>
    </row>
    <row r="83" spans="19:32" x14ac:dyDescent="0.3">
      <c r="S83" s="580" t="s">
        <v>1689</v>
      </c>
      <c r="T83" s="562" t="s">
        <v>1690</v>
      </c>
      <c r="U83" s="1158"/>
      <c r="V83" s="1158"/>
      <c r="W83" s="1158"/>
      <c r="X83" s="1158"/>
      <c r="Y83" s="1158"/>
      <c r="Z83" s="1158"/>
      <c r="AA83" s="1158"/>
      <c r="AB83" s="1158" t="s">
        <v>1898</v>
      </c>
      <c r="AC83" s="1158"/>
      <c r="AD83" s="1158"/>
      <c r="AE83" s="1158"/>
      <c r="AF83" s="1159"/>
    </row>
    <row r="84" spans="19:32" x14ac:dyDescent="0.3">
      <c r="S84" s="580" t="s">
        <v>1691</v>
      </c>
      <c r="T84" s="562" t="s">
        <v>1692</v>
      </c>
      <c r="U84" s="1158"/>
      <c r="V84" s="1158"/>
      <c r="W84" s="1158"/>
      <c r="X84" s="1158"/>
      <c r="Y84" s="1158"/>
      <c r="Z84" s="1158"/>
      <c r="AA84" s="1158"/>
      <c r="AB84" s="1158" t="s">
        <v>1899</v>
      </c>
      <c r="AC84" s="1158"/>
      <c r="AD84" s="1158"/>
      <c r="AE84" s="1158"/>
      <c r="AF84" s="1159"/>
    </row>
    <row r="85" spans="19:32" x14ac:dyDescent="0.3">
      <c r="S85" s="580" t="s">
        <v>1693</v>
      </c>
      <c r="T85" s="562" t="s">
        <v>1694</v>
      </c>
      <c r="U85" s="1158"/>
      <c r="V85" s="1158"/>
      <c r="W85" s="1158"/>
      <c r="X85" s="1158"/>
      <c r="Y85" s="1158"/>
      <c r="Z85" s="1158"/>
      <c r="AA85" s="1158"/>
      <c r="AB85" s="1158" t="s">
        <v>1900</v>
      </c>
      <c r="AC85" s="1158"/>
      <c r="AD85" s="1158"/>
      <c r="AE85" s="1158"/>
      <c r="AF85" s="1159"/>
    </row>
    <row r="86" spans="19:32" x14ac:dyDescent="0.3">
      <c r="S86" s="580" t="s">
        <v>1695</v>
      </c>
      <c r="T86" s="562" t="s">
        <v>1696</v>
      </c>
      <c r="U86" s="1158"/>
      <c r="V86" s="1158"/>
      <c r="W86" s="1158"/>
      <c r="X86" s="1158"/>
      <c r="Y86" s="1158"/>
      <c r="Z86" s="1158"/>
      <c r="AA86" s="1158"/>
      <c r="AB86" s="1158" t="s">
        <v>1901</v>
      </c>
      <c r="AC86" s="1158"/>
      <c r="AD86" s="1158"/>
      <c r="AE86" s="1158"/>
      <c r="AF86" s="1159"/>
    </row>
    <row r="87" spans="19:32" x14ac:dyDescent="0.3">
      <c r="S87" s="580" t="s">
        <v>1697</v>
      </c>
      <c r="T87" s="562" t="s">
        <v>1698</v>
      </c>
      <c r="U87" s="1158"/>
      <c r="V87" s="1158"/>
      <c r="W87" s="1158"/>
      <c r="X87" s="1158"/>
      <c r="Y87" s="1158"/>
      <c r="Z87" s="1158"/>
      <c r="AA87" s="1158"/>
      <c r="AB87" s="1158" t="s">
        <v>1902</v>
      </c>
      <c r="AC87" s="1158"/>
      <c r="AD87" s="1158"/>
      <c r="AE87" s="1158"/>
      <c r="AF87" s="1159"/>
    </row>
    <row r="88" spans="19:32" x14ac:dyDescent="0.3">
      <c r="S88" s="580" t="s">
        <v>1699</v>
      </c>
      <c r="T88" s="562" t="s">
        <v>1700</v>
      </c>
      <c r="U88" s="1158"/>
      <c r="V88" s="1158"/>
      <c r="W88" s="1158"/>
      <c r="X88" s="1158"/>
      <c r="Y88" s="1158"/>
      <c r="Z88" s="1158"/>
      <c r="AA88" s="1158"/>
      <c r="AB88" s="1158" t="s">
        <v>1903</v>
      </c>
      <c r="AC88" s="1158"/>
      <c r="AD88" s="1158"/>
      <c r="AE88" s="1158"/>
      <c r="AF88" s="1159"/>
    </row>
    <row r="89" spans="19:32" x14ac:dyDescent="0.3">
      <c r="S89" s="580" t="s">
        <v>1701</v>
      </c>
      <c r="T89" s="562" t="s">
        <v>1702</v>
      </c>
      <c r="U89" s="1158"/>
      <c r="V89" s="1158"/>
      <c r="W89" s="1158"/>
      <c r="X89" s="1158"/>
      <c r="Y89" s="1158"/>
      <c r="Z89" s="1158"/>
      <c r="AA89" s="1158"/>
      <c r="AB89" s="1158" t="s">
        <v>1904</v>
      </c>
      <c r="AC89" s="1158"/>
      <c r="AD89" s="1158"/>
      <c r="AE89" s="1158"/>
      <c r="AF89" s="1159"/>
    </row>
    <row r="90" spans="19:32" x14ac:dyDescent="0.3">
      <c r="S90" s="567"/>
      <c r="T90" s="561"/>
      <c r="U90" s="1137"/>
      <c r="V90" s="1137"/>
      <c r="W90" s="1137"/>
      <c r="X90" s="1137"/>
      <c r="Y90" s="1137"/>
      <c r="Z90" s="1137"/>
      <c r="AA90" s="1137"/>
      <c r="AB90" s="1137"/>
      <c r="AC90" s="1137"/>
      <c r="AD90" s="1137"/>
      <c r="AE90" s="1137"/>
      <c r="AF90" s="1138"/>
    </row>
    <row r="91" spans="19:32" x14ac:dyDescent="0.3">
      <c r="S91" s="580" t="s">
        <v>1703</v>
      </c>
      <c r="T91" s="562" t="s">
        <v>1704</v>
      </c>
      <c r="U91" s="1158" t="s">
        <v>1705</v>
      </c>
      <c r="V91" s="1158"/>
      <c r="W91" s="1158"/>
      <c r="X91" s="1158"/>
      <c r="Y91" s="1158"/>
      <c r="Z91" s="1158"/>
      <c r="AA91" s="1158"/>
      <c r="AB91" s="1158" t="s">
        <v>1905</v>
      </c>
      <c r="AC91" s="1158"/>
      <c r="AD91" s="1158"/>
      <c r="AE91" s="1158"/>
      <c r="AF91" s="1159"/>
    </row>
    <row r="92" spans="19:32" x14ac:dyDescent="0.3">
      <c r="S92" s="580" t="s">
        <v>1706</v>
      </c>
      <c r="T92" s="562" t="s">
        <v>1707</v>
      </c>
      <c r="U92" s="1158" t="s">
        <v>1708</v>
      </c>
      <c r="V92" s="1158"/>
      <c r="W92" s="1158"/>
      <c r="X92" s="1158"/>
      <c r="Y92" s="1158"/>
      <c r="Z92" s="1158"/>
      <c r="AA92" s="1158"/>
      <c r="AB92" s="1158" t="s">
        <v>1906</v>
      </c>
      <c r="AC92" s="1158"/>
      <c r="AD92" s="1158"/>
      <c r="AE92" s="1158"/>
      <c r="AF92" s="1159"/>
    </row>
    <row r="93" spans="19:32" x14ac:dyDescent="0.3">
      <c r="S93" s="580" t="s">
        <v>1709</v>
      </c>
      <c r="T93" s="562" t="s">
        <v>1710</v>
      </c>
      <c r="U93" s="1158" t="s">
        <v>1711</v>
      </c>
      <c r="V93" s="1158"/>
      <c r="W93" s="1158"/>
      <c r="X93" s="1158"/>
      <c r="Y93" s="1158"/>
      <c r="Z93" s="1158"/>
      <c r="AA93" s="1158"/>
      <c r="AB93" s="1158" t="s">
        <v>1907</v>
      </c>
      <c r="AC93" s="1158"/>
      <c r="AD93" s="1158"/>
      <c r="AE93" s="1158"/>
      <c r="AF93" s="1159"/>
    </row>
    <row r="94" spans="19:32" x14ac:dyDescent="0.3">
      <c r="S94" s="580" t="s">
        <v>1712</v>
      </c>
      <c r="T94" s="562" t="s">
        <v>1713</v>
      </c>
      <c r="U94" s="1158" t="s">
        <v>1714</v>
      </c>
      <c r="V94" s="1158"/>
      <c r="W94" s="1158"/>
      <c r="X94" s="1158"/>
      <c r="Y94" s="1158"/>
      <c r="Z94" s="1158"/>
      <c r="AA94" s="1158"/>
      <c r="AB94" s="1158" t="s">
        <v>1908</v>
      </c>
      <c r="AC94" s="1158"/>
      <c r="AD94" s="1158"/>
      <c r="AE94" s="1158"/>
      <c r="AF94" s="1159"/>
    </row>
    <row r="95" spans="19:32" x14ac:dyDescent="0.3">
      <c r="S95" s="580" t="s">
        <v>1715</v>
      </c>
      <c r="T95" s="562" t="s">
        <v>1716</v>
      </c>
      <c r="U95" s="1158" t="s">
        <v>1717</v>
      </c>
      <c r="V95" s="1158"/>
      <c r="W95" s="1158"/>
      <c r="X95" s="1158"/>
      <c r="Y95" s="1158"/>
      <c r="Z95" s="1158"/>
      <c r="AA95" s="1158"/>
      <c r="AB95" s="1158" t="s">
        <v>1909</v>
      </c>
      <c r="AC95" s="1158"/>
      <c r="AD95" s="1158"/>
      <c r="AE95" s="1158"/>
      <c r="AF95" s="1159"/>
    </row>
    <row r="96" spans="19:32" x14ac:dyDescent="0.3">
      <c r="S96" s="580" t="s">
        <v>1718</v>
      </c>
      <c r="T96" s="562" t="s">
        <v>1719</v>
      </c>
      <c r="U96" s="1158" t="s">
        <v>1911</v>
      </c>
      <c r="V96" s="1158"/>
      <c r="W96" s="1158"/>
      <c r="X96" s="1158"/>
      <c r="Y96" s="1158"/>
      <c r="Z96" s="1158"/>
      <c r="AA96" s="1158"/>
      <c r="AB96" s="1158" t="s">
        <v>1910</v>
      </c>
      <c r="AC96" s="1158"/>
      <c r="AD96" s="1158"/>
      <c r="AE96" s="1158"/>
      <c r="AF96" s="1159"/>
    </row>
    <row r="97" spans="17:32" ht="14.25" thickBot="1" x14ac:dyDescent="0.35">
      <c r="S97" s="576"/>
      <c r="T97" s="577"/>
      <c r="U97" s="1166"/>
      <c r="V97" s="1166"/>
      <c r="W97" s="1166"/>
      <c r="X97" s="1166"/>
      <c r="Y97" s="1166"/>
      <c r="Z97" s="1166"/>
      <c r="AA97" s="1166"/>
      <c r="AB97" s="1166"/>
      <c r="AC97" s="1166"/>
      <c r="AD97" s="1166"/>
      <c r="AE97" s="1166"/>
      <c r="AF97" s="1167"/>
    </row>
    <row r="98" spans="17:32" x14ac:dyDescent="0.3">
      <c r="Q98" s="612"/>
      <c r="S98" s="574" t="s">
        <v>1720</v>
      </c>
      <c r="T98" s="575" t="s">
        <v>1632</v>
      </c>
      <c r="U98" s="1163" t="s">
        <v>1866</v>
      </c>
      <c r="V98" s="1163"/>
      <c r="W98" s="1163"/>
      <c r="X98" s="1163"/>
      <c r="Y98" s="1163"/>
      <c r="Z98" s="1163"/>
      <c r="AA98" s="1163"/>
      <c r="AB98" s="1163" t="s">
        <v>1877</v>
      </c>
      <c r="AC98" s="1163"/>
      <c r="AD98" s="1163"/>
      <c r="AE98" s="1163"/>
      <c r="AF98" s="1164"/>
    </row>
    <row r="99" spans="17:32" x14ac:dyDescent="0.3">
      <c r="R99" s="578">
        <v>3</v>
      </c>
      <c r="S99" s="569" t="s">
        <v>1721</v>
      </c>
      <c r="T99" s="579" t="s">
        <v>1634</v>
      </c>
      <c r="U99" s="1161" t="s">
        <v>1867</v>
      </c>
      <c r="V99" s="1161"/>
      <c r="W99" s="1161"/>
      <c r="X99" s="1161"/>
      <c r="Y99" s="1161"/>
      <c r="Z99" s="1161"/>
      <c r="AA99" s="1161"/>
      <c r="AB99" s="1161" t="s">
        <v>1877</v>
      </c>
      <c r="AC99" s="1161"/>
      <c r="AD99" s="1161"/>
      <c r="AE99" s="1161"/>
      <c r="AF99" s="1165"/>
    </row>
    <row r="100" spans="17:32" x14ac:dyDescent="0.3">
      <c r="S100" s="567" t="s">
        <v>1722</v>
      </c>
      <c r="T100" s="566" t="s">
        <v>1636</v>
      </c>
      <c r="U100" s="1137" t="s">
        <v>1869</v>
      </c>
      <c r="V100" s="1137"/>
      <c r="W100" s="1137"/>
      <c r="X100" s="1137"/>
      <c r="Y100" s="1137"/>
      <c r="Z100" s="1137"/>
      <c r="AA100" s="1137"/>
      <c r="AB100" s="1137" t="s">
        <v>1640</v>
      </c>
      <c r="AC100" s="1137"/>
      <c r="AD100" s="1137"/>
      <c r="AE100" s="1137"/>
      <c r="AF100" s="1138"/>
    </row>
    <row r="101" spans="17:32" x14ac:dyDescent="0.3">
      <c r="Q101" s="612"/>
      <c r="S101" s="568" t="s">
        <v>1723</v>
      </c>
      <c r="T101" s="564" t="s">
        <v>1643</v>
      </c>
      <c r="U101" s="1168" t="s">
        <v>1868</v>
      </c>
      <c r="V101" s="1168"/>
      <c r="W101" s="1168"/>
      <c r="X101" s="1168"/>
      <c r="Y101" s="1168"/>
      <c r="Z101" s="1168"/>
      <c r="AA101" s="1168"/>
      <c r="AB101" s="1137"/>
      <c r="AC101" s="1137"/>
      <c r="AD101" s="1137"/>
      <c r="AE101" s="1137"/>
      <c r="AF101" s="1138"/>
    </row>
    <row r="102" spans="17:32" x14ac:dyDescent="0.3">
      <c r="S102" s="567" t="s">
        <v>1724</v>
      </c>
      <c r="T102" s="566" t="s">
        <v>1669</v>
      </c>
      <c r="U102" s="1137" t="s">
        <v>1670</v>
      </c>
      <c r="V102" s="1137"/>
      <c r="W102" s="1137"/>
      <c r="X102" s="1137"/>
      <c r="Y102" s="1137"/>
      <c r="Z102" s="1137"/>
      <c r="AA102" s="1137"/>
      <c r="AB102" s="1137" t="s">
        <v>1888</v>
      </c>
      <c r="AC102" s="1137"/>
      <c r="AD102" s="1137"/>
      <c r="AE102" s="1137"/>
      <c r="AF102" s="1138"/>
    </row>
    <row r="103" spans="17:32" x14ac:dyDescent="0.3">
      <c r="Q103" s="612"/>
      <c r="S103" s="570" t="s">
        <v>1725</v>
      </c>
      <c r="T103" s="564" t="s">
        <v>2109</v>
      </c>
      <c r="U103" s="1168" t="s">
        <v>1912</v>
      </c>
      <c r="V103" s="1168"/>
      <c r="W103" s="1168"/>
      <c r="X103" s="1168"/>
      <c r="Y103" s="1168"/>
      <c r="Z103" s="1168"/>
      <c r="AA103" s="1168"/>
      <c r="AB103" s="1137"/>
      <c r="AC103" s="1137"/>
      <c r="AD103" s="1137"/>
      <c r="AE103" s="1137"/>
      <c r="AF103" s="1138"/>
    </row>
    <row r="104" spans="17:32" x14ac:dyDescent="0.3">
      <c r="S104" s="580" t="s">
        <v>1726</v>
      </c>
      <c r="T104" s="562" t="s">
        <v>1733</v>
      </c>
      <c r="U104" s="1158" t="s">
        <v>1914</v>
      </c>
      <c r="V104" s="1158"/>
      <c r="W104" s="1158"/>
      <c r="X104" s="1158"/>
      <c r="Y104" s="1158"/>
      <c r="Z104" s="1158"/>
      <c r="AA104" s="1158"/>
      <c r="AB104" s="1158" t="s">
        <v>1884</v>
      </c>
      <c r="AC104" s="1158"/>
      <c r="AD104" s="1158"/>
      <c r="AE104" s="1158"/>
      <c r="AF104" s="1159"/>
    </row>
    <row r="105" spans="17:32" x14ac:dyDescent="0.3">
      <c r="S105" s="580" t="s">
        <v>1727</v>
      </c>
      <c r="T105" s="562" t="s">
        <v>1734</v>
      </c>
      <c r="U105" s="1158" t="s">
        <v>1915</v>
      </c>
      <c r="V105" s="1158"/>
      <c r="W105" s="1158"/>
      <c r="X105" s="1158"/>
      <c r="Y105" s="1158"/>
      <c r="Z105" s="1158"/>
      <c r="AA105" s="1158"/>
      <c r="AB105" s="1158" t="s">
        <v>1884</v>
      </c>
      <c r="AC105" s="1158"/>
      <c r="AD105" s="1158"/>
      <c r="AE105" s="1158"/>
      <c r="AF105" s="1159"/>
    </row>
    <row r="106" spans="17:32" x14ac:dyDescent="0.3">
      <c r="R106" s="578">
        <v>4</v>
      </c>
      <c r="S106" s="571" t="s">
        <v>1728</v>
      </c>
      <c r="T106" s="579" t="s">
        <v>1735</v>
      </c>
      <c r="U106" s="1161" t="s">
        <v>1916</v>
      </c>
      <c r="V106" s="1161"/>
      <c r="W106" s="1161"/>
      <c r="X106" s="1161"/>
      <c r="Y106" s="1161"/>
      <c r="Z106" s="1161"/>
      <c r="AA106" s="1161"/>
      <c r="AB106" s="1161" t="s">
        <v>1992</v>
      </c>
      <c r="AC106" s="1161"/>
      <c r="AD106" s="1161"/>
      <c r="AE106" s="1161"/>
      <c r="AF106" s="1165"/>
    </row>
    <row r="107" spans="17:32" x14ac:dyDescent="0.3">
      <c r="R107" s="578">
        <v>5</v>
      </c>
      <c r="S107" s="569" t="s">
        <v>1729</v>
      </c>
      <c r="T107" s="579" t="s">
        <v>1654</v>
      </c>
      <c r="U107" s="1161" t="s">
        <v>1655</v>
      </c>
      <c r="V107" s="1161"/>
      <c r="W107" s="1161"/>
      <c r="X107" s="1161"/>
      <c r="Y107" s="1161"/>
      <c r="Z107" s="1161"/>
      <c r="AA107" s="1161"/>
      <c r="AB107" s="1137" t="s">
        <v>1885</v>
      </c>
      <c r="AC107" s="1137"/>
      <c r="AD107" s="1137"/>
      <c r="AE107" s="1137"/>
      <c r="AF107" s="1138"/>
    </row>
    <row r="108" spans="17:32" x14ac:dyDescent="0.3">
      <c r="Q108" s="612"/>
      <c r="R108" s="578">
        <v>6</v>
      </c>
      <c r="S108" s="569" t="s">
        <v>1730</v>
      </c>
      <c r="T108" s="565" t="s">
        <v>1657</v>
      </c>
      <c r="U108" s="1161" t="s">
        <v>1658</v>
      </c>
      <c r="V108" s="1161"/>
      <c r="W108" s="1161"/>
      <c r="X108" s="1161"/>
      <c r="Y108" s="1161"/>
      <c r="Z108" s="1161"/>
      <c r="AA108" s="1161"/>
      <c r="AB108" s="1137" t="s">
        <v>1886</v>
      </c>
      <c r="AC108" s="1137"/>
      <c r="AD108" s="1137"/>
      <c r="AE108" s="1137"/>
      <c r="AF108" s="1138"/>
    </row>
    <row r="109" spans="17:32" x14ac:dyDescent="0.3">
      <c r="S109" s="580" t="s">
        <v>1731</v>
      </c>
      <c r="T109" s="562" t="s">
        <v>1917</v>
      </c>
      <c r="U109" s="1158" t="s">
        <v>1918</v>
      </c>
      <c r="V109" s="1158"/>
      <c r="W109" s="1158"/>
      <c r="X109" s="1158"/>
      <c r="Y109" s="1158"/>
      <c r="Z109" s="1158"/>
      <c r="AA109" s="1158"/>
      <c r="AB109" s="1158" t="s">
        <v>2021</v>
      </c>
      <c r="AC109" s="1158"/>
      <c r="AD109" s="1158"/>
      <c r="AE109" s="1158"/>
      <c r="AF109" s="1159"/>
    </row>
    <row r="110" spans="17:32" x14ac:dyDescent="0.3">
      <c r="S110" s="567"/>
      <c r="T110" s="561"/>
      <c r="U110" s="1137"/>
      <c r="V110" s="1137"/>
      <c r="W110" s="1137"/>
      <c r="X110" s="1137"/>
      <c r="Y110" s="1137"/>
      <c r="Z110" s="1137"/>
      <c r="AA110" s="1137"/>
      <c r="AB110" s="1137"/>
      <c r="AC110" s="1137"/>
      <c r="AD110" s="1137"/>
      <c r="AE110" s="1137"/>
      <c r="AF110" s="1138"/>
    </row>
    <row r="111" spans="17:32" x14ac:dyDescent="0.3">
      <c r="Q111" s="612"/>
      <c r="S111" s="568" t="s">
        <v>1732</v>
      </c>
      <c r="T111" s="564" t="s">
        <v>2110</v>
      </c>
      <c r="U111" s="1168" t="s">
        <v>1913</v>
      </c>
      <c r="V111" s="1168"/>
      <c r="W111" s="1168"/>
      <c r="X111" s="1168"/>
      <c r="Y111" s="1168"/>
      <c r="Z111" s="1168"/>
      <c r="AA111" s="1168"/>
      <c r="AB111" s="1137"/>
      <c r="AC111" s="1137"/>
      <c r="AD111" s="1137"/>
      <c r="AE111" s="1137"/>
      <c r="AF111" s="1138"/>
    </row>
    <row r="112" spans="17:32" x14ac:dyDescent="0.3">
      <c r="S112" s="567"/>
      <c r="T112" s="561"/>
      <c r="U112" s="1137"/>
      <c r="V112" s="1137"/>
      <c r="W112" s="1137"/>
      <c r="X112" s="1137"/>
      <c r="Y112" s="1137"/>
      <c r="Z112" s="1137"/>
      <c r="AA112" s="1137"/>
      <c r="AB112" s="1137"/>
      <c r="AC112" s="1137"/>
      <c r="AD112" s="1137"/>
      <c r="AE112" s="1137"/>
      <c r="AF112" s="1138"/>
    </row>
    <row r="113" spans="2:32" x14ac:dyDescent="0.3">
      <c r="S113" s="580" t="s">
        <v>1736</v>
      </c>
      <c r="T113" s="562" t="s">
        <v>1737</v>
      </c>
      <c r="U113" s="1158" t="s">
        <v>1919</v>
      </c>
      <c r="V113" s="1158"/>
      <c r="W113" s="1158"/>
      <c r="X113" s="1158"/>
      <c r="Y113" s="1158"/>
      <c r="Z113" s="1158"/>
      <c r="AA113" s="1158"/>
      <c r="AB113" s="1158" t="s">
        <v>1920</v>
      </c>
      <c r="AC113" s="1158"/>
      <c r="AD113" s="1158"/>
      <c r="AE113" s="1158"/>
      <c r="AF113" s="1159"/>
    </row>
    <row r="114" spans="2:32" x14ac:dyDescent="0.3">
      <c r="B114" s="36" t="s">
        <v>1987</v>
      </c>
      <c r="S114" s="580" t="s">
        <v>1738</v>
      </c>
      <c r="T114" s="562" t="s">
        <v>1739</v>
      </c>
      <c r="U114" s="1158" t="s">
        <v>1921</v>
      </c>
      <c r="V114" s="1158"/>
      <c r="W114" s="1158"/>
      <c r="X114" s="1158"/>
      <c r="Y114" s="1158"/>
      <c r="Z114" s="1158"/>
      <c r="AA114" s="1158"/>
      <c r="AB114" s="1158"/>
      <c r="AC114" s="1158"/>
      <c r="AD114" s="1158"/>
      <c r="AE114" s="1158"/>
      <c r="AF114" s="1159"/>
    </row>
    <row r="115" spans="2:32" x14ac:dyDescent="0.3">
      <c r="B115" s="36" t="s">
        <v>2098</v>
      </c>
      <c r="S115" s="580" t="s">
        <v>1740</v>
      </c>
      <c r="T115" s="562" t="s">
        <v>1741</v>
      </c>
      <c r="U115" s="1158" t="s">
        <v>1922</v>
      </c>
      <c r="V115" s="1158"/>
      <c r="W115" s="1158"/>
      <c r="X115" s="1158"/>
      <c r="Y115" s="1158"/>
      <c r="Z115" s="1158"/>
      <c r="AA115" s="1158"/>
      <c r="AB115" s="1158"/>
      <c r="AC115" s="1158"/>
      <c r="AD115" s="1158"/>
      <c r="AE115" s="1158"/>
      <c r="AF115" s="1159"/>
    </row>
    <row r="116" spans="2:32" ht="14.25" thickBot="1" x14ac:dyDescent="0.35">
      <c r="B116" s="36" t="s">
        <v>2099</v>
      </c>
      <c r="S116" s="580" t="s">
        <v>1742</v>
      </c>
      <c r="T116" s="562" t="s">
        <v>1755</v>
      </c>
      <c r="U116" s="1158" t="s">
        <v>1923</v>
      </c>
      <c r="V116" s="1158"/>
      <c r="W116" s="1158"/>
      <c r="X116" s="1158"/>
      <c r="Y116" s="1158"/>
      <c r="Z116" s="1158"/>
      <c r="AA116" s="1158"/>
      <c r="AB116" s="1158" t="s">
        <v>1920</v>
      </c>
      <c r="AC116" s="1158"/>
      <c r="AD116" s="1158"/>
      <c r="AE116" s="1158"/>
      <c r="AF116" s="1159"/>
    </row>
    <row r="117" spans="2:32" x14ac:dyDescent="0.3">
      <c r="C117" s="908" t="s">
        <v>2100</v>
      </c>
      <c r="D117" s="848" t="s">
        <v>1988</v>
      </c>
      <c r="E117" s="848"/>
      <c r="F117" s="1130" t="s">
        <v>1995</v>
      </c>
      <c r="G117" s="848" t="s">
        <v>34</v>
      </c>
      <c r="H117" s="848"/>
      <c r="I117" s="848"/>
      <c r="J117" s="848"/>
      <c r="K117" s="848"/>
      <c r="L117" s="848"/>
      <c r="M117" s="848"/>
      <c r="N117" s="849"/>
      <c r="S117" s="580" t="s">
        <v>1743</v>
      </c>
      <c r="T117" s="562" t="s">
        <v>1756</v>
      </c>
      <c r="U117" s="1158" t="s">
        <v>1924</v>
      </c>
      <c r="V117" s="1158"/>
      <c r="W117" s="1158"/>
      <c r="X117" s="1158"/>
      <c r="Y117" s="1158"/>
      <c r="Z117" s="1158"/>
      <c r="AA117" s="1158"/>
      <c r="AB117" s="1158"/>
      <c r="AC117" s="1158"/>
      <c r="AD117" s="1158"/>
      <c r="AE117" s="1158"/>
      <c r="AF117" s="1159"/>
    </row>
    <row r="118" spans="2:32" ht="14.25" thickBot="1" x14ac:dyDescent="0.35">
      <c r="C118" s="1124"/>
      <c r="D118" s="560" t="s">
        <v>1989</v>
      </c>
      <c r="E118" s="560" t="s">
        <v>1990</v>
      </c>
      <c r="F118" s="846"/>
      <c r="G118" s="846"/>
      <c r="H118" s="846"/>
      <c r="I118" s="846"/>
      <c r="J118" s="846"/>
      <c r="K118" s="846"/>
      <c r="L118" s="846"/>
      <c r="M118" s="846"/>
      <c r="N118" s="847"/>
      <c r="S118" s="580" t="s">
        <v>1744</v>
      </c>
      <c r="T118" s="562" t="s">
        <v>1757</v>
      </c>
      <c r="U118" s="1158" t="s">
        <v>1925</v>
      </c>
      <c r="V118" s="1158"/>
      <c r="W118" s="1158"/>
      <c r="X118" s="1158"/>
      <c r="Y118" s="1158"/>
      <c r="Z118" s="1158"/>
      <c r="AA118" s="1158"/>
      <c r="AB118" s="1158"/>
      <c r="AC118" s="1158"/>
      <c r="AD118" s="1158"/>
      <c r="AE118" s="1158"/>
      <c r="AF118" s="1159"/>
    </row>
    <row r="119" spans="2:32" x14ac:dyDescent="0.3">
      <c r="C119" s="600">
        <v>0</v>
      </c>
      <c r="D119" s="601" t="s">
        <v>1993</v>
      </c>
      <c r="E119" s="601" t="s">
        <v>1735</v>
      </c>
      <c r="F119" s="601" t="s">
        <v>1994</v>
      </c>
      <c r="G119" s="1131" t="s">
        <v>2097</v>
      </c>
      <c r="H119" s="1131"/>
      <c r="I119" s="1131"/>
      <c r="J119" s="1131"/>
      <c r="K119" s="1131"/>
      <c r="L119" s="1131"/>
      <c r="M119" s="1131"/>
      <c r="N119" s="1132"/>
      <c r="S119" s="580" t="s">
        <v>1745</v>
      </c>
      <c r="T119" s="562" t="s">
        <v>1758</v>
      </c>
      <c r="U119" s="1158" t="s">
        <v>1926</v>
      </c>
      <c r="V119" s="1158"/>
      <c r="W119" s="1158"/>
      <c r="X119" s="1158"/>
      <c r="Y119" s="1158"/>
      <c r="Z119" s="1158"/>
      <c r="AA119" s="1158"/>
      <c r="AB119" s="1158" t="s">
        <v>1920</v>
      </c>
      <c r="AC119" s="1158"/>
      <c r="AD119" s="1158"/>
      <c r="AE119" s="1158"/>
      <c r="AF119" s="1159"/>
    </row>
    <row r="120" spans="2:32" x14ac:dyDescent="0.3">
      <c r="C120" s="558">
        <v>1</v>
      </c>
      <c r="D120" s="596" t="s">
        <v>1998</v>
      </c>
      <c r="E120" s="596" t="s">
        <v>1856</v>
      </c>
      <c r="F120" s="596" t="s">
        <v>1631</v>
      </c>
      <c r="G120" s="1133" t="s">
        <v>1997</v>
      </c>
      <c r="H120" s="1133"/>
      <c r="I120" s="1133"/>
      <c r="J120" s="1133"/>
      <c r="K120" s="1133"/>
      <c r="L120" s="1133"/>
      <c r="M120" s="1133"/>
      <c r="N120" s="1134"/>
      <c r="S120" s="580" t="s">
        <v>1746</v>
      </c>
      <c r="T120" s="562" t="s">
        <v>1759</v>
      </c>
      <c r="U120" s="1158" t="s">
        <v>1927</v>
      </c>
      <c r="V120" s="1158"/>
      <c r="W120" s="1158"/>
      <c r="X120" s="1158"/>
      <c r="Y120" s="1158"/>
      <c r="Z120" s="1158"/>
      <c r="AA120" s="1158"/>
      <c r="AB120" s="1158"/>
      <c r="AC120" s="1158"/>
      <c r="AD120" s="1158"/>
      <c r="AE120" s="1158"/>
      <c r="AF120" s="1159"/>
    </row>
    <row r="121" spans="2:32" x14ac:dyDescent="0.3">
      <c r="C121" s="558">
        <v>2</v>
      </c>
      <c r="D121" s="596" t="s">
        <v>1721</v>
      </c>
      <c r="E121" s="596" t="s">
        <v>1634</v>
      </c>
      <c r="F121" s="596" t="s">
        <v>2090</v>
      </c>
      <c r="G121" s="1133" t="s">
        <v>2091</v>
      </c>
      <c r="H121" s="1133"/>
      <c r="I121" s="1133"/>
      <c r="J121" s="1133"/>
      <c r="K121" s="1133"/>
      <c r="L121" s="1133"/>
      <c r="M121" s="1133"/>
      <c r="N121" s="1134"/>
      <c r="S121" s="580" t="s">
        <v>1747</v>
      </c>
      <c r="T121" s="562" t="s">
        <v>1760</v>
      </c>
      <c r="U121" s="1158" t="s">
        <v>1928</v>
      </c>
      <c r="V121" s="1158"/>
      <c r="W121" s="1158"/>
      <c r="X121" s="1158"/>
      <c r="Y121" s="1158"/>
      <c r="Z121" s="1158"/>
      <c r="AA121" s="1158"/>
      <c r="AB121" s="1158"/>
      <c r="AC121" s="1158"/>
      <c r="AD121" s="1158"/>
      <c r="AE121" s="1158"/>
      <c r="AF121" s="1159"/>
    </row>
    <row r="122" spans="2:32" x14ac:dyDescent="0.3">
      <c r="C122" s="558">
        <v>3</v>
      </c>
      <c r="D122" s="596" t="s">
        <v>1999</v>
      </c>
      <c r="E122" s="596" t="s">
        <v>1850</v>
      </c>
      <c r="F122" s="596" t="s">
        <v>2102</v>
      </c>
      <c r="G122" s="1133" t="s">
        <v>2089</v>
      </c>
      <c r="H122" s="1133"/>
      <c r="I122" s="1133"/>
      <c r="J122" s="1133"/>
      <c r="K122" s="1133"/>
      <c r="L122" s="1133"/>
      <c r="M122" s="1133"/>
      <c r="N122" s="1134"/>
      <c r="S122" s="580" t="s">
        <v>1748</v>
      </c>
      <c r="T122" s="562" t="s">
        <v>1761</v>
      </c>
      <c r="U122" s="1158" t="s">
        <v>1929</v>
      </c>
      <c r="V122" s="1158"/>
      <c r="W122" s="1158"/>
      <c r="X122" s="1158"/>
      <c r="Y122" s="1158"/>
      <c r="Z122" s="1158"/>
      <c r="AA122" s="1158"/>
      <c r="AB122" s="1158" t="s">
        <v>1920</v>
      </c>
      <c r="AC122" s="1158"/>
      <c r="AD122" s="1158"/>
      <c r="AE122" s="1158"/>
      <c r="AF122" s="1159"/>
    </row>
    <row r="123" spans="2:32" x14ac:dyDescent="0.3">
      <c r="C123" s="558">
        <v>4</v>
      </c>
      <c r="D123" s="596" t="s">
        <v>2000</v>
      </c>
      <c r="E123" s="596" t="s">
        <v>1851</v>
      </c>
      <c r="F123" s="596" t="s">
        <v>2033</v>
      </c>
      <c r="G123" s="1133" t="s">
        <v>2088</v>
      </c>
      <c r="H123" s="1133"/>
      <c r="I123" s="1133"/>
      <c r="J123" s="1133"/>
      <c r="K123" s="1133"/>
      <c r="L123" s="1133"/>
      <c r="M123" s="1133"/>
      <c r="N123" s="1134"/>
      <c r="S123" s="580" t="s">
        <v>1749</v>
      </c>
      <c r="T123" s="562" t="s">
        <v>1762</v>
      </c>
      <c r="U123" s="1158" t="s">
        <v>1930</v>
      </c>
      <c r="V123" s="1158"/>
      <c r="W123" s="1158"/>
      <c r="X123" s="1158"/>
      <c r="Y123" s="1158"/>
      <c r="Z123" s="1158"/>
      <c r="AA123" s="1158"/>
      <c r="AB123" s="1158"/>
      <c r="AC123" s="1158"/>
      <c r="AD123" s="1158"/>
      <c r="AE123" s="1158"/>
      <c r="AF123" s="1159"/>
    </row>
    <row r="124" spans="2:32" x14ac:dyDescent="0.3">
      <c r="C124" s="558">
        <v>5</v>
      </c>
      <c r="D124" s="596" t="s">
        <v>2009</v>
      </c>
      <c r="E124" s="596" t="s">
        <v>1864</v>
      </c>
      <c r="F124" s="596" t="s">
        <v>1631</v>
      </c>
      <c r="G124" s="597" t="s">
        <v>1984</v>
      </c>
      <c r="H124" s="597"/>
      <c r="I124" s="597"/>
      <c r="J124" s="597"/>
      <c r="K124" s="597"/>
      <c r="L124" s="597"/>
      <c r="M124" s="597"/>
      <c r="N124" s="598"/>
      <c r="S124" s="580" t="s">
        <v>1750</v>
      </c>
      <c r="T124" s="562" t="s">
        <v>1763</v>
      </c>
      <c r="U124" s="1158" t="s">
        <v>1931</v>
      </c>
      <c r="V124" s="1158"/>
      <c r="W124" s="1158"/>
      <c r="X124" s="1158"/>
      <c r="Y124" s="1158"/>
      <c r="Z124" s="1158"/>
      <c r="AA124" s="1158"/>
      <c r="AB124" s="1158"/>
      <c r="AC124" s="1158"/>
      <c r="AD124" s="1158"/>
      <c r="AE124" s="1158"/>
      <c r="AF124" s="1159"/>
    </row>
    <row r="125" spans="2:32" x14ac:dyDescent="0.3">
      <c r="C125" s="558">
        <v>6</v>
      </c>
      <c r="D125" s="596" t="s">
        <v>2010</v>
      </c>
      <c r="E125" s="596" t="s">
        <v>1865</v>
      </c>
      <c r="F125" s="596" t="s">
        <v>2022</v>
      </c>
      <c r="G125" s="597" t="s">
        <v>2023</v>
      </c>
      <c r="H125" s="597"/>
      <c r="I125" s="597"/>
      <c r="J125" s="597"/>
      <c r="K125" s="597"/>
      <c r="L125" s="597"/>
      <c r="M125" s="597"/>
      <c r="N125" s="598"/>
      <c r="S125" s="580" t="s">
        <v>1751</v>
      </c>
      <c r="T125" s="562" t="s">
        <v>1764</v>
      </c>
      <c r="U125" s="1158" t="s">
        <v>1932</v>
      </c>
      <c r="V125" s="1158"/>
      <c r="W125" s="1158"/>
      <c r="X125" s="1158"/>
      <c r="Y125" s="1158"/>
      <c r="Z125" s="1158"/>
      <c r="AA125" s="1158"/>
      <c r="AB125" s="1158" t="s">
        <v>1920</v>
      </c>
      <c r="AC125" s="1158"/>
      <c r="AD125" s="1158"/>
      <c r="AE125" s="1158"/>
      <c r="AF125" s="1159"/>
    </row>
    <row r="126" spans="2:32" x14ac:dyDescent="0.3">
      <c r="C126" s="558">
        <v>7</v>
      </c>
      <c r="D126" s="596" t="s">
        <v>2013</v>
      </c>
      <c r="E126" s="596" t="s">
        <v>1654</v>
      </c>
      <c r="F126" s="596" t="s">
        <v>2014</v>
      </c>
      <c r="G126" s="1133" t="s">
        <v>2015</v>
      </c>
      <c r="H126" s="1133"/>
      <c r="I126" s="1133"/>
      <c r="J126" s="1133"/>
      <c r="K126" s="1133"/>
      <c r="L126" s="1133"/>
      <c r="M126" s="1133"/>
      <c r="N126" s="1134"/>
      <c r="S126" s="580" t="s">
        <v>1752</v>
      </c>
      <c r="T126" s="562" t="s">
        <v>1765</v>
      </c>
      <c r="U126" s="1158" t="s">
        <v>1933</v>
      </c>
      <c r="V126" s="1158"/>
      <c r="W126" s="1158"/>
      <c r="X126" s="1158"/>
      <c r="Y126" s="1158"/>
      <c r="Z126" s="1158"/>
      <c r="AA126" s="1158"/>
      <c r="AB126" s="1158"/>
      <c r="AC126" s="1158"/>
      <c r="AD126" s="1158"/>
      <c r="AE126" s="1158"/>
      <c r="AF126" s="1159"/>
    </row>
    <row r="127" spans="2:32" x14ac:dyDescent="0.3">
      <c r="C127" s="558">
        <v>8</v>
      </c>
      <c r="D127" s="596" t="s">
        <v>2025</v>
      </c>
      <c r="E127" s="596" t="s">
        <v>1836</v>
      </c>
      <c r="F127" s="596" t="s">
        <v>2014</v>
      </c>
      <c r="G127" s="1133" t="s">
        <v>2093</v>
      </c>
      <c r="H127" s="1133"/>
      <c r="I127" s="1133"/>
      <c r="J127" s="1133"/>
      <c r="K127" s="1133"/>
      <c r="L127" s="1133"/>
      <c r="M127" s="1133"/>
      <c r="N127" s="1134"/>
      <c r="S127" s="580" t="s">
        <v>1753</v>
      </c>
      <c r="T127" s="562" t="s">
        <v>1766</v>
      </c>
      <c r="U127" s="1158" t="s">
        <v>1934</v>
      </c>
      <c r="V127" s="1158"/>
      <c r="W127" s="1158"/>
      <c r="X127" s="1158"/>
      <c r="Y127" s="1158"/>
      <c r="Z127" s="1158"/>
      <c r="AA127" s="1158"/>
      <c r="AB127" s="1158"/>
      <c r="AC127" s="1158"/>
      <c r="AD127" s="1158"/>
      <c r="AE127" s="1158"/>
      <c r="AF127" s="1159"/>
    </row>
    <row r="128" spans="2:32" x14ac:dyDescent="0.3">
      <c r="C128" s="558">
        <v>9</v>
      </c>
      <c r="D128" s="596" t="s">
        <v>2092</v>
      </c>
      <c r="E128" s="596" t="s">
        <v>1860</v>
      </c>
      <c r="F128" s="596" t="s">
        <v>2014</v>
      </c>
      <c r="G128" s="1133" t="s">
        <v>2094</v>
      </c>
      <c r="H128" s="1133"/>
      <c r="I128" s="1133"/>
      <c r="J128" s="1133"/>
      <c r="K128" s="1133"/>
      <c r="L128" s="1133"/>
      <c r="M128" s="1133"/>
      <c r="N128" s="1134"/>
      <c r="S128" s="580" t="s">
        <v>1754</v>
      </c>
      <c r="T128" s="562" t="s">
        <v>1767</v>
      </c>
      <c r="U128" s="1158" t="s">
        <v>1935</v>
      </c>
      <c r="V128" s="1158"/>
      <c r="W128" s="1158"/>
      <c r="X128" s="1158"/>
      <c r="Y128" s="1158"/>
      <c r="Z128" s="1158"/>
      <c r="AA128" s="1158"/>
      <c r="AB128" s="1158" t="s">
        <v>1920</v>
      </c>
      <c r="AC128" s="1158"/>
      <c r="AD128" s="1158"/>
      <c r="AE128" s="1158"/>
      <c r="AF128" s="1159"/>
    </row>
    <row r="129" spans="2:32" x14ac:dyDescent="0.3">
      <c r="C129" s="558">
        <v>10</v>
      </c>
      <c r="D129" s="596" t="s">
        <v>2027</v>
      </c>
      <c r="E129" s="596" t="s">
        <v>1834</v>
      </c>
      <c r="F129" s="596" t="s">
        <v>1991</v>
      </c>
      <c r="G129" s="1133" t="s">
        <v>2028</v>
      </c>
      <c r="H129" s="1133"/>
      <c r="I129" s="1133"/>
      <c r="J129" s="1133"/>
      <c r="K129" s="1133"/>
      <c r="L129" s="1133"/>
      <c r="M129" s="1133"/>
      <c r="N129" s="1134"/>
      <c r="S129" s="580" t="s">
        <v>1776</v>
      </c>
      <c r="T129" s="562" t="s">
        <v>1768</v>
      </c>
      <c r="U129" s="1158" t="s">
        <v>1936</v>
      </c>
      <c r="V129" s="1158"/>
      <c r="W129" s="1158"/>
      <c r="X129" s="1158"/>
      <c r="Y129" s="1158"/>
      <c r="Z129" s="1158"/>
      <c r="AA129" s="1158"/>
      <c r="AB129" s="1158"/>
      <c r="AC129" s="1158"/>
      <c r="AD129" s="1158"/>
      <c r="AE129" s="1158"/>
      <c r="AF129" s="1159"/>
    </row>
    <row r="130" spans="2:32" x14ac:dyDescent="0.3">
      <c r="C130" s="558">
        <v>11</v>
      </c>
      <c r="D130" s="596" t="s">
        <v>2031</v>
      </c>
      <c r="E130" s="596" t="s">
        <v>1845</v>
      </c>
      <c r="F130" s="596" t="s">
        <v>2033</v>
      </c>
      <c r="G130" s="1181" t="s">
        <v>2034</v>
      </c>
      <c r="H130" s="1182"/>
      <c r="I130" s="1182"/>
      <c r="J130" s="1182"/>
      <c r="K130" s="1182"/>
      <c r="L130" s="1182"/>
      <c r="M130" s="1182"/>
      <c r="N130" s="1183"/>
      <c r="S130" s="580" t="s">
        <v>1777</v>
      </c>
      <c r="T130" s="562" t="s">
        <v>1769</v>
      </c>
      <c r="U130" s="1158" t="s">
        <v>1937</v>
      </c>
      <c r="V130" s="1158"/>
      <c r="W130" s="1158"/>
      <c r="X130" s="1158"/>
      <c r="Y130" s="1158"/>
      <c r="Z130" s="1158"/>
      <c r="AA130" s="1158"/>
      <c r="AB130" s="1158"/>
      <c r="AC130" s="1158"/>
      <c r="AD130" s="1158"/>
      <c r="AE130" s="1158"/>
      <c r="AF130" s="1159"/>
    </row>
    <row r="131" spans="2:32" x14ac:dyDescent="0.3">
      <c r="C131" s="558">
        <v>12</v>
      </c>
      <c r="D131" s="596" t="s">
        <v>2032</v>
      </c>
      <c r="E131" s="596" t="s">
        <v>1846</v>
      </c>
      <c r="F131" s="596" t="s">
        <v>2033</v>
      </c>
      <c r="G131" s="1181" t="s">
        <v>2035</v>
      </c>
      <c r="H131" s="1182"/>
      <c r="I131" s="1182"/>
      <c r="J131" s="1182"/>
      <c r="K131" s="1182"/>
      <c r="L131" s="1182"/>
      <c r="M131" s="1182"/>
      <c r="N131" s="1183"/>
      <c r="S131" s="580" t="s">
        <v>1778</v>
      </c>
      <c r="T131" s="562" t="s">
        <v>1770</v>
      </c>
      <c r="U131" s="1158" t="s">
        <v>1938</v>
      </c>
      <c r="V131" s="1158"/>
      <c r="W131" s="1158"/>
      <c r="X131" s="1158"/>
      <c r="Y131" s="1158"/>
      <c r="Z131" s="1158"/>
      <c r="AA131" s="1158"/>
      <c r="AB131" s="1158" t="s">
        <v>1920</v>
      </c>
      <c r="AC131" s="1158"/>
      <c r="AD131" s="1158"/>
      <c r="AE131" s="1158"/>
      <c r="AF131" s="1159"/>
    </row>
    <row r="132" spans="2:32" x14ac:dyDescent="0.3">
      <c r="C132" s="558">
        <v>13</v>
      </c>
      <c r="D132" s="596" t="s">
        <v>2095</v>
      </c>
      <c r="E132" s="596" t="s">
        <v>1657</v>
      </c>
      <c r="F132" s="596" t="s">
        <v>1991</v>
      </c>
      <c r="G132" s="1181" t="s">
        <v>2096</v>
      </c>
      <c r="H132" s="1182"/>
      <c r="I132" s="1182"/>
      <c r="J132" s="1182"/>
      <c r="K132" s="1182"/>
      <c r="L132" s="1182"/>
      <c r="M132" s="1182"/>
      <c r="N132" s="1183"/>
      <c r="S132" s="580" t="s">
        <v>1779</v>
      </c>
      <c r="T132" s="562" t="s">
        <v>1771</v>
      </c>
      <c r="U132" s="1158" t="s">
        <v>1939</v>
      </c>
      <c r="V132" s="1158"/>
      <c r="W132" s="1158"/>
      <c r="X132" s="1158"/>
      <c r="Y132" s="1158"/>
      <c r="Z132" s="1158"/>
      <c r="AA132" s="1158"/>
      <c r="AB132" s="1158"/>
      <c r="AC132" s="1158"/>
      <c r="AD132" s="1158"/>
      <c r="AE132" s="1158"/>
      <c r="AF132" s="1159"/>
    </row>
    <row r="133" spans="2:32" x14ac:dyDescent="0.3">
      <c r="C133" s="558">
        <v>14</v>
      </c>
      <c r="D133" s="596" t="s">
        <v>1662</v>
      </c>
      <c r="E133" s="596" t="s">
        <v>2018</v>
      </c>
      <c r="F133" s="596" t="s">
        <v>1631</v>
      </c>
      <c r="G133" s="1133" t="s">
        <v>1664</v>
      </c>
      <c r="H133" s="1133"/>
      <c r="I133" s="1133"/>
      <c r="J133" s="1133"/>
      <c r="K133" s="1133"/>
      <c r="L133" s="1133"/>
      <c r="M133" s="1133"/>
      <c r="N133" s="1134"/>
      <c r="S133" s="580" t="s">
        <v>1780</v>
      </c>
      <c r="T133" s="562" t="s">
        <v>1772</v>
      </c>
      <c r="U133" s="1158" t="s">
        <v>1940</v>
      </c>
      <c r="V133" s="1158"/>
      <c r="W133" s="1158"/>
      <c r="X133" s="1158"/>
      <c r="Y133" s="1158"/>
      <c r="Z133" s="1158"/>
      <c r="AA133" s="1158"/>
      <c r="AB133" s="1158"/>
      <c r="AC133" s="1158"/>
      <c r="AD133" s="1158"/>
      <c r="AE133" s="1158"/>
      <c r="AF133" s="1159"/>
    </row>
    <row r="134" spans="2:32" ht="14.25" thickBot="1" x14ac:dyDescent="0.35">
      <c r="C134" s="559">
        <v>15</v>
      </c>
      <c r="D134" s="599" t="s">
        <v>1659</v>
      </c>
      <c r="E134" s="599" t="s">
        <v>2017</v>
      </c>
      <c r="F134" s="599" t="s">
        <v>1991</v>
      </c>
      <c r="G134" s="1184" t="s">
        <v>2012</v>
      </c>
      <c r="H134" s="1185"/>
      <c r="I134" s="1185"/>
      <c r="J134" s="1185"/>
      <c r="K134" s="1185"/>
      <c r="L134" s="1185"/>
      <c r="M134" s="1185"/>
      <c r="N134" s="1186"/>
      <c r="S134" s="580" t="s">
        <v>1781</v>
      </c>
      <c r="T134" s="562" t="s">
        <v>1773</v>
      </c>
      <c r="U134" s="1158" t="s">
        <v>1941</v>
      </c>
      <c r="V134" s="1158"/>
      <c r="W134" s="1158"/>
      <c r="X134" s="1158"/>
      <c r="Y134" s="1158"/>
      <c r="Z134" s="1158"/>
      <c r="AA134" s="1158"/>
      <c r="AB134" s="1158" t="s">
        <v>1920</v>
      </c>
      <c r="AC134" s="1158"/>
      <c r="AD134" s="1158"/>
      <c r="AE134" s="1158"/>
      <c r="AF134" s="1159"/>
    </row>
    <row r="135" spans="2:32" x14ac:dyDescent="0.3">
      <c r="C135" s="93"/>
      <c r="S135" s="580" t="s">
        <v>1782</v>
      </c>
      <c r="T135" s="562" t="s">
        <v>1774</v>
      </c>
      <c r="U135" s="1158" t="s">
        <v>1942</v>
      </c>
      <c r="V135" s="1158"/>
      <c r="W135" s="1158"/>
      <c r="X135" s="1158"/>
      <c r="Y135" s="1158"/>
      <c r="Z135" s="1158"/>
      <c r="AA135" s="1158"/>
      <c r="AB135" s="1158"/>
      <c r="AC135" s="1158"/>
      <c r="AD135" s="1158"/>
      <c r="AE135" s="1158"/>
      <c r="AF135" s="1159"/>
    </row>
    <row r="136" spans="2:32" x14ac:dyDescent="0.3">
      <c r="C136" s="93"/>
      <c r="S136" s="580" t="s">
        <v>1783</v>
      </c>
      <c r="T136" s="562" t="s">
        <v>1775</v>
      </c>
      <c r="U136" s="1158" t="s">
        <v>1943</v>
      </c>
      <c r="V136" s="1158"/>
      <c r="W136" s="1158"/>
      <c r="X136" s="1158"/>
      <c r="Y136" s="1158"/>
      <c r="Z136" s="1158"/>
      <c r="AA136" s="1158"/>
      <c r="AB136" s="1158"/>
      <c r="AC136" s="1158"/>
      <c r="AD136" s="1158"/>
      <c r="AE136" s="1158"/>
      <c r="AF136" s="1159"/>
    </row>
    <row r="137" spans="2:32" x14ac:dyDescent="0.3">
      <c r="B137" s="36" t="s">
        <v>2101</v>
      </c>
      <c r="S137" s="580" t="s">
        <v>1784</v>
      </c>
      <c r="T137" s="562" t="s">
        <v>1825</v>
      </c>
      <c r="U137" s="1158" t="s">
        <v>1944</v>
      </c>
      <c r="V137" s="1158"/>
      <c r="W137" s="1158"/>
      <c r="X137" s="1158"/>
      <c r="Y137" s="1158"/>
      <c r="Z137" s="1158"/>
      <c r="AA137" s="1158"/>
      <c r="AB137" s="1158" t="s">
        <v>1920</v>
      </c>
      <c r="AC137" s="1158"/>
      <c r="AD137" s="1158"/>
      <c r="AE137" s="1158"/>
      <c r="AF137" s="1159"/>
    </row>
    <row r="138" spans="2:32" ht="14.25" thickBot="1" x14ac:dyDescent="0.35">
      <c r="S138" s="580" t="s">
        <v>1785</v>
      </c>
      <c r="T138" s="562" t="s">
        <v>1826</v>
      </c>
      <c r="U138" s="1158" t="s">
        <v>1945</v>
      </c>
      <c r="V138" s="1158"/>
      <c r="W138" s="1158"/>
      <c r="X138" s="1158"/>
      <c r="Y138" s="1158"/>
      <c r="Z138" s="1158"/>
      <c r="AA138" s="1158"/>
      <c r="AB138" s="1158"/>
      <c r="AC138" s="1158"/>
      <c r="AD138" s="1158"/>
      <c r="AE138" s="1158"/>
      <c r="AF138" s="1159"/>
    </row>
    <row r="139" spans="2:32" x14ac:dyDescent="0.3">
      <c r="C139" s="908" t="s">
        <v>2040</v>
      </c>
      <c r="D139" s="848" t="s">
        <v>1988</v>
      </c>
      <c r="E139" s="848"/>
      <c r="F139" s="924" t="s">
        <v>1995</v>
      </c>
      <c r="G139" s="925"/>
      <c r="H139" s="925"/>
      <c r="I139" s="926"/>
      <c r="J139" s="1175" t="s">
        <v>34</v>
      </c>
      <c r="K139" s="978"/>
      <c r="L139" s="978"/>
      <c r="M139" s="978"/>
      <c r="N139" s="979"/>
      <c r="S139" s="580" t="s">
        <v>1786</v>
      </c>
      <c r="T139" s="562" t="s">
        <v>1827</v>
      </c>
      <c r="U139" s="1158" t="s">
        <v>1946</v>
      </c>
      <c r="V139" s="1158"/>
      <c r="W139" s="1158"/>
      <c r="X139" s="1158"/>
      <c r="Y139" s="1158"/>
      <c r="Z139" s="1158"/>
      <c r="AA139" s="1158"/>
      <c r="AB139" s="1171" t="s">
        <v>1947</v>
      </c>
      <c r="AC139" s="1158"/>
      <c r="AD139" s="1158"/>
      <c r="AE139" s="1158"/>
      <c r="AF139" s="1159"/>
    </row>
    <row r="140" spans="2:32" ht="14.25" thickBot="1" x14ac:dyDescent="0.35">
      <c r="C140" s="1174"/>
      <c r="D140" s="593" t="s">
        <v>1989</v>
      </c>
      <c r="E140" s="593" t="s">
        <v>1990</v>
      </c>
      <c r="F140" s="1179" t="s">
        <v>2041</v>
      </c>
      <c r="G140" s="1180"/>
      <c r="H140" s="1179" t="s">
        <v>2042</v>
      </c>
      <c r="I140" s="1180"/>
      <c r="J140" s="1176"/>
      <c r="K140" s="1177"/>
      <c r="L140" s="1177"/>
      <c r="M140" s="1177"/>
      <c r="N140" s="1178"/>
      <c r="S140" s="580" t="s">
        <v>1787</v>
      </c>
      <c r="T140" s="562" t="s">
        <v>1828</v>
      </c>
      <c r="U140" s="1158" t="s">
        <v>1948</v>
      </c>
      <c r="V140" s="1158"/>
      <c r="W140" s="1158"/>
      <c r="X140" s="1158"/>
      <c r="Y140" s="1158"/>
      <c r="Z140" s="1158"/>
      <c r="AA140" s="1158"/>
      <c r="AB140" s="1158"/>
      <c r="AC140" s="1158"/>
      <c r="AD140" s="1158"/>
      <c r="AE140" s="1158"/>
      <c r="AF140" s="1159"/>
    </row>
    <row r="141" spans="2:32" x14ac:dyDescent="0.3">
      <c r="C141" s="588"/>
      <c r="D141" s="594" t="s">
        <v>1993</v>
      </c>
      <c r="E141" s="594" t="s">
        <v>1735</v>
      </c>
      <c r="F141" s="1126" t="s">
        <v>1631</v>
      </c>
      <c r="G141" s="1126"/>
      <c r="H141" s="1126" t="s">
        <v>1994</v>
      </c>
      <c r="I141" s="1126"/>
      <c r="J141" s="1046" t="s">
        <v>2085</v>
      </c>
      <c r="K141" s="1046"/>
      <c r="L141" s="1046"/>
      <c r="M141" s="1046"/>
      <c r="N141" s="1127"/>
      <c r="S141" s="580" t="s">
        <v>1788</v>
      </c>
      <c r="T141" s="562" t="s">
        <v>1829</v>
      </c>
      <c r="U141" s="1158" t="s">
        <v>1949</v>
      </c>
      <c r="V141" s="1158"/>
      <c r="W141" s="1158"/>
      <c r="X141" s="1158"/>
      <c r="Y141" s="1158"/>
      <c r="Z141" s="1158"/>
      <c r="AA141" s="1158"/>
      <c r="AB141" s="1169" t="s">
        <v>1920</v>
      </c>
      <c r="AC141" s="1169"/>
      <c r="AD141" s="1169"/>
      <c r="AE141" s="1169"/>
      <c r="AF141" s="1170"/>
    </row>
    <row r="142" spans="2:32" x14ac:dyDescent="0.3">
      <c r="C142" s="589"/>
      <c r="D142" s="592"/>
      <c r="E142" s="592"/>
      <c r="F142" s="1128"/>
      <c r="G142" s="1128"/>
      <c r="H142" s="920"/>
      <c r="I142" s="920"/>
      <c r="J142" s="920"/>
      <c r="K142" s="920"/>
      <c r="L142" s="920"/>
      <c r="M142" s="920"/>
      <c r="N142" s="1129"/>
      <c r="S142" s="580" t="s">
        <v>1789</v>
      </c>
      <c r="T142" s="562" t="s">
        <v>1830</v>
      </c>
      <c r="U142" s="1158" t="s">
        <v>1950</v>
      </c>
      <c r="V142" s="1158"/>
      <c r="W142" s="1158"/>
      <c r="X142" s="1158"/>
      <c r="Y142" s="1158"/>
      <c r="Z142" s="1158"/>
      <c r="AA142" s="1158"/>
      <c r="AB142" s="1158" t="s">
        <v>1951</v>
      </c>
      <c r="AC142" s="1158"/>
      <c r="AD142" s="1158"/>
      <c r="AE142" s="1158"/>
      <c r="AF142" s="1159"/>
    </row>
    <row r="143" spans="2:32" x14ac:dyDescent="0.3">
      <c r="C143" s="589"/>
      <c r="D143" s="592" t="s">
        <v>2001</v>
      </c>
      <c r="E143" s="592" t="s">
        <v>1832</v>
      </c>
      <c r="F143" s="1128" t="s">
        <v>2043</v>
      </c>
      <c r="G143" s="1128"/>
      <c r="H143" s="943" t="s">
        <v>2087</v>
      </c>
      <c r="I143" s="947"/>
      <c r="J143" s="945" t="s">
        <v>2086</v>
      </c>
      <c r="K143" s="946"/>
      <c r="L143" s="946"/>
      <c r="M143" s="946"/>
      <c r="N143" s="951"/>
      <c r="S143" s="583" t="s">
        <v>1790</v>
      </c>
      <c r="T143" s="584" t="s">
        <v>1831</v>
      </c>
      <c r="U143" s="1172" t="s">
        <v>2020</v>
      </c>
      <c r="V143" s="1172"/>
      <c r="W143" s="1172"/>
      <c r="X143" s="1172"/>
      <c r="Y143" s="1172"/>
      <c r="Z143" s="1172"/>
      <c r="AA143" s="1172"/>
      <c r="AB143" s="1158"/>
      <c r="AC143" s="1158"/>
      <c r="AD143" s="1158"/>
      <c r="AE143" s="1158"/>
      <c r="AF143" s="1159"/>
    </row>
    <row r="144" spans="2:32" x14ac:dyDescent="0.3">
      <c r="C144" s="589"/>
      <c r="D144" s="592" t="s">
        <v>2002</v>
      </c>
      <c r="E144" s="592" t="s">
        <v>1833</v>
      </c>
      <c r="F144" s="1128" t="s">
        <v>2044</v>
      </c>
      <c r="G144" s="1128"/>
      <c r="H144" s="993"/>
      <c r="I144" s="1053"/>
      <c r="J144" s="993"/>
      <c r="K144" s="1052"/>
      <c r="L144" s="1052"/>
      <c r="M144" s="1052"/>
      <c r="N144" s="1055"/>
      <c r="S144" s="583" t="s">
        <v>1791</v>
      </c>
      <c r="T144" s="584" t="s">
        <v>1832</v>
      </c>
      <c r="U144" s="1172" t="s">
        <v>1952</v>
      </c>
      <c r="V144" s="1172"/>
      <c r="W144" s="1172"/>
      <c r="X144" s="1172"/>
      <c r="Y144" s="1172"/>
      <c r="Z144" s="1172"/>
      <c r="AA144" s="1172"/>
      <c r="AB144" s="1158" t="s">
        <v>1954</v>
      </c>
      <c r="AC144" s="1158"/>
      <c r="AD144" s="1158"/>
      <c r="AE144" s="1158"/>
      <c r="AF144" s="1159"/>
    </row>
    <row r="145" spans="2:32" ht="14.25" thickBot="1" x14ac:dyDescent="0.35">
      <c r="C145" s="590"/>
      <c r="D145" s="595"/>
      <c r="E145" s="595"/>
      <c r="F145" s="1123"/>
      <c r="G145" s="1123"/>
      <c r="H145" s="826"/>
      <c r="I145" s="826"/>
      <c r="J145" s="826"/>
      <c r="K145" s="826"/>
      <c r="L145" s="826"/>
      <c r="M145" s="826"/>
      <c r="N145" s="832"/>
      <c r="S145" s="583" t="s">
        <v>1792</v>
      </c>
      <c r="T145" s="584" t="s">
        <v>1833</v>
      </c>
      <c r="U145" s="1172" t="s">
        <v>1953</v>
      </c>
      <c r="V145" s="1172"/>
      <c r="W145" s="1172"/>
      <c r="X145" s="1172"/>
      <c r="Y145" s="1172"/>
      <c r="Z145" s="1172"/>
      <c r="AA145" s="1172"/>
      <c r="AB145" s="1158" t="s">
        <v>1955</v>
      </c>
      <c r="AC145" s="1158"/>
      <c r="AD145" s="1158"/>
      <c r="AE145" s="1158"/>
      <c r="AF145" s="1159"/>
    </row>
    <row r="146" spans="2:32" ht="15.6" customHeight="1" x14ac:dyDescent="0.3">
      <c r="R146" s="578">
        <v>7</v>
      </c>
      <c r="S146" s="569" t="s">
        <v>1793</v>
      </c>
      <c r="T146" s="579" t="s">
        <v>1834</v>
      </c>
      <c r="U146" s="1161" t="s">
        <v>1956</v>
      </c>
      <c r="V146" s="1161"/>
      <c r="W146" s="1161"/>
      <c r="X146" s="1161"/>
      <c r="Y146" s="1161"/>
      <c r="Z146" s="1161"/>
      <c r="AA146" s="1161"/>
      <c r="AB146" s="1162" t="s">
        <v>2026</v>
      </c>
      <c r="AC146" s="1137"/>
      <c r="AD146" s="1137"/>
      <c r="AE146" s="1137"/>
      <c r="AF146" s="1138"/>
    </row>
    <row r="147" spans="2:32" x14ac:dyDescent="0.3">
      <c r="S147" s="580" t="s">
        <v>1794</v>
      </c>
      <c r="T147" s="562" t="s">
        <v>1835</v>
      </c>
      <c r="U147" s="1158" t="s">
        <v>2036</v>
      </c>
      <c r="V147" s="1158"/>
      <c r="W147" s="1158"/>
      <c r="X147" s="1158"/>
      <c r="Y147" s="1158"/>
      <c r="Z147" s="1158"/>
      <c r="AA147" s="1158"/>
      <c r="AB147" s="1158" t="s">
        <v>1884</v>
      </c>
      <c r="AC147" s="1158"/>
      <c r="AD147" s="1158"/>
      <c r="AE147" s="1158"/>
      <c r="AF147" s="1159"/>
    </row>
    <row r="148" spans="2:32" x14ac:dyDescent="0.3">
      <c r="B148" s="36" t="s">
        <v>2104</v>
      </c>
      <c r="R148" s="578">
        <v>8</v>
      </c>
      <c r="S148" s="569" t="s">
        <v>1795</v>
      </c>
      <c r="T148" s="579" t="s">
        <v>1836</v>
      </c>
      <c r="U148" s="1161" t="s">
        <v>1957</v>
      </c>
      <c r="V148" s="1161"/>
      <c r="W148" s="1161"/>
      <c r="X148" s="1161"/>
      <c r="Y148" s="1161"/>
      <c r="Z148" s="1161"/>
      <c r="AA148" s="1161"/>
      <c r="AB148" s="1161" t="s">
        <v>1958</v>
      </c>
      <c r="AC148" s="1161"/>
      <c r="AD148" s="1161"/>
      <c r="AE148" s="1161"/>
      <c r="AF148" s="1165"/>
    </row>
    <row r="149" spans="2:32" ht="14.25" thickBot="1" x14ac:dyDescent="0.35">
      <c r="S149" s="580" t="s">
        <v>1796</v>
      </c>
      <c r="T149" s="562" t="s">
        <v>1837</v>
      </c>
      <c r="U149" s="1158" t="s">
        <v>2037</v>
      </c>
      <c r="V149" s="1158"/>
      <c r="W149" s="1158"/>
      <c r="X149" s="1158"/>
      <c r="Y149" s="1158"/>
      <c r="Z149" s="1158"/>
      <c r="AA149" s="1158"/>
      <c r="AB149" s="1158"/>
      <c r="AC149" s="1158"/>
      <c r="AD149" s="1158"/>
      <c r="AE149" s="1158"/>
      <c r="AF149" s="1159"/>
    </row>
    <row r="150" spans="2:32" ht="15.6" customHeight="1" x14ac:dyDescent="0.3">
      <c r="C150" s="908" t="s">
        <v>2100</v>
      </c>
      <c r="D150" s="1115" t="s">
        <v>1988</v>
      </c>
      <c r="E150" s="1116"/>
      <c r="F150" s="851"/>
      <c r="G150" s="848" t="s">
        <v>34</v>
      </c>
      <c r="H150" s="848"/>
      <c r="I150" s="848"/>
      <c r="J150" s="848"/>
      <c r="K150" s="848"/>
      <c r="L150" s="848"/>
      <c r="M150" s="848"/>
      <c r="N150" s="849"/>
      <c r="R150" s="585"/>
      <c r="S150" s="586" t="s">
        <v>1797</v>
      </c>
      <c r="T150" s="587" t="s">
        <v>1838</v>
      </c>
      <c r="U150" s="1169" t="s">
        <v>1959</v>
      </c>
      <c r="V150" s="1169"/>
      <c r="W150" s="1169"/>
      <c r="X150" s="1169"/>
      <c r="Y150" s="1169"/>
      <c r="Z150" s="1169"/>
      <c r="AA150" s="1169"/>
      <c r="AB150" s="1169" t="s">
        <v>2024</v>
      </c>
      <c r="AC150" s="1169"/>
      <c r="AD150" s="1169"/>
      <c r="AE150" s="1169"/>
      <c r="AF150" s="1170"/>
    </row>
    <row r="151" spans="2:32" ht="18" customHeight="1" thickBot="1" x14ac:dyDescent="0.35">
      <c r="C151" s="1124"/>
      <c r="D151" s="591" t="s">
        <v>1989</v>
      </c>
      <c r="E151" s="1069" t="s">
        <v>1990</v>
      </c>
      <c r="F151" s="845"/>
      <c r="G151" s="846"/>
      <c r="H151" s="846"/>
      <c r="I151" s="846"/>
      <c r="J151" s="846"/>
      <c r="K151" s="846"/>
      <c r="L151" s="846"/>
      <c r="M151" s="846"/>
      <c r="N151" s="847"/>
      <c r="S151" s="580" t="s">
        <v>1798</v>
      </c>
      <c r="T151" s="562" t="s">
        <v>1839</v>
      </c>
      <c r="U151" s="1158" t="s">
        <v>2038</v>
      </c>
      <c r="V151" s="1158"/>
      <c r="W151" s="1158"/>
      <c r="X151" s="1158"/>
      <c r="Y151" s="1158"/>
      <c r="Z151" s="1158"/>
      <c r="AA151" s="1158"/>
      <c r="AB151" s="1158"/>
      <c r="AC151" s="1158"/>
      <c r="AD151" s="1158"/>
      <c r="AE151" s="1158"/>
      <c r="AF151" s="1159"/>
    </row>
    <row r="152" spans="2:32" x14ac:dyDescent="0.3">
      <c r="C152" s="20">
        <v>0</v>
      </c>
      <c r="D152" s="610" t="s">
        <v>2113</v>
      </c>
      <c r="E152" s="1117" t="s">
        <v>2114</v>
      </c>
      <c r="F152" s="1118"/>
      <c r="G152" s="1125" t="s">
        <v>2115</v>
      </c>
      <c r="H152" s="1125"/>
      <c r="I152" s="1125"/>
      <c r="J152" s="1125"/>
      <c r="K152" s="1125"/>
      <c r="L152" s="1125"/>
      <c r="M152" s="1125"/>
      <c r="N152" s="879"/>
      <c r="S152" s="580" t="s">
        <v>1799</v>
      </c>
      <c r="T152" s="562" t="s">
        <v>1840</v>
      </c>
      <c r="U152" s="1158" t="s">
        <v>1960</v>
      </c>
      <c r="V152" s="1158"/>
      <c r="W152" s="1158"/>
      <c r="X152" s="1158"/>
      <c r="Y152" s="1158"/>
      <c r="Z152" s="1158"/>
      <c r="AA152" s="1158"/>
      <c r="AB152" s="1158"/>
      <c r="AC152" s="1158"/>
      <c r="AD152" s="1158"/>
      <c r="AE152" s="1158"/>
      <c r="AF152" s="1159"/>
    </row>
    <row r="153" spans="2:32" x14ac:dyDescent="0.3">
      <c r="C153" s="21">
        <v>1</v>
      </c>
      <c r="D153" s="611" t="s">
        <v>1720</v>
      </c>
      <c r="E153" s="1119" t="s">
        <v>1632</v>
      </c>
      <c r="F153" s="1120"/>
      <c r="G153" s="1110" t="s">
        <v>2106</v>
      </c>
      <c r="H153" s="1110"/>
      <c r="I153" s="1110"/>
      <c r="J153" s="1110"/>
      <c r="K153" s="1110"/>
      <c r="L153" s="1110"/>
      <c r="M153" s="1110"/>
      <c r="N153" s="1111"/>
      <c r="S153" s="580" t="s">
        <v>1800</v>
      </c>
      <c r="T153" s="562" t="s">
        <v>1841</v>
      </c>
      <c r="U153" s="1158" t="s">
        <v>1961</v>
      </c>
      <c r="V153" s="1158"/>
      <c r="W153" s="1158"/>
      <c r="X153" s="1158"/>
      <c r="Y153" s="1158"/>
      <c r="Z153" s="1158"/>
      <c r="AA153" s="1158"/>
      <c r="AB153" s="1158"/>
      <c r="AC153" s="1158"/>
      <c r="AD153" s="1158"/>
      <c r="AE153" s="1158"/>
      <c r="AF153" s="1159"/>
    </row>
    <row r="154" spans="2:32" x14ac:dyDescent="0.3">
      <c r="C154" s="21">
        <v>2</v>
      </c>
      <c r="D154" s="611" t="s">
        <v>2107</v>
      </c>
      <c r="E154" s="1119" t="s">
        <v>2109</v>
      </c>
      <c r="F154" s="1120"/>
      <c r="G154" s="1110" t="s">
        <v>2111</v>
      </c>
      <c r="H154" s="1110"/>
      <c r="I154" s="1110"/>
      <c r="J154" s="1110"/>
      <c r="K154" s="1110"/>
      <c r="L154" s="1110"/>
      <c r="M154" s="1110"/>
      <c r="N154" s="1111"/>
      <c r="S154" s="580" t="s">
        <v>1801</v>
      </c>
      <c r="T154" s="562" t="s">
        <v>1842</v>
      </c>
      <c r="U154" s="1158" t="s">
        <v>1962</v>
      </c>
      <c r="V154" s="1158"/>
      <c r="W154" s="1158"/>
      <c r="X154" s="1158"/>
      <c r="Y154" s="1158"/>
      <c r="Z154" s="1158"/>
      <c r="AA154" s="1158"/>
      <c r="AB154" s="1158"/>
      <c r="AC154" s="1158"/>
      <c r="AD154" s="1158"/>
      <c r="AE154" s="1158"/>
      <c r="AF154" s="1159"/>
    </row>
    <row r="155" spans="2:32" x14ac:dyDescent="0.3">
      <c r="C155" s="21">
        <v>3</v>
      </c>
      <c r="D155" s="611" t="s">
        <v>2108</v>
      </c>
      <c r="E155" s="1119" t="s">
        <v>2110</v>
      </c>
      <c r="F155" s="1120"/>
      <c r="G155" s="1110" t="s">
        <v>2112</v>
      </c>
      <c r="H155" s="1110"/>
      <c r="I155" s="1110"/>
      <c r="J155" s="1110"/>
      <c r="K155" s="1110"/>
      <c r="L155" s="1110"/>
      <c r="M155" s="1110"/>
      <c r="N155" s="1111"/>
      <c r="S155" s="580" t="s">
        <v>1802</v>
      </c>
      <c r="T155" s="562" t="s">
        <v>1843</v>
      </c>
      <c r="U155" s="1158" t="s">
        <v>1963</v>
      </c>
      <c r="V155" s="1158"/>
      <c r="W155" s="1158"/>
      <c r="X155" s="1158"/>
      <c r="Y155" s="1158"/>
      <c r="Z155" s="1158"/>
      <c r="AA155" s="1158"/>
      <c r="AB155" s="1158"/>
      <c r="AC155" s="1158"/>
      <c r="AD155" s="1158"/>
      <c r="AE155" s="1158"/>
      <c r="AF155" s="1159"/>
    </row>
    <row r="156" spans="2:32" x14ac:dyDescent="0.3">
      <c r="C156" s="21">
        <v>4</v>
      </c>
      <c r="D156" s="611" t="s">
        <v>2095</v>
      </c>
      <c r="E156" s="1119" t="s">
        <v>1657</v>
      </c>
      <c r="F156" s="1120"/>
      <c r="G156" s="1110" t="s">
        <v>2116</v>
      </c>
      <c r="H156" s="1110"/>
      <c r="I156" s="1110"/>
      <c r="J156" s="1110"/>
      <c r="K156" s="1110"/>
      <c r="L156" s="1110"/>
      <c r="M156" s="1110"/>
      <c r="N156" s="1111"/>
      <c r="S156" s="583" t="s">
        <v>1803</v>
      </c>
      <c r="T156" s="584" t="s">
        <v>1844</v>
      </c>
      <c r="U156" s="1172" t="s">
        <v>1964</v>
      </c>
      <c r="V156" s="1172"/>
      <c r="W156" s="1172"/>
      <c r="X156" s="1172"/>
      <c r="Y156" s="1172"/>
      <c r="Z156" s="1172"/>
      <c r="AA156" s="1172"/>
      <c r="AB156" s="1171" t="s">
        <v>2019</v>
      </c>
      <c r="AC156" s="1158"/>
      <c r="AD156" s="1158"/>
      <c r="AE156" s="1158"/>
      <c r="AF156" s="1159"/>
    </row>
    <row r="157" spans="2:32" ht="14.25" thickBot="1" x14ac:dyDescent="0.35">
      <c r="C157" s="22">
        <v>5</v>
      </c>
      <c r="D157" s="613" t="s">
        <v>1659</v>
      </c>
      <c r="E157" s="1121" t="s">
        <v>1660</v>
      </c>
      <c r="F157" s="1122"/>
      <c r="G157" s="1112" t="s">
        <v>2117</v>
      </c>
      <c r="H157" s="1113"/>
      <c r="I157" s="1113"/>
      <c r="J157" s="1113"/>
      <c r="K157" s="1113"/>
      <c r="L157" s="1113"/>
      <c r="M157" s="1113"/>
      <c r="N157" s="1114"/>
      <c r="R157" s="578">
        <v>9</v>
      </c>
      <c r="S157" s="569" t="s">
        <v>1804</v>
      </c>
      <c r="T157" s="579" t="s">
        <v>1845</v>
      </c>
      <c r="U157" s="1161" t="s">
        <v>2029</v>
      </c>
      <c r="V157" s="1161"/>
      <c r="W157" s="1161"/>
      <c r="X157" s="1161"/>
      <c r="Y157" s="1161"/>
      <c r="Z157" s="1161"/>
      <c r="AA157" s="1161"/>
      <c r="AB157" s="1137" t="s">
        <v>1965</v>
      </c>
      <c r="AC157" s="1137"/>
      <c r="AD157" s="1137"/>
      <c r="AE157" s="1137"/>
      <c r="AF157" s="1138"/>
    </row>
    <row r="158" spans="2:32" x14ac:dyDescent="0.3">
      <c r="R158" s="578">
        <v>10</v>
      </c>
      <c r="S158" s="571" t="s">
        <v>1805</v>
      </c>
      <c r="T158" s="579" t="s">
        <v>1846</v>
      </c>
      <c r="U158" s="1161" t="s">
        <v>2030</v>
      </c>
      <c r="V158" s="1161"/>
      <c r="W158" s="1161"/>
      <c r="X158" s="1161"/>
      <c r="Y158" s="1161"/>
      <c r="Z158" s="1161"/>
      <c r="AA158" s="1161"/>
      <c r="AB158" s="1137" t="s">
        <v>1965</v>
      </c>
      <c r="AC158" s="1137"/>
      <c r="AD158" s="1137"/>
      <c r="AE158" s="1137"/>
      <c r="AF158" s="1138"/>
    </row>
    <row r="159" spans="2:32" x14ac:dyDescent="0.3">
      <c r="S159" s="580" t="s">
        <v>1806</v>
      </c>
      <c r="T159" s="562" t="s">
        <v>1847</v>
      </c>
      <c r="U159" s="1158" t="s">
        <v>1966</v>
      </c>
      <c r="V159" s="1158"/>
      <c r="W159" s="1158"/>
      <c r="X159" s="1158"/>
      <c r="Y159" s="1158"/>
      <c r="Z159" s="1158"/>
      <c r="AA159" s="1158"/>
      <c r="AB159" s="1158"/>
      <c r="AC159" s="1158"/>
      <c r="AD159" s="1158"/>
      <c r="AE159" s="1158"/>
      <c r="AF159" s="1159"/>
    </row>
    <row r="160" spans="2:32" x14ac:dyDescent="0.3">
      <c r="S160" s="580" t="s">
        <v>1807</v>
      </c>
      <c r="T160" s="562" t="s">
        <v>1848</v>
      </c>
      <c r="U160" s="1158" t="s">
        <v>1967</v>
      </c>
      <c r="V160" s="1158"/>
      <c r="W160" s="1158"/>
      <c r="X160" s="1158"/>
      <c r="Y160" s="1158"/>
      <c r="Z160" s="1158"/>
      <c r="AA160" s="1158"/>
      <c r="AB160" s="1158" t="s">
        <v>1884</v>
      </c>
      <c r="AC160" s="1158"/>
      <c r="AD160" s="1158"/>
      <c r="AE160" s="1158"/>
      <c r="AF160" s="1159"/>
    </row>
    <row r="161" spans="2:32" x14ac:dyDescent="0.3">
      <c r="S161" s="580" t="s">
        <v>1808</v>
      </c>
      <c r="T161" s="562" t="s">
        <v>1849</v>
      </c>
      <c r="U161" s="1158" t="s">
        <v>1968</v>
      </c>
      <c r="V161" s="1158"/>
      <c r="W161" s="1158"/>
      <c r="X161" s="1158"/>
      <c r="Y161" s="1158"/>
      <c r="Z161" s="1158"/>
      <c r="AA161" s="1158"/>
      <c r="AB161" s="1158" t="s">
        <v>1884</v>
      </c>
      <c r="AC161" s="1158"/>
      <c r="AD161" s="1158"/>
      <c r="AE161" s="1158"/>
      <c r="AF161" s="1159"/>
    </row>
    <row r="162" spans="2:32" x14ac:dyDescent="0.3">
      <c r="R162" s="578">
        <v>11</v>
      </c>
      <c r="S162" s="569" t="s">
        <v>1809</v>
      </c>
      <c r="T162" s="579" t="s">
        <v>1850</v>
      </c>
      <c r="U162" s="1161" t="s">
        <v>1969</v>
      </c>
      <c r="V162" s="1161"/>
      <c r="W162" s="1161"/>
      <c r="X162" s="1161"/>
      <c r="Y162" s="1161"/>
      <c r="Z162" s="1161"/>
      <c r="AA162" s="1161"/>
      <c r="AB162" s="1137"/>
      <c r="AC162" s="1137"/>
      <c r="AD162" s="1137"/>
      <c r="AE162" s="1137"/>
      <c r="AF162" s="1138"/>
    </row>
    <row r="163" spans="2:32" x14ac:dyDescent="0.3">
      <c r="R163" s="578">
        <v>12</v>
      </c>
      <c r="S163" s="571" t="s">
        <v>1810</v>
      </c>
      <c r="T163" s="579" t="s">
        <v>1851</v>
      </c>
      <c r="U163" s="1161" t="s">
        <v>1970</v>
      </c>
      <c r="V163" s="1161"/>
      <c r="W163" s="1161"/>
      <c r="X163" s="1161"/>
      <c r="Y163" s="1161"/>
      <c r="Z163" s="1161"/>
      <c r="AA163" s="1161"/>
      <c r="AB163" s="1137"/>
      <c r="AC163" s="1137"/>
      <c r="AD163" s="1137"/>
      <c r="AE163" s="1137"/>
      <c r="AF163" s="1138"/>
    </row>
    <row r="164" spans="2:32" x14ac:dyDescent="0.3">
      <c r="S164" s="569" t="s">
        <v>1811</v>
      </c>
      <c r="T164" s="579" t="s">
        <v>1852</v>
      </c>
      <c r="U164" s="1161" t="s">
        <v>1971</v>
      </c>
      <c r="V164" s="1161"/>
      <c r="W164" s="1161"/>
      <c r="X164" s="1161"/>
      <c r="Y164" s="1161"/>
      <c r="Z164" s="1161"/>
      <c r="AA164" s="1161"/>
      <c r="AB164" s="1137"/>
      <c r="AC164" s="1137"/>
      <c r="AD164" s="1137"/>
      <c r="AE164" s="1137"/>
      <c r="AF164" s="1138"/>
    </row>
    <row r="165" spans="2:32" x14ac:dyDescent="0.3">
      <c r="S165" s="571" t="s">
        <v>1812</v>
      </c>
      <c r="T165" s="579" t="s">
        <v>1853</v>
      </c>
      <c r="U165" s="1161" t="s">
        <v>1972</v>
      </c>
      <c r="V165" s="1161"/>
      <c r="W165" s="1161"/>
      <c r="X165" s="1161"/>
      <c r="Y165" s="1161"/>
      <c r="Z165" s="1161"/>
      <c r="AA165" s="1161"/>
      <c r="AB165" s="1137"/>
      <c r="AC165" s="1137"/>
      <c r="AD165" s="1137"/>
      <c r="AE165" s="1137"/>
      <c r="AF165" s="1138"/>
    </row>
    <row r="166" spans="2:32" x14ac:dyDescent="0.3">
      <c r="S166" s="580" t="s">
        <v>1813</v>
      </c>
      <c r="T166" s="562" t="s">
        <v>1854</v>
      </c>
      <c r="U166" s="1158" t="s">
        <v>1973</v>
      </c>
      <c r="V166" s="1158"/>
      <c r="W166" s="1158"/>
      <c r="X166" s="1158"/>
      <c r="Y166" s="1158"/>
      <c r="Z166" s="1158"/>
      <c r="AA166" s="1158"/>
      <c r="AB166" s="1158" t="s">
        <v>1884</v>
      </c>
      <c r="AC166" s="1158"/>
      <c r="AD166" s="1158"/>
      <c r="AE166" s="1158"/>
      <c r="AF166" s="1159"/>
    </row>
    <row r="167" spans="2:32" x14ac:dyDescent="0.3">
      <c r="S167" s="580" t="s">
        <v>1814</v>
      </c>
      <c r="T167" s="562" t="s">
        <v>1855</v>
      </c>
      <c r="U167" s="1158" t="s">
        <v>1974</v>
      </c>
      <c r="V167" s="1158"/>
      <c r="W167" s="1158"/>
      <c r="X167" s="1158"/>
      <c r="Y167" s="1158"/>
      <c r="Z167" s="1158"/>
      <c r="AA167" s="1158"/>
      <c r="AB167" s="1158" t="s">
        <v>1884</v>
      </c>
      <c r="AC167" s="1158"/>
      <c r="AD167" s="1158"/>
      <c r="AE167" s="1158"/>
      <c r="AF167" s="1159"/>
    </row>
    <row r="168" spans="2:32" x14ac:dyDescent="0.3">
      <c r="R168" s="578">
        <v>13</v>
      </c>
      <c r="S168" s="571" t="s">
        <v>1815</v>
      </c>
      <c r="T168" s="579" t="s">
        <v>1856</v>
      </c>
      <c r="U168" s="1161" t="s">
        <v>1975</v>
      </c>
      <c r="V168" s="1161"/>
      <c r="W168" s="1161"/>
      <c r="X168" s="1161"/>
      <c r="Y168" s="1161"/>
      <c r="Z168" s="1161"/>
      <c r="AA168" s="1161"/>
      <c r="AB168" s="1161" t="s">
        <v>1976</v>
      </c>
      <c r="AC168" s="1161"/>
      <c r="AD168" s="1161"/>
      <c r="AE168" s="1161"/>
      <c r="AF168" s="1165"/>
    </row>
    <row r="169" spans="2:32" x14ac:dyDescent="0.3">
      <c r="B169" s="36"/>
      <c r="S169" s="583" t="s">
        <v>1816</v>
      </c>
      <c r="T169" s="584" t="s">
        <v>1857</v>
      </c>
      <c r="U169" s="1172" t="s">
        <v>1977</v>
      </c>
      <c r="V169" s="1172"/>
      <c r="W169" s="1172"/>
      <c r="X169" s="1172"/>
      <c r="Y169" s="1172"/>
      <c r="Z169" s="1172"/>
      <c r="AA169" s="1172"/>
      <c r="AB169" s="1158"/>
      <c r="AC169" s="1158"/>
      <c r="AD169" s="1158"/>
      <c r="AE169" s="1158"/>
      <c r="AF169" s="1159"/>
    </row>
    <row r="170" spans="2:32" x14ac:dyDescent="0.3">
      <c r="S170" s="580" t="s">
        <v>1817</v>
      </c>
      <c r="T170" s="562" t="s">
        <v>1858</v>
      </c>
      <c r="U170" s="1158" t="s">
        <v>1978</v>
      </c>
      <c r="V170" s="1158"/>
      <c r="W170" s="1158"/>
      <c r="X170" s="1158"/>
      <c r="Y170" s="1158"/>
      <c r="Z170" s="1158"/>
      <c r="AA170" s="1158"/>
      <c r="AB170" s="1158"/>
      <c r="AC170" s="1158"/>
      <c r="AD170" s="1158"/>
      <c r="AE170" s="1158"/>
      <c r="AF170" s="1159"/>
    </row>
    <row r="171" spans="2:32" x14ac:dyDescent="0.3">
      <c r="S171" s="580" t="s">
        <v>1818</v>
      </c>
      <c r="T171" s="562" t="s">
        <v>1859</v>
      </c>
      <c r="U171" s="1158" t="s">
        <v>1979</v>
      </c>
      <c r="V171" s="1158"/>
      <c r="W171" s="1158"/>
      <c r="X171" s="1158"/>
      <c r="Y171" s="1158"/>
      <c r="Z171" s="1158"/>
      <c r="AA171" s="1158"/>
      <c r="AB171" s="1158"/>
      <c r="AC171" s="1158"/>
      <c r="AD171" s="1158"/>
      <c r="AE171" s="1158"/>
      <c r="AF171" s="1159"/>
    </row>
    <row r="172" spans="2:32" x14ac:dyDescent="0.3">
      <c r="R172" s="578">
        <v>14</v>
      </c>
      <c r="S172" s="569" t="s">
        <v>1819</v>
      </c>
      <c r="T172" s="579" t="s">
        <v>1860</v>
      </c>
      <c r="U172" s="1161" t="s">
        <v>1980</v>
      </c>
      <c r="V172" s="1161"/>
      <c r="W172" s="1161"/>
      <c r="X172" s="1161"/>
      <c r="Y172" s="1161"/>
      <c r="Z172" s="1161"/>
      <c r="AA172" s="1161"/>
      <c r="AB172" s="1161" t="s">
        <v>1958</v>
      </c>
      <c r="AC172" s="1161"/>
      <c r="AD172" s="1161"/>
      <c r="AE172" s="1161"/>
      <c r="AF172" s="1165"/>
    </row>
    <row r="173" spans="2:32" x14ac:dyDescent="0.3">
      <c r="S173" s="580" t="s">
        <v>1820</v>
      </c>
      <c r="T173" s="562" t="s">
        <v>1861</v>
      </c>
      <c r="U173" s="1158" t="s">
        <v>1981</v>
      </c>
      <c r="V173" s="1158"/>
      <c r="W173" s="1158"/>
      <c r="X173" s="1158"/>
      <c r="Y173" s="1158"/>
      <c r="Z173" s="1158"/>
      <c r="AA173" s="1158"/>
      <c r="AB173" s="1158"/>
      <c r="AC173" s="1158"/>
      <c r="AD173" s="1158"/>
      <c r="AE173" s="1158"/>
      <c r="AF173" s="1159"/>
    </row>
    <row r="174" spans="2:32" x14ac:dyDescent="0.3">
      <c r="S174" s="580" t="s">
        <v>1821</v>
      </c>
      <c r="T174" s="562" t="s">
        <v>1862</v>
      </c>
      <c r="U174" s="1158" t="s">
        <v>1982</v>
      </c>
      <c r="V174" s="1158"/>
      <c r="W174" s="1158"/>
      <c r="X174" s="1158"/>
      <c r="Y174" s="1158"/>
      <c r="Z174" s="1158"/>
      <c r="AA174" s="1158"/>
      <c r="AB174" s="1158"/>
      <c r="AC174" s="1158"/>
      <c r="AD174" s="1158"/>
      <c r="AE174" s="1158"/>
      <c r="AF174" s="1159"/>
    </row>
    <row r="175" spans="2:32" x14ac:dyDescent="0.3">
      <c r="S175" s="580" t="s">
        <v>1822</v>
      </c>
      <c r="T175" s="562" t="s">
        <v>1863</v>
      </c>
      <c r="U175" s="1158" t="s">
        <v>1983</v>
      </c>
      <c r="V175" s="1158"/>
      <c r="W175" s="1158"/>
      <c r="X175" s="1158"/>
      <c r="Y175" s="1158"/>
      <c r="Z175" s="1158"/>
      <c r="AA175" s="1158"/>
      <c r="AB175" s="1158"/>
      <c r="AC175" s="1158"/>
      <c r="AD175" s="1158"/>
      <c r="AE175" s="1158"/>
      <c r="AF175" s="1159"/>
    </row>
    <row r="176" spans="2:32" x14ac:dyDescent="0.3">
      <c r="R176" s="578">
        <v>15</v>
      </c>
      <c r="S176" s="569" t="s">
        <v>1823</v>
      </c>
      <c r="T176" s="579" t="s">
        <v>1864</v>
      </c>
      <c r="U176" s="1161" t="s">
        <v>1984</v>
      </c>
      <c r="V176" s="1161"/>
      <c r="W176" s="1161"/>
      <c r="X176" s="1161"/>
      <c r="Y176" s="1161"/>
      <c r="Z176" s="1161"/>
      <c r="AA176" s="1161"/>
      <c r="AB176" s="1137" t="s">
        <v>1985</v>
      </c>
      <c r="AC176" s="1137"/>
      <c r="AD176" s="1137"/>
      <c r="AE176" s="1137"/>
      <c r="AF176" s="1138"/>
    </row>
    <row r="177" spans="2:32" ht="14.25" thickBot="1" x14ac:dyDescent="0.35">
      <c r="R177" s="578">
        <v>16</v>
      </c>
      <c r="S177" s="572" t="s">
        <v>1824</v>
      </c>
      <c r="T177" s="582" t="s">
        <v>1865</v>
      </c>
      <c r="U177" s="1173" t="s">
        <v>1986</v>
      </c>
      <c r="V177" s="1173"/>
      <c r="W177" s="1173"/>
      <c r="X177" s="1173"/>
      <c r="Y177" s="1173"/>
      <c r="Z177" s="1173"/>
      <c r="AA177" s="1173"/>
      <c r="AB177" s="1166"/>
      <c r="AC177" s="1166"/>
      <c r="AD177" s="1166"/>
      <c r="AE177" s="1166"/>
      <c r="AF177" s="1167"/>
    </row>
    <row r="181" spans="2:32" x14ac:dyDescent="0.3">
      <c r="B181" s="36" t="s">
        <v>2103</v>
      </c>
    </row>
    <row r="184" spans="2:32" x14ac:dyDescent="0.3">
      <c r="J184" s="57" t="s">
        <v>2069</v>
      </c>
      <c r="Q184" s="57" t="s">
        <v>2070</v>
      </c>
      <c r="V184" s="57" t="s">
        <v>2071</v>
      </c>
    </row>
    <row r="185" spans="2:32" x14ac:dyDescent="0.3">
      <c r="J185" s="118" t="s">
        <v>2045</v>
      </c>
      <c r="N185" s="35" t="s">
        <v>2046</v>
      </c>
      <c r="Q185" s="118" t="s">
        <v>2048</v>
      </c>
      <c r="T185" s="35" t="s">
        <v>2052</v>
      </c>
      <c r="V185" s="118" t="s">
        <v>2079</v>
      </c>
    </row>
    <row r="186" spans="2:32" x14ac:dyDescent="0.3">
      <c r="H186" s="35" t="s">
        <v>2064</v>
      </c>
      <c r="J186" s="118" t="s">
        <v>2047</v>
      </c>
      <c r="Q186" s="118" t="s">
        <v>2049</v>
      </c>
      <c r="V186" s="118" t="s">
        <v>2083</v>
      </c>
      <c r="AA186" s="35" t="s">
        <v>2081</v>
      </c>
    </row>
    <row r="187" spans="2:32" x14ac:dyDescent="0.3">
      <c r="Q187" s="35" t="s">
        <v>2080</v>
      </c>
      <c r="V187" s="35" t="s">
        <v>2084</v>
      </c>
    </row>
    <row r="188" spans="2:32" x14ac:dyDescent="0.3">
      <c r="Q188" s="35" t="s">
        <v>2051</v>
      </c>
    </row>
    <row r="189" spans="2:32" x14ac:dyDescent="0.3">
      <c r="B189" s="36"/>
      <c r="Q189" s="35" t="s">
        <v>2050</v>
      </c>
    </row>
    <row r="192" spans="2:32" x14ac:dyDescent="0.3">
      <c r="U192" s="35" t="s">
        <v>2082</v>
      </c>
    </row>
    <row r="195" spans="6:25" x14ac:dyDescent="0.3">
      <c r="Q195" s="57" t="s">
        <v>2072</v>
      </c>
    </row>
    <row r="196" spans="6:25" x14ac:dyDescent="0.3">
      <c r="Q196" s="118" t="s">
        <v>2061</v>
      </c>
    </row>
    <row r="197" spans="6:25" x14ac:dyDescent="0.3">
      <c r="O197" s="35" t="s">
        <v>2065</v>
      </c>
      <c r="Q197" s="118" t="s">
        <v>2076</v>
      </c>
    </row>
    <row r="198" spans="6:25" x14ac:dyDescent="0.3">
      <c r="Q198" s="118" t="s">
        <v>2073</v>
      </c>
    </row>
    <row r="199" spans="6:25" x14ac:dyDescent="0.3">
      <c r="Q199" s="118" t="s">
        <v>2059</v>
      </c>
    </row>
    <row r="200" spans="6:25" x14ac:dyDescent="0.3">
      <c r="Q200" s="35" t="s">
        <v>2053</v>
      </c>
    </row>
    <row r="201" spans="6:25" x14ac:dyDescent="0.3">
      <c r="L201" s="35" t="s">
        <v>2063</v>
      </c>
      <c r="Q201" s="35" t="s">
        <v>2054</v>
      </c>
    </row>
    <row r="202" spans="6:25" x14ac:dyDescent="0.3">
      <c r="U202" s="83" t="s">
        <v>2077</v>
      </c>
    </row>
    <row r="203" spans="6:25" x14ac:dyDescent="0.3">
      <c r="N203" s="118" t="s">
        <v>2066</v>
      </c>
      <c r="T203" s="83" t="s">
        <v>2078</v>
      </c>
    </row>
    <row r="204" spans="6:25" x14ac:dyDescent="0.3">
      <c r="N204" s="35" t="s">
        <v>2067</v>
      </c>
    </row>
    <row r="205" spans="6:25" x14ac:dyDescent="0.3">
      <c r="H205" s="57" t="s">
        <v>2075</v>
      </c>
      <c r="N205" s="35" t="s">
        <v>2068</v>
      </c>
      <c r="V205" s="57" t="s">
        <v>2074</v>
      </c>
    </row>
    <row r="206" spans="6:25" x14ac:dyDescent="0.3">
      <c r="H206" s="118" t="s">
        <v>2129</v>
      </c>
      <c r="V206" s="118" t="s">
        <v>2062</v>
      </c>
      <c r="Y206" s="35" t="s">
        <v>2065</v>
      </c>
    </row>
    <row r="207" spans="6:25" x14ac:dyDescent="0.3">
      <c r="H207" s="118" t="s">
        <v>2055</v>
      </c>
      <c r="V207" s="118" t="s">
        <v>2076</v>
      </c>
    </row>
    <row r="208" spans="6:25" x14ac:dyDescent="0.3">
      <c r="F208" s="35" t="s">
        <v>2065</v>
      </c>
      <c r="H208" s="118" t="s">
        <v>2076</v>
      </c>
      <c r="V208" s="118" t="s">
        <v>2073</v>
      </c>
    </row>
    <row r="209" spans="8:22" x14ac:dyDescent="0.3">
      <c r="H209" s="118" t="s">
        <v>2073</v>
      </c>
      <c r="V209" s="118" t="s">
        <v>2060</v>
      </c>
    </row>
    <row r="210" spans="8:22" x14ac:dyDescent="0.3">
      <c r="H210" s="118" t="s">
        <v>2056</v>
      </c>
    </row>
    <row r="211" spans="8:22" x14ac:dyDescent="0.3">
      <c r="H211" s="35" t="s">
        <v>2057</v>
      </c>
    </row>
    <row r="212" spans="8:22" x14ac:dyDescent="0.3">
      <c r="H212" s="35" t="s">
        <v>2058</v>
      </c>
    </row>
  </sheetData>
  <mergeCells count="339">
    <mergeCell ref="C139:C140"/>
    <mergeCell ref="D139:E139"/>
    <mergeCell ref="F139:I139"/>
    <mergeCell ref="J139:N140"/>
    <mergeCell ref="F140:G140"/>
    <mergeCell ref="H140:I140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U176:AA176"/>
    <mergeCell ref="AB176:AF176"/>
    <mergeCell ref="U177:AA177"/>
    <mergeCell ref="AB177:AF177"/>
    <mergeCell ref="U175:AA175"/>
    <mergeCell ref="AB175:AF175"/>
    <mergeCell ref="U172:AA172"/>
    <mergeCell ref="AB172:AF172"/>
    <mergeCell ref="U173:AA173"/>
    <mergeCell ref="AB173:AF173"/>
    <mergeCell ref="U174:AA174"/>
    <mergeCell ref="AB174:AF174"/>
    <mergeCell ref="U169:AA169"/>
    <mergeCell ref="AB169:AF169"/>
    <mergeCell ref="U170:AA170"/>
    <mergeCell ref="AB170:AF170"/>
    <mergeCell ref="U171:AA171"/>
    <mergeCell ref="AB171:AF171"/>
    <mergeCell ref="U167:AA167"/>
    <mergeCell ref="AB167:AF167"/>
    <mergeCell ref="U168:AA168"/>
    <mergeCell ref="AB168:AF168"/>
    <mergeCell ref="U164:AA164"/>
    <mergeCell ref="AB164:AF164"/>
    <mergeCell ref="U165:AA165"/>
    <mergeCell ref="AB165:AF165"/>
    <mergeCell ref="U166:AA166"/>
    <mergeCell ref="AB166:AF166"/>
    <mergeCell ref="U161:AA161"/>
    <mergeCell ref="AB161:AF161"/>
    <mergeCell ref="U162:AA162"/>
    <mergeCell ref="AB162:AF162"/>
    <mergeCell ref="U163:AA163"/>
    <mergeCell ref="AB163:AF163"/>
    <mergeCell ref="U160:AA160"/>
    <mergeCell ref="AB160:AF160"/>
    <mergeCell ref="U158:AA158"/>
    <mergeCell ref="AB158:AF158"/>
    <mergeCell ref="U159:AA159"/>
    <mergeCell ref="AB159:AF159"/>
    <mergeCell ref="U155:AA155"/>
    <mergeCell ref="AB155:AF155"/>
    <mergeCell ref="U156:AA156"/>
    <mergeCell ref="AB156:AF156"/>
    <mergeCell ref="U157:AA157"/>
    <mergeCell ref="AB157:AF157"/>
    <mergeCell ref="U152:AA152"/>
    <mergeCell ref="AB152:AF152"/>
    <mergeCell ref="U153:AA153"/>
    <mergeCell ref="AB153:AF153"/>
    <mergeCell ref="U154:AA154"/>
    <mergeCell ref="AB154:AF154"/>
    <mergeCell ref="U149:AA149"/>
    <mergeCell ref="AB149:AF149"/>
    <mergeCell ref="U150:AA150"/>
    <mergeCell ref="AB150:AF150"/>
    <mergeCell ref="U151:AA151"/>
    <mergeCell ref="AB151:AF151"/>
    <mergeCell ref="U146:AA146"/>
    <mergeCell ref="AB146:AF146"/>
    <mergeCell ref="U147:AA147"/>
    <mergeCell ref="AB147:AF147"/>
    <mergeCell ref="U148:AA148"/>
    <mergeCell ref="AB148:AF148"/>
    <mergeCell ref="U143:AA143"/>
    <mergeCell ref="AB143:AF143"/>
    <mergeCell ref="U144:AA144"/>
    <mergeCell ref="AB144:AF144"/>
    <mergeCell ref="U145:AA145"/>
    <mergeCell ref="AB145:AF145"/>
    <mergeCell ref="U140:AA140"/>
    <mergeCell ref="AB140:AF140"/>
    <mergeCell ref="U141:AA141"/>
    <mergeCell ref="AB141:AF141"/>
    <mergeCell ref="U142:AA142"/>
    <mergeCell ref="AB142:AF142"/>
    <mergeCell ref="U137:AA137"/>
    <mergeCell ref="AB137:AF137"/>
    <mergeCell ref="U138:AA138"/>
    <mergeCell ref="AB138:AF138"/>
    <mergeCell ref="U139:AA139"/>
    <mergeCell ref="AB139:AF139"/>
    <mergeCell ref="U134:AA134"/>
    <mergeCell ref="AB134:AF134"/>
    <mergeCell ref="U135:AA135"/>
    <mergeCell ref="AB135:AF135"/>
    <mergeCell ref="U136:AA136"/>
    <mergeCell ref="AB136:AF136"/>
    <mergeCell ref="U131:AA131"/>
    <mergeCell ref="AB131:AF131"/>
    <mergeCell ref="U132:AA132"/>
    <mergeCell ref="AB132:AF132"/>
    <mergeCell ref="U133:AA133"/>
    <mergeCell ref="AB133:AF133"/>
    <mergeCell ref="U128:AA128"/>
    <mergeCell ref="AB128:AF128"/>
    <mergeCell ref="U129:AA129"/>
    <mergeCell ref="AB129:AF129"/>
    <mergeCell ref="U130:AA130"/>
    <mergeCell ref="AB130:AF130"/>
    <mergeCell ref="U125:AA125"/>
    <mergeCell ref="AB125:AF125"/>
    <mergeCell ref="U126:AA126"/>
    <mergeCell ref="AB126:AF126"/>
    <mergeCell ref="U127:AA127"/>
    <mergeCell ref="AB127:AF127"/>
    <mergeCell ref="U122:AA122"/>
    <mergeCell ref="AB122:AF122"/>
    <mergeCell ref="U123:AA123"/>
    <mergeCell ref="AB123:AF123"/>
    <mergeCell ref="U124:AA124"/>
    <mergeCell ref="AB124:AF124"/>
    <mergeCell ref="U119:AA119"/>
    <mergeCell ref="AB119:AF119"/>
    <mergeCell ref="U120:AA120"/>
    <mergeCell ref="AB120:AF120"/>
    <mergeCell ref="U121:AA121"/>
    <mergeCell ref="AB121:AF121"/>
    <mergeCell ref="U116:AA116"/>
    <mergeCell ref="AB116:AF116"/>
    <mergeCell ref="U117:AA117"/>
    <mergeCell ref="AB117:AF117"/>
    <mergeCell ref="U118:AA118"/>
    <mergeCell ref="AB118:AF118"/>
    <mergeCell ref="U113:AA113"/>
    <mergeCell ref="AB113:AF113"/>
    <mergeCell ref="U114:AA114"/>
    <mergeCell ref="AB114:AF114"/>
    <mergeCell ref="U115:AA115"/>
    <mergeCell ref="AB115:AF115"/>
    <mergeCell ref="U110:AA110"/>
    <mergeCell ref="AB110:AF110"/>
    <mergeCell ref="U111:AA111"/>
    <mergeCell ref="AB111:AF111"/>
    <mergeCell ref="U112:AA112"/>
    <mergeCell ref="AB112:AF112"/>
    <mergeCell ref="U107:AA107"/>
    <mergeCell ref="AB107:AF107"/>
    <mergeCell ref="U108:AA108"/>
    <mergeCell ref="AB108:AF108"/>
    <mergeCell ref="U109:AA109"/>
    <mergeCell ref="AB109:AF109"/>
    <mergeCell ref="U104:AA104"/>
    <mergeCell ref="AB104:AF104"/>
    <mergeCell ref="U105:AA105"/>
    <mergeCell ref="AB105:AF105"/>
    <mergeCell ref="U106:AA106"/>
    <mergeCell ref="AB106:AF106"/>
    <mergeCell ref="U101:AA101"/>
    <mergeCell ref="AB101:AF101"/>
    <mergeCell ref="U102:AA102"/>
    <mergeCell ref="AB102:AF102"/>
    <mergeCell ref="U103:AA103"/>
    <mergeCell ref="AB103:AF103"/>
    <mergeCell ref="U98:AA98"/>
    <mergeCell ref="AB98:AF98"/>
    <mergeCell ref="U99:AA99"/>
    <mergeCell ref="AB99:AF99"/>
    <mergeCell ref="U100:AA100"/>
    <mergeCell ref="AB100:AF100"/>
    <mergeCell ref="AB95:AF95"/>
    <mergeCell ref="AB96:AF96"/>
    <mergeCell ref="U95:AA95"/>
    <mergeCell ref="U96:AA96"/>
    <mergeCell ref="U97:AA97"/>
    <mergeCell ref="AB97:AF97"/>
    <mergeCell ref="U92:AA92"/>
    <mergeCell ref="AB92:AF92"/>
    <mergeCell ref="U93:AA93"/>
    <mergeCell ref="AB93:AF93"/>
    <mergeCell ref="U94:AA94"/>
    <mergeCell ref="AB94:AF94"/>
    <mergeCell ref="U89:AA89"/>
    <mergeCell ref="AB89:AF89"/>
    <mergeCell ref="U90:AA90"/>
    <mergeCell ref="AB90:AF90"/>
    <mergeCell ref="U91:AA91"/>
    <mergeCell ref="AB91:AF91"/>
    <mergeCell ref="U86:AA86"/>
    <mergeCell ref="AB86:AF86"/>
    <mergeCell ref="U87:AA87"/>
    <mergeCell ref="AB87:AF87"/>
    <mergeCell ref="U88:AA88"/>
    <mergeCell ref="AB88:AF88"/>
    <mergeCell ref="U83:AA83"/>
    <mergeCell ref="AB83:AF83"/>
    <mergeCell ref="U84:AA84"/>
    <mergeCell ref="AB84:AF84"/>
    <mergeCell ref="U85:AA85"/>
    <mergeCell ref="AB85:AF85"/>
    <mergeCell ref="U80:AA80"/>
    <mergeCell ref="AB80:AF80"/>
    <mergeCell ref="U81:AA81"/>
    <mergeCell ref="AB81:AF81"/>
    <mergeCell ref="U82:AA82"/>
    <mergeCell ref="AB82:AF82"/>
    <mergeCell ref="U77:AA77"/>
    <mergeCell ref="AB77:AF77"/>
    <mergeCell ref="U78:AA78"/>
    <mergeCell ref="AB78:AF78"/>
    <mergeCell ref="U79:AA79"/>
    <mergeCell ref="AB79:AF79"/>
    <mergeCell ref="U74:AA74"/>
    <mergeCell ref="AB74:AF74"/>
    <mergeCell ref="U75:AA75"/>
    <mergeCell ref="AB75:AF75"/>
    <mergeCell ref="U76:AA76"/>
    <mergeCell ref="AB76:AF76"/>
    <mergeCell ref="U71:AA71"/>
    <mergeCell ref="AB71:AF71"/>
    <mergeCell ref="U72:AA72"/>
    <mergeCell ref="AB72:AF72"/>
    <mergeCell ref="U73:AA73"/>
    <mergeCell ref="AB73:AF73"/>
    <mergeCell ref="U68:AA68"/>
    <mergeCell ref="AB68:AF68"/>
    <mergeCell ref="U69:AA69"/>
    <mergeCell ref="AB69:AF69"/>
    <mergeCell ref="U70:AA70"/>
    <mergeCell ref="AB70:AF70"/>
    <mergeCell ref="U65:AA65"/>
    <mergeCell ref="AB65:AF65"/>
    <mergeCell ref="U66:AA66"/>
    <mergeCell ref="AB66:AF66"/>
    <mergeCell ref="U67:AA67"/>
    <mergeCell ref="AB67:AF67"/>
    <mergeCell ref="U62:AA62"/>
    <mergeCell ref="AB62:AF62"/>
    <mergeCell ref="U63:AA63"/>
    <mergeCell ref="AB63:AF63"/>
    <mergeCell ref="U64:AA64"/>
    <mergeCell ref="AB64:AF64"/>
    <mergeCell ref="U59:AA59"/>
    <mergeCell ref="AB59:AF59"/>
    <mergeCell ref="U60:AA60"/>
    <mergeCell ref="AB60:AF60"/>
    <mergeCell ref="U61:AA61"/>
    <mergeCell ref="AB61:AF61"/>
    <mergeCell ref="U56:AA56"/>
    <mergeCell ref="AB56:AF56"/>
    <mergeCell ref="U57:AA57"/>
    <mergeCell ref="AB57:AF57"/>
    <mergeCell ref="U58:AA58"/>
    <mergeCell ref="AB58:AF58"/>
    <mergeCell ref="U53:AA53"/>
    <mergeCell ref="AB53:AF53"/>
    <mergeCell ref="U54:AA54"/>
    <mergeCell ref="AB54:AF54"/>
    <mergeCell ref="U55:AA55"/>
    <mergeCell ref="AB55:AF55"/>
    <mergeCell ref="U50:AA50"/>
    <mergeCell ref="AB50:AF50"/>
    <mergeCell ref="U51:AA51"/>
    <mergeCell ref="AB51:AF51"/>
    <mergeCell ref="U52:AA52"/>
    <mergeCell ref="AB52:AF52"/>
    <mergeCell ref="U47:AA47"/>
    <mergeCell ref="AB47:AF47"/>
    <mergeCell ref="U48:AA48"/>
    <mergeCell ref="AB48:AF48"/>
    <mergeCell ref="U49:AA49"/>
    <mergeCell ref="AB49:AF49"/>
    <mergeCell ref="U44:AA44"/>
    <mergeCell ref="AB44:AF44"/>
    <mergeCell ref="U45:AA45"/>
    <mergeCell ref="AB45:AF45"/>
    <mergeCell ref="U46:AA46"/>
    <mergeCell ref="AB46:AF46"/>
    <mergeCell ref="D30:E30"/>
    <mergeCell ref="F30:H30"/>
    <mergeCell ref="S30:X30"/>
    <mergeCell ref="S31:X31"/>
    <mergeCell ref="S32:X32"/>
    <mergeCell ref="I30:P30"/>
    <mergeCell ref="S33:X33"/>
    <mergeCell ref="S34:X34"/>
    <mergeCell ref="S35:X35"/>
    <mergeCell ref="I31:P31"/>
    <mergeCell ref="J32:K32"/>
    <mergeCell ref="M32:P32"/>
    <mergeCell ref="J33:K33"/>
    <mergeCell ref="M33:P33"/>
    <mergeCell ref="J34:K34"/>
    <mergeCell ref="M34:P34"/>
    <mergeCell ref="J35:K35"/>
    <mergeCell ref="M35:P35"/>
    <mergeCell ref="C117:C118"/>
    <mergeCell ref="D117:E117"/>
    <mergeCell ref="F117:F118"/>
    <mergeCell ref="G117:N118"/>
    <mergeCell ref="G119:N119"/>
    <mergeCell ref="G120:N120"/>
    <mergeCell ref="G121:N121"/>
    <mergeCell ref="G122:N122"/>
    <mergeCell ref="G123:N123"/>
    <mergeCell ref="F145:G145"/>
    <mergeCell ref="H145:I145"/>
    <mergeCell ref="J145:N145"/>
    <mergeCell ref="C150:C151"/>
    <mergeCell ref="G150:N151"/>
    <mergeCell ref="G152:N152"/>
    <mergeCell ref="G153:N153"/>
    <mergeCell ref="F141:G141"/>
    <mergeCell ref="H141:I141"/>
    <mergeCell ref="J141:N141"/>
    <mergeCell ref="F142:G142"/>
    <mergeCell ref="H142:I142"/>
    <mergeCell ref="J142:N142"/>
    <mergeCell ref="F143:G143"/>
    <mergeCell ref="H143:I144"/>
    <mergeCell ref="J143:N144"/>
    <mergeCell ref="F144:G144"/>
    <mergeCell ref="G154:N154"/>
    <mergeCell ref="G155:N155"/>
    <mergeCell ref="G156:N156"/>
    <mergeCell ref="G157:N157"/>
    <mergeCell ref="D150:F150"/>
    <mergeCell ref="E151:F151"/>
    <mergeCell ref="E152:F152"/>
    <mergeCell ref="E153:F153"/>
    <mergeCell ref="E154:F154"/>
    <mergeCell ref="E155:F155"/>
    <mergeCell ref="E156:F156"/>
    <mergeCell ref="E157:F157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E35F-E273-43A8-ADFB-0348C762A29A}">
  <dimension ref="B2:Y115"/>
  <sheetViews>
    <sheetView topLeftCell="A94" zoomScale="85" zoomScaleNormal="85" workbookViewId="0">
      <selection activeCell="B106" sqref="B106"/>
    </sheetView>
  </sheetViews>
  <sheetFormatPr defaultColWidth="8.75" defaultRowHeight="13.5" x14ac:dyDescent="0.3"/>
  <cols>
    <col min="1" max="1" width="8.75" style="35"/>
    <col min="2" max="3" width="10.75" style="35" customWidth="1"/>
    <col min="4" max="14" width="8.75" style="35"/>
    <col min="15" max="16" width="10.75" style="35" customWidth="1"/>
    <col min="17" max="16384" width="8.75" style="35"/>
  </cols>
  <sheetData>
    <row r="2" spans="2:2" x14ac:dyDescent="0.3">
      <c r="B2" s="57" t="s">
        <v>2118</v>
      </c>
    </row>
    <row r="4" spans="2:2" x14ac:dyDescent="0.3">
      <c r="B4" s="36" t="s">
        <v>2119</v>
      </c>
    </row>
    <row r="5" spans="2:2" x14ac:dyDescent="0.3">
      <c r="B5" s="103" t="s">
        <v>2130</v>
      </c>
    </row>
    <row r="6" spans="2:2" x14ac:dyDescent="0.3">
      <c r="B6" s="103" t="s">
        <v>2131</v>
      </c>
    </row>
    <row r="7" spans="2:2" x14ac:dyDescent="0.3">
      <c r="B7" s="103" t="s">
        <v>2132</v>
      </c>
    </row>
    <row r="8" spans="2:2" x14ac:dyDescent="0.3">
      <c r="B8" s="35" t="s">
        <v>2121</v>
      </c>
    </row>
    <row r="9" spans="2:2" x14ac:dyDescent="0.3">
      <c r="B9" s="35" t="s">
        <v>2122</v>
      </c>
    </row>
    <row r="11" spans="2:2" x14ac:dyDescent="0.3">
      <c r="B11" s="36" t="s">
        <v>2120</v>
      </c>
    </row>
    <row r="12" spans="2:2" x14ac:dyDescent="0.3">
      <c r="B12" s="35" t="s">
        <v>2123</v>
      </c>
    </row>
    <row r="13" spans="2:2" x14ac:dyDescent="0.3">
      <c r="B13" s="35" t="s">
        <v>2124</v>
      </c>
    </row>
    <row r="14" spans="2:2" x14ac:dyDescent="0.3">
      <c r="B14" s="35" t="s">
        <v>2125</v>
      </c>
    </row>
    <row r="15" spans="2:2" x14ac:dyDescent="0.3">
      <c r="B15" s="35" t="s">
        <v>2126</v>
      </c>
    </row>
    <row r="17" spans="2:4" x14ac:dyDescent="0.3">
      <c r="B17" s="36" t="s">
        <v>2127</v>
      </c>
    </row>
    <row r="18" spans="2:4" x14ac:dyDescent="0.3">
      <c r="B18" s="35" t="s">
        <v>2397</v>
      </c>
    </row>
    <row r="19" spans="2:4" x14ac:dyDescent="0.3">
      <c r="B19" s="35" t="s">
        <v>2128</v>
      </c>
    </row>
    <row r="21" spans="2:4" x14ac:dyDescent="0.3">
      <c r="B21" s="36" t="s">
        <v>2169</v>
      </c>
    </row>
    <row r="22" spans="2:4" ht="14.25" thickBot="1" x14ac:dyDescent="0.35"/>
    <row r="23" spans="2:4" ht="27.75" thickBot="1" x14ac:dyDescent="0.35">
      <c r="C23" s="608" t="s">
        <v>2133</v>
      </c>
      <c r="D23" s="607" t="s">
        <v>2134</v>
      </c>
    </row>
    <row r="24" spans="2:4" x14ac:dyDescent="0.3">
      <c r="C24" s="617">
        <v>7.2</v>
      </c>
      <c r="D24" s="606">
        <v>10</v>
      </c>
    </row>
    <row r="25" spans="2:4" x14ac:dyDescent="0.3">
      <c r="C25" s="615">
        <v>10.4</v>
      </c>
      <c r="D25" s="609">
        <v>20</v>
      </c>
    </row>
    <row r="26" spans="2:4" x14ac:dyDescent="0.3">
      <c r="C26" s="615">
        <v>12</v>
      </c>
      <c r="D26" s="609">
        <v>25</v>
      </c>
    </row>
    <row r="27" spans="2:4" x14ac:dyDescent="0.3">
      <c r="C27" s="615">
        <v>16.8</v>
      </c>
      <c r="D27" s="609">
        <v>40</v>
      </c>
    </row>
    <row r="28" spans="2:4" ht="14.25" thickBot="1" x14ac:dyDescent="0.35">
      <c r="C28" s="616">
        <v>20</v>
      </c>
      <c r="D28" s="605">
        <v>50</v>
      </c>
    </row>
    <row r="33" spans="2:13" x14ac:dyDescent="0.3">
      <c r="C33" s="35" t="s">
        <v>2137</v>
      </c>
    </row>
    <row r="34" spans="2:13" x14ac:dyDescent="0.3">
      <c r="C34" s="35" t="s">
        <v>2138</v>
      </c>
    </row>
    <row r="36" spans="2:13" x14ac:dyDescent="0.3">
      <c r="B36" s="36" t="s">
        <v>2141</v>
      </c>
    </row>
    <row r="37" spans="2:13" x14ac:dyDescent="0.3">
      <c r="B37" s="619" t="s">
        <v>2135</v>
      </c>
      <c r="C37" s="620" t="s">
        <v>2142</v>
      </c>
      <c r="D37" s="621"/>
      <c r="E37" s="621"/>
      <c r="F37" s="621"/>
      <c r="G37" s="621"/>
      <c r="H37" s="621"/>
      <c r="I37" s="621"/>
      <c r="J37" s="621"/>
      <c r="K37" s="621"/>
      <c r="L37" s="621"/>
      <c r="M37" s="621"/>
    </row>
    <row r="38" spans="2:13" x14ac:dyDescent="0.3">
      <c r="B38" s="619" t="s">
        <v>2136</v>
      </c>
      <c r="C38" s="620" t="s">
        <v>2143</v>
      </c>
      <c r="D38" s="621"/>
      <c r="E38" s="621"/>
      <c r="F38" s="621"/>
      <c r="G38" s="621"/>
      <c r="H38" s="621"/>
      <c r="I38" s="621"/>
      <c r="J38" s="621"/>
      <c r="K38" s="621"/>
      <c r="L38" s="621"/>
      <c r="M38" s="621"/>
    </row>
    <row r="39" spans="2:13" ht="69" customHeight="1" x14ac:dyDescent="0.3">
      <c r="B39" s="619" t="s">
        <v>2139</v>
      </c>
      <c r="C39" s="1187" t="s">
        <v>2140</v>
      </c>
      <c r="D39" s="1187"/>
      <c r="E39" s="1187"/>
      <c r="F39" s="1187"/>
      <c r="G39" s="1187"/>
      <c r="H39" s="1187"/>
      <c r="I39" s="1187"/>
      <c r="J39" s="1187"/>
      <c r="K39" s="1187"/>
      <c r="L39" s="1187"/>
      <c r="M39" s="1187"/>
    </row>
    <row r="40" spans="2:13" x14ac:dyDescent="0.3">
      <c r="C40" s="62" t="s">
        <v>2144</v>
      </c>
    </row>
    <row r="41" spans="2:13" x14ac:dyDescent="0.3">
      <c r="B41" s="618"/>
      <c r="C41" s="37" t="s">
        <v>2145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2:13" ht="81.599999999999994" customHeight="1" x14ac:dyDescent="0.3">
      <c r="B42" s="618"/>
      <c r="C42" s="1188" t="s">
        <v>2146</v>
      </c>
      <c r="D42" s="1188"/>
      <c r="E42" s="1188"/>
      <c r="F42" s="1188"/>
      <c r="G42" s="1188"/>
      <c r="H42" s="1188"/>
      <c r="I42" s="1188"/>
      <c r="J42" s="1188"/>
      <c r="K42" s="1188"/>
      <c r="L42" s="1188"/>
      <c r="M42" s="1188"/>
    </row>
    <row r="44" spans="2:13" x14ac:dyDescent="0.3">
      <c r="B44" s="36" t="s">
        <v>2147</v>
      </c>
    </row>
    <row r="46" spans="2:13" ht="81.599999999999994" customHeight="1" x14ac:dyDescent="0.3">
      <c r="B46" s="618"/>
      <c r="C46" s="1188" t="s">
        <v>2148</v>
      </c>
      <c r="D46" s="1188"/>
      <c r="E46" s="1188"/>
      <c r="F46" s="1188"/>
      <c r="G46" s="1188"/>
      <c r="H46" s="1188"/>
      <c r="I46" s="1188"/>
      <c r="J46" s="1188"/>
      <c r="K46" s="1188"/>
      <c r="L46" s="1188"/>
      <c r="M46" s="1188"/>
    </row>
    <row r="47" spans="2:13" x14ac:dyDescent="0.3">
      <c r="C47" s="1189" t="s">
        <v>2149</v>
      </c>
      <c r="D47" s="1189"/>
      <c r="E47" s="1189"/>
      <c r="F47" s="1189"/>
      <c r="G47" s="1189"/>
      <c r="H47" s="1189"/>
      <c r="I47" s="1189"/>
      <c r="J47" s="1189"/>
      <c r="K47" s="1189"/>
      <c r="L47" s="1189"/>
      <c r="M47" s="1189"/>
    </row>
    <row r="50" spans="2:2" x14ac:dyDescent="0.3">
      <c r="B50" s="36" t="s">
        <v>2295</v>
      </c>
    </row>
    <row r="51" spans="2:2" x14ac:dyDescent="0.3">
      <c r="B51" s="35" t="s">
        <v>2398</v>
      </c>
    </row>
    <row r="52" spans="2:2" x14ac:dyDescent="0.3">
      <c r="B52" s="35" t="s">
        <v>2296</v>
      </c>
    </row>
    <row r="53" spans="2:2" x14ac:dyDescent="0.3">
      <c r="B53" s="35" t="s">
        <v>2297</v>
      </c>
    </row>
    <row r="54" spans="2:2" x14ac:dyDescent="0.3">
      <c r="B54" s="35" t="s">
        <v>2298</v>
      </c>
    </row>
    <row r="56" spans="2:2" x14ac:dyDescent="0.3">
      <c r="B56" s="36" t="s">
        <v>2302</v>
      </c>
    </row>
    <row r="57" spans="2:2" x14ac:dyDescent="0.3">
      <c r="B57" s="53" t="s">
        <v>2299</v>
      </c>
    </row>
    <row r="58" spans="2:2" x14ac:dyDescent="0.3">
      <c r="B58" s="53" t="s">
        <v>2300</v>
      </c>
    </row>
    <row r="59" spans="2:2" x14ac:dyDescent="0.3">
      <c r="B59" s="53" t="s">
        <v>2301</v>
      </c>
    </row>
    <row r="61" spans="2:2" x14ac:dyDescent="0.3">
      <c r="B61" s="36" t="s">
        <v>2399</v>
      </c>
    </row>
    <row r="62" spans="2:2" x14ac:dyDescent="0.3">
      <c r="B62" s="103" t="s">
        <v>2400</v>
      </c>
    </row>
    <row r="63" spans="2:2" x14ac:dyDescent="0.3">
      <c r="B63" s="103" t="s">
        <v>2401</v>
      </c>
    </row>
    <row r="64" spans="2:2" x14ac:dyDescent="0.3">
      <c r="B64" s="103" t="s">
        <v>2402</v>
      </c>
    </row>
    <row r="65" spans="2:25" x14ac:dyDescent="0.3">
      <c r="B65" s="103" t="s">
        <v>2403</v>
      </c>
    </row>
    <row r="66" spans="2:25" x14ac:dyDescent="0.3">
      <c r="B66" s="103" t="s">
        <v>2404</v>
      </c>
    </row>
    <row r="67" spans="2:25" x14ac:dyDescent="0.3">
      <c r="B67" s="103" t="s">
        <v>2405</v>
      </c>
    </row>
    <row r="68" spans="2:25" x14ac:dyDescent="0.3">
      <c r="B68" s="103"/>
    </row>
    <row r="69" spans="2:25" x14ac:dyDescent="0.3">
      <c r="B69" s="103"/>
    </row>
    <row r="70" spans="2:25" x14ac:dyDescent="0.3">
      <c r="B70" s="57" t="s">
        <v>2406</v>
      </c>
    </row>
    <row r="72" spans="2:25" x14ac:dyDescent="0.3">
      <c r="B72" s="36" t="s">
        <v>2303</v>
      </c>
      <c r="O72" s="36" t="s">
        <v>2370</v>
      </c>
    </row>
    <row r="73" spans="2:25" x14ac:dyDescent="0.3">
      <c r="B73" s="35" t="s">
        <v>2305</v>
      </c>
      <c r="G73" s="35" t="s">
        <v>2306</v>
      </c>
      <c r="O73" s="35" t="s">
        <v>2305</v>
      </c>
      <c r="T73" s="35" t="s">
        <v>2306</v>
      </c>
    </row>
    <row r="74" spans="2:25" x14ac:dyDescent="0.3">
      <c r="B74" s="53" t="s">
        <v>2393</v>
      </c>
      <c r="O74" s="53" t="s">
        <v>2395</v>
      </c>
    </row>
    <row r="75" spans="2:25" ht="14.25" thickBot="1" x14ac:dyDescent="0.35"/>
    <row r="76" spans="2:25" ht="15.6" customHeight="1" x14ac:dyDescent="0.3">
      <c r="B76" s="1201" t="s">
        <v>2304</v>
      </c>
      <c r="C76" s="1196" t="s">
        <v>2307</v>
      </c>
      <c r="D76" s="917" t="s">
        <v>2308</v>
      </c>
      <c r="E76" s="1217"/>
      <c r="F76" s="1217"/>
      <c r="G76" s="1217"/>
      <c r="H76" s="1218"/>
      <c r="I76" s="1203" t="s">
        <v>34</v>
      </c>
      <c r="J76" s="1204"/>
      <c r="K76" s="1204"/>
      <c r="L76" s="1205"/>
      <c r="O76" s="1201" t="s">
        <v>2304</v>
      </c>
      <c r="P76" s="1196" t="s">
        <v>2307</v>
      </c>
      <c r="Q76" s="917" t="s">
        <v>2308</v>
      </c>
      <c r="R76" s="1217"/>
      <c r="S76" s="1217"/>
      <c r="T76" s="1217"/>
      <c r="U76" s="1218"/>
      <c r="V76" s="1203" t="s">
        <v>34</v>
      </c>
      <c r="W76" s="1204"/>
      <c r="X76" s="1204"/>
      <c r="Y76" s="1205"/>
    </row>
    <row r="77" spans="2:25" ht="14.25" thickBot="1" x14ac:dyDescent="0.35">
      <c r="B77" s="1202"/>
      <c r="C77" s="1197"/>
      <c r="D77" s="654">
        <v>10</v>
      </c>
      <c r="E77" s="654">
        <v>20</v>
      </c>
      <c r="F77" s="654">
        <v>30</v>
      </c>
      <c r="G77" s="654">
        <v>40</v>
      </c>
      <c r="H77" s="654">
        <v>50</v>
      </c>
      <c r="I77" s="1206"/>
      <c r="J77" s="1207"/>
      <c r="K77" s="1207"/>
      <c r="L77" s="1208"/>
      <c r="O77" s="1202"/>
      <c r="P77" s="1197"/>
      <c r="Q77" s="654">
        <v>10</v>
      </c>
      <c r="R77" s="654">
        <v>20</v>
      </c>
      <c r="S77" s="654">
        <v>30</v>
      </c>
      <c r="T77" s="654">
        <v>40</v>
      </c>
      <c r="U77" s="654">
        <v>50</v>
      </c>
      <c r="V77" s="1206"/>
      <c r="W77" s="1207"/>
      <c r="X77" s="1207"/>
      <c r="Y77" s="1208"/>
    </row>
    <row r="78" spans="2:25" s="93" customFormat="1" x14ac:dyDescent="0.3">
      <c r="B78" s="655">
        <v>40</v>
      </c>
      <c r="C78" s="649">
        <v>100</v>
      </c>
      <c r="D78" s="658" t="s">
        <v>2313</v>
      </c>
      <c r="E78" s="658" t="s">
        <v>2309</v>
      </c>
      <c r="F78" s="649" t="s">
        <v>2310</v>
      </c>
      <c r="G78" s="649" t="s">
        <v>2311</v>
      </c>
      <c r="H78" s="649" t="s">
        <v>2310</v>
      </c>
      <c r="I78" s="1214"/>
      <c r="J78" s="1215"/>
      <c r="K78" s="1215"/>
      <c r="L78" s="1216"/>
      <c r="O78" s="650">
        <v>120</v>
      </c>
      <c r="P78" s="653">
        <v>50</v>
      </c>
      <c r="Q78" s="653" t="s">
        <v>2347</v>
      </c>
      <c r="R78" s="634" t="s">
        <v>2347</v>
      </c>
      <c r="S78" s="634" t="s">
        <v>2332</v>
      </c>
      <c r="T78" s="634" t="s">
        <v>2371</v>
      </c>
      <c r="U78" s="653" t="s">
        <v>2371</v>
      </c>
      <c r="V78" s="1153"/>
      <c r="W78" s="1154"/>
      <c r="X78" s="1154"/>
      <c r="Y78" s="1209"/>
    </row>
    <row r="79" spans="2:25" s="93" customFormat="1" x14ac:dyDescent="0.3">
      <c r="B79" s="650">
        <v>60</v>
      </c>
      <c r="C79" s="653">
        <v>100</v>
      </c>
      <c r="D79" s="653" t="s">
        <v>2312</v>
      </c>
      <c r="E79" s="634" t="s">
        <v>2314</v>
      </c>
      <c r="F79" s="634" t="s">
        <v>2315</v>
      </c>
      <c r="G79" s="653" t="s">
        <v>2315</v>
      </c>
      <c r="H79" s="653" t="s">
        <v>2315</v>
      </c>
      <c r="I79" s="1190"/>
      <c r="J79" s="1191"/>
      <c r="K79" s="1191"/>
      <c r="L79" s="1192"/>
      <c r="O79" s="650">
        <v>150</v>
      </c>
      <c r="P79" s="653">
        <v>50</v>
      </c>
      <c r="Q79" s="653" t="s">
        <v>2332</v>
      </c>
      <c r="R79" s="653" t="s">
        <v>2332</v>
      </c>
      <c r="S79" s="634" t="s">
        <v>2340</v>
      </c>
      <c r="T79" s="634" t="s">
        <v>2349</v>
      </c>
      <c r="U79" s="634" t="s">
        <v>2372</v>
      </c>
      <c r="V79" s="1153"/>
      <c r="W79" s="1154"/>
      <c r="X79" s="1154"/>
      <c r="Y79" s="1209"/>
    </row>
    <row r="80" spans="2:25" s="93" customFormat="1" ht="14.25" thickBot="1" x14ac:dyDescent="0.35">
      <c r="B80" s="650">
        <v>80</v>
      </c>
      <c r="C80" s="653">
        <v>100</v>
      </c>
      <c r="D80" s="653" t="s">
        <v>2316</v>
      </c>
      <c r="E80" s="634" t="s">
        <v>2317</v>
      </c>
      <c r="F80" s="634" t="s">
        <v>2318</v>
      </c>
      <c r="G80" s="634" t="s">
        <v>2319</v>
      </c>
      <c r="H80" s="653" t="s">
        <v>2319</v>
      </c>
      <c r="I80" s="1190"/>
      <c r="J80" s="1191"/>
      <c r="K80" s="1191"/>
      <c r="L80" s="1192"/>
      <c r="O80" s="651">
        <v>200</v>
      </c>
      <c r="P80" s="652">
        <v>50</v>
      </c>
      <c r="Q80" s="652" t="s">
        <v>2373</v>
      </c>
      <c r="R80" s="652" t="s">
        <v>2373</v>
      </c>
      <c r="S80" s="652" t="s">
        <v>2373</v>
      </c>
      <c r="T80" s="659" t="s">
        <v>2374</v>
      </c>
      <c r="U80" s="659" t="s">
        <v>2343</v>
      </c>
      <c r="V80" s="1156"/>
      <c r="W80" s="1157"/>
      <c r="X80" s="1157"/>
      <c r="Y80" s="1210"/>
    </row>
    <row r="81" spans="2:25" s="93" customFormat="1" x14ac:dyDescent="0.3">
      <c r="B81" s="650">
        <v>90</v>
      </c>
      <c r="C81" s="653">
        <v>100</v>
      </c>
      <c r="D81" s="653" t="s">
        <v>2320</v>
      </c>
      <c r="E81" s="634" t="s">
        <v>2321</v>
      </c>
      <c r="F81" s="634" t="s">
        <v>2322</v>
      </c>
      <c r="G81" s="634" t="s">
        <v>2323</v>
      </c>
      <c r="H81" s="653" t="s">
        <v>2323</v>
      </c>
      <c r="I81" s="1190"/>
      <c r="J81" s="1191"/>
      <c r="K81" s="1191"/>
      <c r="L81" s="1192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93" customFormat="1" x14ac:dyDescent="0.3">
      <c r="B82" s="650">
        <v>100</v>
      </c>
      <c r="C82" s="653">
        <v>100</v>
      </c>
      <c r="D82" s="653" t="s">
        <v>2324</v>
      </c>
      <c r="E82" s="634" t="s">
        <v>2317</v>
      </c>
      <c r="F82" s="634" t="s">
        <v>2325</v>
      </c>
      <c r="G82" s="634" t="s">
        <v>2326</v>
      </c>
      <c r="H82" s="653" t="s">
        <v>2326</v>
      </c>
      <c r="I82" s="1190"/>
      <c r="J82" s="1191"/>
      <c r="K82" s="1191"/>
      <c r="L82" s="1192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93" customFormat="1" x14ac:dyDescent="0.3">
      <c r="B83" s="656">
        <v>110</v>
      </c>
      <c r="C83" s="657">
        <v>100</v>
      </c>
      <c r="D83" s="657" t="s">
        <v>2327</v>
      </c>
      <c r="E83" s="634" t="s">
        <v>2327</v>
      </c>
      <c r="F83" s="634" t="s">
        <v>2318</v>
      </c>
      <c r="G83" s="634" t="s">
        <v>2328</v>
      </c>
      <c r="H83" s="634" t="s">
        <v>2334</v>
      </c>
      <c r="I83" s="1211" t="s">
        <v>2394</v>
      </c>
      <c r="J83" s="1212"/>
      <c r="K83" s="1212"/>
      <c r="L83" s="1213"/>
      <c r="V83" s="35"/>
      <c r="W83" s="35"/>
      <c r="X83" s="35"/>
      <c r="Y83" s="35"/>
    </row>
    <row r="84" spans="2:25" s="93" customFormat="1" x14ac:dyDescent="0.3">
      <c r="B84" s="21">
        <v>120</v>
      </c>
      <c r="C84" s="16">
        <v>100</v>
      </c>
      <c r="D84" s="16" t="s">
        <v>2330</v>
      </c>
      <c r="E84" s="16" t="s">
        <v>2331</v>
      </c>
      <c r="F84" s="634" t="s">
        <v>2332</v>
      </c>
      <c r="G84" s="634" t="s">
        <v>2333</v>
      </c>
      <c r="H84" s="634" t="s">
        <v>2329</v>
      </c>
      <c r="I84" s="1198"/>
      <c r="J84" s="1199"/>
      <c r="K84" s="1199"/>
      <c r="L84" s="1200"/>
      <c r="O84" s="36" t="s">
        <v>2375</v>
      </c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93" customFormat="1" x14ac:dyDescent="0.3">
      <c r="B85" s="650">
        <v>130</v>
      </c>
      <c r="C85" s="653">
        <v>100</v>
      </c>
      <c r="D85" s="653" t="s">
        <v>2339</v>
      </c>
      <c r="E85" s="653" t="s">
        <v>2335</v>
      </c>
      <c r="F85" s="634" t="s">
        <v>2336</v>
      </c>
      <c r="G85" s="634" t="s">
        <v>2337</v>
      </c>
      <c r="H85" s="634" t="s">
        <v>2338</v>
      </c>
      <c r="I85" s="1190"/>
      <c r="J85" s="1191"/>
      <c r="K85" s="1191"/>
      <c r="L85" s="1192"/>
      <c r="O85" s="35" t="s">
        <v>2305</v>
      </c>
      <c r="P85" s="35"/>
      <c r="Q85" s="35"/>
      <c r="R85" s="35"/>
      <c r="S85" s="35"/>
      <c r="T85" s="35" t="s">
        <v>2306</v>
      </c>
      <c r="U85" s="35"/>
      <c r="V85" s="35"/>
      <c r="W85" s="35"/>
      <c r="X85" s="35"/>
      <c r="Y85" s="35"/>
    </row>
    <row r="86" spans="2:25" s="93" customFormat="1" x14ac:dyDescent="0.3">
      <c r="B86" s="650">
        <v>140</v>
      </c>
      <c r="C86" s="653">
        <v>100</v>
      </c>
      <c r="D86" s="653" t="s">
        <v>2339</v>
      </c>
      <c r="E86" s="653" t="s">
        <v>2335</v>
      </c>
      <c r="F86" s="634" t="s">
        <v>2340</v>
      </c>
      <c r="G86" s="634" t="s">
        <v>2341</v>
      </c>
      <c r="H86" s="634" t="s">
        <v>2342</v>
      </c>
      <c r="I86" s="1190"/>
      <c r="J86" s="1191"/>
      <c r="K86" s="1191"/>
      <c r="L86" s="1192"/>
      <c r="O86" s="53" t="s">
        <v>2396</v>
      </c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93" customFormat="1" ht="14.25" thickBot="1" x14ac:dyDescent="0.35">
      <c r="B87" s="650">
        <v>150</v>
      </c>
      <c r="C87" s="653">
        <v>100</v>
      </c>
      <c r="D87" s="653" t="s">
        <v>2339</v>
      </c>
      <c r="E87" s="653" t="s">
        <v>2339</v>
      </c>
      <c r="F87" s="634" t="s">
        <v>2340</v>
      </c>
      <c r="G87" s="634" t="s">
        <v>2333</v>
      </c>
      <c r="H87" s="634" t="s">
        <v>2343</v>
      </c>
      <c r="I87" s="1190"/>
      <c r="J87" s="1191"/>
      <c r="K87" s="1191"/>
      <c r="L87" s="1192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93" customFormat="1" ht="15.6" customHeight="1" x14ac:dyDescent="0.3">
      <c r="B88" s="650">
        <v>160</v>
      </c>
      <c r="C88" s="653">
        <v>100</v>
      </c>
      <c r="D88" s="653" t="s">
        <v>2344</v>
      </c>
      <c r="E88" s="653" t="s">
        <v>2345</v>
      </c>
      <c r="F88" s="634" t="s">
        <v>2346</v>
      </c>
      <c r="G88" s="634" t="s">
        <v>2333</v>
      </c>
      <c r="H88" s="634" t="s">
        <v>2343</v>
      </c>
      <c r="I88" s="1190"/>
      <c r="J88" s="1191"/>
      <c r="K88" s="1191"/>
      <c r="L88" s="1192"/>
      <c r="O88" s="1201" t="s">
        <v>2304</v>
      </c>
      <c r="P88" s="1196" t="s">
        <v>2307</v>
      </c>
      <c r="Q88" s="917" t="s">
        <v>2308</v>
      </c>
      <c r="R88" s="1217"/>
      <c r="S88" s="1217"/>
      <c r="T88" s="1217"/>
      <c r="U88" s="1218"/>
      <c r="V88" s="1203" t="s">
        <v>34</v>
      </c>
      <c r="W88" s="1204"/>
      <c r="X88" s="1204"/>
      <c r="Y88" s="1205"/>
    </row>
    <row r="89" spans="2:25" s="93" customFormat="1" ht="14.25" thickBot="1" x14ac:dyDescent="0.35">
      <c r="B89" s="650">
        <v>170</v>
      </c>
      <c r="C89" s="653">
        <v>100</v>
      </c>
      <c r="D89" s="653" t="s">
        <v>2347</v>
      </c>
      <c r="E89" s="653" t="s">
        <v>2348</v>
      </c>
      <c r="F89" s="634" t="s">
        <v>2340</v>
      </c>
      <c r="G89" s="634" t="s">
        <v>2349</v>
      </c>
      <c r="H89" s="634" t="s">
        <v>2343</v>
      </c>
      <c r="I89" s="1190"/>
      <c r="J89" s="1191"/>
      <c r="K89" s="1191"/>
      <c r="L89" s="1192"/>
      <c r="O89" s="1202"/>
      <c r="P89" s="1197"/>
      <c r="Q89" s="654">
        <v>10</v>
      </c>
      <c r="R89" s="654">
        <v>20</v>
      </c>
      <c r="S89" s="654">
        <v>30</v>
      </c>
      <c r="T89" s="654">
        <v>40</v>
      </c>
      <c r="U89" s="654">
        <v>50</v>
      </c>
      <c r="V89" s="1206"/>
      <c r="W89" s="1207"/>
      <c r="X89" s="1207"/>
      <c r="Y89" s="1208"/>
    </row>
    <row r="90" spans="2:25" x14ac:dyDescent="0.3">
      <c r="B90" s="650">
        <v>180</v>
      </c>
      <c r="C90" s="653">
        <v>100</v>
      </c>
      <c r="D90" s="653" t="s">
        <v>2344</v>
      </c>
      <c r="E90" s="653" t="s">
        <v>2350</v>
      </c>
      <c r="F90" s="634" t="s">
        <v>2318</v>
      </c>
      <c r="G90" s="634" t="s">
        <v>2326</v>
      </c>
      <c r="H90" s="634">
        <v>56</v>
      </c>
      <c r="I90" s="1190"/>
      <c r="J90" s="1191"/>
      <c r="K90" s="1191"/>
      <c r="L90" s="1192"/>
      <c r="O90" s="650">
        <v>60</v>
      </c>
      <c r="P90" s="653">
        <v>100</v>
      </c>
      <c r="Q90" s="634" t="s">
        <v>2376</v>
      </c>
      <c r="R90" s="634" t="s">
        <v>2316</v>
      </c>
      <c r="S90" s="634" t="s">
        <v>2339</v>
      </c>
      <c r="T90" s="653" t="s">
        <v>2377</v>
      </c>
      <c r="U90" s="653" t="s">
        <v>2377</v>
      </c>
      <c r="V90" s="1153"/>
      <c r="W90" s="1154"/>
      <c r="X90" s="1154"/>
      <c r="Y90" s="1209"/>
    </row>
    <row r="91" spans="2:25" x14ac:dyDescent="0.3">
      <c r="B91" s="650">
        <v>190</v>
      </c>
      <c r="C91" s="653">
        <v>100</v>
      </c>
      <c r="D91" s="653" t="s">
        <v>2351</v>
      </c>
      <c r="E91" s="653" t="s">
        <v>2352</v>
      </c>
      <c r="F91" s="634" t="s">
        <v>2352</v>
      </c>
      <c r="G91" s="634" t="s">
        <v>2326</v>
      </c>
      <c r="H91" s="634">
        <v>56</v>
      </c>
      <c r="I91" s="1190"/>
      <c r="J91" s="1191"/>
      <c r="K91" s="1191"/>
      <c r="L91" s="1192"/>
      <c r="O91" s="650">
        <v>80</v>
      </c>
      <c r="P91" s="653">
        <v>100</v>
      </c>
      <c r="Q91" s="653" t="s">
        <v>2312</v>
      </c>
      <c r="R91" s="634" t="s">
        <v>2378</v>
      </c>
      <c r="S91" s="634" t="s">
        <v>2379</v>
      </c>
      <c r="T91" s="634" t="s">
        <v>2380</v>
      </c>
      <c r="U91" s="653" t="s">
        <v>2381</v>
      </c>
      <c r="V91" s="1153"/>
      <c r="W91" s="1154"/>
      <c r="X91" s="1154"/>
      <c r="Y91" s="1209"/>
    </row>
    <row r="92" spans="2:25" x14ac:dyDescent="0.3">
      <c r="B92" s="650">
        <v>200</v>
      </c>
      <c r="C92" s="653">
        <v>100</v>
      </c>
      <c r="D92" s="653" t="s">
        <v>2353</v>
      </c>
      <c r="E92" s="653" t="s">
        <v>2354</v>
      </c>
      <c r="F92" s="653" t="s">
        <v>2354</v>
      </c>
      <c r="G92" s="634" t="s">
        <v>2355</v>
      </c>
      <c r="H92" s="634">
        <v>56</v>
      </c>
      <c r="I92" s="1190"/>
      <c r="J92" s="1191"/>
      <c r="K92" s="1191"/>
      <c r="L92" s="1192"/>
      <c r="O92" s="650">
        <v>90</v>
      </c>
      <c r="P92" s="653">
        <v>100</v>
      </c>
      <c r="Q92" s="653" t="s">
        <v>2382</v>
      </c>
      <c r="R92" s="634" t="s">
        <v>2378</v>
      </c>
      <c r="S92" s="634" t="s">
        <v>2330</v>
      </c>
      <c r="T92" s="634" t="s">
        <v>2383</v>
      </c>
      <c r="U92" s="653" t="s">
        <v>2384</v>
      </c>
      <c r="V92" s="1153"/>
      <c r="W92" s="1154"/>
      <c r="X92" s="1154"/>
      <c r="Y92" s="1209"/>
    </row>
    <row r="93" spans="2:25" x14ac:dyDescent="0.3">
      <c r="B93" s="650">
        <v>220</v>
      </c>
      <c r="C93" s="653">
        <v>100</v>
      </c>
      <c r="D93" s="653" t="s">
        <v>2356</v>
      </c>
      <c r="E93" s="653" t="s">
        <v>2357</v>
      </c>
      <c r="F93" s="653" t="s">
        <v>2358</v>
      </c>
      <c r="G93" s="634" t="s">
        <v>2359</v>
      </c>
      <c r="H93" s="634">
        <v>56</v>
      </c>
      <c r="I93" s="1190"/>
      <c r="J93" s="1191"/>
      <c r="K93" s="1191"/>
      <c r="L93" s="1192"/>
      <c r="O93" s="650">
        <v>100</v>
      </c>
      <c r="P93" s="653">
        <v>100</v>
      </c>
      <c r="Q93" s="653" t="s">
        <v>2385</v>
      </c>
      <c r="R93" s="634" t="s">
        <v>2316</v>
      </c>
      <c r="S93" s="634" t="s">
        <v>2379</v>
      </c>
      <c r="T93" s="634" t="s">
        <v>2386</v>
      </c>
      <c r="U93" s="634" t="s">
        <v>2387</v>
      </c>
      <c r="V93" s="1153"/>
      <c r="W93" s="1154"/>
      <c r="X93" s="1154"/>
      <c r="Y93" s="1209"/>
    </row>
    <row r="94" spans="2:25" x14ac:dyDescent="0.3">
      <c r="B94" s="650">
        <v>240</v>
      </c>
      <c r="C94" s="653">
        <v>100</v>
      </c>
      <c r="D94" s="653" t="s">
        <v>2360</v>
      </c>
      <c r="E94" s="653" t="s">
        <v>2361</v>
      </c>
      <c r="F94" s="653" t="s">
        <v>2362</v>
      </c>
      <c r="G94" s="653" t="s">
        <v>2329</v>
      </c>
      <c r="H94" s="634" t="s">
        <v>2363</v>
      </c>
      <c r="I94" s="1190"/>
      <c r="J94" s="1191"/>
      <c r="K94" s="1191"/>
      <c r="L94" s="1192"/>
      <c r="O94" s="656">
        <v>110</v>
      </c>
      <c r="P94" s="657">
        <v>100</v>
      </c>
      <c r="Q94" s="657" t="s">
        <v>2388</v>
      </c>
      <c r="R94" s="634" t="s">
        <v>2316</v>
      </c>
      <c r="S94" s="634" t="s">
        <v>2339</v>
      </c>
      <c r="T94" s="634" t="s">
        <v>2373</v>
      </c>
      <c r="U94" s="634" t="s">
        <v>2334</v>
      </c>
      <c r="V94" s="1211" t="s">
        <v>2392</v>
      </c>
      <c r="W94" s="1212"/>
      <c r="X94" s="1212"/>
      <c r="Y94" s="1213"/>
    </row>
    <row r="95" spans="2:25" x14ac:dyDescent="0.3">
      <c r="B95" s="650">
        <v>260</v>
      </c>
      <c r="C95" s="653">
        <v>100</v>
      </c>
      <c r="D95" s="653" t="s">
        <v>2361</v>
      </c>
      <c r="E95" s="653" t="s">
        <v>2361</v>
      </c>
      <c r="F95" s="653" t="s">
        <v>2364</v>
      </c>
      <c r="G95" s="653" t="s">
        <v>2364</v>
      </c>
      <c r="H95" s="634" t="s">
        <v>2365</v>
      </c>
      <c r="I95" s="1190"/>
      <c r="J95" s="1191"/>
      <c r="K95" s="1191"/>
      <c r="L95" s="1192"/>
      <c r="O95" s="650">
        <v>120</v>
      </c>
      <c r="P95" s="653">
        <v>100</v>
      </c>
      <c r="Q95" s="653" t="s">
        <v>2378</v>
      </c>
      <c r="R95" s="634" t="s">
        <v>2378</v>
      </c>
      <c r="S95" s="634" t="s">
        <v>2339</v>
      </c>
      <c r="T95" s="634" t="s">
        <v>2373</v>
      </c>
      <c r="U95" s="634" t="s">
        <v>2389</v>
      </c>
      <c r="V95" s="1153"/>
      <c r="W95" s="1154"/>
      <c r="X95" s="1154"/>
      <c r="Y95" s="1209"/>
    </row>
    <row r="96" spans="2:25" x14ac:dyDescent="0.3">
      <c r="B96" s="650">
        <v>280</v>
      </c>
      <c r="C96" s="653">
        <v>100</v>
      </c>
      <c r="D96" s="653" t="s">
        <v>2366</v>
      </c>
      <c r="E96" s="653" t="s">
        <v>2367</v>
      </c>
      <c r="F96" s="653" t="s">
        <v>2367</v>
      </c>
      <c r="G96" s="653" t="s">
        <v>2367</v>
      </c>
      <c r="H96" s="634" t="s">
        <v>2368</v>
      </c>
      <c r="I96" s="1190"/>
      <c r="J96" s="1191"/>
      <c r="K96" s="1191"/>
      <c r="L96" s="1192"/>
      <c r="O96" s="650">
        <v>130</v>
      </c>
      <c r="P96" s="653">
        <v>100</v>
      </c>
      <c r="Q96" s="653" t="s">
        <v>2378</v>
      </c>
      <c r="R96" s="634" t="s">
        <v>2378</v>
      </c>
      <c r="S96" s="634" t="s">
        <v>2339</v>
      </c>
      <c r="T96" s="634" t="s">
        <v>2373</v>
      </c>
      <c r="U96" s="634" t="s">
        <v>2390</v>
      </c>
      <c r="V96" s="1153"/>
      <c r="W96" s="1154"/>
      <c r="X96" s="1154"/>
      <c r="Y96" s="1209"/>
    </row>
    <row r="97" spans="2:25" ht="14.25" thickBot="1" x14ac:dyDescent="0.35">
      <c r="B97" s="651">
        <v>300</v>
      </c>
      <c r="C97" s="652">
        <v>100</v>
      </c>
      <c r="D97" s="652" t="s">
        <v>2367</v>
      </c>
      <c r="E97" s="652" t="s">
        <v>2367</v>
      </c>
      <c r="F97" s="652" t="s">
        <v>2367</v>
      </c>
      <c r="G97" s="652" t="s">
        <v>2367</v>
      </c>
      <c r="H97" s="659" t="s">
        <v>2363</v>
      </c>
      <c r="I97" s="1193" t="s">
        <v>2369</v>
      </c>
      <c r="J97" s="1194"/>
      <c r="K97" s="1194"/>
      <c r="L97" s="1195"/>
      <c r="O97" s="650">
        <v>150</v>
      </c>
      <c r="P97" s="653">
        <v>100</v>
      </c>
      <c r="Q97" s="653" t="s">
        <v>2378</v>
      </c>
      <c r="R97" s="634" t="s">
        <v>2378</v>
      </c>
      <c r="S97" s="634" t="s">
        <v>2339</v>
      </c>
      <c r="T97" s="634" t="s">
        <v>2373</v>
      </c>
      <c r="U97" s="634" t="s">
        <v>2368</v>
      </c>
      <c r="V97" s="1153"/>
      <c r="W97" s="1154"/>
      <c r="X97" s="1154"/>
      <c r="Y97" s="1209"/>
    </row>
    <row r="98" spans="2:25" x14ac:dyDescent="0.3">
      <c r="J98" s="1007"/>
      <c r="K98" s="1007"/>
      <c r="L98" s="1007"/>
      <c r="M98" s="1007"/>
      <c r="O98" s="650"/>
      <c r="P98" s="653"/>
      <c r="Q98" s="653"/>
      <c r="R98" s="653"/>
      <c r="S98" s="653"/>
      <c r="T98" s="653"/>
      <c r="U98" s="653"/>
      <c r="V98" s="1153"/>
      <c r="W98" s="1154"/>
      <c r="X98" s="1154"/>
      <c r="Y98" s="1209"/>
    </row>
    <row r="99" spans="2:25" ht="14.25" thickBot="1" x14ac:dyDescent="0.35">
      <c r="O99" s="651">
        <v>130</v>
      </c>
      <c r="P99" s="652">
        <v>50</v>
      </c>
      <c r="Q99" s="652" t="s">
        <v>2332</v>
      </c>
      <c r="R99" s="652" t="s">
        <v>2332</v>
      </c>
      <c r="S99" s="659" t="s">
        <v>2340</v>
      </c>
      <c r="T99" s="659" t="s">
        <v>2391</v>
      </c>
      <c r="U99" s="659" t="s">
        <v>2389</v>
      </c>
      <c r="V99" s="1156"/>
      <c r="W99" s="1157"/>
      <c r="X99" s="1157"/>
      <c r="Y99" s="1210"/>
    </row>
    <row r="102" spans="2:25" x14ac:dyDescent="0.3">
      <c r="B102" s="36" t="s">
        <v>2407</v>
      </c>
    </row>
    <row r="103" spans="2:25" x14ac:dyDescent="0.3">
      <c r="D103" s="35" t="s">
        <v>2412</v>
      </c>
    </row>
    <row r="104" spans="2:25" x14ac:dyDescent="0.3">
      <c r="D104" s="35" t="s">
        <v>2413</v>
      </c>
    </row>
    <row r="105" spans="2:25" x14ac:dyDescent="0.3">
      <c r="D105" s="35" t="s">
        <v>2416</v>
      </c>
    </row>
    <row r="106" spans="2:25" x14ac:dyDescent="0.3">
      <c r="D106" s="35" t="s">
        <v>2417</v>
      </c>
    </row>
    <row r="107" spans="2:25" x14ac:dyDescent="0.3">
      <c r="D107" s="35" t="s">
        <v>2419</v>
      </c>
    </row>
    <row r="109" spans="2:25" x14ac:dyDescent="0.3">
      <c r="D109" s="668" t="s">
        <v>2408</v>
      </c>
    </row>
    <row r="110" spans="2:25" ht="14.25" thickBot="1" x14ac:dyDescent="0.35">
      <c r="D110" s="341"/>
      <c r="E110" s="341"/>
      <c r="F110" s="341"/>
      <c r="G110" s="341"/>
      <c r="H110" s="678"/>
      <c r="I110" s="678"/>
      <c r="J110" s="678"/>
      <c r="K110" s="341"/>
      <c r="L110" s="341"/>
      <c r="M110" s="341"/>
      <c r="N110" s="341"/>
    </row>
    <row r="111" spans="2:25" x14ac:dyDescent="0.3">
      <c r="D111" s="856" t="s">
        <v>2409</v>
      </c>
      <c r="E111" s="856"/>
    </row>
    <row r="112" spans="2:25" x14ac:dyDescent="0.3">
      <c r="D112" s="668" t="s">
        <v>2410</v>
      </c>
      <c r="E112" s="668"/>
      <c r="F112" s="668" t="s">
        <v>2410</v>
      </c>
      <c r="G112" s="668"/>
      <c r="H112" s="668"/>
      <c r="I112" s="668"/>
      <c r="J112" s="668"/>
      <c r="K112" s="668"/>
      <c r="L112" s="668" t="s">
        <v>2410</v>
      </c>
      <c r="M112" s="668"/>
      <c r="N112" s="668" t="s">
        <v>2410</v>
      </c>
    </row>
    <row r="113" spans="4:14" x14ac:dyDescent="0.3">
      <c r="D113" s="668">
        <v>0</v>
      </c>
      <c r="E113" s="668"/>
      <c r="F113" s="668">
        <v>1</v>
      </c>
      <c r="G113" s="668"/>
      <c r="H113" s="668" t="s">
        <v>2415</v>
      </c>
      <c r="I113" s="668"/>
      <c r="J113" s="668"/>
      <c r="K113" s="668"/>
      <c r="L113" s="668" t="s">
        <v>2411</v>
      </c>
      <c r="M113" s="668"/>
      <c r="N113" s="668">
        <v>0</v>
      </c>
    </row>
    <row r="114" spans="4:14" x14ac:dyDescent="0.3">
      <c r="D114" s="668"/>
      <c r="E114" s="668"/>
      <c r="F114" s="668"/>
      <c r="G114" s="668"/>
      <c r="H114" s="668"/>
      <c r="I114" s="668"/>
      <c r="J114" s="668"/>
      <c r="K114" s="668"/>
      <c r="L114" s="668"/>
      <c r="M114" s="35" t="s">
        <v>2414</v>
      </c>
    </row>
    <row r="115" spans="4:14" x14ac:dyDescent="0.3">
      <c r="M115" s="35" t="s">
        <v>2418</v>
      </c>
    </row>
  </sheetData>
  <mergeCells count="51">
    <mergeCell ref="V98:Y98"/>
    <mergeCell ref="V99:Y99"/>
    <mergeCell ref="V93:Y93"/>
    <mergeCell ref="V94:Y94"/>
    <mergeCell ref="V95:Y95"/>
    <mergeCell ref="V96:Y96"/>
    <mergeCell ref="V97:Y97"/>
    <mergeCell ref="Q88:U88"/>
    <mergeCell ref="V88:Y89"/>
    <mergeCell ref="V90:Y90"/>
    <mergeCell ref="V91:Y91"/>
    <mergeCell ref="V92:Y92"/>
    <mergeCell ref="B76:B77"/>
    <mergeCell ref="C76:C77"/>
    <mergeCell ref="D76:H76"/>
    <mergeCell ref="O76:O77"/>
    <mergeCell ref="Q76:U76"/>
    <mergeCell ref="I76:L77"/>
    <mergeCell ref="V76:Y77"/>
    <mergeCell ref="V78:Y78"/>
    <mergeCell ref="V79:Y79"/>
    <mergeCell ref="V80:Y80"/>
    <mergeCell ref="I83:L83"/>
    <mergeCell ref="I78:L78"/>
    <mergeCell ref="I79:L79"/>
    <mergeCell ref="I80:L80"/>
    <mergeCell ref="I81:L81"/>
    <mergeCell ref="I82:L82"/>
    <mergeCell ref="P76:P77"/>
    <mergeCell ref="P88:P89"/>
    <mergeCell ref="I88:L88"/>
    <mergeCell ref="I84:L84"/>
    <mergeCell ref="I85:L85"/>
    <mergeCell ref="I86:L86"/>
    <mergeCell ref="I87:L87"/>
    <mergeCell ref="I89:L89"/>
    <mergeCell ref="O88:O89"/>
    <mergeCell ref="D111:E111"/>
    <mergeCell ref="C39:M39"/>
    <mergeCell ref="C42:M42"/>
    <mergeCell ref="C46:M46"/>
    <mergeCell ref="C47:M47"/>
    <mergeCell ref="J98:M98"/>
    <mergeCell ref="I93:L93"/>
    <mergeCell ref="I94:L94"/>
    <mergeCell ref="I95:L95"/>
    <mergeCell ref="I96:L96"/>
    <mergeCell ref="I97:L97"/>
    <mergeCell ref="I90:L90"/>
    <mergeCell ref="I91:L91"/>
    <mergeCell ref="I92:L92"/>
  </mergeCells>
  <phoneticPr fontId="1" type="noConversion"/>
  <pageMargins left="0.23622047244094491" right="0.23622047244094491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B3:G166"/>
  <sheetViews>
    <sheetView topLeftCell="A148" zoomScaleNormal="100" workbookViewId="0">
      <selection activeCell="E166" sqref="E166"/>
    </sheetView>
  </sheetViews>
  <sheetFormatPr defaultColWidth="8.75" defaultRowHeight="13.5" x14ac:dyDescent="0.3"/>
  <cols>
    <col min="1" max="1" width="8.75" style="35"/>
    <col min="2" max="2" width="5.75" style="93" customWidth="1"/>
    <col min="3" max="3" width="11" style="93" customWidth="1"/>
    <col min="4" max="4" width="40.75" style="35" customWidth="1"/>
    <col min="5" max="5" width="70.75" style="35" customWidth="1"/>
    <col min="6" max="6" width="20.75" style="35" customWidth="1"/>
    <col min="7" max="7" width="40.75" style="35" customWidth="1"/>
    <col min="8" max="16384" width="8.75" style="35"/>
  </cols>
  <sheetData>
    <row r="3" spans="2:7" x14ac:dyDescent="0.3">
      <c r="B3" s="93" t="s">
        <v>389</v>
      </c>
    </row>
    <row r="4" spans="2:7" ht="14.25" thickBot="1" x14ac:dyDescent="0.35"/>
    <row r="5" spans="2:7" ht="14.25" thickBot="1" x14ac:dyDescent="0.35">
      <c r="B5" s="86" t="s">
        <v>277</v>
      </c>
      <c r="C5" s="213" t="s">
        <v>866</v>
      </c>
      <c r="D5" s="59" t="s">
        <v>868</v>
      </c>
      <c r="E5" s="59" t="s">
        <v>278</v>
      </c>
      <c r="F5" s="309" t="s">
        <v>869</v>
      </c>
      <c r="G5" s="60" t="s">
        <v>34</v>
      </c>
    </row>
    <row r="6" spans="2:7" x14ac:dyDescent="0.3">
      <c r="B6" s="188">
        <v>1</v>
      </c>
      <c r="C6" s="320" t="s">
        <v>867</v>
      </c>
      <c r="D6" s="147" t="s">
        <v>390</v>
      </c>
      <c r="E6" s="147" t="s">
        <v>394</v>
      </c>
      <c r="F6" s="542" t="s">
        <v>1577</v>
      </c>
      <c r="G6" s="147"/>
    </row>
    <row r="7" spans="2:7" x14ac:dyDescent="0.3">
      <c r="B7" s="90"/>
      <c r="C7" s="323"/>
      <c r="D7" s="149" t="s">
        <v>391</v>
      </c>
      <c r="E7" s="149" t="s">
        <v>393</v>
      </c>
      <c r="F7" s="543"/>
      <c r="G7" s="149" t="s">
        <v>395</v>
      </c>
    </row>
    <row r="8" spans="2:7" x14ac:dyDescent="0.3">
      <c r="B8" s="90"/>
      <c r="C8" s="323"/>
      <c r="D8" s="149" t="s">
        <v>392</v>
      </c>
      <c r="E8" s="149"/>
      <c r="F8" s="543"/>
      <c r="G8" s="149"/>
    </row>
    <row r="9" spans="2:7" x14ac:dyDescent="0.3">
      <c r="B9" s="90"/>
      <c r="C9" s="323"/>
      <c r="D9" s="149"/>
      <c r="E9" s="149"/>
      <c r="F9" s="543"/>
      <c r="G9" s="149"/>
    </row>
    <row r="10" spans="2:7" x14ac:dyDescent="0.3">
      <c r="B10" s="90"/>
      <c r="C10" s="323"/>
      <c r="D10" s="149"/>
      <c r="E10" s="149"/>
      <c r="F10" s="543"/>
      <c r="G10" s="149"/>
    </row>
    <row r="11" spans="2:7" x14ac:dyDescent="0.3">
      <c r="B11" s="90"/>
      <c r="C11" s="323"/>
      <c r="D11" s="149"/>
      <c r="E11" s="149"/>
      <c r="F11" s="543"/>
      <c r="G11" s="149"/>
    </row>
    <row r="12" spans="2:7" x14ac:dyDescent="0.3">
      <c r="B12" s="90"/>
      <c r="C12" s="323"/>
      <c r="D12" s="149"/>
      <c r="E12" s="149"/>
      <c r="F12" s="543"/>
      <c r="G12" s="149"/>
    </row>
    <row r="13" spans="2:7" x14ac:dyDescent="0.3">
      <c r="B13" s="90"/>
      <c r="C13" s="323"/>
      <c r="D13" s="149"/>
      <c r="E13" s="149"/>
      <c r="F13" s="543"/>
      <c r="G13" s="149"/>
    </row>
    <row r="14" spans="2:7" x14ac:dyDescent="0.3">
      <c r="B14" s="90"/>
      <c r="C14" s="323"/>
      <c r="D14" s="149"/>
      <c r="E14" s="149"/>
      <c r="F14" s="543"/>
      <c r="G14" s="149"/>
    </row>
    <row r="15" spans="2:7" x14ac:dyDescent="0.3">
      <c r="B15" s="90"/>
      <c r="C15" s="323"/>
      <c r="D15" s="149"/>
      <c r="E15" s="149"/>
      <c r="F15" s="543"/>
      <c r="G15" s="149"/>
    </row>
    <row r="16" spans="2:7" x14ac:dyDescent="0.3">
      <c r="B16" s="90"/>
      <c r="C16" s="323"/>
      <c r="D16" s="149"/>
      <c r="E16" s="149"/>
      <c r="F16" s="543"/>
      <c r="G16" s="149"/>
    </row>
    <row r="17" spans="2:7" x14ac:dyDescent="0.3">
      <c r="B17" s="90"/>
      <c r="C17" s="323"/>
      <c r="D17" s="149"/>
      <c r="E17" s="149"/>
      <c r="F17" s="543"/>
      <c r="G17" s="149"/>
    </row>
    <row r="18" spans="2:7" x14ac:dyDescent="0.3">
      <c r="B18" s="90"/>
      <c r="C18" s="323"/>
      <c r="D18" s="149"/>
      <c r="E18" s="149"/>
      <c r="F18" s="543"/>
      <c r="G18" s="149"/>
    </row>
    <row r="19" spans="2:7" x14ac:dyDescent="0.3">
      <c r="B19" s="90"/>
      <c r="C19" s="323"/>
      <c r="D19" s="149"/>
      <c r="E19" s="149"/>
      <c r="F19" s="543"/>
      <c r="G19" s="149"/>
    </row>
    <row r="20" spans="2:7" x14ac:dyDescent="0.3">
      <c r="B20" s="90"/>
      <c r="C20" s="323"/>
      <c r="D20" s="149"/>
      <c r="E20" s="149"/>
      <c r="F20" s="543"/>
      <c r="G20" s="149"/>
    </row>
    <row r="21" spans="2:7" x14ac:dyDescent="0.3">
      <c r="B21" s="177"/>
      <c r="C21" s="323"/>
      <c r="D21" s="145"/>
      <c r="E21" s="145"/>
      <c r="F21" s="544"/>
      <c r="G21" s="145"/>
    </row>
    <row r="22" spans="2:7" x14ac:dyDescent="0.3">
      <c r="B22" s="56">
        <v>2</v>
      </c>
      <c r="C22" s="322" t="s">
        <v>867</v>
      </c>
      <c r="D22" s="150" t="s">
        <v>430</v>
      </c>
      <c r="E22" s="150"/>
      <c r="F22" s="545" t="s">
        <v>1577</v>
      </c>
      <c r="G22" s="150"/>
    </row>
    <row r="23" spans="2:7" x14ac:dyDescent="0.3">
      <c r="B23" s="90"/>
      <c r="C23" s="323"/>
      <c r="D23" s="149" t="s">
        <v>631</v>
      </c>
      <c r="E23" s="149"/>
      <c r="F23" s="149"/>
      <c r="G23" s="149"/>
    </row>
    <row r="24" spans="2:7" x14ac:dyDescent="0.3">
      <c r="B24" s="90"/>
      <c r="C24" s="323"/>
      <c r="D24" s="149"/>
      <c r="E24" s="149"/>
      <c r="F24" s="149"/>
      <c r="G24" s="149"/>
    </row>
    <row r="25" spans="2:7" x14ac:dyDescent="0.3">
      <c r="B25" s="90"/>
      <c r="C25" s="323"/>
      <c r="D25" s="149"/>
      <c r="E25" s="149"/>
      <c r="F25" s="149"/>
      <c r="G25" s="149"/>
    </row>
    <row r="26" spans="2:7" x14ac:dyDescent="0.3">
      <c r="B26" s="90"/>
      <c r="C26" s="323"/>
      <c r="D26" s="149"/>
      <c r="E26" s="149"/>
      <c r="F26" s="149"/>
      <c r="G26" s="149"/>
    </row>
    <row r="27" spans="2:7" x14ac:dyDescent="0.3">
      <c r="B27" s="90"/>
      <c r="C27" s="323"/>
      <c r="D27" s="149"/>
      <c r="E27" s="149"/>
      <c r="F27" s="149"/>
      <c r="G27" s="149"/>
    </row>
    <row r="28" spans="2:7" x14ac:dyDescent="0.3">
      <c r="B28" s="177"/>
      <c r="C28" s="321"/>
      <c r="D28" s="145"/>
      <c r="E28" s="145"/>
      <c r="F28" s="145"/>
      <c r="G28" s="145"/>
    </row>
    <row r="29" spans="2:7" x14ac:dyDescent="0.3">
      <c r="B29" s="182">
        <v>3</v>
      </c>
      <c r="C29" s="322" t="s">
        <v>867</v>
      </c>
      <c r="D29" s="150" t="s">
        <v>1261</v>
      </c>
      <c r="E29" s="150" t="s">
        <v>1262</v>
      </c>
      <c r="F29" s="545" t="s">
        <v>1577</v>
      </c>
      <c r="G29" s="150"/>
    </row>
    <row r="30" spans="2:7" x14ac:dyDescent="0.3">
      <c r="B30" s="181"/>
      <c r="C30" s="323"/>
      <c r="D30" s="149"/>
      <c r="E30" s="149"/>
      <c r="F30" s="149"/>
      <c r="G30" s="149"/>
    </row>
    <row r="31" spans="2:7" x14ac:dyDescent="0.3">
      <c r="B31" s="181"/>
      <c r="C31" s="323"/>
      <c r="D31" s="149"/>
      <c r="E31" s="149"/>
      <c r="F31" s="149"/>
      <c r="G31" s="149"/>
    </row>
    <row r="32" spans="2:7" x14ac:dyDescent="0.3">
      <c r="B32" s="181"/>
      <c r="C32" s="323"/>
      <c r="D32" s="149"/>
      <c r="E32" s="149"/>
      <c r="F32" s="149"/>
      <c r="G32" s="149"/>
    </row>
    <row r="33" spans="2:7" x14ac:dyDescent="0.3">
      <c r="B33" s="181"/>
      <c r="C33" s="323"/>
      <c r="D33" s="149"/>
      <c r="E33" s="149"/>
      <c r="F33" s="149"/>
      <c r="G33" s="149"/>
    </row>
    <row r="34" spans="2:7" x14ac:dyDescent="0.3">
      <c r="B34" s="181"/>
      <c r="C34" s="323"/>
      <c r="D34" s="149"/>
      <c r="E34" s="149"/>
      <c r="F34" s="149"/>
      <c r="G34" s="149"/>
    </row>
    <row r="35" spans="2:7" x14ac:dyDescent="0.3">
      <c r="B35" s="415"/>
      <c r="C35" s="415"/>
      <c r="D35" s="149"/>
      <c r="E35" s="149"/>
      <c r="F35" s="149"/>
      <c r="G35" s="149"/>
    </row>
    <row r="36" spans="2:7" x14ac:dyDescent="0.3">
      <c r="B36" s="415"/>
      <c r="C36" s="415"/>
      <c r="D36" s="149"/>
      <c r="E36" s="149" t="s">
        <v>1263</v>
      </c>
      <c r="F36" s="149"/>
      <c r="G36" s="149"/>
    </row>
    <row r="37" spans="2:7" x14ac:dyDescent="0.3">
      <c r="B37" s="415"/>
      <c r="C37" s="415"/>
      <c r="D37" s="149"/>
      <c r="E37" s="149" t="s">
        <v>1264</v>
      </c>
      <c r="F37" s="149"/>
      <c r="G37" s="149"/>
    </row>
    <row r="38" spans="2:7" x14ac:dyDescent="0.3">
      <c r="B38" s="178"/>
      <c r="C38" s="321"/>
      <c r="D38" s="145"/>
      <c r="E38" s="145"/>
      <c r="F38" s="145"/>
      <c r="G38" s="145"/>
    </row>
    <row r="39" spans="2:7" x14ac:dyDescent="0.3">
      <c r="B39" s="182">
        <v>4</v>
      </c>
      <c r="C39" s="322" t="s">
        <v>867</v>
      </c>
      <c r="D39" s="150" t="s">
        <v>541</v>
      </c>
      <c r="E39" s="150"/>
      <c r="F39" s="545" t="s">
        <v>1577</v>
      </c>
      <c r="G39" s="150"/>
    </row>
    <row r="40" spans="2:7" x14ac:dyDescent="0.3">
      <c r="B40" s="181"/>
      <c r="C40" s="323"/>
      <c r="D40" s="149"/>
      <c r="E40" s="149"/>
      <c r="F40" s="149"/>
      <c r="G40" s="149"/>
    </row>
    <row r="41" spans="2:7" x14ac:dyDescent="0.3">
      <c r="B41" s="181"/>
      <c r="C41" s="323"/>
      <c r="D41" s="149"/>
      <c r="E41" s="149"/>
      <c r="F41" s="149"/>
      <c r="G41" s="149"/>
    </row>
    <row r="42" spans="2:7" x14ac:dyDescent="0.3">
      <c r="B42" s="181"/>
      <c r="C42" s="323"/>
      <c r="D42" s="149"/>
      <c r="E42" s="149"/>
      <c r="F42" s="149"/>
      <c r="G42" s="149"/>
    </row>
    <row r="43" spans="2:7" x14ac:dyDescent="0.3">
      <c r="B43" s="181"/>
      <c r="C43" s="323"/>
      <c r="D43" s="149"/>
      <c r="E43" s="149"/>
      <c r="F43" s="149"/>
      <c r="G43" s="149"/>
    </row>
    <row r="44" spans="2:7" x14ac:dyDescent="0.3">
      <c r="B44" s="181"/>
      <c r="C44" s="323"/>
      <c r="D44" s="149"/>
      <c r="E44" s="149"/>
      <c r="F44" s="149"/>
      <c r="G44" s="149"/>
    </row>
    <row r="45" spans="2:7" x14ac:dyDescent="0.3">
      <c r="B45" s="181"/>
      <c r="C45" s="323"/>
      <c r="D45" s="149"/>
      <c r="E45" s="149"/>
      <c r="F45" s="149"/>
      <c r="G45" s="149"/>
    </row>
    <row r="46" spans="2:7" x14ac:dyDescent="0.3">
      <c r="B46" s="181"/>
      <c r="C46" s="323"/>
      <c r="D46" s="149"/>
      <c r="E46" s="149"/>
      <c r="F46" s="149"/>
      <c r="G46" s="149"/>
    </row>
    <row r="47" spans="2:7" x14ac:dyDescent="0.3">
      <c r="B47" s="178"/>
      <c r="C47" s="321"/>
      <c r="D47" s="145"/>
      <c r="E47" s="145"/>
      <c r="F47" s="145"/>
      <c r="G47" s="145"/>
    </row>
    <row r="48" spans="2:7" x14ac:dyDescent="0.3">
      <c r="B48" s="286">
        <v>5</v>
      </c>
      <c r="C48" s="322" t="s">
        <v>867</v>
      </c>
      <c r="D48" s="150" t="s">
        <v>773</v>
      </c>
      <c r="E48" s="150" t="s">
        <v>774</v>
      </c>
      <c r="F48" s="150"/>
      <c r="G48" s="150"/>
    </row>
    <row r="49" spans="2:7" x14ac:dyDescent="0.3">
      <c r="B49" s="285"/>
      <c r="C49" s="323"/>
      <c r="D49" s="149"/>
      <c r="E49" s="149" t="s">
        <v>775</v>
      </c>
      <c r="F49" s="149"/>
      <c r="G49" s="149"/>
    </row>
    <row r="50" spans="2:7" x14ac:dyDescent="0.3">
      <c r="B50" s="287"/>
      <c r="C50" s="321"/>
      <c r="D50" s="145"/>
      <c r="E50" s="145" t="s">
        <v>776</v>
      </c>
      <c r="F50" s="145"/>
      <c r="G50" s="145"/>
    </row>
    <row r="51" spans="2:7" x14ac:dyDescent="0.3">
      <c r="B51" s="314">
        <v>6</v>
      </c>
      <c r="C51" s="322" t="s">
        <v>867</v>
      </c>
      <c r="D51" s="150" t="s">
        <v>788</v>
      </c>
      <c r="E51" s="150" t="s">
        <v>789</v>
      </c>
      <c r="F51" s="545" t="s">
        <v>1577</v>
      </c>
      <c r="G51" s="150"/>
    </row>
    <row r="52" spans="2:7" x14ac:dyDescent="0.3">
      <c r="B52" s="313"/>
      <c r="C52" s="323"/>
      <c r="D52" s="149"/>
      <c r="E52" s="149" t="s">
        <v>790</v>
      </c>
      <c r="F52" s="149"/>
      <c r="G52" s="149"/>
    </row>
    <row r="53" spans="2:7" x14ac:dyDescent="0.3">
      <c r="B53" s="313"/>
      <c r="C53" s="323"/>
      <c r="D53" s="149"/>
      <c r="E53" s="149" t="s">
        <v>791</v>
      </c>
      <c r="F53" s="149"/>
      <c r="G53" s="149"/>
    </row>
    <row r="54" spans="2:7" x14ac:dyDescent="0.3">
      <c r="B54" s="313"/>
      <c r="C54" s="323"/>
      <c r="D54" s="149"/>
      <c r="E54" s="324" t="s">
        <v>792</v>
      </c>
      <c r="F54" s="324"/>
      <c r="G54" s="149"/>
    </row>
    <row r="55" spans="2:7" x14ac:dyDescent="0.3">
      <c r="B55" s="313"/>
      <c r="C55" s="323"/>
      <c r="D55" s="149"/>
      <c r="E55" s="149"/>
      <c r="F55" s="149"/>
      <c r="G55" s="149"/>
    </row>
    <row r="56" spans="2:7" x14ac:dyDescent="0.3">
      <c r="B56" s="313"/>
      <c r="C56" s="323"/>
      <c r="D56" s="149"/>
      <c r="E56" s="149"/>
      <c r="F56" s="149"/>
      <c r="G56" s="149"/>
    </row>
    <row r="57" spans="2:7" x14ac:dyDescent="0.3">
      <c r="B57" s="313"/>
      <c r="C57" s="323"/>
      <c r="D57" s="149"/>
      <c r="E57" s="149"/>
      <c r="F57" s="149"/>
      <c r="G57" s="149"/>
    </row>
    <row r="58" spans="2:7" x14ac:dyDescent="0.3">
      <c r="B58" s="313"/>
      <c r="C58" s="323"/>
      <c r="D58" s="149"/>
      <c r="E58" s="149"/>
      <c r="F58" s="149"/>
      <c r="G58" s="149"/>
    </row>
    <row r="59" spans="2:7" x14ac:dyDescent="0.3">
      <c r="B59" s="313"/>
      <c r="C59" s="323"/>
      <c r="D59" s="149"/>
      <c r="E59" s="149"/>
      <c r="F59" s="149"/>
      <c r="G59" s="149"/>
    </row>
    <row r="60" spans="2:7" x14ac:dyDescent="0.3">
      <c r="B60" s="313"/>
      <c r="C60" s="323"/>
      <c r="D60" s="149"/>
      <c r="E60" s="149"/>
      <c r="F60" s="149"/>
      <c r="G60" s="149"/>
    </row>
    <row r="61" spans="2:7" x14ac:dyDescent="0.3">
      <c r="B61" s="313"/>
      <c r="C61" s="323"/>
      <c r="D61" s="149"/>
      <c r="E61" s="149"/>
      <c r="F61" s="149"/>
      <c r="G61" s="149"/>
    </row>
    <row r="62" spans="2:7" x14ac:dyDescent="0.3">
      <c r="B62" s="313"/>
      <c r="C62" s="323"/>
      <c r="D62" s="149"/>
      <c r="E62" s="149"/>
      <c r="F62" s="149"/>
      <c r="G62" s="149"/>
    </row>
    <row r="63" spans="2:7" x14ac:dyDescent="0.3">
      <c r="B63" s="313"/>
      <c r="C63" s="323"/>
      <c r="D63" s="149"/>
      <c r="E63" s="149"/>
      <c r="F63" s="149"/>
      <c r="G63" s="149"/>
    </row>
    <row r="64" spans="2:7" x14ac:dyDescent="0.3">
      <c r="B64" s="313"/>
      <c r="C64" s="323"/>
      <c r="D64" s="149"/>
      <c r="E64" s="149"/>
      <c r="F64" s="149"/>
      <c r="G64" s="149"/>
    </row>
    <row r="65" spans="2:7" x14ac:dyDescent="0.3">
      <c r="B65" s="313"/>
      <c r="C65" s="323"/>
      <c r="D65" s="149"/>
      <c r="E65" s="149"/>
      <c r="F65" s="149"/>
      <c r="G65" s="149"/>
    </row>
    <row r="66" spans="2:7" x14ac:dyDescent="0.3">
      <c r="B66" s="313"/>
      <c r="C66" s="323"/>
      <c r="D66" s="149"/>
      <c r="E66" s="149"/>
      <c r="F66" s="149"/>
      <c r="G66" s="149"/>
    </row>
    <row r="67" spans="2:7" x14ac:dyDescent="0.3">
      <c r="B67" s="313"/>
      <c r="C67" s="323"/>
      <c r="D67" s="149"/>
      <c r="E67" s="149"/>
      <c r="F67" s="149"/>
      <c r="G67" s="149"/>
    </row>
    <row r="68" spans="2:7" x14ac:dyDescent="0.3">
      <c r="B68" s="313"/>
      <c r="C68" s="323"/>
      <c r="D68" s="149"/>
      <c r="E68" s="149"/>
      <c r="F68" s="149"/>
      <c r="G68" s="149"/>
    </row>
    <row r="69" spans="2:7" x14ac:dyDescent="0.3">
      <c r="B69" s="313"/>
      <c r="C69" s="323"/>
      <c r="D69" s="149"/>
      <c r="E69" s="149"/>
      <c r="F69" s="149"/>
      <c r="G69" s="149"/>
    </row>
    <row r="70" spans="2:7" x14ac:dyDescent="0.3">
      <c r="B70" s="313"/>
      <c r="C70" s="323"/>
      <c r="D70" s="149"/>
      <c r="E70" s="149"/>
      <c r="F70" s="149"/>
      <c r="G70" s="149"/>
    </row>
    <row r="71" spans="2:7" x14ac:dyDescent="0.3">
      <c r="B71" s="313"/>
      <c r="C71" s="323"/>
      <c r="D71" s="149"/>
      <c r="E71" s="149"/>
      <c r="F71" s="149"/>
      <c r="G71" s="149"/>
    </row>
    <row r="72" spans="2:7" x14ac:dyDescent="0.3">
      <c r="B72" s="315"/>
      <c r="C72" s="321"/>
      <c r="D72" s="145"/>
      <c r="E72" s="145"/>
      <c r="F72" s="145"/>
      <c r="G72" s="145"/>
    </row>
    <row r="73" spans="2:7" x14ac:dyDescent="0.3">
      <c r="B73" s="336">
        <v>7</v>
      </c>
      <c r="C73" s="337" t="s">
        <v>867</v>
      </c>
      <c r="D73" s="150" t="s">
        <v>1080</v>
      </c>
      <c r="E73" s="150"/>
      <c r="F73" s="545" t="s">
        <v>1577</v>
      </c>
    </row>
    <row r="74" spans="2:7" x14ac:dyDescent="0.3">
      <c r="B74" s="335"/>
      <c r="C74" s="338"/>
      <c r="D74" s="145" t="s">
        <v>1081</v>
      </c>
      <c r="E74" s="145"/>
      <c r="F74" s="145"/>
    </row>
    <row r="75" spans="2:7" x14ac:dyDescent="0.3">
      <c r="B75" s="337">
        <v>8</v>
      </c>
      <c r="C75" s="370" t="s">
        <v>867</v>
      </c>
      <c r="D75" s="150" t="s">
        <v>1208</v>
      </c>
      <c r="E75" s="150" t="s">
        <v>1209</v>
      </c>
      <c r="F75" s="545" t="s">
        <v>1577</v>
      </c>
    </row>
    <row r="76" spans="2:7" x14ac:dyDescent="0.3">
      <c r="B76" s="338"/>
      <c r="C76" s="371"/>
      <c r="D76" s="145"/>
      <c r="E76" s="145"/>
      <c r="F76" s="145"/>
    </row>
    <row r="77" spans="2:7" x14ac:dyDescent="0.3">
      <c r="B77" s="370">
        <v>9</v>
      </c>
      <c r="C77" s="445" t="s">
        <v>867</v>
      </c>
      <c r="D77" s="150" t="s">
        <v>1326</v>
      </c>
      <c r="E77" s="150" t="s">
        <v>1327</v>
      </c>
      <c r="F77" s="545" t="s">
        <v>1577</v>
      </c>
    </row>
    <row r="78" spans="2:7" x14ac:dyDescent="0.3">
      <c r="B78" s="444"/>
      <c r="C78" s="444"/>
      <c r="D78" s="149"/>
      <c r="E78" s="149" t="s">
        <v>1328</v>
      </c>
      <c r="F78" s="149"/>
    </row>
    <row r="79" spans="2:7" x14ac:dyDescent="0.3">
      <c r="B79" s="444"/>
      <c r="C79" s="444"/>
      <c r="D79" s="149"/>
      <c r="E79" s="149"/>
      <c r="F79" s="149"/>
    </row>
    <row r="80" spans="2:7" x14ac:dyDescent="0.3">
      <c r="B80" s="444"/>
      <c r="C80" s="444"/>
      <c r="D80" s="149"/>
      <c r="E80" s="149"/>
      <c r="F80" s="149"/>
    </row>
    <row r="81" spans="2:6" x14ac:dyDescent="0.3">
      <c r="B81" s="444"/>
      <c r="C81" s="444"/>
      <c r="D81" s="149"/>
      <c r="E81" s="149"/>
      <c r="F81" s="149"/>
    </row>
    <row r="82" spans="2:6" x14ac:dyDescent="0.3">
      <c r="B82" s="444"/>
      <c r="C82" s="444"/>
      <c r="D82" s="149"/>
      <c r="E82" s="149"/>
      <c r="F82" s="149"/>
    </row>
    <row r="83" spans="2:6" x14ac:dyDescent="0.3">
      <c r="B83" s="444"/>
      <c r="C83" s="444"/>
      <c r="D83" s="149"/>
      <c r="E83" s="149"/>
      <c r="F83" s="149"/>
    </row>
    <row r="84" spans="2:6" x14ac:dyDescent="0.3">
      <c r="B84" s="444"/>
      <c r="C84" s="444"/>
      <c r="D84" s="149"/>
      <c r="E84" s="149"/>
      <c r="F84" s="149"/>
    </row>
    <row r="85" spans="2:6" x14ac:dyDescent="0.3">
      <c r="B85" s="444"/>
      <c r="C85" s="444"/>
      <c r="D85" s="149"/>
      <c r="E85" s="149"/>
      <c r="F85" s="149"/>
    </row>
    <row r="86" spans="2:6" x14ac:dyDescent="0.3">
      <c r="B86" s="444"/>
      <c r="C86" s="444"/>
      <c r="D86" s="149"/>
      <c r="E86" s="149"/>
      <c r="F86" s="149"/>
    </row>
    <row r="87" spans="2:6" x14ac:dyDescent="0.3">
      <c r="B87" s="444"/>
      <c r="C87" s="444"/>
      <c r="D87" s="149"/>
      <c r="E87" s="149"/>
      <c r="F87" s="149"/>
    </row>
    <row r="88" spans="2:6" x14ac:dyDescent="0.3">
      <c r="B88" s="444"/>
      <c r="C88" s="444"/>
      <c r="D88" s="149"/>
      <c r="E88" s="149"/>
      <c r="F88" s="149"/>
    </row>
    <row r="89" spans="2:6" x14ac:dyDescent="0.3">
      <c r="B89" s="444"/>
      <c r="C89" s="444"/>
      <c r="D89" s="149"/>
      <c r="E89" s="149"/>
      <c r="F89" s="149"/>
    </row>
    <row r="90" spans="2:6" x14ac:dyDescent="0.3">
      <c r="B90" s="444"/>
      <c r="C90" s="444"/>
      <c r="D90" s="149"/>
      <c r="E90" s="149"/>
      <c r="F90" s="149"/>
    </row>
    <row r="91" spans="2:6" x14ac:dyDescent="0.3">
      <c r="B91" s="446"/>
      <c r="C91" s="446"/>
      <c r="D91" s="145"/>
      <c r="E91" s="145"/>
      <c r="F91" s="145"/>
    </row>
    <row r="92" spans="2:6" x14ac:dyDescent="0.3">
      <c r="B92" s="455">
        <v>10</v>
      </c>
      <c r="C92" s="455" t="s">
        <v>867</v>
      </c>
      <c r="D92" s="150" t="s">
        <v>1390</v>
      </c>
      <c r="E92" s="150" t="s">
        <v>1489</v>
      </c>
      <c r="F92" s="545" t="s">
        <v>1577</v>
      </c>
    </row>
    <row r="93" spans="2:6" x14ac:dyDescent="0.3">
      <c r="B93" s="453"/>
      <c r="C93" s="453"/>
      <c r="D93" s="149"/>
      <c r="E93" s="149"/>
      <c r="F93" s="149"/>
    </row>
    <row r="94" spans="2:6" x14ac:dyDescent="0.3">
      <c r="B94" s="453"/>
      <c r="C94" s="453"/>
      <c r="D94" s="149"/>
      <c r="E94" s="149"/>
      <c r="F94" s="149"/>
    </row>
    <row r="95" spans="2:6" x14ac:dyDescent="0.3">
      <c r="B95" s="453"/>
      <c r="C95" s="453"/>
      <c r="D95" s="149"/>
      <c r="E95" s="149"/>
      <c r="F95" s="149"/>
    </row>
    <row r="96" spans="2:6" x14ac:dyDescent="0.3">
      <c r="B96" s="453"/>
      <c r="C96" s="453"/>
      <c r="D96" s="149"/>
      <c r="E96" s="149"/>
      <c r="F96" s="149"/>
    </row>
    <row r="97" spans="2:6" x14ac:dyDescent="0.3">
      <c r="B97" s="453"/>
      <c r="C97" s="453"/>
      <c r="D97" s="149"/>
      <c r="E97" s="149"/>
      <c r="F97" s="149"/>
    </row>
    <row r="98" spans="2:6" x14ac:dyDescent="0.3">
      <c r="B98" s="453"/>
      <c r="C98" s="453"/>
      <c r="D98" s="149"/>
      <c r="E98" s="149"/>
      <c r="F98" s="149"/>
    </row>
    <row r="99" spans="2:6" x14ac:dyDescent="0.3">
      <c r="B99" s="453"/>
      <c r="C99" s="453"/>
      <c r="D99" s="149"/>
      <c r="E99" s="149"/>
      <c r="F99" s="149"/>
    </row>
    <row r="100" spans="2:6" x14ac:dyDescent="0.3">
      <c r="B100" s="453"/>
      <c r="C100" s="453"/>
      <c r="D100" s="149"/>
      <c r="E100" s="149"/>
      <c r="F100" s="149"/>
    </row>
    <row r="101" spans="2:6" x14ac:dyDescent="0.3">
      <c r="B101" s="453"/>
      <c r="C101" s="453"/>
      <c r="D101" s="149"/>
      <c r="E101" s="149"/>
      <c r="F101" s="149"/>
    </row>
    <row r="102" spans="2:6" x14ac:dyDescent="0.3">
      <c r="B102" s="453"/>
      <c r="C102" s="453"/>
      <c r="D102" s="149"/>
      <c r="E102" s="149"/>
      <c r="F102" s="149"/>
    </row>
    <row r="103" spans="2:6" x14ac:dyDescent="0.3">
      <c r="B103" s="453"/>
      <c r="C103" s="453"/>
      <c r="D103" s="149"/>
      <c r="E103" s="149"/>
      <c r="F103" s="149"/>
    </row>
    <row r="104" spans="2:6" x14ac:dyDescent="0.3">
      <c r="B104" s="453"/>
      <c r="C104" s="453"/>
      <c r="D104" s="149"/>
      <c r="E104" s="149"/>
      <c r="F104" s="149"/>
    </row>
    <row r="105" spans="2:6" x14ac:dyDescent="0.3">
      <c r="B105" s="453"/>
      <c r="C105" s="453"/>
      <c r="D105" s="149"/>
      <c r="E105" s="149"/>
      <c r="F105" s="149"/>
    </row>
    <row r="106" spans="2:6" x14ac:dyDescent="0.3">
      <c r="B106" s="453"/>
      <c r="C106" s="453"/>
      <c r="D106" s="149"/>
      <c r="E106" s="149"/>
      <c r="F106" s="149"/>
    </row>
    <row r="107" spans="2:6" x14ac:dyDescent="0.3">
      <c r="B107" s="453"/>
      <c r="C107" s="453"/>
      <c r="D107" s="149"/>
      <c r="E107" s="149"/>
      <c r="F107" s="149"/>
    </row>
    <row r="108" spans="2:6" x14ac:dyDescent="0.3">
      <c r="B108" s="453"/>
      <c r="C108" s="453"/>
      <c r="D108" s="149"/>
      <c r="E108" s="149"/>
      <c r="F108" s="149"/>
    </row>
    <row r="109" spans="2:6" x14ac:dyDescent="0.3">
      <c r="B109" s="454"/>
      <c r="C109" s="454"/>
      <c r="D109" s="145"/>
      <c r="E109" s="145"/>
      <c r="F109" s="145"/>
    </row>
    <row r="110" spans="2:6" x14ac:dyDescent="0.3">
      <c r="B110" s="455">
        <v>11</v>
      </c>
      <c r="C110" s="455" t="s">
        <v>867</v>
      </c>
      <c r="D110" s="150" t="s">
        <v>1391</v>
      </c>
      <c r="E110" s="150" t="s">
        <v>1488</v>
      </c>
      <c r="F110" s="545" t="s">
        <v>1577</v>
      </c>
    </row>
    <row r="111" spans="2:6" x14ac:dyDescent="0.3">
      <c r="B111" s="453"/>
      <c r="C111" s="453"/>
      <c r="D111" s="149"/>
      <c r="E111" s="149"/>
      <c r="F111" s="149"/>
    </row>
    <row r="112" spans="2:6" x14ac:dyDescent="0.3">
      <c r="B112" s="453"/>
      <c r="C112" s="453"/>
      <c r="D112" s="149"/>
      <c r="E112" s="149"/>
      <c r="F112" s="149"/>
    </row>
    <row r="113" spans="2:6" x14ac:dyDescent="0.3">
      <c r="B113" s="453"/>
      <c r="C113" s="453"/>
      <c r="D113" s="149"/>
      <c r="E113" s="149"/>
      <c r="F113" s="149"/>
    </row>
    <row r="114" spans="2:6" x14ac:dyDescent="0.3">
      <c r="B114" s="453"/>
      <c r="C114" s="453"/>
      <c r="D114" s="149"/>
      <c r="E114" s="149"/>
      <c r="F114" s="149"/>
    </row>
    <row r="115" spans="2:6" x14ac:dyDescent="0.3">
      <c r="B115" s="453"/>
      <c r="C115" s="453"/>
      <c r="D115" s="149"/>
      <c r="E115" s="149"/>
      <c r="F115" s="149"/>
    </row>
    <row r="116" spans="2:6" x14ac:dyDescent="0.3">
      <c r="B116" s="453"/>
      <c r="C116" s="453"/>
      <c r="D116" s="149"/>
      <c r="E116" s="149"/>
      <c r="F116" s="149"/>
    </row>
    <row r="117" spans="2:6" x14ac:dyDescent="0.3">
      <c r="B117" s="453"/>
      <c r="C117" s="453"/>
      <c r="D117" s="149"/>
      <c r="E117" s="149"/>
      <c r="F117" s="149"/>
    </row>
    <row r="118" spans="2:6" x14ac:dyDescent="0.3">
      <c r="B118" s="453"/>
      <c r="C118" s="453"/>
      <c r="D118" s="149"/>
      <c r="E118" s="149"/>
      <c r="F118" s="149"/>
    </row>
    <row r="119" spans="2:6" x14ac:dyDescent="0.3">
      <c r="B119" s="453"/>
      <c r="C119" s="453"/>
      <c r="D119" s="149"/>
      <c r="E119" s="149"/>
      <c r="F119" s="149"/>
    </row>
    <row r="120" spans="2:6" x14ac:dyDescent="0.3">
      <c r="B120" s="453"/>
      <c r="C120" s="453"/>
      <c r="D120" s="149"/>
      <c r="E120" s="149"/>
      <c r="F120" s="149"/>
    </row>
    <row r="121" spans="2:6" x14ac:dyDescent="0.3">
      <c r="B121" s="453"/>
      <c r="C121" s="453"/>
      <c r="D121" s="149"/>
      <c r="E121" s="149"/>
      <c r="F121" s="149"/>
    </row>
    <row r="122" spans="2:6" x14ac:dyDescent="0.3">
      <c r="B122" s="453"/>
      <c r="C122" s="453"/>
      <c r="D122" s="149"/>
      <c r="E122" s="149"/>
      <c r="F122" s="149"/>
    </row>
    <row r="123" spans="2:6" x14ac:dyDescent="0.3">
      <c r="B123" s="453"/>
      <c r="C123" s="453"/>
      <c r="D123" s="149"/>
      <c r="E123" s="149"/>
      <c r="F123" s="149"/>
    </row>
    <row r="124" spans="2:6" x14ac:dyDescent="0.3">
      <c r="B124" s="453"/>
      <c r="C124" s="453"/>
      <c r="D124" s="149"/>
      <c r="E124" s="149"/>
      <c r="F124" s="149"/>
    </row>
    <row r="125" spans="2:6" x14ac:dyDescent="0.3">
      <c r="B125" s="453"/>
      <c r="C125" s="453"/>
      <c r="D125" s="149"/>
      <c r="E125" s="149"/>
      <c r="F125" s="149"/>
    </row>
    <row r="126" spans="2:6" x14ac:dyDescent="0.3">
      <c r="B126" s="453"/>
      <c r="C126" s="453"/>
      <c r="D126" s="149"/>
      <c r="E126" s="149"/>
      <c r="F126" s="149"/>
    </row>
    <row r="127" spans="2:6" x14ac:dyDescent="0.3">
      <c r="B127" s="454"/>
      <c r="C127" s="454"/>
      <c r="D127" s="145"/>
      <c r="E127" s="145"/>
      <c r="F127" s="145"/>
    </row>
    <row r="128" spans="2:6" x14ac:dyDescent="0.3">
      <c r="B128" s="486">
        <v>12</v>
      </c>
      <c r="C128" s="486" t="s">
        <v>867</v>
      </c>
      <c r="D128" s="150" t="s">
        <v>1468</v>
      </c>
      <c r="E128" s="150" t="s">
        <v>1473</v>
      </c>
      <c r="F128" s="150"/>
    </row>
    <row r="129" spans="2:6" x14ac:dyDescent="0.3">
      <c r="B129" s="485"/>
      <c r="C129" s="485"/>
      <c r="D129" s="149"/>
      <c r="E129" s="149" t="s">
        <v>1474</v>
      </c>
      <c r="F129" s="149"/>
    </row>
    <row r="130" spans="2:6" x14ac:dyDescent="0.3">
      <c r="B130" s="485"/>
      <c r="C130" s="485"/>
      <c r="D130" s="149"/>
      <c r="E130" s="149" t="s">
        <v>1476</v>
      </c>
      <c r="F130" s="149"/>
    </row>
    <row r="131" spans="2:6" x14ac:dyDescent="0.3">
      <c r="B131" s="485"/>
      <c r="C131" s="485"/>
      <c r="D131" s="149"/>
      <c r="E131" s="149"/>
      <c r="F131" s="149"/>
    </row>
    <row r="132" spans="2:6" x14ac:dyDescent="0.3">
      <c r="B132" s="485"/>
      <c r="C132" s="485"/>
      <c r="D132" s="149"/>
      <c r="E132" s="149"/>
      <c r="F132" s="149"/>
    </row>
    <row r="133" spans="2:6" x14ac:dyDescent="0.3">
      <c r="B133" s="485"/>
      <c r="C133" s="485"/>
      <c r="D133" s="149"/>
      <c r="E133" s="149"/>
      <c r="F133" s="149"/>
    </row>
    <row r="134" spans="2:6" x14ac:dyDescent="0.3">
      <c r="B134" s="485"/>
      <c r="C134" s="485"/>
      <c r="D134" s="149"/>
      <c r="E134" s="149"/>
      <c r="F134" s="149"/>
    </row>
    <row r="135" spans="2:6" x14ac:dyDescent="0.3">
      <c r="B135" s="485"/>
      <c r="C135" s="485"/>
      <c r="D135" s="149"/>
      <c r="E135" s="149"/>
      <c r="F135" s="149"/>
    </row>
    <row r="136" spans="2:6" x14ac:dyDescent="0.3">
      <c r="B136" s="485"/>
      <c r="C136" s="485"/>
      <c r="D136" s="149"/>
      <c r="E136" s="149"/>
      <c r="F136" s="149"/>
    </row>
    <row r="137" spans="2:6" x14ac:dyDescent="0.3">
      <c r="B137" s="485"/>
      <c r="C137" s="485"/>
      <c r="D137" s="149"/>
      <c r="E137" s="149"/>
      <c r="F137" s="149"/>
    </row>
    <row r="138" spans="2:6" x14ac:dyDescent="0.3">
      <c r="B138" s="485"/>
      <c r="C138" s="485"/>
      <c r="D138" s="149"/>
      <c r="E138" s="149"/>
      <c r="F138" s="149"/>
    </row>
    <row r="139" spans="2:6" x14ac:dyDescent="0.3">
      <c r="B139" s="485"/>
      <c r="C139" s="485"/>
      <c r="D139" s="149"/>
      <c r="E139" s="149"/>
      <c r="F139" s="149"/>
    </row>
    <row r="140" spans="2:6" x14ac:dyDescent="0.3">
      <c r="B140" s="485"/>
      <c r="C140" s="485"/>
      <c r="D140" s="149"/>
      <c r="E140" s="149"/>
      <c r="F140" s="149"/>
    </row>
    <row r="141" spans="2:6" x14ac:dyDescent="0.3">
      <c r="B141" s="485"/>
      <c r="C141" s="485"/>
      <c r="D141" s="149"/>
      <c r="E141" s="149"/>
      <c r="F141" s="149"/>
    </row>
    <row r="142" spans="2:6" x14ac:dyDescent="0.3">
      <c r="B142" s="485"/>
      <c r="C142" s="485"/>
      <c r="D142" s="149"/>
      <c r="E142" s="149"/>
      <c r="F142" s="149"/>
    </row>
    <row r="143" spans="2:6" x14ac:dyDescent="0.3">
      <c r="B143" s="485"/>
      <c r="C143" s="485"/>
      <c r="D143" s="149"/>
      <c r="E143" s="149"/>
      <c r="F143" s="149"/>
    </row>
    <row r="144" spans="2:6" x14ac:dyDescent="0.3">
      <c r="B144" s="485"/>
      <c r="C144" s="485"/>
      <c r="D144" s="149"/>
      <c r="E144" s="149"/>
      <c r="F144" s="149"/>
    </row>
    <row r="145" spans="2:6" x14ac:dyDescent="0.3">
      <c r="B145" s="487"/>
      <c r="C145" s="487"/>
      <c r="D145" s="145"/>
      <c r="E145" s="145"/>
      <c r="F145" s="145"/>
    </row>
    <row r="146" spans="2:6" x14ac:dyDescent="0.3">
      <c r="B146" s="491">
        <v>13</v>
      </c>
      <c r="C146" s="491" t="s">
        <v>867</v>
      </c>
      <c r="D146" s="150" t="s">
        <v>1494</v>
      </c>
      <c r="E146" s="150"/>
      <c r="F146" s="545" t="s">
        <v>1577</v>
      </c>
    </row>
    <row r="147" spans="2:6" x14ac:dyDescent="0.3">
      <c r="B147" s="489"/>
      <c r="C147" s="489"/>
      <c r="D147" s="149"/>
      <c r="E147" s="149"/>
      <c r="F147" s="149"/>
    </row>
    <row r="148" spans="2:6" x14ac:dyDescent="0.3">
      <c r="B148" s="489"/>
      <c r="C148" s="489"/>
      <c r="D148" s="149"/>
      <c r="E148" s="149"/>
      <c r="F148" s="149"/>
    </row>
    <row r="149" spans="2:6" x14ac:dyDescent="0.3">
      <c r="B149" s="489"/>
      <c r="C149" s="489"/>
      <c r="D149" s="149"/>
      <c r="E149" s="149"/>
      <c r="F149" s="149"/>
    </row>
    <row r="150" spans="2:6" x14ac:dyDescent="0.3">
      <c r="B150" s="489"/>
      <c r="C150" s="489"/>
      <c r="D150" s="149"/>
      <c r="E150" s="149"/>
      <c r="F150" s="149"/>
    </row>
    <row r="151" spans="2:6" x14ac:dyDescent="0.3">
      <c r="B151" s="489"/>
      <c r="C151" s="489"/>
      <c r="D151" s="149"/>
      <c r="E151" s="149"/>
      <c r="F151" s="149"/>
    </row>
    <row r="152" spans="2:6" x14ac:dyDescent="0.3">
      <c r="B152" s="489"/>
      <c r="C152" s="489"/>
      <c r="D152" s="149"/>
      <c r="E152" s="149"/>
      <c r="F152" s="149"/>
    </row>
    <row r="153" spans="2:6" x14ac:dyDescent="0.3">
      <c r="B153" s="489"/>
      <c r="C153" s="489"/>
      <c r="D153" s="149"/>
      <c r="E153" s="149"/>
      <c r="F153" s="149"/>
    </row>
    <row r="154" spans="2:6" x14ac:dyDescent="0.3">
      <c r="B154" s="489"/>
      <c r="C154" s="489"/>
      <c r="D154" s="149"/>
      <c r="E154" s="149"/>
      <c r="F154" s="149"/>
    </row>
    <row r="155" spans="2:6" x14ac:dyDescent="0.3">
      <c r="B155" s="489"/>
      <c r="C155" s="489"/>
      <c r="D155" s="149"/>
      <c r="E155" s="149"/>
      <c r="F155" s="149"/>
    </row>
    <row r="156" spans="2:6" x14ac:dyDescent="0.3">
      <c r="B156" s="489"/>
      <c r="C156" s="489"/>
      <c r="D156" s="149"/>
      <c r="E156" s="149"/>
      <c r="F156" s="149"/>
    </row>
    <row r="157" spans="2:6" x14ac:dyDescent="0.3">
      <c r="B157" s="490"/>
      <c r="C157" s="490"/>
      <c r="D157" s="145"/>
      <c r="E157" s="145"/>
      <c r="F157" s="145"/>
    </row>
    <row r="158" spans="2:6" x14ac:dyDescent="0.3">
      <c r="B158" s="365">
        <v>14</v>
      </c>
      <c r="C158" s="365" t="s">
        <v>867</v>
      </c>
      <c r="D158" s="144" t="s">
        <v>1495</v>
      </c>
      <c r="E158" s="144"/>
      <c r="F158" s="144"/>
    </row>
    <row r="159" spans="2:6" x14ac:dyDescent="0.3">
      <c r="B159" s="365">
        <v>15</v>
      </c>
      <c r="C159" s="365" t="s">
        <v>867</v>
      </c>
      <c r="D159" s="144" t="s">
        <v>1496</v>
      </c>
      <c r="E159" s="144"/>
      <c r="F159" s="144"/>
    </row>
    <row r="161" spans="2:5" ht="27" x14ac:dyDescent="0.3">
      <c r="B161" s="93">
        <v>16</v>
      </c>
      <c r="C161" s="756" t="s">
        <v>867</v>
      </c>
      <c r="D161" s="35" t="s">
        <v>2877</v>
      </c>
      <c r="E161" s="163" t="s">
        <v>2880</v>
      </c>
    </row>
    <row r="162" spans="2:5" ht="27" x14ac:dyDescent="0.3">
      <c r="B162" s="757">
        <v>17</v>
      </c>
      <c r="C162" s="756" t="s">
        <v>867</v>
      </c>
      <c r="D162" s="35" t="s">
        <v>2829</v>
      </c>
      <c r="E162" s="163" t="s">
        <v>2881</v>
      </c>
    </row>
    <row r="163" spans="2:5" x14ac:dyDescent="0.3">
      <c r="B163" s="757">
        <v>18</v>
      </c>
      <c r="C163" s="756" t="s">
        <v>867</v>
      </c>
      <c r="D163" s="35" t="s">
        <v>2830</v>
      </c>
      <c r="E163" s="35" t="s">
        <v>2831</v>
      </c>
    </row>
    <row r="164" spans="2:5" x14ac:dyDescent="0.3">
      <c r="B164" s="757">
        <v>19</v>
      </c>
      <c r="C164" s="777" t="s">
        <v>867</v>
      </c>
      <c r="D164" s="35" t="s">
        <v>2878</v>
      </c>
      <c r="E164" s="35" t="s">
        <v>2879</v>
      </c>
    </row>
    <row r="165" spans="2:5" ht="40.5" x14ac:dyDescent="0.3">
      <c r="B165" s="778">
        <v>20</v>
      </c>
      <c r="C165" s="777" t="s">
        <v>867</v>
      </c>
      <c r="D165" s="35" t="s">
        <v>2882</v>
      </c>
      <c r="E165" s="163" t="s">
        <v>2883</v>
      </c>
    </row>
    <row r="166" spans="2:5" x14ac:dyDescent="0.3">
      <c r="B166" s="778">
        <v>21</v>
      </c>
      <c r="C166" s="777" t="s">
        <v>867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D3F-5E70-447A-8A04-9AB6741380D1}">
  <dimension ref="B2:M61"/>
  <sheetViews>
    <sheetView zoomScale="80" zoomScaleNormal="80" workbookViewId="0">
      <selection activeCell="B7" sqref="B7"/>
    </sheetView>
  </sheetViews>
  <sheetFormatPr defaultColWidth="8.75" defaultRowHeight="13.5" x14ac:dyDescent="0.3"/>
  <cols>
    <col min="1" max="1" width="8.75" style="35"/>
    <col min="2" max="2" width="12.75" style="35" customWidth="1"/>
    <col min="3" max="16384" width="8.75" style="35"/>
  </cols>
  <sheetData>
    <row r="2" spans="2:2" x14ac:dyDescent="0.3">
      <c r="B2" s="57" t="s">
        <v>2170</v>
      </c>
    </row>
    <row r="3" spans="2:2" x14ac:dyDescent="0.3">
      <c r="B3" s="35" t="s">
        <v>2171</v>
      </c>
    </row>
    <row r="4" spans="2:2" x14ac:dyDescent="0.3">
      <c r="B4" s="35" t="s">
        <v>2172</v>
      </c>
    </row>
    <row r="5" spans="2:2" x14ac:dyDescent="0.3">
      <c r="B5" s="35" t="s">
        <v>2173</v>
      </c>
    </row>
    <row r="6" spans="2:2" x14ac:dyDescent="0.3">
      <c r="B6" s="35" t="s">
        <v>2434</v>
      </c>
    </row>
    <row r="8" spans="2:2" x14ac:dyDescent="0.3">
      <c r="B8" s="53" t="s">
        <v>2239</v>
      </c>
    </row>
    <row r="9" spans="2:2" x14ac:dyDescent="0.3">
      <c r="B9" s="54" t="s">
        <v>2240</v>
      </c>
    </row>
    <row r="10" spans="2:2" x14ac:dyDescent="0.3">
      <c r="B10" s="54" t="s">
        <v>2241</v>
      </c>
    </row>
    <row r="12" spans="2:2" x14ac:dyDescent="0.3">
      <c r="B12" s="57" t="s">
        <v>2158</v>
      </c>
    </row>
    <row r="14" spans="2:2" x14ac:dyDescent="0.3">
      <c r="B14" s="35" t="s">
        <v>2159</v>
      </c>
    </row>
    <row r="15" spans="2:2" x14ac:dyDescent="0.3">
      <c r="B15" s="35" t="s">
        <v>2160</v>
      </c>
    </row>
    <row r="16" spans="2:2" x14ac:dyDescent="0.3">
      <c r="B16" s="35" t="s">
        <v>2161</v>
      </c>
    </row>
    <row r="17" spans="2:12" x14ac:dyDescent="0.3">
      <c r="B17" s="35" t="s">
        <v>2162</v>
      </c>
    </row>
    <row r="23" spans="2:12" x14ac:dyDescent="0.3">
      <c r="L23" s="35" t="s">
        <v>2164</v>
      </c>
    </row>
    <row r="25" spans="2:12" x14ac:dyDescent="0.3">
      <c r="L25" s="35" t="s">
        <v>2165</v>
      </c>
    </row>
    <row r="34" spans="2:5" x14ac:dyDescent="0.3">
      <c r="B34" s="57" t="s">
        <v>1214</v>
      </c>
    </row>
    <row r="36" spans="2:5" x14ac:dyDescent="0.3">
      <c r="B36" s="35" t="s">
        <v>1215</v>
      </c>
    </row>
    <row r="37" spans="2:5" x14ac:dyDescent="0.3">
      <c r="B37" s="35" t="s">
        <v>1216</v>
      </c>
    </row>
    <row r="38" spans="2:5" x14ac:dyDescent="0.3">
      <c r="B38" s="35" t="s">
        <v>2166</v>
      </c>
    </row>
    <row r="39" spans="2:5" x14ac:dyDescent="0.3">
      <c r="B39" s="53" t="s">
        <v>2167</v>
      </c>
    </row>
    <row r="40" spans="2:5" x14ac:dyDescent="0.3">
      <c r="B40" s="54" t="s">
        <v>2168</v>
      </c>
    </row>
    <row r="41" spans="2:5" x14ac:dyDescent="0.3">
      <c r="B41" s="35" t="s">
        <v>1217</v>
      </c>
    </row>
    <row r="42" spans="2:5" ht="14.25" thickBot="1" x14ac:dyDescent="0.35">
      <c r="B42" s="53" t="s">
        <v>2174</v>
      </c>
    </row>
    <row r="43" spans="2:5" x14ac:dyDescent="0.3">
      <c r="B43" s="419" t="s">
        <v>1221</v>
      </c>
      <c r="C43" s="138" t="s">
        <v>1218</v>
      </c>
      <c r="D43" s="364" t="s">
        <v>1219</v>
      </c>
      <c r="E43" s="73" t="s">
        <v>1220</v>
      </c>
    </row>
    <row r="44" spans="2:5" ht="14.25" thickBot="1" x14ac:dyDescent="0.35">
      <c r="B44" s="420" t="s">
        <v>1222</v>
      </c>
      <c r="C44" s="392">
        <v>0</v>
      </c>
      <c r="D44" s="393">
        <v>800</v>
      </c>
      <c r="E44" s="394">
        <v>4000</v>
      </c>
    </row>
    <row r="48" spans="2:5" x14ac:dyDescent="0.3">
      <c r="B48" s="35" t="s">
        <v>1223</v>
      </c>
    </row>
    <row r="49" spans="2:13" x14ac:dyDescent="0.3">
      <c r="B49" s="35" t="s">
        <v>2214</v>
      </c>
    </row>
    <row r="50" spans="2:13" x14ac:dyDescent="0.3">
      <c r="B50" s="35" t="s">
        <v>2215</v>
      </c>
    </row>
    <row r="51" spans="2:13" x14ac:dyDescent="0.3">
      <c r="B51" s="35" t="s">
        <v>2216</v>
      </c>
    </row>
    <row r="52" spans="2:13" x14ac:dyDescent="0.3">
      <c r="B52" s="35" t="s">
        <v>2218</v>
      </c>
    </row>
    <row r="53" spans="2:13" x14ac:dyDescent="0.3">
      <c r="B53" s="35" t="s">
        <v>2219</v>
      </c>
    </row>
    <row r="55" spans="2:13" x14ac:dyDescent="0.3">
      <c r="B55" s="35" t="s">
        <v>2217</v>
      </c>
    </row>
    <row r="56" spans="2:13" ht="71.45" customHeight="1" x14ac:dyDescent="0.3">
      <c r="B56" s="1219" t="s">
        <v>2220</v>
      </c>
      <c r="C56" s="1011"/>
      <c r="D56" s="1011"/>
      <c r="E56" s="1011"/>
      <c r="F56" s="1011"/>
      <c r="G56" s="1011"/>
      <c r="H56" s="1011"/>
      <c r="I56" s="1011"/>
      <c r="J56" s="1011"/>
      <c r="K56" s="1011"/>
      <c r="L56" s="1011"/>
      <c r="M56" s="1011"/>
    </row>
    <row r="57" spans="2:13" ht="71.45" customHeight="1" x14ac:dyDescent="0.3">
      <c r="B57" s="1219" t="s">
        <v>2221</v>
      </c>
      <c r="C57" s="1011"/>
      <c r="D57" s="1011"/>
      <c r="E57" s="1011"/>
      <c r="F57" s="1011"/>
      <c r="G57" s="1011"/>
      <c r="H57" s="1011"/>
      <c r="I57" s="1011"/>
      <c r="J57" s="1011"/>
      <c r="K57" s="1011"/>
      <c r="L57" s="1011"/>
      <c r="M57" s="1011"/>
    </row>
    <row r="58" spans="2:13" x14ac:dyDescent="0.3">
      <c r="B58" s="1220" t="s">
        <v>2222</v>
      </c>
      <c r="C58" s="1221"/>
      <c r="D58" s="1221"/>
      <c r="E58" s="1221"/>
      <c r="F58" s="1221"/>
      <c r="G58" s="1221"/>
      <c r="H58" s="1221"/>
      <c r="I58" s="1221"/>
      <c r="J58" s="1221"/>
      <c r="K58" s="1221"/>
      <c r="L58" s="1221"/>
      <c r="M58" s="1221"/>
    </row>
    <row r="59" spans="2:13" ht="14.25" thickBot="1" x14ac:dyDescent="0.35"/>
    <row r="60" spans="2:13" s="93" customFormat="1" ht="27" x14ac:dyDescent="0.3">
      <c r="B60" s="442" t="s">
        <v>1272</v>
      </c>
      <c r="C60" s="417">
        <v>0</v>
      </c>
      <c r="D60" s="416">
        <v>1</v>
      </c>
      <c r="E60" s="416">
        <v>2</v>
      </c>
      <c r="F60" s="416">
        <v>3</v>
      </c>
      <c r="G60" s="416">
        <v>4</v>
      </c>
      <c r="H60" s="416">
        <v>5</v>
      </c>
      <c r="I60" s="416">
        <v>6</v>
      </c>
      <c r="J60" s="416">
        <v>7</v>
      </c>
      <c r="K60" s="416">
        <v>8</v>
      </c>
      <c r="L60" s="416">
        <v>9</v>
      </c>
      <c r="M60" s="418">
        <v>10</v>
      </c>
    </row>
    <row r="61" spans="2:13" s="93" customFormat="1" ht="27.75" thickBot="1" x14ac:dyDescent="0.35">
      <c r="B61" s="443" t="s">
        <v>1273</v>
      </c>
      <c r="C61" s="441">
        <v>4</v>
      </c>
      <c r="D61" s="439">
        <f>C61+1.6</f>
        <v>5.6</v>
      </c>
      <c r="E61" s="439">
        <f t="shared" ref="E61:M61" si="0">D61+1.6</f>
        <v>7.1999999999999993</v>
      </c>
      <c r="F61" s="439">
        <f t="shared" si="0"/>
        <v>8.7999999999999989</v>
      </c>
      <c r="G61" s="439">
        <f t="shared" si="0"/>
        <v>10.399999999999999</v>
      </c>
      <c r="H61" s="439">
        <f t="shared" si="0"/>
        <v>11.999999999999998</v>
      </c>
      <c r="I61" s="439">
        <f t="shared" si="0"/>
        <v>13.599999999999998</v>
      </c>
      <c r="J61" s="439">
        <f t="shared" si="0"/>
        <v>15.199999999999998</v>
      </c>
      <c r="K61" s="439">
        <f t="shared" si="0"/>
        <v>16.799999999999997</v>
      </c>
      <c r="L61" s="439">
        <f t="shared" si="0"/>
        <v>18.399999999999999</v>
      </c>
      <c r="M61" s="440">
        <f t="shared" si="0"/>
        <v>20</v>
      </c>
    </row>
  </sheetData>
  <mergeCells count="3">
    <mergeCell ref="B56:M56"/>
    <mergeCell ref="B57:M57"/>
    <mergeCell ref="B58:M58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R68"/>
  <sheetViews>
    <sheetView zoomScale="85" zoomScaleNormal="85" workbookViewId="0">
      <selection activeCell="V42" sqref="V42"/>
    </sheetView>
  </sheetViews>
  <sheetFormatPr defaultColWidth="8.75" defaultRowHeight="13.5" x14ac:dyDescent="0.3"/>
  <cols>
    <col min="1" max="17" width="8.75" style="35"/>
    <col min="18" max="18" width="14.75" style="35" customWidth="1"/>
    <col min="19" max="16384" width="8.75" style="35"/>
  </cols>
  <sheetData>
    <row r="2" spans="2:3" x14ac:dyDescent="0.3">
      <c r="B2" s="57" t="s">
        <v>2235</v>
      </c>
    </row>
    <row r="4" spans="2:3" x14ac:dyDescent="0.3">
      <c r="B4" s="35" t="s">
        <v>2154</v>
      </c>
    </row>
    <row r="5" spans="2:3" x14ac:dyDescent="0.3">
      <c r="B5" s="35" t="s">
        <v>2155</v>
      </c>
    </row>
    <row r="6" spans="2:3" x14ac:dyDescent="0.3">
      <c r="B6" s="35" t="s">
        <v>2156</v>
      </c>
    </row>
    <row r="7" spans="2:3" x14ac:dyDescent="0.3">
      <c r="B7" s="35" t="s">
        <v>2163</v>
      </c>
    </row>
    <row r="16" spans="2:3" x14ac:dyDescent="0.3">
      <c r="C16" s="57" t="s">
        <v>2157</v>
      </c>
    </row>
    <row r="20" spans="11:18" ht="14.25" thickBot="1" x14ac:dyDescent="0.35"/>
    <row r="21" spans="11:18" ht="14.25" thickBot="1" x14ac:dyDescent="0.35">
      <c r="K21" s="953" t="s">
        <v>278</v>
      </c>
      <c r="L21" s="954"/>
      <c r="M21" s="954"/>
      <c r="N21" s="954"/>
      <c r="O21" s="954" t="s">
        <v>34</v>
      </c>
      <c r="P21" s="954"/>
      <c r="Q21" s="954"/>
      <c r="R21" s="955"/>
    </row>
    <row r="22" spans="11:18" x14ac:dyDescent="0.3">
      <c r="K22" s="1266" t="s">
        <v>2242</v>
      </c>
      <c r="L22" s="1267"/>
      <c r="M22" s="1267"/>
      <c r="N22" s="1267"/>
      <c r="O22" s="1267"/>
      <c r="P22" s="1267"/>
      <c r="Q22" s="1267"/>
      <c r="R22" s="1268"/>
    </row>
    <row r="23" spans="11:18" x14ac:dyDescent="0.3">
      <c r="K23" s="1225" t="s">
        <v>2249</v>
      </c>
      <c r="L23" s="1226"/>
      <c r="M23" s="1226"/>
      <c r="N23" s="1227"/>
      <c r="O23" s="1234" t="s">
        <v>2266</v>
      </c>
      <c r="P23" s="1226"/>
      <c r="Q23" s="1226"/>
      <c r="R23" s="1235"/>
    </row>
    <row r="24" spans="11:18" x14ac:dyDescent="0.3">
      <c r="K24" s="1228"/>
      <c r="L24" s="1229"/>
      <c r="M24" s="1229"/>
      <c r="N24" s="1230"/>
      <c r="O24" s="1236"/>
      <c r="P24" s="1229"/>
      <c r="Q24" s="1229"/>
      <c r="R24" s="1237"/>
    </row>
    <row r="25" spans="11:18" x14ac:dyDescent="0.3">
      <c r="K25" s="1231"/>
      <c r="L25" s="1232"/>
      <c r="M25" s="1232"/>
      <c r="N25" s="1233"/>
      <c r="O25" s="1238"/>
      <c r="P25" s="1232"/>
      <c r="Q25" s="1232"/>
      <c r="R25" s="1239"/>
    </row>
    <row r="26" spans="11:18" x14ac:dyDescent="0.3">
      <c r="K26" s="1263" t="s">
        <v>2246</v>
      </c>
      <c r="L26" s="1264"/>
      <c r="M26" s="1264"/>
      <c r="N26" s="1264"/>
      <c r="O26" s="1264" t="s">
        <v>2247</v>
      </c>
      <c r="P26" s="1264"/>
      <c r="Q26" s="1264"/>
      <c r="R26" s="1265"/>
    </row>
    <row r="27" spans="11:18" ht="14.25" thickBot="1" x14ac:dyDescent="0.35">
      <c r="K27" s="1255" t="s">
        <v>2243</v>
      </c>
      <c r="L27" s="1256"/>
      <c r="M27" s="1256"/>
      <c r="N27" s="1256"/>
      <c r="O27" s="1256" t="s">
        <v>2244</v>
      </c>
      <c r="P27" s="1256"/>
      <c r="Q27" s="1256"/>
      <c r="R27" s="1257"/>
    </row>
    <row r="28" spans="11:18" x14ac:dyDescent="0.3">
      <c r="K28" s="1258" t="s">
        <v>2251</v>
      </c>
      <c r="L28" s="1259"/>
      <c r="M28" s="1259"/>
      <c r="N28" s="1259"/>
      <c r="O28" s="1260" t="s">
        <v>2252</v>
      </c>
      <c r="P28" s="1261"/>
      <c r="Q28" s="1261"/>
      <c r="R28" s="1262"/>
    </row>
    <row r="29" spans="11:18" x14ac:dyDescent="0.3">
      <c r="K29" s="1240" t="s">
        <v>2253</v>
      </c>
      <c r="L29" s="1241"/>
      <c r="M29" s="1241"/>
      <c r="N29" s="1241"/>
      <c r="O29" s="1253"/>
      <c r="P29" s="1247"/>
      <c r="Q29" s="1247"/>
      <c r="R29" s="1254"/>
    </row>
    <row r="30" spans="11:18" x14ac:dyDescent="0.3">
      <c r="K30" s="1240" t="s">
        <v>2254</v>
      </c>
      <c r="L30" s="1241"/>
      <c r="M30" s="1241"/>
      <c r="N30" s="1241"/>
      <c r="O30" s="1253"/>
      <c r="P30" s="1247"/>
      <c r="Q30" s="1247"/>
      <c r="R30" s="1254"/>
    </row>
    <row r="31" spans="11:18" x14ac:dyDescent="0.3">
      <c r="K31" s="1240" t="s">
        <v>2255</v>
      </c>
      <c r="L31" s="1241"/>
      <c r="M31" s="1241"/>
      <c r="N31" s="1241"/>
      <c r="O31" s="1253"/>
      <c r="P31" s="1247"/>
      <c r="Q31" s="1247"/>
      <c r="R31" s="1254"/>
    </row>
    <row r="32" spans="11:18" x14ac:dyDescent="0.3">
      <c r="K32" s="1258" t="s">
        <v>2256</v>
      </c>
      <c r="L32" s="1259"/>
      <c r="M32" s="1259"/>
      <c r="N32" s="1259"/>
      <c r="O32" s="1253"/>
      <c r="P32" s="1247"/>
      <c r="Q32" s="1247"/>
      <c r="R32" s="1254"/>
    </row>
    <row r="33" spans="11:18" x14ac:dyDescent="0.3">
      <c r="K33" s="1240" t="s">
        <v>2257</v>
      </c>
      <c r="L33" s="1241"/>
      <c r="M33" s="1241"/>
      <c r="N33" s="1241"/>
      <c r="O33" s="1253"/>
      <c r="P33" s="1247"/>
      <c r="Q33" s="1247"/>
      <c r="R33" s="1254"/>
    </row>
    <row r="34" spans="11:18" x14ac:dyDescent="0.3">
      <c r="K34" s="1240" t="s">
        <v>2258</v>
      </c>
      <c r="L34" s="1241"/>
      <c r="M34" s="1241"/>
      <c r="N34" s="1241"/>
      <c r="O34" s="1253"/>
      <c r="P34" s="1247"/>
      <c r="Q34" s="1247"/>
      <c r="R34" s="1254"/>
    </row>
    <row r="35" spans="11:18" x14ac:dyDescent="0.3">
      <c r="K35" s="1240" t="s">
        <v>2259</v>
      </c>
      <c r="L35" s="1241"/>
      <c r="M35" s="1241"/>
      <c r="N35" s="1241"/>
      <c r="O35" s="1214"/>
      <c r="P35" s="1215"/>
      <c r="Q35" s="1215"/>
      <c r="R35" s="1216"/>
    </row>
    <row r="36" spans="11:18" x14ac:dyDescent="0.3">
      <c r="K36" s="1243" t="s">
        <v>2265</v>
      </c>
      <c r="L36" s="1244"/>
      <c r="M36" s="1244"/>
      <c r="N36" s="1245"/>
      <c r="O36" s="1251" t="s">
        <v>2267</v>
      </c>
      <c r="P36" s="1244"/>
      <c r="Q36" s="1244"/>
      <c r="R36" s="1252"/>
    </row>
    <row r="37" spans="11:18" x14ac:dyDescent="0.3">
      <c r="K37" s="1246"/>
      <c r="L37" s="1247"/>
      <c r="M37" s="1247"/>
      <c r="N37" s="1248"/>
      <c r="O37" s="1253"/>
      <c r="P37" s="1247"/>
      <c r="Q37" s="1247"/>
      <c r="R37" s="1254"/>
    </row>
    <row r="38" spans="11:18" x14ac:dyDescent="0.3">
      <c r="K38" s="1249"/>
      <c r="L38" s="1215"/>
      <c r="M38" s="1215"/>
      <c r="N38" s="1250"/>
      <c r="O38" s="1214"/>
      <c r="P38" s="1215"/>
      <c r="Q38" s="1215"/>
      <c r="R38" s="1216"/>
    </row>
    <row r="39" spans="11:18" x14ac:dyDescent="0.3">
      <c r="K39" s="1240" t="s">
        <v>2274</v>
      </c>
      <c r="L39" s="1241"/>
      <c r="M39" s="1241"/>
      <c r="N39" s="1241"/>
      <c r="O39" s="1241" t="s">
        <v>2275</v>
      </c>
      <c r="P39" s="1241"/>
      <c r="Q39" s="1241"/>
      <c r="R39" s="1242"/>
    </row>
    <row r="40" spans="11:18" x14ac:dyDescent="0.3">
      <c r="K40" s="1240"/>
      <c r="L40" s="1241"/>
      <c r="M40" s="1241"/>
      <c r="N40" s="1241"/>
      <c r="O40" s="1241"/>
      <c r="P40" s="1241"/>
      <c r="Q40" s="1241"/>
      <c r="R40" s="1242"/>
    </row>
    <row r="41" spans="11:18" x14ac:dyDescent="0.3">
      <c r="K41" s="1240" t="s">
        <v>2263</v>
      </c>
      <c r="L41" s="1241"/>
      <c r="M41" s="1241"/>
      <c r="N41" s="1241"/>
      <c r="O41" s="1241" t="s">
        <v>2264</v>
      </c>
      <c r="P41" s="1241"/>
      <c r="Q41" s="1241"/>
      <c r="R41" s="1242"/>
    </row>
    <row r="42" spans="11:18" x14ac:dyDescent="0.3">
      <c r="K42" s="1240" t="s">
        <v>2272</v>
      </c>
      <c r="L42" s="1241"/>
      <c r="M42" s="1241"/>
      <c r="N42" s="1241"/>
      <c r="O42" s="1241" t="s">
        <v>2273</v>
      </c>
      <c r="P42" s="1241"/>
      <c r="Q42" s="1241"/>
      <c r="R42" s="1242"/>
    </row>
    <row r="43" spans="11:18" x14ac:dyDescent="0.3">
      <c r="K43" s="1240" t="s">
        <v>2261</v>
      </c>
      <c r="L43" s="1241"/>
      <c r="M43" s="1241"/>
      <c r="N43" s="1241"/>
      <c r="O43" s="1241" t="s">
        <v>2262</v>
      </c>
      <c r="P43" s="1241"/>
      <c r="Q43" s="1241"/>
      <c r="R43" s="1242"/>
    </row>
    <row r="44" spans="11:18" x14ac:dyDescent="0.3">
      <c r="K44" s="1240" t="s">
        <v>2268</v>
      </c>
      <c r="L44" s="1241"/>
      <c r="M44" s="1241"/>
      <c r="N44" s="1241"/>
      <c r="O44" s="1241" t="s">
        <v>2269</v>
      </c>
      <c r="P44" s="1241"/>
      <c r="Q44" s="1241"/>
      <c r="R44" s="1242"/>
    </row>
    <row r="45" spans="11:18" x14ac:dyDescent="0.3">
      <c r="K45" s="1240" t="s">
        <v>2270</v>
      </c>
      <c r="L45" s="1241"/>
      <c r="M45" s="1241"/>
      <c r="N45" s="1241"/>
      <c r="O45" s="1241" t="s">
        <v>2271</v>
      </c>
      <c r="P45" s="1241"/>
      <c r="Q45" s="1241"/>
      <c r="R45" s="1242"/>
    </row>
    <row r="46" spans="11:18" ht="14.25" thickBot="1" x14ac:dyDescent="0.35">
      <c r="K46" s="1222" t="s">
        <v>2260</v>
      </c>
      <c r="L46" s="1223"/>
      <c r="M46" s="1223"/>
      <c r="N46" s="1223"/>
      <c r="O46" s="1223"/>
      <c r="P46" s="1223"/>
      <c r="Q46" s="1223"/>
      <c r="R46" s="1224"/>
    </row>
    <row r="53" spans="2:2" x14ac:dyDescent="0.3">
      <c r="B53" s="36" t="s">
        <v>2236</v>
      </c>
    </row>
    <row r="54" spans="2:2" x14ac:dyDescent="0.3">
      <c r="B54" s="35" t="s">
        <v>2237</v>
      </c>
    </row>
    <row r="55" spans="2:2" x14ac:dyDescent="0.3">
      <c r="B55" s="35" t="s">
        <v>2238</v>
      </c>
    </row>
    <row r="65" s="35" customFormat="1" x14ac:dyDescent="0.3"/>
    <row r="66" s="35" customFormat="1" x14ac:dyDescent="0.3"/>
    <row r="67" s="35" customFormat="1" x14ac:dyDescent="0.3"/>
    <row r="68" s="35" customFormat="1" x14ac:dyDescent="0.3"/>
  </sheetData>
  <mergeCells count="37">
    <mergeCell ref="K26:N26"/>
    <mergeCell ref="O26:R26"/>
    <mergeCell ref="K22:N22"/>
    <mergeCell ref="K21:N21"/>
    <mergeCell ref="O21:R21"/>
    <mergeCell ref="O22:R22"/>
    <mergeCell ref="K36:N38"/>
    <mergeCell ref="O36:R38"/>
    <mergeCell ref="K45:N45"/>
    <mergeCell ref="O45:R45"/>
    <mergeCell ref="K27:N27"/>
    <mergeCell ref="O27:R27"/>
    <mergeCell ref="K28:N28"/>
    <mergeCell ref="K29:N29"/>
    <mergeCell ref="O28:R35"/>
    <mergeCell ref="K30:N30"/>
    <mergeCell ref="K31:N31"/>
    <mergeCell ref="K32:N32"/>
    <mergeCell ref="K33:N33"/>
    <mergeCell ref="K34:N34"/>
    <mergeCell ref="K35:N35"/>
    <mergeCell ref="K46:N46"/>
    <mergeCell ref="O46:R46"/>
    <mergeCell ref="K23:N25"/>
    <mergeCell ref="O23:R25"/>
    <mergeCell ref="K42:N42"/>
    <mergeCell ref="O42:R42"/>
    <mergeCell ref="K43:N43"/>
    <mergeCell ref="O43:R43"/>
    <mergeCell ref="K44:N44"/>
    <mergeCell ref="O44:R44"/>
    <mergeCell ref="K39:N39"/>
    <mergeCell ref="O39:R39"/>
    <mergeCell ref="K40:N40"/>
    <mergeCell ref="O40:R40"/>
    <mergeCell ref="K41:N41"/>
    <mergeCell ref="O41:R41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A09-18F4-4C8B-91D7-1F925B6CAB45}">
  <dimension ref="B2:Z35"/>
  <sheetViews>
    <sheetView topLeftCell="A8" zoomScale="80" zoomScaleNormal="80" workbookViewId="0">
      <selection activeCell="AE21" sqref="AE21"/>
    </sheetView>
  </sheetViews>
  <sheetFormatPr defaultColWidth="8.75" defaultRowHeight="13.5" x14ac:dyDescent="0.3"/>
  <cols>
    <col min="1" max="1" width="8.75" style="35"/>
    <col min="2" max="2" width="15.5" style="35" customWidth="1"/>
    <col min="3" max="37" width="5.75" style="35" customWidth="1"/>
    <col min="38" max="16384" width="8.75" style="35"/>
  </cols>
  <sheetData>
    <row r="2" spans="2:26" x14ac:dyDescent="0.3">
      <c r="B2" s="57" t="s">
        <v>2420</v>
      </c>
    </row>
    <row r="3" spans="2:26" x14ac:dyDescent="0.3">
      <c r="B3" s="35" t="s">
        <v>2224</v>
      </c>
    </row>
    <row r="4" spans="2:26" x14ac:dyDescent="0.3">
      <c r="B4" s="35" t="s">
        <v>2225</v>
      </c>
    </row>
    <row r="5" spans="2:26" x14ac:dyDescent="0.3">
      <c r="B5" s="35" t="s">
        <v>2421</v>
      </c>
    </row>
    <row r="6" spans="2:26" x14ac:dyDescent="0.3">
      <c r="B6" s="35" t="s">
        <v>2422</v>
      </c>
    </row>
    <row r="9" spans="2:26" x14ac:dyDescent="0.3">
      <c r="B9" s="36" t="s">
        <v>2423</v>
      </c>
    </row>
    <row r="10" spans="2:26" ht="14.25" thickBot="1" x14ac:dyDescent="0.35"/>
    <row r="11" spans="2:26" s="668" customFormat="1" ht="18" customHeight="1" thickBot="1" x14ac:dyDescent="0.35">
      <c r="B11" s="668" t="s">
        <v>2425</v>
      </c>
      <c r="C11" s="123">
        <v>1</v>
      </c>
      <c r="D11" s="663">
        <v>2</v>
      </c>
      <c r="E11" s="663">
        <v>3</v>
      </c>
      <c r="F11" s="663">
        <v>4</v>
      </c>
      <c r="G11" s="663">
        <v>5</v>
      </c>
      <c r="H11" s="665">
        <v>6</v>
      </c>
      <c r="I11" s="35"/>
      <c r="L11" s="1056" t="s">
        <v>34</v>
      </c>
      <c r="M11" s="820"/>
      <c r="N11" s="820"/>
      <c r="O11" s="820"/>
      <c r="P11" s="820"/>
      <c r="Q11" s="820"/>
      <c r="R11" s="820"/>
      <c r="S11" s="820"/>
      <c r="T11" s="820"/>
      <c r="U11" s="820"/>
      <c r="V11" s="820"/>
      <c r="W11" s="820"/>
      <c r="X11" s="820"/>
      <c r="Y11" s="820"/>
      <c r="Z11" s="827"/>
    </row>
    <row r="12" spans="2:26" s="668" customFormat="1" x14ac:dyDescent="0.3">
      <c r="C12" s="667" t="s">
        <v>1609</v>
      </c>
      <c r="D12" s="660" t="s">
        <v>1613</v>
      </c>
      <c r="E12" s="660" t="s">
        <v>31</v>
      </c>
      <c r="F12" s="660" t="s">
        <v>31</v>
      </c>
      <c r="G12" s="680" t="s">
        <v>1597</v>
      </c>
      <c r="H12" s="681" t="s">
        <v>1598</v>
      </c>
      <c r="I12" s="35"/>
      <c r="L12" s="1269" t="s">
        <v>2428</v>
      </c>
      <c r="M12" s="1000"/>
      <c r="N12" s="1000"/>
      <c r="O12" s="1000"/>
      <c r="P12" s="1000"/>
      <c r="Q12" s="1000"/>
      <c r="R12" s="1000"/>
      <c r="S12" s="1000"/>
      <c r="T12" s="1000"/>
      <c r="U12" s="1000"/>
      <c r="V12" s="1000"/>
      <c r="W12" s="1000"/>
      <c r="X12" s="1000"/>
      <c r="Y12" s="1000"/>
      <c r="Z12" s="1001"/>
    </row>
    <row r="13" spans="2:26" x14ac:dyDescent="0.3">
      <c r="C13" s="661" t="s">
        <v>1609</v>
      </c>
      <c r="D13" s="666" t="s">
        <v>1613</v>
      </c>
      <c r="E13" s="666" t="s">
        <v>31</v>
      </c>
      <c r="F13" s="666" t="s">
        <v>41</v>
      </c>
      <c r="G13" s="682" t="s">
        <v>1597</v>
      </c>
      <c r="H13" s="683" t="s">
        <v>1598</v>
      </c>
      <c r="L13" s="1270" t="s">
        <v>2429</v>
      </c>
      <c r="M13" s="1002"/>
      <c r="N13" s="1002"/>
      <c r="O13" s="1002"/>
      <c r="P13" s="1002"/>
      <c r="Q13" s="1002"/>
      <c r="R13" s="1002"/>
      <c r="S13" s="1002"/>
      <c r="T13" s="1002"/>
      <c r="U13" s="1002"/>
      <c r="V13" s="1002"/>
      <c r="W13" s="1002"/>
      <c r="X13" s="1002"/>
      <c r="Y13" s="1002"/>
      <c r="Z13" s="919"/>
    </row>
    <row r="14" spans="2:26" ht="18" customHeight="1" thickBot="1" x14ac:dyDescent="0.35">
      <c r="C14" s="662" t="s">
        <v>1609</v>
      </c>
      <c r="D14" s="664" t="s">
        <v>1613</v>
      </c>
      <c r="E14" s="664" t="s">
        <v>32</v>
      </c>
      <c r="F14" s="664" t="s">
        <v>30</v>
      </c>
      <c r="G14" s="684" t="s">
        <v>1597</v>
      </c>
      <c r="H14" s="685" t="s">
        <v>1598</v>
      </c>
      <c r="L14" s="1271" t="s">
        <v>2427</v>
      </c>
      <c r="M14" s="998"/>
      <c r="N14" s="998"/>
      <c r="O14" s="998"/>
      <c r="P14" s="998"/>
      <c r="Q14" s="998"/>
      <c r="R14" s="998"/>
      <c r="S14" s="998"/>
      <c r="T14" s="998"/>
      <c r="U14" s="998"/>
      <c r="V14" s="998"/>
      <c r="W14" s="998"/>
      <c r="X14" s="998"/>
      <c r="Y14" s="998"/>
      <c r="Z14" s="999"/>
    </row>
    <row r="16" spans="2:26" x14ac:dyDescent="0.3">
      <c r="C16" s="35" t="s">
        <v>2426</v>
      </c>
    </row>
    <row r="18" spans="2:26" x14ac:dyDescent="0.3">
      <c r="B18" s="36" t="s">
        <v>2424</v>
      </c>
    </row>
    <row r="19" spans="2:26" ht="14.25" thickBot="1" x14ac:dyDescent="0.35"/>
    <row r="20" spans="2:26" ht="18" customHeight="1" thickBot="1" x14ac:dyDescent="0.35">
      <c r="B20" s="668" t="s">
        <v>2425</v>
      </c>
      <c r="C20" s="123">
        <v>1</v>
      </c>
      <c r="D20" s="663">
        <v>2</v>
      </c>
      <c r="E20" s="663">
        <v>3</v>
      </c>
      <c r="F20" s="663">
        <v>4</v>
      </c>
      <c r="G20" s="663">
        <v>5</v>
      </c>
      <c r="H20" s="663">
        <v>6</v>
      </c>
      <c r="I20" s="663">
        <v>7</v>
      </c>
      <c r="J20" s="665">
        <v>8</v>
      </c>
      <c r="L20" s="1056" t="s">
        <v>34</v>
      </c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7"/>
    </row>
    <row r="21" spans="2:26" ht="49.9" customHeight="1" x14ac:dyDescent="0.3">
      <c r="B21" s="668"/>
      <c r="C21" s="667" t="s">
        <v>1610</v>
      </c>
      <c r="D21" s="660" t="s">
        <v>1613</v>
      </c>
      <c r="E21" s="660" t="s">
        <v>38</v>
      </c>
      <c r="F21" s="660" t="s">
        <v>2430</v>
      </c>
      <c r="G21" s="686" t="s">
        <v>1613</v>
      </c>
      <c r="H21" s="686" t="s">
        <v>1538</v>
      </c>
      <c r="I21" s="680" t="s">
        <v>1597</v>
      </c>
      <c r="J21" s="681" t="s">
        <v>1598</v>
      </c>
      <c r="L21" s="1278" t="s">
        <v>2431</v>
      </c>
      <c r="M21" s="1279"/>
      <c r="N21" s="1279"/>
      <c r="O21" s="1279"/>
      <c r="P21" s="1279"/>
      <c r="Q21" s="1279"/>
      <c r="R21" s="1279"/>
      <c r="S21" s="1279"/>
      <c r="T21" s="1279"/>
      <c r="U21" s="1279"/>
      <c r="V21" s="1279"/>
      <c r="W21" s="1279"/>
      <c r="X21" s="1279"/>
      <c r="Y21" s="1279"/>
      <c r="Z21" s="1280"/>
    </row>
    <row r="22" spans="2:26" ht="49.9" customHeight="1" x14ac:dyDescent="0.3">
      <c r="C22" s="661" t="s">
        <v>1610</v>
      </c>
      <c r="D22" s="666" t="s">
        <v>1613</v>
      </c>
      <c r="E22" s="666" t="s">
        <v>1259</v>
      </c>
      <c r="F22" s="666" t="s">
        <v>31</v>
      </c>
      <c r="G22" s="687" t="s">
        <v>1613</v>
      </c>
      <c r="H22" s="687" t="s">
        <v>1538</v>
      </c>
      <c r="I22" s="682" t="s">
        <v>1597</v>
      </c>
      <c r="J22" s="683" t="s">
        <v>1598</v>
      </c>
      <c r="L22" s="1272" t="s">
        <v>2432</v>
      </c>
      <c r="M22" s="1273"/>
      <c r="N22" s="1273"/>
      <c r="O22" s="1273"/>
      <c r="P22" s="1273"/>
      <c r="Q22" s="1273"/>
      <c r="R22" s="1273"/>
      <c r="S22" s="1273"/>
      <c r="T22" s="1273"/>
      <c r="U22" s="1273"/>
      <c r="V22" s="1273"/>
      <c r="W22" s="1273"/>
      <c r="X22" s="1273"/>
      <c r="Y22" s="1273"/>
      <c r="Z22" s="1274"/>
    </row>
    <row r="23" spans="2:26" ht="49.9" customHeight="1" thickBot="1" x14ac:dyDescent="0.35">
      <c r="C23" s="662" t="s">
        <v>1610</v>
      </c>
      <c r="D23" s="664" t="s">
        <v>1613</v>
      </c>
      <c r="E23" s="664" t="s">
        <v>1606</v>
      </c>
      <c r="F23" s="664" t="s">
        <v>31</v>
      </c>
      <c r="G23" s="688" t="s">
        <v>1613</v>
      </c>
      <c r="H23" s="688" t="s">
        <v>1538</v>
      </c>
      <c r="I23" s="684" t="s">
        <v>1597</v>
      </c>
      <c r="J23" s="685" t="s">
        <v>1598</v>
      </c>
      <c r="L23" s="1275" t="s">
        <v>2433</v>
      </c>
      <c r="M23" s="1276"/>
      <c r="N23" s="1276"/>
      <c r="O23" s="1276"/>
      <c r="P23" s="1276"/>
      <c r="Q23" s="1276"/>
      <c r="R23" s="1276"/>
      <c r="S23" s="1276"/>
      <c r="T23" s="1276"/>
      <c r="U23" s="1276"/>
      <c r="V23" s="1276"/>
      <c r="W23" s="1276"/>
      <c r="X23" s="1276"/>
      <c r="Y23" s="1276"/>
      <c r="Z23" s="1277"/>
    </row>
    <row r="25" spans="2:26" x14ac:dyDescent="0.3">
      <c r="B25" s="53" t="s">
        <v>2435</v>
      </c>
    </row>
    <row r="26" spans="2:26" x14ac:dyDescent="0.3">
      <c r="B26" s="54" t="s">
        <v>2436</v>
      </c>
    </row>
    <row r="28" spans="2:26" ht="14.25" thickBot="1" x14ac:dyDescent="0.35">
      <c r="B28" s="36" t="s">
        <v>2437</v>
      </c>
    </row>
    <row r="29" spans="2:26" ht="18" customHeight="1" thickBot="1" x14ac:dyDescent="0.35">
      <c r="C29" s="679">
        <v>1</v>
      </c>
      <c r="D29" s="672">
        <v>2</v>
      </c>
      <c r="E29" s="672">
        <v>3</v>
      </c>
      <c r="F29" s="672">
        <v>4</v>
      </c>
      <c r="G29" s="672">
        <v>5</v>
      </c>
      <c r="H29" s="674">
        <v>6</v>
      </c>
      <c r="L29" s="1056" t="s">
        <v>34</v>
      </c>
      <c r="M29" s="820"/>
      <c r="N29" s="820"/>
      <c r="O29" s="820"/>
      <c r="P29" s="820"/>
      <c r="Q29" s="820"/>
      <c r="R29" s="820"/>
      <c r="S29" s="820"/>
      <c r="T29" s="820"/>
      <c r="U29" s="820"/>
      <c r="V29" s="820"/>
      <c r="W29" s="820"/>
      <c r="X29" s="820"/>
      <c r="Y29" s="820"/>
      <c r="Z29" s="827"/>
    </row>
    <row r="30" spans="2:26" s="677" customFormat="1" ht="49.9" customHeight="1" x14ac:dyDescent="0.3">
      <c r="C30" s="676" t="s">
        <v>32</v>
      </c>
      <c r="D30" s="669" t="s">
        <v>1609</v>
      </c>
      <c r="E30" s="669" t="s">
        <v>1613</v>
      </c>
      <c r="F30" s="669">
        <v>1</v>
      </c>
      <c r="G30" s="680" t="s">
        <v>1597</v>
      </c>
      <c r="H30" s="681" t="s">
        <v>1598</v>
      </c>
      <c r="L30" s="1278" t="s">
        <v>2441</v>
      </c>
      <c r="M30" s="1279"/>
      <c r="N30" s="1279"/>
      <c r="O30" s="1279"/>
      <c r="P30" s="1279"/>
      <c r="Q30" s="1279"/>
      <c r="R30" s="1279"/>
      <c r="S30" s="1279"/>
      <c r="T30" s="1279"/>
      <c r="U30" s="1279"/>
      <c r="V30" s="1279"/>
      <c r="W30" s="1279"/>
      <c r="X30" s="1279"/>
      <c r="Y30" s="1279"/>
      <c r="Z30" s="1280"/>
    </row>
    <row r="31" spans="2:26" s="677" customFormat="1" ht="49.9" customHeight="1" x14ac:dyDescent="0.3">
      <c r="C31" s="670" t="s">
        <v>32</v>
      </c>
      <c r="D31" s="675" t="s">
        <v>1609</v>
      </c>
      <c r="E31" s="675" t="s">
        <v>1613</v>
      </c>
      <c r="F31" s="675">
        <v>2</v>
      </c>
      <c r="G31" s="680" t="s">
        <v>1597</v>
      </c>
      <c r="H31" s="681" t="s">
        <v>1598</v>
      </c>
      <c r="L31" s="1272" t="s">
        <v>2438</v>
      </c>
      <c r="M31" s="1273"/>
      <c r="N31" s="1273"/>
      <c r="O31" s="1273"/>
      <c r="P31" s="1273"/>
      <c r="Q31" s="1273"/>
      <c r="R31" s="1273"/>
      <c r="S31" s="1273"/>
      <c r="T31" s="1273"/>
      <c r="U31" s="1273"/>
      <c r="V31" s="1273"/>
      <c r="W31" s="1273"/>
      <c r="X31" s="1273"/>
      <c r="Y31" s="1273"/>
      <c r="Z31" s="1274"/>
    </row>
    <row r="32" spans="2:26" s="677" customFormat="1" ht="49.9" customHeight="1" x14ac:dyDescent="0.3">
      <c r="C32" s="670" t="s">
        <v>32</v>
      </c>
      <c r="D32" s="675" t="s">
        <v>1609</v>
      </c>
      <c r="E32" s="675" t="s">
        <v>1613</v>
      </c>
      <c r="F32" s="675">
        <v>3</v>
      </c>
      <c r="G32" s="680" t="s">
        <v>1597</v>
      </c>
      <c r="H32" s="681" t="s">
        <v>1598</v>
      </c>
      <c r="L32" s="1272" t="s">
        <v>2439</v>
      </c>
      <c r="M32" s="1273"/>
      <c r="N32" s="1273"/>
      <c r="O32" s="1273"/>
      <c r="P32" s="1273"/>
      <c r="Q32" s="1273"/>
      <c r="R32" s="1273"/>
      <c r="S32" s="1273"/>
      <c r="T32" s="1273"/>
      <c r="U32" s="1273"/>
      <c r="V32" s="1273"/>
      <c r="W32" s="1273"/>
      <c r="X32" s="1273"/>
      <c r="Y32" s="1273"/>
      <c r="Z32" s="1274"/>
    </row>
    <row r="33" spans="3:26" s="677" customFormat="1" ht="64.900000000000006" customHeight="1" thickBot="1" x14ac:dyDescent="0.35">
      <c r="C33" s="671" t="s">
        <v>32</v>
      </c>
      <c r="D33" s="673" t="s">
        <v>1609</v>
      </c>
      <c r="E33" s="673" t="s">
        <v>1613</v>
      </c>
      <c r="F33" s="673">
        <v>4</v>
      </c>
      <c r="G33" s="689" t="s">
        <v>1597</v>
      </c>
      <c r="H33" s="690" t="s">
        <v>1598</v>
      </c>
      <c r="L33" s="1275" t="s">
        <v>2440</v>
      </c>
      <c r="M33" s="1276"/>
      <c r="N33" s="1276"/>
      <c r="O33" s="1276"/>
      <c r="P33" s="1276"/>
      <c r="Q33" s="1276"/>
      <c r="R33" s="1276"/>
      <c r="S33" s="1276"/>
      <c r="T33" s="1276"/>
      <c r="U33" s="1276"/>
      <c r="V33" s="1276"/>
      <c r="W33" s="1276"/>
      <c r="X33" s="1276"/>
      <c r="Y33" s="1276"/>
      <c r="Z33" s="1277"/>
    </row>
    <row r="34" spans="3:26" s="677" customFormat="1" x14ac:dyDescent="0.3"/>
    <row r="35" spans="3:26" s="677" customFormat="1" x14ac:dyDescent="0.3"/>
  </sheetData>
  <mergeCells count="13">
    <mergeCell ref="L31:Z31"/>
    <mergeCell ref="L32:Z32"/>
    <mergeCell ref="L33:Z33"/>
    <mergeCell ref="L21:Z21"/>
    <mergeCell ref="L22:Z22"/>
    <mergeCell ref="L23:Z23"/>
    <mergeCell ref="L29:Z29"/>
    <mergeCell ref="L30:Z30"/>
    <mergeCell ref="L11:Z11"/>
    <mergeCell ref="L12:Z12"/>
    <mergeCell ref="L13:Z13"/>
    <mergeCell ref="L14:Z14"/>
    <mergeCell ref="L20:Z20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0B9-DF15-42BE-A3B0-B2CE6686FE66}">
  <dimension ref="B2:O72"/>
  <sheetViews>
    <sheetView zoomScale="80" zoomScaleNormal="80" workbookViewId="0">
      <selection activeCell="F8" sqref="F8"/>
    </sheetView>
  </sheetViews>
  <sheetFormatPr defaultColWidth="8.75" defaultRowHeight="13.5" x14ac:dyDescent="0.3"/>
  <cols>
    <col min="1" max="1" width="8.75" style="35"/>
    <col min="2" max="2" width="15.5" style="35" customWidth="1"/>
    <col min="3" max="15" width="8.75" style="35" customWidth="1"/>
    <col min="16" max="23" width="10.75" style="35" customWidth="1"/>
    <col min="24" max="16384" width="8.75" style="35"/>
  </cols>
  <sheetData>
    <row r="2" spans="2:15" x14ac:dyDescent="0.3">
      <c r="B2" s="57" t="s">
        <v>2223</v>
      </c>
    </row>
    <row r="3" spans="2:15" x14ac:dyDescent="0.3">
      <c r="B3" s="35" t="s">
        <v>2224</v>
      </c>
    </row>
    <row r="4" spans="2:15" x14ac:dyDescent="0.3">
      <c r="B4" s="35" t="s">
        <v>2225</v>
      </c>
    </row>
    <row r="5" spans="2:15" x14ac:dyDescent="0.3">
      <c r="B5" s="35" t="s">
        <v>2226</v>
      </c>
    </row>
    <row r="8" spans="2:15" x14ac:dyDescent="0.3">
      <c r="B8" s="57" t="s">
        <v>354</v>
      </c>
    </row>
    <row r="10" spans="2:15" x14ac:dyDescent="0.3">
      <c r="B10" s="35" t="s">
        <v>366</v>
      </c>
    </row>
    <row r="12" spans="2:15" ht="14.25" thickBot="1" x14ac:dyDescent="0.35">
      <c r="C12" s="93" t="s">
        <v>27</v>
      </c>
      <c r="D12" s="93" t="s">
        <v>213</v>
      </c>
      <c r="E12" s="93"/>
      <c r="F12" s="631" t="s">
        <v>364</v>
      </c>
      <c r="G12" s="93"/>
      <c r="H12" s="93" t="s">
        <v>33</v>
      </c>
      <c r="I12" s="93"/>
      <c r="J12" s="93"/>
      <c r="K12" s="93"/>
      <c r="L12" s="93" t="s">
        <v>355</v>
      </c>
      <c r="M12" s="93"/>
      <c r="N12" s="631" t="s">
        <v>368</v>
      </c>
      <c r="O12" s="93"/>
    </row>
    <row r="13" spans="2:15" ht="27.75" thickBot="1" x14ac:dyDescent="0.35">
      <c r="B13" s="163" t="s">
        <v>358</v>
      </c>
      <c r="C13" s="166" t="s">
        <v>361</v>
      </c>
      <c r="D13" s="164"/>
      <c r="E13" s="165"/>
      <c r="F13" s="164"/>
      <c r="G13" s="165"/>
      <c r="H13" s="167"/>
      <c r="I13" s="171" t="s">
        <v>372</v>
      </c>
      <c r="J13" s="168"/>
      <c r="K13" s="169"/>
      <c r="L13" s="164"/>
      <c r="M13" s="165"/>
      <c r="N13" s="629" t="s">
        <v>356</v>
      </c>
      <c r="O13" s="630" t="s">
        <v>357</v>
      </c>
    </row>
    <row r="14" spans="2:15" x14ac:dyDescent="0.3"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5" spans="2:15" x14ac:dyDescent="0.3">
      <c r="C15" s="93"/>
      <c r="D15" s="631" t="s">
        <v>359</v>
      </c>
      <c r="E15" s="93"/>
      <c r="F15" s="93" t="s">
        <v>118</v>
      </c>
      <c r="G15" s="93"/>
      <c r="H15" s="93"/>
      <c r="I15" s="93"/>
      <c r="J15" s="93"/>
      <c r="K15" s="93"/>
      <c r="L15" s="631" t="s">
        <v>373</v>
      </c>
      <c r="M15" s="93"/>
      <c r="N15" s="93"/>
      <c r="O15" s="93"/>
    </row>
    <row r="16" spans="2:15" x14ac:dyDescent="0.3">
      <c r="C16" s="93"/>
      <c r="D16" s="631" t="s">
        <v>378</v>
      </c>
      <c r="E16" s="93"/>
      <c r="F16" s="93" t="s">
        <v>379</v>
      </c>
      <c r="G16" s="93"/>
      <c r="H16" s="93"/>
      <c r="I16" s="93"/>
      <c r="J16" s="93"/>
      <c r="K16" s="93"/>
      <c r="L16" s="35" t="s">
        <v>374</v>
      </c>
      <c r="M16" s="170" t="s">
        <v>375</v>
      </c>
      <c r="N16" s="93"/>
      <c r="O16" s="93"/>
    </row>
    <row r="17" spans="2:15" x14ac:dyDescent="0.3">
      <c r="C17" s="93"/>
      <c r="D17" s="631" t="s">
        <v>360</v>
      </c>
      <c r="E17" s="93"/>
      <c r="F17" s="93" t="s">
        <v>380</v>
      </c>
      <c r="G17" s="93"/>
      <c r="H17" s="93"/>
      <c r="I17" s="93"/>
      <c r="J17" s="93"/>
      <c r="K17" s="93"/>
      <c r="L17" s="35" t="s">
        <v>376</v>
      </c>
      <c r="M17" s="170" t="s">
        <v>377</v>
      </c>
      <c r="N17" s="93"/>
      <c r="O17" s="93"/>
    </row>
    <row r="18" spans="2:15" x14ac:dyDescent="0.3">
      <c r="C18" s="93"/>
      <c r="D18" s="631"/>
      <c r="E18" s="93"/>
      <c r="F18" s="93" t="s">
        <v>381</v>
      </c>
      <c r="G18" s="93"/>
      <c r="H18" s="93"/>
      <c r="I18" s="93"/>
      <c r="J18" s="93"/>
      <c r="K18" s="93"/>
      <c r="L18" s="93"/>
      <c r="M18" s="93"/>
      <c r="N18" s="93"/>
      <c r="O18" s="93"/>
    </row>
    <row r="19" spans="2:15" x14ac:dyDescent="0.3">
      <c r="C19" s="93"/>
      <c r="D19" s="93"/>
      <c r="E19" s="93"/>
      <c r="F19" s="93" t="s">
        <v>382</v>
      </c>
      <c r="G19" s="93"/>
      <c r="H19" s="93"/>
      <c r="I19" s="93"/>
      <c r="J19" s="93"/>
      <c r="K19" s="93"/>
      <c r="L19" s="93"/>
      <c r="M19" s="93"/>
      <c r="N19" s="93"/>
      <c r="O19" s="93"/>
    </row>
    <row r="20" spans="2:15" x14ac:dyDescent="0.3"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</row>
    <row r="21" spans="2:15" x14ac:dyDescent="0.3">
      <c r="C21" s="93"/>
      <c r="D21" s="93"/>
      <c r="E21" s="93"/>
      <c r="F21" s="93" t="s">
        <v>87</v>
      </c>
      <c r="G21" s="93"/>
      <c r="H21" s="93"/>
      <c r="I21" s="93"/>
      <c r="J21" s="93"/>
      <c r="K21" s="93"/>
      <c r="L21" s="93"/>
      <c r="M21" s="93"/>
      <c r="N21" s="93"/>
      <c r="O21" s="93"/>
    </row>
    <row r="22" spans="2:15" x14ac:dyDescent="0.3">
      <c r="C22" s="93"/>
      <c r="D22" s="93"/>
      <c r="E22" s="93"/>
      <c r="F22" s="93" t="s">
        <v>383</v>
      </c>
      <c r="G22" s="93"/>
      <c r="H22" s="93"/>
      <c r="I22" s="93"/>
      <c r="J22" s="93"/>
      <c r="K22" s="93"/>
      <c r="L22" s="93"/>
      <c r="M22" s="93"/>
      <c r="N22" s="93"/>
      <c r="O22" s="93"/>
    </row>
    <row r="23" spans="2:15" x14ac:dyDescent="0.3">
      <c r="C23" s="93"/>
      <c r="D23" s="93"/>
      <c r="E23" s="93"/>
      <c r="F23" s="93" t="s">
        <v>384</v>
      </c>
      <c r="G23" s="93"/>
      <c r="H23" s="93"/>
      <c r="I23" s="93"/>
      <c r="J23" s="93"/>
      <c r="K23" s="93"/>
      <c r="L23" s="93"/>
      <c r="M23" s="93"/>
      <c r="N23" s="93"/>
      <c r="O23" s="93"/>
    </row>
    <row r="24" spans="2:15" x14ac:dyDescent="0.3">
      <c r="C24" s="93"/>
      <c r="D24" s="93"/>
      <c r="E24" s="93"/>
      <c r="F24" s="93" t="s">
        <v>385</v>
      </c>
      <c r="G24" s="93"/>
      <c r="H24" s="93"/>
      <c r="I24" s="93"/>
      <c r="J24" s="93"/>
      <c r="K24" s="93"/>
      <c r="L24" s="93"/>
      <c r="M24" s="93"/>
      <c r="N24" s="93"/>
      <c r="O24" s="93"/>
    </row>
    <row r="25" spans="2:15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5" x14ac:dyDescent="0.3"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2:15" ht="14.25" thickBot="1" x14ac:dyDescent="0.35">
      <c r="C27" s="93" t="s">
        <v>27</v>
      </c>
      <c r="D27" s="93" t="s">
        <v>213</v>
      </c>
      <c r="E27" s="93"/>
      <c r="F27" s="631" t="s">
        <v>364</v>
      </c>
      <c r="G27" s="93"/>
      <c r="H27" s="93" t="s">
        <v>33</v>
      </c>
      <c r="I27" s="93"/>
      <c r="J27" s="93"/>
      <c r="K27" s="93"/>
      <c r="L27" s="93" t="s">
        <v>355</v>
      </c>
      <c r="M27" s="93"/>
      <c r="N27" s="631" t="s">
        <v>368</v>
      </c>
      <c r="O27" s="93"/>
    </row>
    <row r="28" spans="2:15" ht="27.75" thickBot="1" x14ac:dyDescent="0.35">
      <c r="B28" s="163" t="s">
        <v>362</v>
      </c>
      <c r="C28" s="166" t="s">
        <v>361</v>
      </c>
      <c r="D28" s="161"/>
      <c r="E28" s="162"/>
      <c r="F28" s="161"/>
      <c r="G28" s="162"/>
      <c r="H28" s="167"/>
      <c r="I28" s="171" t="s">
        <v>372</v>
      </c>
      <c r="J28" s="168"/>
      <c r="K28" s="169"/>
      <c r="L28" s="164"/>
      <c r="M28" s="165"/>
      <c r="N28" s="629" t="s">
        <v>356</v>
      </c>
      <c r="O28" s="630" t="s">
        <v>357</v>
      </c>
    </row>
    <row r="29" spans="2:15" x14ac:dyDescent="0.3"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</row>
    <row r="30" spans="2:15" x14ac:dyDescent="0.3">
      <c r="D30" s="35" t="s">
        <v>363</v>
      </c>
    </row>
    <row r="67" s="35" customFormat="1" x14ac:dyDescent="0.3"/>
    <row r="68" s="35" customFormat="1" x14ac:dyDescent="0.3"/>
    <row r="69" s="35" customFormat="1" x14ac:dyDescent="0.3"/>
    <row r="70" s="35" customFormat="1" x14ac:dyDescent="0.3"/>
    <row r="71" s="35" customFormat="1" x14ac:dyDescent="0.3"/>
    <row r="72" s="35" customFormat="1" x14ac:dyDescent="0.3"/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458D-4037-46F3-9B45-D3E344E1AE24}">
  <dimension ref="B2:B50"/>
  <sheetViews>
    <sheetView workbookViewId="0">
      <selection activeCell="O21" sqref="O21"/>
    </sheetView>
  </sheetViews>
  <sheetFormatPr defaultColWidth="8.75" defaultRowHeight="13.5" x14ac:dyDescent="0.3"/>
  <cols>
    <col min="1" max="16384" width="8.75" style="35"/>
  </cols>
  <sheetData>
    <row r="2" spans="2:2" x14ac:dyDescent="0.3">
      <c r="B2" s="57" t="s">
        <v>2444</v>
      </c>
    </row>
    <row r="4" spans="2:2" x14ac:dyDescent="0.3">
      <c r="B4" s="36" t="s">
        <v>2445</v>
      </c>
    </row>
    <row r="5" spans="2:2" x14ac:dyDescent="0.3">
      <c r="B5" s="35" t="s">
        <v>2446</v>
      </c>
    </row>
    <row r="6" spans="2:2" x14ac:dyDescent="0.3">
      <c r="B6" s="35" t="s">
        <v>2447</v>
      </c>
    </row>
    <row r="7" spans="2:2" x14ac:dyDescent="0.3">
      <c r="B7" s="35" t="s">
        <v>2448</v>
      </c>
    </row>
    <row r="8" spans="2:2" x14ac:dyDescent="0.3">
      <c r="B8" s="35" t="s">
        <v>2449</v>
      </c>
    </row>
    <row r="9" spans="2:2" x14ac:dyDescent="0.3">
      <c r="B9" s="35" t="s">
        <v>2450</v>
      </c>
    </row>
    <row r="10" spans="2:2" x14ac:dyDescent="0.3">
      <c r="B10" s="35" t="s">
        <v>2451</v>
      </c>
    </row>
    <row r="47" spans="2:2" x14ac:dyDescent="0.3">
      <c r="B47" s="35" t="s">
        <v>2455</v>
      </c>
    </row>
    <row r="48" spans="2:2" x14ac:dyDescent="0.3">
      <c r="B48" s="35" t="s">
        <v>2452</v>
      </c>
    </row>
    <row r="49" spans="2:2" x14ac:dyDescent="0.3">
      <c r="B49" s="35" t="s">
        <v>2453</v>
      </c>
    </row>
    <row r="50" spans="2:2" x14ac:dyDescent="0.3">
      <c r="B50" s="35" t="s">
        <v>2454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3383-02D6-4B6D-9A8C-B6739638A7B0}">
  <dimension ref="B2:B28"/>
  <sheetViews>
    <sheetView topLeftCell="A6" workbookViewId="0">
      <selection activeCell="O17" sqref="O17"/>
    </sheetView>
  </sheetViews>
  <sheetFormatPr defaultColWidth="8.75" defaultRowHeight="13.5" x14ac:dyDescent="0.3"/>
  <cols>
    <col min="1" max="16384" width="8.75" style="35"/>
  </cols>
  <sheetData>
    <row r="2" spans="2:2" x14ac:dyDescent="0.3">
      <c r="B2" s="57" t="s">
        <v>2558</v>
      </c>
    </row>
    <row r="4" spans="2:2" x14ac:dyDescent="0.3">
      <c r="B4" s="118" t="s">
        <v>2559</v>
      </c>
    </row>
    <row r="5" spans="2:2" x14ac:dyDescent="0.3">
      <c r="B5" s="118" t="s">
        <v>2560</v>
      </c>
    </row>
    <row r="7" spans="2:2" x14ac:dyDescent="0.3">
      <c r="B7" s="35" t="s">
        <v>2571</v>
      </c>
    </row>
    <row r="8" spans="2:2" x14ac:dyDescent="0.3">
      <c r="B8" s="35" t="s">
        <v>2572</v>
      </c>
    </row>
    <row r="9" spans="2:2" x14ac:dyDescent="0.3">
      <c r="B9" s="35" t="s">
        <v>2573</v>
      </c>
    </row>
    <row r="10" spans="2:2" x14ac:dyDescent="0.3">
      <c r="B10" s="35" t="s">
        <v>2574</v>
      </c>
    </row>
    <row r="11" spans="2:2" x14ac:dyDescent="0.3">
      <c r="B11" s="35" t="s">
        <v>2576</v>
      </c>
    </row>
    <row r="12" spans="2:2" x14ac:dyDescent="0.3">
      <c r="B12" s="35" t="s">
        <v>2577</v>
      </c>
    </row>
    <row r="14" spans="2:2" x14ac:dyDescent="0.3">
      <c r="B14" s="35" t="s">
        <v>2575</v>
      </c>
    </row>
    <row r="15" spans="2:2" x14ac:dyDescent="0.3">
      <c r="B15" s="35" t="s">
        <v>2565</v>
      </c>
    </row>
    <row r="16" spans="2:2" x14ac:dyDescent="0.3">
      <c r="B16" s="35" t="s">
        <v>2566</v>
      </c>
    </row>
    <row r="18" spans="2:2" x14ac:dyDescent="0.3">
      <c r="B18" s="35" t="s">
        <v>2578</v>
      </c>
    </row>
    <row r="19" spans="2:2" x14ac:dyDescent="0.3">
      <c r="B19" s="35" t="s">
        <v>2561</v>
      </c>
    </row>
    <row r="20" spans="2:2" x14ac:dyDescent="0.3">
      <c r="B20" s="35" t="s">
        <v>2562</v>
      </c>
    </row>
    <row r="22" spans="2:2" x14ac:dyDescent="0.3">
      <c r="B22" s="35" t="s">
        <v>2579</v>
      </c>
    </row>
    <row r="23" spans="2:2" x14ac:dyDescent="0.3">
      <c r="B23" s="35" t="s">
        <v>2567</v>
      </c>
    </row>
    <row r="24" spans="2:2" x14ac:dyDescent="0.3">
      <c r="B24" s="35" t="s">
        <v>2568</v>
      </c>
    </row>
    <row r="26" spans="2:2" x14ac:dyDescent="0.3">
      <c r="B26" s="35" t="s">
        <v>2580</v>
      </c>
    </row>
    <row r="27" spans="2:2" x14ac:dyDescent="0.3">
      <c r="B27" s="35" t="s">
        <v>2569</v>
      </c>
    </row>
    <row r="28" spans="2:2" x14ac:dyDescent="0.3">
      <c r="B28" s="35" t="s">
        <v>2570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CCE6-D8B8-471B-A6E2-B53419CA6209}">
  <dimension ref="B2:H34"/>
  <sheetViews>
    <sheetView workbookViewId="0">
      <selection activeCell="H29" sqref="H29"/>
    </sheetView>
  </sheetViews>
  <sheetFormatPr defaultColWidth="8.75" defaultRowHeight="13.5" x14ac:dyDescent="0.3"/>
  <cols>
    <col min="1" max="16384" width="8.75" style="35"/>
  </cols>
  <sheetData>
    <row r="2" spans="2:8" x14ac:dyDescent="0.3">
      <c r="B2" s="57" t="s">
        <v>2581</v>
      </c>
    </row>
    <row r="3" spans="2:8" x14ac:dyDescent="0.3">
      <c r="B3" s="35" t="s">
        <v>2582</v>
      </c>
    </row>
    <row r="4" spans="2:8" x14ac:dyDescent="0.3">
      <c r="B4" s="35" t="s">
        <v>2585</v>
      </c>
    </row>
    <row r="5" spans="2:8" x14ac:dyDescent="0.3">
      <c r="B5" s="35" t="s">
        <v>2586</v>
      </c>
    </row>
    <row r="7" spans="2:8" x14ac:dyDescent="0.3">
      <c r="B7" s="36" t="s">
        <v>2587</v>
      </c>
      <c r="H7" s="36" t="s">
        <v>2588</v>
      </c>
    </row>
    <row r="8" spans="2:8" x14ac:dyDescent="0.3">
      <c r="B8" s="35" t="s">
        <v>2593</v>
      </c>
      <c r="H8" s="35" t="s">
        <v>2589</v>
      </c>
    </row>
    <row r="20" spans="2:2" x14ac:dyDescent="0.3">
      <c r="B20" s="36" t="s">
        <v>2590</v>
      </c>
    </row>
    <row r="21" spans="2:2" x14ac:dyDescent="0.3">
      <c r="B21" s="35" t="s">
        <v>2591</v>
      </c>
    </row>
    <row r="34" spans="2:2" x14ac:dyDescent="0.3">
      <c r="B34" s="35" t="s">
        <v>2592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649A-8F34-423F-AE45-160076761605}">
  <dimension ref="B2:N22"/>
  <sheetViews>
    <sheetView topLeftCell="A7" workbookViewId="0">
      <selection activeCell="P13" sqref="P13"/>
    </sheetView>
  </sheetViews>
  <sheetFormatPr defaultColWidth="8.75" defaultRowHeight="13.5" x14ac:dyDescent="0.3"/>
  <cols>
    <col min="1" max="16384" width="8.75" style="35"/>
  </cols>
  <sheetData>
    <row r="2" spans="2:14" x14ac:dyDescent="0.3">
      <c r="B2" s="57" t="s">
        <v>2894</v>
      </c>
    </row>
    <row r="3" spans="2:14" x14ac:dyDescent="0.3">
      <c r="B3" s="35" t="s">
        <v>2895</v>
      </c>
    </row>
    <row r="4" spans="2:14" x14ac:dyDescent="0.3">
      <c r="B4" s="35" t="s">
        <v>2916</v>
      </c>
    </row>
    <row r="5" spans="2:14" x14ac:dyDescent="0.3">
      <c r="B5" s="35" t="s">
        <v>2917</v>
      </c>
    </row>
    <row r="6" spans="2:14" ht="14.25" thickBot="1" x14ac:dyDescent="0.35"/>
    <row r="7" spans="2:14" ht="15.6" customHeight="1" x14ac:dyDescent="0.3">
      <c r="D7" s="1281" t="s">
        <v>2897</v>
      </c>
      <c r="E7" s="992"/>
      <c r="F7" s="1282"/>
      <c r="I7" s="1281" t="s">
        <v>2896</v>
      </c>
      <c r="J7" s="992"/>
      <c r="K7" s="1282"/>
    </row>
    <row r="8" spans="2:14" ht="17.45" customHeight="1" x14ac:dyDescent="0.3">
      <c r="D8" s="818"/>
      <c r="E8" s="858"/>
      <c r="F8" s="859"/>
      <c r="I8" s="818"/>
      <c r="J8" s="858"/>
      <c r="K8" s="859"/>
    </row>
    <row r="9" spans="2:14" ht="17.45" customHeight="1" thickBot="1" x14ac:dyDescent="0.35">
      <c r="D9" s="940"/>
      <c r="E9" s="941"/>
      <c r="F9" s="1283"/>
      <c r="I9" s="940"/>
      <c r="J9" s="941"/>
      <c r="K9" s="1283"/>
    </row>
    <row r="10" spans="2:14" x14ac:dyDescent="0.3">
      <c r="F10" s="35" t="s">
        <v>2902</v>
      </c>
    </row>
    <row r="11" spans="2:14" ht="14.25" thickBot="1" x14ac:dyDescent="0.35"/>
    <row r="12" spans="2:14" ht="15.6" customHeight="1" x14ac:dyDescent="0.3">
      <c r="L12" s="785"/>
      <c r="M12" s="786"/>
      <c r="N12" s="787"/>
    </row>
    <row r="13" spans="2:14" ht="14.25" thickBot="1" x14ac:dyDescent="0.35">
      <c r="L13" s="731" t="s">
        <v>2900</v>
      </c>
      <c r="M13" s="732"/>
      <c r="N13" s="733"/>
    </row>
    <row r="14" spans="2:14" ht="15.6" customHeight="1" x14ac:dyDescent="0.3">
      <c r="D14" s="1281" t="s">
        <v>2898</v>
      </c>
      <c r="E14" s="992"/>
      <c r="F14" s="1282"/>
      <c r="L14" s="731" t="s">
        <v>2901</v>
      </c>
      <c r="M14" s="732"/>
      <c r="N14" s="733"/>
    </row>
    <row r="15" spans="2:14" ht="17.45" customHeight="1" x14ac:dyDescent="0.3">
      <c r="D15" s="818"/>
      <c r="E15" s="858"/>
      <c r="F15" s="859"/>
      <c r="I15" s="35" t="s">
        <v>2918</v>
      </c>
      <c r="L15" s="731"/>
      <c r="N15" s="733"/>
    </row>
    <row r="16" spans="2:14" ht="17.45" customHeight="1" x14ac:dyDescent="0.3">
      <c r="D16" s="818"/>
      <c r="E16" s="858"/>
      <c r="F16" s="859"/>
      <c r="L16" s="731"/>
      <c r="M16" s="732" t="s">
        <v>1543</v>
      </c>
      <c r="N16" s="733"/>
    </row>
    <row r="17" spans="4:14" ht="17.45" customHeight="1" thickBot="1" x14ac:dyDescent="0.35">
      <c r="D17" s="940"/>
      <c r="E17" s="941"/>
      <c r="F17" s="1283"/>
      <c r="L17" s="731"/>
      <c r="M17" s="732" t="s">
        <v>2899</v>
      </c>
      <c r="N17" s="733"/>
    </row>
    <row r="18" spans="4:14" x14ac:dyDescent="0.3">
      <c r="D18" s="35" t="s">
        <v>2904</v>
      </c>
      <c r="L18" s="731"/>
      <c r="M18" s="732"/>
      <c r="N18" s="733"/>
    </row>
    <row r="19" spans="4:14" x14ac:dyDescent="0.3">
      <c r="D19" s="35" t="s">
        <v>2903</v>
      </c>
      <c r="L19" s="731"/>
      <c r="M19" s="732"/>
      <c r="N19" s="733"/>
    </row>
    <row r="20" spans="4:14" ht="14.25" thickBot="1" x14ac:dyDescent="0.35">
      <c r="D20" s="35" t="s">
        <v>2905</v>
      </c>
      <c r="L20" s="788"/>
      <c r="M20" s="789"/>
      <c r="N20" s="790"/>
    </row>
    <row r="21" spans="4:14" x14ac:dyDescent="0.3">
      <c r="D21" s="35" t="s">
        <v>2906</v>
      </c>
    </row>
    <row r="22" spans="4:14" x14ac:dyDescent="0.3">
      <c r="D22" s="35" t="s">
        <v>2907</v>
      </c>
    </row>
  </sheetData>
  <mergeCells count="3">
    <mergeCell ref="D14:F17"/>
    <mergeCell ref="D7:F9"/>
    <mergeCell ref="I7:K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topLeftCell="B7" zoomScale="90" zoomScaleNormal="90" workbookViewId="0">
      <selection activeCell="C36" sqref="C36"/>
    </sheetView>
  </sheetViews>
  <sheetFormatPr defaultColWidth="9" defaultRowHeight="13.5" x14ac:dyDescent="0.3"/>
  <cols>
    <col min="1" max="1" width="9" style="35"/>
    <col min="2" max="2" width="20.75" style="35" customWidth="1"/>
    <col min="3" max="3" width="20.75" style="93" customWidth="1"/>
    <col min="4" max="4" width="20.75" style="35" customWidth="1"/>
    <col min="5" max="5" width="10.75" style="35" customWidth="1"/>
    <col min="6" max="6" width="55.75" style="35" customWidth="1"/>
    <col min="7" max="7" width="50.75" style="35" customWidth="1"/>
    <col min="8" max="8" width="15.75" style="35" customWidth="1"/>
    <col min="9" max="9" width="20.75" style="35" customWidth="1"/>
    <col min="10" max="10" width="15.75" style="93" customWidth="1"/>
    <col min="11" max="11" width="55.75" style="35" customWidth="1"/>
    <col min="12" max="12" width="40.75" style="35" customWidth="1"/>
    <col min="13" max="21" width="7.625" style="35" customWidth="1"/>
    <col min="22" max="16384" width="9" style="35"/>
  </cols>
  <sheetData>
    <row r="2" spans="2:10" x14ac:dyDescent="0.3">
      <c r="B2" s="57" t="s">
        <v>275</v>
      </c>
      <c r="D2" s="36" t="s">
        <v>286</v>
      </c>
      <c r="E2" s="36"/>
    </row>
    <row r="4" spans="2:10" ht="14.25" thickBot="1" x14ac:dyDescent="0.35">
      <c r="B4" s="36" t="s">
        <v>276</v>
      </c>
    </row>
    <row r="5" spans="2:10" s="85" customFormat="1" ht="14.25" thickBot="1" x14ac:dyDescent="0.35">
      <c r="B5" s="86" t="s">
        <v>416</v>
      </c>
      <c r="C5" s="59" t="s">
        <v>417</v>
      </c>
      <c r="D5" s="59" t="s">
        <v>418</v>
      </c>
      <c r="E5" s="59" t="s">
        <v>530</v>
      </c>
      <c r="F5" s="59" t="s">
        <v>396</v>
      </c>
      <c r="G5" s="60" t="s">
        <v>419</v>
      </c>
    </row>
    <row r="6" spans="2:10" x14ac:dyDescent="0.3">
      <c r="B6" s="797" t="s">
        <v>421</v>
      </c>
      <c r="C6" s="808" t="s">
        <v>423</v>
      </c>
      <c r="D6" s="399" t="s">
        <v>396</v>
      </c>
      <c r="E6" s="800">
        <v>1</v>
      </c>
      <c r="F6" s="402" t="s">
        <v>425</v>
      </c>
      <c r="G6" s="403" t="s">
        <v>519</v>
      </c>
      <c r="J6" s="35"/>
    </row>
    <row r="7" spans="2:10" ht="17.45" customHeight="1" x14ac:dyDescent="0.3">
      <c r="B7" s="798"/>
      <c r="C7" s="810"/>
      <c r="D7" s="400" t="s">
        <v>396</v>
      </c>
      <c r="E7" s="801"/>
      <c r="F7" s="404" t="s">
        <v>424</v>
      </c>
      <c r="G7" s="405"/>
      <c r="J7" s="35"/>
    </row>
    <row r="8" spans="2:10" ht="17.45" customHeight="1" x14ac:dyDescent="0.3">
      <c r="B8" s="798"/>
      <c r="C8" s="809"/>
      <c r="D8" s="400" t="s">
        <v>396</v>
      </c>
      <c r="E8" s="801"/>
      <c r="F8" s="404" t="s">
        <v>427</v>
      </c>
      <c r="G8" s="405" t="s">
        <v>520</v>
      </c>
      <c r="J8" s="35"/>
    </row>
    <row r="9" spans="2:10" ht="17.45" customHeight="1" x14ac:dyDescent="0.3">
      <c r="B9" s="798"/>
      <c r="C9" s="817" t="s">
        <v>504</v>
      </c>
      <c r="D9" s="400" t="s">
        <v>396</v>
      </c>
      <c r="E9" s="801"/>
      <c r="F9" s="404" t="s">
        <v>505</v>
      </c>
      <c r="G9" s="405"/>
      <c r="J9" s="35"/>
    </row>
    <row r="10" spans="2:10" ht="17.45" customHeight="1" x14ac:dyDescent="0.3">
      <c r="B10" s="798"/>
      <c r="C10" s="809"/>
      <c r="D10" s="400" t="s">
        <v>432</v>
      </c>
      <c r="E10" s="801"/>
      <c r="F10" s="404" t="s">
        <v>506</v>
      </c>
      <c r="G10" s="405"/>
      <c r="J10" s="35"/>
    </row>
    <row r="11" spans="2:10" ht="18" customHeight="1" thickBot="1" x14ac:dyDescent="0.35">
      <c r="B11" s="799"/>
      <c r="C11" s="19" t="s">
        <v>429</v>
      </c>
      <c r="D11" s="19" t="s">
        <v>396</v>
      </c>
      <c r="E11" s="807"/>
      <c r="F11" s="159" t="s">
        <v>428</v>
      </c>
      <c r="G11" s="160" t="s">
        <v>521</v>
      </c>
      <c r="J11" s="35"/>
    </row>
    <row r="12" spans="2:10" x14ac:dyDescent="0.3">
      <c r="B12" s="797" t="s">
        <v>422</v>
      </c>
      <c r="C12" s="808" t="s">
        <v>423</v>
      </c>
      <c r="D12" s="399" t="s">
        <v>396</v>
      </c>
      <c r="E12" s="800">
        <v>1</v>
      </c>
      <c r="F12" s="402" t="s">
        <v>425</v>
      </c>
      <c r="G12" s="403" t="s">
        <v>519</v>
      </c>
      <c r="J12" s="35"/>
    </row>
    <row r="13" spans="2:10" ht="17.45" customHeight="1" x14ac:dyDescent="0.3">
      <c r="B13" s="798"/>
      <c r="C13" s="810"/>
      <c r="D13" s="400" t="s">
        <v>396</v>
      </c>
      <c r="E13" s="801"/>
      <c r="F13" s="404" t="s">
        <v>424</v>
      </c>
      <c r="G13" s="405"/>
      <c r="J13" s="35"/>
    </row>
    <row r="14" spans="2:10" ht="17.45" customHeight="1" x14ac:dyDescent="0.3">
      <c r="B14" s="798"/>
      <c r="C14" s="809"/>
      <c r="D14" s="400" t="s">
        <v>396</v>
      </c>
      <c r="E14" s="801"/>
      <c r="F14" s="404" t="s">
        <v>426</v>
      </c>
      <c r="G14" s="405" t="s">
        <v>520</v>
      </c>
      <c r="J14" s="35"/>
    </row>
    <row r="15" spans="2:10" ht="17.45" customHeight="1" x14ac:dyDescent="0.3">
      <c r="B15" s="798"/>
      <c r="C15" s="817" t="s">
        <v>504</v>
      </c>
      <c r="D15" s="400" t="s">
        <v>396</v>
      </c>
      <c r="E15" s="801"/>
      <c r="F15" s="404" t="s">
        <v>505</v>
      </c>
      <c r="G15" s="405"/>
      <c r="J15" s="35"/>
    </row>
    <row r="16" spans="2:10" ht="17.45" customHeight="1" x14ac:dyDescent="0.3">
      <c r="B16" s="798"/>
      <c r="C16" s="809"/>
      <c r="D16" s="400" t="s">
        <v>432</v>
      </c>
      <c r="E16" s="801"/>
      <c r="F16" s="404" t="s">
        <v>507</v>
      </c>
      <c r="G16" s="405"/>
      <c r="J16" s="35"/>
    </row>
    <row r="17" spans="2:10" ht="18" customHeight="1" thickBot="1" x14ac:dyDescent="0.35">
      <c r="B17" s="799"/>
      <c r="C17" s="173" t="s">
        <v>429</v>
      </c>
      <c r="D17" s="173" t="s">
        <v>396</v>
      </c>
      <c r="E17" s="807"/>
      <c r="F17" s="159" t="s">
        <v>428</v>
      </c>
      <c r="G17" s="160" t="s">
        <v>521</v>
      </c>
      <c r="J17" s="35"/>
    </row>
    <row r="18" spans="2:10" ht="18" customHeight="1" x14ac:dyDescent="0.3">
      <c r="B18" s="797" t="s">
        <v>434</v>
      </c>
      <c r="C18" s="800" t="s">
        <v>435</v>
      </c>
      <c r="D18" s="399" t="s">
        <v>432</v>
      </c>
      <c r="E18" s="399"/>
      <c r="F18" s="402" t="s">
        <v>1210</v>
      </c>
      <c r="G18" s="403" t="s">
        <v>1211</v>
      </c>
      <c r="J18" s="35"/>
    </row>
    <row r="19" spans="2:10" ht="17.45" customHeight="1" x14ac:dyDescent="0.3">
      <c r="B19" s="798"/>
      <c r="C19" s="801"/>
      <c r="D19" s="602" t="s">
        <v>396</v>
      </c>
      <c r="E19" s="602"/>
      <c r="F19" s="622" t="s">
        <v>436</v>
      </c>
      <c r="G19" s="623"/>
      <c r="J19" s="35"/>
    </row>
    <row r="20" spans="2:10" ht="17.45" customHeight="1" x14ac:dyDescent="0.3">
      <c r="B20" s="798"/>
      <c r="C20" s="802"/>
      <c r="D20" s="174" t="s">
        <v>396</v>
      </c>
      <c r="E20" s="174"/>
      <c r="F20" s="144" t="s">
        <v>441</v>
      </c>
      <c r="G20" s="146"/>
      <c r="J20" s="35"/>
    </row>
    <row r="21" spans="2:10" ht="17.45" customHeight="1" x14ac:dyDescent="0.3">
      <c r="B21" s="798"/>
      <c r="C21" s="806" t="s">
        <v>439</v>
      </c>
      <c r="D21" s="400" t="s">
        <v>432</v>
      </c>
      <c r="E21" s="806">
        <v>1</v>
      </c>
      <c r="F21" s="404" t="s">
        <v>531</v>
      </c>
      <c r="G21" s="146"/>
      <c r="J21" s="35"/>
    </row>
    <row r="22" spans="2:10" ht="17.45" customHeight="1" x14ac:dyDescent="0.3">
      <c r="B22" s="798"/>
      <c r="C22" s="801"/>
      <c r="D22" s="400" t="s">
        <v>396</v>
      </c>
      <c r="E22" s="801"/>
      <c r="F22" s="404" t="s">
        <v>437</v>
      </c>
      <c r="G22" s="146"/>
      <c r="J22" s="35"/>
    </row>
    <row r="23" spans="2:10" ht="18" customHeight="1" thickBot="1" x14ac:dyDescent="0.35">
      <c r="B23" s="799"/>
      <c r="C23" s="807"/>
      <c r="D23" s="173" t="s">
        <v>396</v>
      </c>
      <c r="E23" s="807"/>
      <c r="F23" s="159" t="s">
        <v>440</v>
      </c>
      <c r="G23" s="160"/>
      <c r="J23" s="35"/>
    </row>
    <row r="24" spans="2:10" ht="18" customHeight="1" x14ac:dyDescent="0.3">
      <c r="B24" s="797" t="s">
        <v>438</v>
      </c>
      <c r="C24" s="800" t="s">
        <v>435</v>
      </c>
      <c r="D24" s="399" t="s">
        <v>432</v>
      </c>
      <c r="E24" s="399"/>
      <c r="F24" s="402" t="s">
        <v>1210</v>
      </c>
      <c r="G24" s="403" t="s">
        <v>1211</v>
      </c>
      <c r="J24" s="35"/>
    </row>
    <row r="25" spans="2:10" ht="17.45" customHeight="1" x14ac:dyDescent="0.3">
      <c r="B25" s="798"/>
      <c r="C25" s="801"/>
      <c r="D25" s="602" t="s">
        <v>396</v>
      </c>
      <c r="E25" s="602"/>
      <c r="F25" s="622" t="s">
        <v>436</v>
      </c>
      <c r="G25" s="623"/>
      <c r="J25" s="35"/>
    </row>
    <row r="26" spans="2:10" ht="17.45" customHeight="1" x14ac:dyDescent="0.3">
      <c r="B26" s="798"/>
      <c r="C26" s="802"/>
      <c r="D26" s="174" t="s">
        <v>396</v>
      </c>
      <c r="E26" s="174"/>
      <c r="F26" s="144" t="s">
        <v>441</v>
      </c>
      <c r="G26" s="146"/>
      <c r="J26" s="35"/>
    </row>
    <row r="27" spans="2:10" ht="17.45" customHeight="1" x14ac:dyDescent="0.3">
      <c r="B27" s="798"/>
      <c r="C27" s="806" t="s">
        <v>439</v>
      </c>
      <c r="D27" s="400" t="s">
        <v>432</v>
      </c>
      <c r="E27" s="806">
        <v>1</v>
      </c>
      <c r="F27" s="404" t="s">
        <v>531</v>
      </c>
      <c r="G27" s="146"/>
      <c r="J27" s="35"/>
    </row>
    <row r="28" spans="2:10" ht="17.45" customHeight="1" x14ac:dyDescent="0.3">
      <c r="B28" s="798"/>
      <c r="C28" s="801"/>
      <c r="D28" s="400" t="s">
        <v>396</v>
      </c>
      <c r="E28" s="801"/>
      <c r="F28" s="404" t="s">
        <v>437</v>
      </c>
      <c r="G28" s="146"/>
      <c r="J28" s="35"/>
    </row>
    <row r="29" spans="2:10" ht="18" customHeight="1" thickBot="1" x14ac:dyDescent="0.35">
      <c r="B29" s="799"/>
      <c r="C29" s="807"/>
      <c r="D29" s="173" t="s">
        <v>396</v>
      </c>
      <c r="E29" s="807"/>
      <c r="F29" s="159" t="s">
        <v>440</v>
      </c>
      <c r="G29" s="160"/>
      <c r="J29" s="35"/>
    </row>
    <row r="30" spans="2:10" ht="16.149999999999999" customHeight="1" x14ac:dyDescent="0.3">
      <c r="B30" s="814" t="s">
        <v>431</v>
      </c>
      <c r="C30" s="808" t="s">
        <v>439</v>
      </c>
      <c r="D30" s="808" t="s">
        <v>432</v>
      </c>
      <c r="E30" s="399"/>
      <c r="F30" s="402" t="s">
        <v>533</v>
      </c>
      <c r="G30" s="403"/>
      <c r="J30" s="35"/>
    </row>
    <row r="31" spans="2:10" ht="16.149999999999999" customHeight="1" x14ac:dyDescent="0.3">
      <c r="B31" s="815"/>
      <c r="C31" s="810"/>
      <c r="D31" s="809"/>
      <c r="E31" s="400"/>
      <c r="F31" s="404" t="s">
        <v>532</v>
      </c>
      <c r="G31" s="405"/>
      <c r="J31" s="35"/>
    </row>
    <row r="32" spans="2:10" ht="16.149999999999999" customHeight="1" thickBot="1" x14ac:dyDescent="0.35">
      <c r="B32" s="816"/>
      <c r="C32" s="811"/>
      <c r="D32" s="408" t="s">
        <v>432</v>
      </c>
      <c r="E32" s="408"/>
      <c r="F32" s="406" t="s">
        <v>433</v>
      </c>
      <c r="G32" s="407" t="s">
        <v>522</v>
      </c>
      <c r="J32" s="35"/>
    </row>
    <row r="33" spans="2:10" x14ac:dyDescent="0.3">
      <c r="B33" s="797" t="s">
        <v>282</v>
      </c>
      <c r="C33" s="175" t="s">
        <v>442</v>
      </c>
      <c r="D33" s="175" t="s">
        <v>396</v>
      </c>
      <c r="E33" s="175"/>
      <c r="F33" s="179" t="s">
        <v>523</v>
      </c>
      <c r="G33" s="180"/>
      <c r="J33" s="35"/>
    </row>
    <row r="34" spans="2:10" ht="17.45" customHeight="1" x14ac:dyDescent="0.3">
      <c r="B34" s="798"/>
      <c r="C34" s="174" t="s">
        <v>443</v>
      </c>
      <c r="D34" s="174" t="s">
        <v>396</v>
      </c>
      <c r="E34" s="174"/>
      <c r="F34" s="144" t="s">
        <v>523</v>
      </c>
      <c r="G34" s="146"/>
      <c r="J34" s="35"/>
    </row>
    <row r="35" spans="2:10" ht="17.45" customHeight="1" x14ac:dyDescent="0.3">
      <c r="B35" s="798"/>
      <c r="C35" s="174" t="s">
        <v>444</v>
      </c>
      <c r="D35" s="174" t="s">
        <v>396</v>
      </c>
      <c r="E35" s="174"/>
      <c r="F35" s="144" t="s">
        <v>524</v>
      </c>
      <c r="G35" s="146"/>
      <c r="J35" s="35"/>
    </row>
    <row r="36" spans="2:10" ht="17.45" customHeight="1" x14ac:dyDescent="0.3">
      <c r="B36" s="798"/>
      <c r="C36" s="174" t="s">
        <v>445</v>
      </c>
      <c r="D36" s="174" t="s">
        <v>396</v>
      </c>
      <c r="E36" s="174"/>
      <c r="F36" s="144" t="s">
        <v>524</v>
      </c>
      <c r="G36" s="146"/>
      <c r="J36" s="35"/>
    </row>
    <row r="37" spans="2:10" ht="17.45" customHeight="1" x14ac:dyDescent="0.3">
      <c r="B37" s="798"/>
      <c r="C37" s="174" t="s">
        <v>446</v>
      </c>
      <c r="D37" s="174" t="s">
        <v>396</v>
      </c>
      <c r="E37" s="174"/>
      <c r="F37" s="144" t="s">
        <v>525</v>
      </c>
      <c r="G37" s="146"/>
      <c r="J37" s="35"/>
    </row>
    <row r="38" spans="2:10" ht="17.45" customHeight="1" x14ac:dyDescent="0.3">
      <c r="B38" s="798"/>
      <c r="C38" s="174" t="s">
        <v>447</v>
      </c>
      <c r="D38" s="174" t="s">
        <v>396</v>
      </c>
      <c r="E38" s="174"/>
      <c r="F38" s="144" t="s">
        <v>526</v>
      </c>
      <c r="G38" s="146"/>
      <c r="J38" s="35"/>
    </row>
    <row r="39" spans="2:10" ht="17.45" customHeight="1" x14ac:dyDescent="0.3">
      <c r="B39" s="798"/>
      <c r="C39" s="174" t="s">
        <v>448</v>
      </c>
      <c r="D39" s="174" t="s">
        <v>396</v>
      </c>
      <c r="E39" s="174"/>
      <c r="F39" s="144" t="s">
        <v>449</v>
      </c>
      <c r="G39" s="146"/>
      <c r="J39" s="35"/>
    </row>
    <row r="40" spans="2:10" ht="17.45" customHeight="1" x14ac:dyDescent="0.3">
      <c r="B40" s="798"/>
      <c r="C40" s="806" t="s">
        <v>457</v>
      </c>
      <c r="D40" s="174" t="s">
        <v>396</v>
      </c>
      <c r="E40" s="174"/>
      <c r="F40" s="144" t="s">
        <v>458</v>
      </c>
      <c r="G40" s="146"/>
      <c r="J40" s="35"/>
    </row>
    <row r="41" spans="2:10" ht="18" customHeight="1" thickBot="1" x14ac:dyDescent="0.35">
      <c r="B41" s="799"/>
      <c r="C41" s="807"/>
      <c r="D41" s="174" t="s">
        <v>396</v>
      </c>
      <c r="E41" s="56"/>
      <c r="F41" s="159" t="s">
        <v>459</v>
      </c>
      <c r="G41" s="160"/>
      <c r="J41" s="35"/>
    </row>
    <row r="42" spans="2:10" x14ac:dyDescent="0.3">
      <c r="B42" s="797" t="s">
        <v>451</v>
      </c>
      <c r="C42" s="800" t="s">
        <v>452</v>
      </c>
      <c r="D42" s="175" t="s">
        <v>396</v>
      </c>
      <c r="E42" s="175"/>
      <c r="F42" s="179" t="s">
        <v>450</v>
      </c>
      <c r="G42" s="180"/>
      <c r="J42" s="35"/>
    </row>
    <row r="43" spans="2:10" ht="17.45" customHeight="1" x14ac:dyDescent="0.3">
      <c r="B43" s="798"/>
      <c r="C43" s="802"/>
      <c r="D43" s="174" t="s">
        <v>396</v>
      </c>
      <c r="E43" s="174"/>
      <c r="F43" s="144" t="s">
        <v>527</v>
      </c>
      <c r="G43" s="146"/>
      <c r="J43" s="35"/>
    </row>
    <row r="44" spans="2:10" ht="17.45" customHeight="1" x14ac:dyDescent="0.3">
      <c r="B44" s="798"/>
      <c r="C44" s="806" t="s">
        <v>453</v>
      </c>
      <c r="D44" s="400" t="s">
        <v>396</v>
      </c>
      <c r="E44" s="400"/>
      <c r="F44" s="404" t="s">
        <v>454</v>
      </c>
      <c r="G44" s="146"/>
      <c r="J44" s="35"/>
    </row>
    <row r="45" spans="2:10" ht="17.45" customHeight="1" x14ac:dyDescent="0.3">
      <c r="B45" s="798"/>
      <c r="C45" s="801"/>
      <c r="D45" s="174" t="s">
        <v>396</v>
      </c>
      <c r="E45" s="174"/>
      <c r="F45" s="144" t="s">
        <v>456</v>
      </c>
      <c r="G45" s="146"/>
      <c r="J45" s="35"/>
    </row>
    <row r="46" spans="2:10" ht="17.45" customHeight="1" x14ac:dyDescent="0.3">
      <c r="B46" s="798"/>
      <c r="C46" s="802"/>
      <c r="D46" s="400" t="s">
        <v>396</v>
      </c>
      <c r="E46" s="400"/>
      <c r="F46" s="404" t="s">
        <v>528</v>
      </c>
      <c r="G46" s="146"/>
      <c r="J46" s="35"/>
    </row>
    <row r="47" spans="2:10" ht="18" customHeight="1" thickBot="1" x14ac:dyDescent="0.35">
      <c r="B47" s="799"/>
      <c r="C47" s="173" t="s">
        <v>280</v>
      </c>
      <c r="D47" s="401" t="s">
        <v>396</v>
      </c>
      <c r="E47" s="401"/>
      <c r="F47" s="624" t="s">
        <v>455</v>
      </c>
      <c r="G47" s="160"/>
      <c r="J47" s="35"/>
    </row>
    <row r="48" spans="2:10" ht="18" customHeight="1" x14ac:dyDescent="0.3">
      <c r="B48" s="797" t="s">
        <v>460</v>
      </c>
      <c r="C48" s="175" t="s">
        <v>534</v>
      </c>
      <c r="D48" s="175" t="s">
        <v>432</v>
      </c>
      <c r="E48" s="175"/>
      <c r="F48" s="179" t="s">
        <v>535</v>
      </c>
      <c r="G48" s="180"/>
      <c r="J48" s="35"/>
    </row>
    <row r="49" spans="2:10" ht="49.9" customHeight="1" x14ac:dyDescent="0.3">
      <c r="B49" s="798"/>
      <c r="C49" s="801" t="s">
        <v>281</v>
      </c>
      <c r="D49" s="177" t="s">
        <v>396</v>
      </c>
      <c r="E49" s="177"/>
      <c r="F49" s="212" t="s">
        <v>626</v>
      </c>
      <c r="G49" s="148"/>
      <c r="J49" s="35"/>
    </row>
    <row r="50" spans="2:10" ht="18" customHeight="1" thickBot="1" x14ac:dyDescent="0.35">
      <c r="B50" s="799"/>
      <c r="C50" s="807"/>
      <c r="D50" s="173" t="s">
        <v>396</v>
      </c>
      <c r="E50" s="173"/>
      <c r="F50" s="159" t="s">
        <v>529</v>
      </c>
      <c r="G50" s="160"/>
      <c r="J50" s="35"/>
    </row>
    <row r="51" spans="2:10" x14ac:dyDescent="0.3">
      <c r="B51" s="797" t="s">
        <v>463</v>
      </c>
      <c r="C51" s="175" t="s">
        <v>461</v>
      </c>
      <c r="D51" s="175" t="s">
        <v>420</v>
      </c>
      <c r="E51" s="175"/>
      <c r="F51" s="179" t="s">
        <v>462</v>
      </c>
      <c r="G51" s="180"/>
      <c r="J51" s="35"/>
    </row>
    <row r="52" spans="2:10" ht="18" customHeight="1" thickBot="1" x14ac:dyDescent="0.35">
      <c r="B52" s="799"/>
      <c r="C52" s="173" t="s">
        <v>464</v>
      </c>
      <c r="D52" s="173" t="s">
        <v>420</v>
      </c>
      <c r="E52" s="173"/>
      <c r="F52" s="159" t="s">
        <v>465</v>
      </c>
      <c r="G52" s="160"/>
      <c r="J52" s="35"/>
    </row>
    <row r="53" spans="2:10" x14ac:dyDescent="0.3">
      <c r="B53" s="797" t="s">
        <v>279</v>
      </c>
      <c r="C53" s="800" t="s">
        <v>466</v>
      </c>
      <c r="D53" s="175" t="s">
        <v>396</v>
      </c>
      <c r="E53" s="175"/>
      <c r="F53" s="179" t="s">
        <v>511</v>
      </c>
      <c r="G53" s="180"/>
      <c r="J53" s="35"/>
    </row>
    <row r="54" spans="2:10" ht="17.45" customHeight="1" x14ac:dyDescent="0.3">
      <c r="B54" s="798"/>
      <c r="C54" s="801"/>
      <c r="D54" s="806" t="s">
        <v>396</v>
      </c>
      <c r="E54" s="56"/>
      <c r="F54" s="144" t="s">
        <v>512</v>
      </c>
      <c r="G54" s="146"/>
      <c r="J54" s="35"/>
    </row>
    <row r="55" spans="2:10" ht="18" customHeight="1" thickBot="1" x14ac:dyDescent="0.35">
      <c r="B55" s="799"/>
      <c r="C55" s="807"/>
      <c r="D55" s="807"/>
      <c r="E55" s="176"/>
      <c r="F55" s="159" t="s">
        <v>513</v>
      </c>
      <c r="G55" s="160"/>
      <c r="J55" s="35"/>
    </row>
    <row r="56" spans="2:10" x14ac:dyDescent="0.3">
      <c r="B56" s="797" t="s">
        <v>467</v>
      </c>
      <c r="C56" s="175" t="s">
        <v>468</v>
      </c>
      <c r="D56" s="175" t="s">
        <v>396</v>
      </c>
      <c r="E56" s="175"/>
      <c r="F56" s="179" t="s">
        <v>474</v>
      </c>
      <c r="G56" s="180" t="s">
        <v>516</v>
      </c>
      <c r="J56" s="35"/>
    </row>
    <row r="57" spans="2:10" ht="17.45" customHeight="1" x14ac:dyDescent="0.3">
      <c r="B57" s="798"/>
      <c r="C57" s="603" t="s">
        <v>469</v>
      </c>
      <c r="D57" s="603" t="s">
        <v>396</v>
      </c>
      <c r="E57" s="400"/>
      <c r="F57" s="404" t="s">
        <v>475</v>
      </c>
      <c r="G57" s="405" t="s">
        <v>715</v>
      </c>
      <c r="J57" s="35"/>
    </row>
    <row r="58" spans="2:10" ht="17.45" customHeight="1" x14ac:dyDescent="0.3">
      <c r="B58" s="798"/>
      <c r="C58" s="817" t="s">
        <v>470</v>
      </c>
      <c r="D58" s="817" t="s">
        <v>432</v>
      </c>
      <c r="E58" s="400"/>
      <c r="F58" s="404" t="s">
        <v>476</v>
      </c>
      <c r="G58" s="405"/>
      <c r="J58" s="35"/>
    </row>
    <row r="59" spans="2:10" ht="18" customHeight="1" thickBot="1" x14ac:dyDescent="0.35">
      <c r="B59" s="799"/>
      <c r="C59" s="811"/>
      <c r="D59" s="811"/>
      <c r="E59" s="604"/>
      <c r="F59" s="624" t="s">
        <v>477</v>
      </c>
      <c r="G59" s="625"/>
      <c r="J59" s="35"/>
    </row>
    <row r="60" spans="2:10" x14ac:dyDescent="0.3">
      <c r="B60" s="797" t="s">
        <v>471</v>
      </c>
      <c r="C60" s="399" t="s">
        <v>472</v>
      </c>
      <c r="D60" s="399" t="s">
        <v>396</v>
      </c>
      <c r="E60" s="399"/>
      <c r="F60" s="402" t="s">
        <v>478</v>
      </c>
      <c r="G60" s="403"/>
      <c r="J60" s="35"/>
    </row>
    <row r="61" spans="2:10" ht="18" customHeight="1" thickBot="1" x14ac:dyDescent="0.35">
      <c r="B61" s="799"/>
      <c r="C61" s="401" t="s">
        <v>473</v>
      </c>
      <c r="D61" s="401" t="s">
        <v>432</v>
      </c>
      <c r="E61" s="401"/>
      <c r="F61" s="624" t="s">
        <v>479</v>
      </c>
      <c r="G61" s="625"/>
      <c r="J61" s="35"/>
    </row>
    <row r="62" spans="2:10" x14ac:dyDescent="0.3">
      <c r="B62" s="797" t="s">
        <v>480</v>
      </c>
      <c r="C62" s="808" t="s">
        <v>481</v>
      </c>
      <c r="D62" s="399" t="s">
        <v>396</v>
      </c>
      <c r="E62" s="808">
        <v>1</v>
      </c>
      <c r="F62" s="402" t="s">
        <v>482</v>
      </c>
      <c r="G62" s="403" t="s">
        <v>757</v>
      </c>
      <c r="J62" s="35"/>
    </row>
    <row r="63" spans="2:10" ht="17.45" customHeight="1" x14ac:dyDescent="0.3">
      <c r="B63" s="798"/>
      <c r="C63" s="809"/>
      <c r="D63" s="400" t="s">
        <v>396</v>
      </c>
      <c r="E63" s="809"/>
      <c r="F63" s="404" t="s">
        <v>483</v>
      </c>
      <c r="G63" s="405" t="s">
        <v>758</v>
      </c>
      <c r="J63" s="35"/>
    </row>
    <row r="64" spans="2:10" ht="17.45" customHeight="1" x14ac:dyDescent="0.3">
      <c r="B64" s="798"/>
      <c r="C64" s="806" t="s">
        <v>484</v>
      </c>
      <c r="D64" s="174" t="s">
        <v>396</v>
      </c>
      <c r="E64" s="174"/>
      <c r="F64" s="144" t="s">
        <v>485</v>
      </c>
      <c r="G64" s="146" t="s">
        <v>486</v>
      </c>
      <c r="J64" s="35"/>
    </row>
    <row r="65" spans="2:10" ht="17.45" customHeight="1" x14ac:dyDescent="0.3">
      <c r="B65" s="798"/>
      <c r="C65" s="802"/>
      <c r="D65" s="174" t="s">
        <v>396</v>
      </c>
      <c r="E65" s="174"/>
      <c r="F65" s="144" t="s">
        <v>514</v>
      </c>
      <c r="G65" s="146"/>
      <c r="J65" s="35"/>
    </row>
    <row r="66" spans="2:10" ht="17.45" customHeight="1" x14ac:dyDescent="0.3">
      <c r="B66" s="798"/>
      <c r="C66" s="400" t="s">
        <v>487</v>
      </c>
      <c r="D66" s="400" t="s">
        <v>396</v>
      </c>
      <c r="E66" s="400"/>
      <c r="F66" s="404" t="s">
        <v>488</v>
      </c>
      <c r="G66" s="405" t="s">
        <v>486</v>
      </c>
      <c r="J66" s="35"/>
    </row>
    <row r="67" spans="2:10" ht="17.45" customHeight="1" x14ac:dyDescent="0.3">
      <c r="B67" s="798"/>
      <c r="C67" s="400" t="s">
        <v>489</v>
      </c>
      <c r="D67" s="400" t="s">
        <v>396</v>
      </c>
      <c r="E67" s="400"/>
      <c r="F67" s="404" t="s">
        <v>2152</v>
      </c>
      <c r="G67" s="405" t="s">
        <v>722</v>
      </c>
      <c r="J67" s="35"/>
    </row>
    <row r="68" spans="2:10" ht="18" customHeight="1" thickBot="1" x14ac:dyDescent="0.35">
      <c r="B68" s="799"/>
      <c r="C68" s="173" t="s">
        <v>490</v>
      </c>
      <c r="D68" s="174" t="s">
        <v>396</v>
      </c>
      <c r="E68" s="56"/>
      <c r="F68" s="159" t="s">
        <v>491</v>
      </c>
      <c r="G68" s="160"/>
      <c r="J68" s="35"/>
    </row>
    <row r="69" spans="2:10" x14ac:dyDescent="0.3">
      <c r="B69" s="797" t="s">
        <v>492</v>
      </c>
      <c r="C69" s="399" t="s">
        <v>493</v>
      </c>
      <c r="D69" s="399" t="s">
        <v>396</v>
      </c>
      <c r="E69" s="399"/>
      <c r="F69" s="402" t="s">
        <v>496</v>
      </c>
      <c r="G69" s="180"/>
      <c r="J69" s="35"/>
    </row>
    <row r="70" spans="2:10" ht="18" customHeight="1" thickBot="1" x14ac:dyDescent="0.35">
      <c r="B70" s="799"/>
      <c r="C70" s="173" t="s">
        <v>494</v>
      </c>
      <c r="D70" s="173" t="s">
        <v>432</v>
      </c>
      <c r="E70" s="173"/>
      <c r="F70" s="159" t="s">
        <v>495</v>
      </c>
      <c r="G70" s="184"/>
      <c r="J70" s="35"/>
    </row>
    <row r="71" spans="2:10" ht="14.25" thickBot="1" x14ac:dyDescent="0.35">
      <c r="B71" s="161" t="s">
        <v>497</v>
      </c>
      <c r="C71" s="185" t="s">
        <v>497</v>
      </c>
      <c r="D71" s="185" t="s">
        <v>396</v>
      </c>
      <c r="E71" s="185"/>
      <c r="F71" s="186" t="s">
        <v>498</v>
      </c>
      <c r="G71" s="187"/>
      <c r="J71" s="35"/>
    </row>
    <row r="72" spans="2:10" ht="14.25" thickBot="1" x14ac:dyDescent="0.35">
      <c r="B72" s="161" t="s">
        <v>499</v>
      </c>
      <c r="C72" s="185" t="s">
        <v>499</v>
      </c>
      <c r="D72" s="185" t="s">
        <v>396</v>
      </c>
      <c r="E72" s="185"/>
      <c r="F72" s="186" t="s">
        <v>500</v>
      </c>
      <c r="G72" s="187"/>
      <c r="J72" s="35"/>
    </row>
    <row r="73" spans="2:10" x14ac:dyDescent="0.3">
      <c r="B73" s="797" t="s">
        <v>501</v>
      </c>
      <c r="C73" s="808" t="s">
        <v>502</v>
      </c>
      <c r="D73" s="399" t="s">
        <v>396</v>
      </c>
      <c r="E73" s="399"/>
      <c r="F73" s="402" t="s">
        <v>503</v>
      </c>
      <c r="G73" s="403"/>
      <c r="J73" s="35"/>
    </row>
    <row r="74" spans="2:10" ht="18" customHeight="1" thickBot="1" x14ac:dyDescent="0.35">
      <c r="B74" s="799"/>
      <c r="C74" s="811"/>
      <c r="D74" s="401" t="s">
        <v>396</v>
      </c>
      <c r="E74" s="401"/>
      <c r="F74" s="624" t="s">
        <v>2153</v>
      </c>
      <c r="G74" s="625"/>
      <c r="J74" s="35"/>
    </row>
    <row r="75" spans="2:10" ht="14.25" thickBot="1" x14ac:dyDescent="0.35">
      <c r="B75" s="161" t="s">
        <v>508</v>
      </c>
      <c r="C75" s="626" t="s">
        <v>509</v>
      </c>
      <c r="D75" s="626" t="s">
        <v>396</v>
      </c>
      <c r="E75" s="626"/>
      <c r="F75" s="627" t="s">
        <v>510</v>
      </c>
      <c r="G75" s="628"/>
      <c r="J75" s="35"/>
    </row>
    <row r="76" spans="2:10" x14ac:dyDescent="0.3">
      <c r="B76" s="812" t="s">
        <v>517</v>
      </c>
      <c r="C76" s="813" t="s">
        <v>518</v>
      </c>
      <c r="D76" s="177" t="s">
        <v>396</v>
      </c>
      <c r="E76" s="177"/>
      <c r="F76" s="145" t="s">
        <v>511</v>
      </c>
      <c r="G76" s="148"/>
      <c r="J76" s="35"/>
    </row>
    <row r="77" spans="2:10" ht="18" customHeight="1" thickBot="1" x14ac:dyDescent="0.35">
      <c r="B77" s="799"/>
      <c r="C77" s="807"/>
      <c r="D77" s="173" t="s">
        <v>396</v>
      </c>
      <c r="E77" s="173"/>
      <c r="F77" s="159" t="s">
        <v>515</v>
      </c>
      <c r="G77" s="160"/>
      <c r="J77" s="35"/>
    </row>
    <row r="78" spans="2:10" x14ac:dyDescent="0.3">
      <c r="B78" s="812" t="s">
        <v>704</v>
      </c>
      <c r="C78" s="813" t="s">
        <v>705</v>
      </c>
      <c r="D78" s="206" t="s">
        <v>396</v>
      </c>
      <c r="E78" s="206"/>
      <c r="F78" s="145" t="s">
        <v>708</v>
      </c>
      <c r="G78" s="148" t="s">
        <v>706</v>
      </c>
      <c r="J78" s="35"/>
    </row>
    <row r="79" spans="2:10" ht="18" customHeight="1" thickBot="1" x14ac:dyDescent="0.35">
      <c r="B79" s="799"/>
      <c r="C79" s="807"/>
      <c r="D79" s="209" t="s">
        <v>396</v>
      </c>
      <c r="E79" s="209"/>
      <c r="F79" s="159" t="s">
        <v>709</v>
      </c>
      <c r="G79" s="160" t="s">
        <v>707</v>
      </c>
      <c r="J79" s="35"/>
    </row>
    <row r="80" spans="2:10" s="93" customFormat="1" x14ac:dyDescent="0.3">
      <c r="B80" s="803" t="s">
        <v>698</v>
      </c>
      <c r="C80" s="399" t="s">
        <v>699</v>
      </c>
      <c r="D80" s="399" t="s">
        <v>396</v>
      </c>
      <c r="E80" s="808">
        <v>1</v>
      </c>
      <c r="F80" s="409" t="s">
        <v>710</v>
      </c>
      <c r="G80" s="410" t="s">
        <v>782</v>
      </c>
    </row>
    <row r="81" spans="2:10" s="93" customFormat="1" ht="17.45" customHeight="1" x14ac:dyDescent="0.3">
      <c r="B81" s="804"/>
      <c r="C81" s="400" t="s">
        <v>700</v>
      </c>
      <c r="D81" s="400" t="s">
        <v>396</v>
      </c>
      <c r="E81" s="810"/>
      <c r="F81" s="411" t="s">
        <v>711</v>
      </c>
      <c r="G81" s="412" t="s">
        <v>783</v>
      </c>
    </row>
    <row r="82" spans="2:10" s="93" customFormat="1" ht="17.45" customHeight="1" x14ac:dyDescent="0.3">
      <c r="B82" s="804"/>
      <c r="C82" s="400" t="s">
        <v>701</v>
      </c>
      <c r="D82" s="400" t="s">
        <v>396</v>
      </c>
      <c r="E82" s="810"/>
      <c r="F82" s="411" t="s">
        <v>712</v>
      </c>
      <c r="G82" s="412" t="s">
        <v>784</v>
      </c>
    </row>
    <row r="83" spans="2:10" s="93" customFormat="1" ht="17.45" customHeight="1" x14ac:dyDescent="0.3">
      <c r="B83" s="804"/>
      <c r="C83" s="400" t="s">
        <v>780</v>
      </c>
      <c r="D83" s="400" t="s">
        <v>396</v>
      </c>
      <c r="E83" s="810"/>
      <c r="F83" s="411" t="s">
        <v>781</v>
      </c>
      <c r="G83" s="412" t="s">
        <v>785</v>
      </c>
    </row>
    <row r="84" spans="2:10" s="93" customFormat="1" ht="17.45" customHeight="1" x14ac:dyDescent="0.3">
      <c r="B84" s="804"/>
      <c r="C84" s="400" t="s">
        <v>702</v>
      </c>
      <c r="D84" s="400" t="s">
        <v>396</v>
      </c>
      <c r="E84" s="810"/>
      <c r="F84" s="411" t="s">
        <v>713</v>
      </c>
      <c r="G84" s="412" t="s">
        <v>786</v>
      </c>
    </row>
    <row r="85" spans="2:10" s="93" customFormat="1" ht="18" customHeight="1" thickBot="1" x14ac:dyDescent="0.35">
      <c r="B85" s="805"/>
      <c r="C85" s="401" t="s">
        <v>703</v>
      </c>
      <c r="D85" s="401" t="s">
        <v>396</v>
      </c>
      <c r="E85" s="811"/>
      <c r="F85" s="413" t="s">
        <v>714</v>
      </c>
      <c r="G85" s="414" t="s">
        <v>787</v>
      </c>
    </row>
    <row r="86" spans="2:10" s="93" customFormat="1" ht="14.25" thickBot="1" x14ac:dyDescent="0.35">
      <c r="B86" s="161" t="s">
        <v>733</v>
      </c>
      <c r="C86" s="185" t="s">
        <v>734</v>
      </c>
      <c r="D86" s="185" t="s">
        <v>396</v>
      </c>
      <c r="E86" s="185"/>
      <c r="F86" s="264" t="s">
        <v>735</v>
      </c>
      <c r="G86" s="162"/>
    </row>
    <row r="87" spans="2:10" x14ac:dyDescent="0.3">
      <c r="D87" s="93"/>
      <c r="E87" s="93"/>
      <c r="J87" s="35"/>
    </row>
    <row r="88" spans="2:10" x14ac:dyDescent="0.3">
      <c r="D88" s="93"/>
      <c r="E88" s="93"/>
      <c r="J88" s="35"/>
    </row>
    <row r="89" spans="2:10" x14ac:dyDescent="0.3">
      <c r="D89" s="93"/>
      <c r="E89" s="93"/>
      <c r="J89" s="35"/>
    </row>
    <row r="90" spans="2:10" x14ac:dyDescent="0.3">
      <c r="D90" s="93"/>
      <c r="E90" s="93"/>
      <c r="J90" s="35"/>
    </row>
    <row r="91" spans="2:10" x14ac:dyDescent="0.3">
      <c r="D91" s="93"/>
      <c r="E91" s="93"/>
      <c r="J91" s="35"/>
    </row>
    <row r="92" spans="2:10" x14ac:dyDescent="0.3">
      <c r="D92" s="93"/>
      <c r="E92" s="93"/>
      <c r="J92" s="35"/>
    </row>
    <row r="93" spans="2:10" x14ac:dyDescent="0.3">
      <c r="D93" s="93"/>
      <c r="E93" s="93"/>
      <c r="J93" s="35"/>
    </row>
    <row r="94" spans="2:10" x14ac:dyDescent="0.3">
      <c r="D94" s="93"/>
      <c r="E94" s="93"/>
      <c r="J94" s="35"/>
    </row>
    <row r="95" spans="2:10" x14ac:dyDescent="0.3">
      <c r="D95" s="93"/>
      <c r="E95" s="93"/>
      <c r="J95" s="35"/>
    </row>
    <row r="96" spans="2:10" x14ac:dyDescent="0.3">
      <c r="D96" s="93"/>
      <c r="E96" s="93"/>
      <c r="J96" s="35"/>
    </row>
    <row r="97" spans="2:10" x14ac:dyDescent="0.3">
      <c r="D97" s="93"/>
      <c r="E97" s="93"/>
      <c r="J97" s="35"/>
    </row>
    <row r="98" spans="2:10" x14ac:dyDescent="0.3">
      <c r="D98" s="93"/>
      <c r="E98" s="93"/>
      <c r="J98" s="35"/>
    </row>
    <row r="99" spans="2:10" x14ac:dyDescent="0.3">
      <c r="D99" s="93"/>
      <c r="E99" s="93"/>
      <c r="J99" s="35"/>
    </row>
    <row r="100" spans="2:10" x14ac:dyDescent="0.3">
      <c r="C100" s="183"/>
      <c r="D100" s="118"/>
      <c r="E100" s="118"/>
    </row>
    <row r="101" spans="2:10" x14ac:dyDescent="0.3">
      <c r="C101" s="183"/>
      <c r="D101" s="118"/>
      <c r="E101" s="118"/>
    </row>
    <row r="102" spans="2:10" x14ac:dyDescent="0.3">
      <c r="C102" s="183"/>
      <c r="D102" s="118"/>
      <c r="E102" s="118"/>
    </row>
    <row r="103" spans="2:10" x14ac:dyDescent="0.3">
      <c r="C103" s="183"/>
      <c r="D103" s="118"/>
      <c r="E103" s="118"/>
    </row>
    <row r="104" spans="2:10" x14ac:dyDescent="0.3">
      <c r="C104" s="183"/>
      <c r="D104" s="118"/>
      <c r="E104" s="118"/>
    </row>
    <row r="105" spans="2:10" x14ac:dyDescent="0.3">
      <c r="C105" s="183"/>
      <c r="D105" s="118"/>
      <c r="E105" s="118"/>
    </row>
    <row r="106" spans="2:10" x14ac:dyDescent="0.3">
      <c r="C106" s="183"/>
      <c r="D106" s="118"/>
      <c r="E106" s="118"/>
    </row>
    <row r="107" spans="2:10" x14ac:dyDescent="0.3">
      <c r="C107" s="183"/>
      <c r="D107" s="118"/>
      <c r="E107" s="118"/>
    </row>
    <row r="108" spans="2:10" x14ac:dyDescent="0.3">
      <c r="C108" s="183"/>
      <c r="D108" s="118"/>
      <c r="E108" s="118"/>
    </row>
    <row r="109" spans="2:10" x14ac:dyDescent="0.3">
      <c r="C109" s="183"/>
      <c r="D109" s="118"/>
      <c r="E109" s="118"/>
    </row>
    <row r="110" spans="2:10" x14ac:dyDescent="0.3">
      <c r="B110" s="36"/>
    </row>
    <row r="117" spans="2:2" x14ac:dyDescent="0.3">
      <c r="B117" s="36"/>
    </row>
  </sheetData>
  <mergeCells count="47">
    <mergeCell ref="E62:E63"/>
    <mergeCell ref="B6:B11"/>
    <mergeCell ref="C6:C8"/>
    <mergeCell ref="C9:C10"/>
    <mergeCell ref="B12:B17"/>
    <mergeCell ref="C12:C14"/>
    <mergeCell ref="C15:C16"/>
    <mergeCell ref="E6:E11"/>
    <mergeCell ref="E12:E17"/>
    <mergeCell ref="E21:E23"/>
    <mergeCell ref="E27:E29"/>
    <mergeCell ref="B33:B41"/>
    <mergeCell ref="C40:C41"/>
    <mergeCell ref="D58:D59"/>
    <mergeCell ref="D54:D55"/>
    <mergeCell ref="B42:B47"/>
    <mergeCell ref="E80:E85"/>
    <mergeCell ref="B78:B79"/>
    <mergeCell ref="C78:C79"/>
    <mergeCell ref="C21:C23"/>
    <mergeCell ref="C27:C29"/>
    <mergeCell ref="B30:B32"/>
    <mergeCell ref="C30:C32"/>
    <mergeCell ref="B73:B74"/>
    <mergeCell ref="C73:C74"/>
    <mergeCell ref="B76:B77"/>
    <mergeCell ref="C76:C77"/>
    <mergeCell ref="B53:B55"/>
    <mergeCell ref="C53:C55"/>
    <mergeCell ref="B56:B59"/>
    <mergeCell ref="C58:C59"/>
    <mergeCell ref="D30:D31"/>
    <mergeCell ref="B18:B23"/>
    <mergeCell ref="C18:C20"/>
    <mergeCell ref="B24:B29"/>
    <mergeCell ref="C24:C26"/>
    <mergeCell ref="B80:B85"/>
    <mergeCell ref="B69:B70"/>
    <mergeCell ref="C42:C43"/>
    <mergeCell ref="C44:C46"/>
    <mergeCell ref="C49:C50"/>
    <mergeCell ref="B51:B52"/>
    <mergeCell ref="B48:B50"/>
    <mergeCell ref="B60:B61"/>
    <mergeCell ref="B62:B68"/>
    <mergeCell ref="C62:C63"/>
    <mergeCell ref="C64:C6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I33" sqref="I32:I33"/>
    </sheetView>
  </sheetViews>
  <sheetFormatPr defaultColWidth="8.75" defaultRowHeight="13.5" x14ac:dyDescent="0.3"/>
  <cols>
    <col min="1" max="16384" width="8.75" style="103"/>
  </cols>
  <sheetData>
    <row r="2" spans="2:3" ht="17.25" x14ac:dyDescent="0.3">
      <c r="B2" s="92" t="s">
        <v>263</v>
      </c>
    </row>
    <row r="4" spans="2:3" x14ac:dyDescent="0.3">
      <c r="B4" s="36" t="s">
        <v>127</v>
      </c>
    </row>
    <row r="5" spans="2:3" x14ac:dyDescent="0.3">
      <c r="C5" s="103" t="s">
        <v>264</v>
      </c>
    </row>
    <row r="6" spans="2:3" x14ac:dyDescent="0.3">
      <c r="C6" s="103" t="s">
        <v>265</v>
      </c>
    </row>
    <row r="7" spans="2:3" x14ac:dyDescent="0.3">
      <c r="C7" s="103" t="s">
        <v>266</v>
      </c>
    </row>
    <row r="8" spans="2:3" x14ac:dyDescent="0.3">
      <c r="C8" s="103" t="s">
        <v>267</v>
      </c>
    </row>
    <row r="10" spans="2:3" x14ac:dyDescent="0.3">
      <c r="C10" s="103" t="s">
        <v>268</v>
      </c>
    </row>
    <row r="11" spans="2:3" x14ac:dyDescent="0.3">
      <c r="C11" s="103" t="s">
        <v>751</v>
      </c>
    </row>
    <row r="13" spans="2:3" x14ac:dyDescent="0.3">
      <c r="B13" s="36" t="s">
        <v>269</v>
      </c>
    </row>
    <row r="14" spans="2:3" x14ac:dyDescent="0.3">
      <c r="C14" s="103" t="s">
        <v>270</v>
      </c>
    </row>
    <row r="15" spans="2:3" x14ac:dyDescent="0.3">
      <c r="C15" s="103" t="s">
        <v>271</v>
      </c>
    </row>
    <row r="16" spans="2:3" x14ac:dyDescent="0.3">
      <c r="C16" s="103" t="s">
        <v>272</v>
      </c>
    </row>
    <row r="17" spans="2:3" x14ac:dyDescent="0.3">
      <c r="C17" s="103" t="s">
        <v>273</v>
      </c>
    </row>
    <row r="18" spans="2:3" x14ac:dyDescent="0.3">
      <c r="C18" s="103" t="s">
        <v>274</v>
      </c>
    </row>
    <row r="20" spans="2:3" x14ac:dyDescent="0.3">
      <c r="B20" s="36" t="s">
        <v>627</v>
      </c>
    </row>
    <row r="21" spans="2:3" x14ac:dyDescent="0.3">
      <c r="C21" s="103" t="s">
        <v>628</v>
      </c>
    </row>
    <row r="22" spans="2:3" x14ac:dyDescent="0.3">
      <c r="C22" s="103" t="s">
        <v>629</v>
      </c>
    </row>
    <row r="23" spans="2:3" x14ac:dyDescent="0.3">
      <c r="C23" s="103" t="s">
        <v>630</v>
      </c>
    </row>
    <row r="24" spans="2:3" x14ac:dyDescent="0.3">
      <c r="C24" s="103" t="s">
        <v>749</v>
      </c>
    </row>
    <row r="26" spans="2:3" x14ac:dyDescent="0.3">
      <c r="B26" s="36" t="s">
        <v>716</v>
      </c>
    </row>
    <row r="27" spans="2:3" x14ac:dyDescent="0.3">
      <c r="C27" s="103" t="s">
        <v>717</v>
      </c>
    </row>
    <row r="28" spans="2:3" x14ac:dyDescent="0.3">
      <c r="C28" s="103" t="s">
        <v>718</v>
      </c>
    </row>
    <row r="29" spans="2:3" x14ac:dyDescent="0.3">
      <c r="C29" s="103" t="s">
        <v>729</v>
      </c>
    </row>
    <row r="30" spans="2:3" x14ac:dyDescent="0.3">
      <c r="C30" s="103" t="s">
        <v>730</v>
      </c>
    </row>
    <row r="31" spans="2:3" x14ac:dyDescent="0.3">
      <c r="C31" s="103" t="s">
        <v>731</v>
      </c>
    </row>
    <row r="32" spans="2:3" x14ac:dyDescent="0.3">
      <c r="C32" s="103" t="s">
        <v>750</v>
      </c>
    </row>
    <row r="34" spans="2:3" x14ac:dyDescent="0.3">
      <c r="B34" s="37" t="s">
        <v>752</v>
      </c>
    </row>
    <row r="35" spans="2:3" x14ac:dyDescent="0.3">
      <c r="C35" s="54" t="s">
        <v>753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topLeftCell="A76" zoomScale="90" zoomScaleNormal="90" workbookViewId="0">
      <selection activeCell="L90" sqref="L90"/>
    </sheetView>
  </sheetViews>
  <sheetFormatPr defaultColWidth="9" defaultRowHeight="13.5" x14ac:dyDescent="0.3"/>
  <cols>
    <col min="1" max="1" width="5.75" style="35" customWidth="1"/>
    <col min="2" max="18" width="8.75" style="35" customWidth="1"/>
    <col min="19" max="19" width="8.75" style="83" customWidth="1"/>
    <col min="20" max="21" width="8.75" style="35" customWidth="1"/>
    <col min="22" max="24" width="10.625" style="35" customWidth="1"/>
    <col min="25" max="29" width="4.625" style="35" customWidth="1"/>
    <col min="30" max="16384" width="9" style="35"/>
  </cols>
  <sheetData>
    <row r="2" spans="2:14" x14ac:dyDescent="0.3">
      <c r="B2" s="36" t="s">
        <v>43</v>
      </c>
    </row>
    <row r="3" spans="2:14" x14ac:dyDescent="0.3">
      <c r="B3" s="35" t="s">
        <v>217</v>
      </c>
    </row>
    <row r="4" spans="2:14" x14ac:dyDescent="0.3">
      <c r="B4" s="35" t="s">
        <v>218</v>
      </c>
    </row>
    <row r="5" spans="2:14" ht="14.25" thickBot="1" x14ac:dyDescent="0.35"/>
    <row r="6" spans="2:14" ht="18" customHeight="1" thickBot="1" x14ac:dyDescent="0.35">
      <c r="C6" s="123" t="s">
        <v>203</v>
      </c>
      <c r="D6" s="124" t="s">
        <v>204</v>
      </c>
      <c r="E6" s="819" t="s">
        <v>205</v>
      </c>
      <c r="F6" s="820"/>
      <c r="G6" s="820" t="s">
        <v>34</v>
      </c>
      <c r="H6" s="820"/>
      <c r="I6" s="820"/>
      <c r="J6" s="820"/>
      <c r="K6" s="820"/>
      <c r="L6" s="820"/>
      <c r="M6" s="820"/>
      <c r="N6" s="827"/>
    </row>
    <row r="7" spans="2:14" ht="100.15" customHeight="1" x14ac:dyDescent="0.3">
      <c r="C7" s="128" t="s">
        <v>36</v>
      </c>
      <c r="D7" s="129">
        <v>0</v>
      </c>
      <c r="E7" s="821" t="s">
        <v>207</v>
      </c>
      <c r="F7" s="822"/>
      <c r="G7" s="828" t="s">
        <v>211</v>
      </c>
      <c r="H7" s="828"/>
      <c r="I7" s="828"/>
      <c r="J7" s="828"/>
      <c r="K7" s="828"/>
      <c r="L7" s="828"/>
      <c r="M7" s="828"/>
      <c r="N7" s="829"/>
    </row>
    <row r="8" spans="2:14" ht="100.15" customHeight="1" x14ac:dyDescent="0.3">
      <c r="C8" s="130">
        <v>0</v>
      </c>
      <c r="D8" s="131">
        <v>1</v>
      </c>
      <c r="E8" s="823" t="s">
        <v>208</v>
      </c>
      <c r="F8" s="824"/>
      <c r="G8" s="830" t="s">
        <v>210</v>
      </c>
      <c r="H8" s="830"/>
      <c r="I8" s="830"/>
      <c r="J8" s="830"/>
      <c r="K8" s="830"/>
      <c r="L8" s="830"/>
      <c r="M8" s="830"/>
      <c r="N8" s="831"/>
    </row>
    <row r="9" spans="2:14" ht="18" customHeight="1" thickBot="1" x14ac:dyDescent="0.35">
      <c r="C9" s="133">
        <v>1</v>
      </c>
      <c r="D9" s="134">
        <v>1</v>
      </c>
      <c r="E9" s="825" t="s">
        <v>209</v>
      </c>
      <c r="F9" s="826"/>
      <c r="G9" s="826" t="s">
        <v>206</v>
      </c>
      <c r="H9" s="826"/>
      <c r="I9" s="826"/>
      <c r="J9" s="826"/>
      <c r="K9" s="826"/>
      <c r="L9" s="826"/>
      <c r="M9" s="826"/>
      <c r="N9" s="832"/>
    </row>
    <row r="10" spans="2:14" x14ac:dyDescent="0.3">
      <c r="C10" s="122"/>
      <c r="D10" s="122"/>
      <c r="E10" s="44"/>
      <c r="F10" s="44"/>
    </row>
    <row r="11" spans="2:14" x14ac:dyDescent="0.3">
      <c r="B11" s="35" t="s">
        <v>219</v>
      </c>
      <c r="C11" s="122"/>
      <c r="D11" s="122"/>
      <c r="E11" s="44"/>
      <c r="F11" s="44"/>
    </row>
    <row r="12" spans="2:14" x14ac:dyDescent="0.3">
      <c r="B12" s="35" t="s">
        <v>220</v>
      </c>
      <c r="C12" s="125"/>
      <c r="D12" s="125"/>
      <c r="E12" s="44"/>
      <c r="F12" s="44"/>
    </row>
    <row r="13" spans="2:14" x14ac:dyDescent="0.3">
      <c r="B13" s="35" t="s">
        <v>221</v>
      </c>
      <c r="C13" s="122"/>
      <c r="D13" s="122"/>
      <c r="E13" s="44"/>
      <c r="F13" s="44"/>
    </row>
    <row r="14" spans="2:14" x14ac:dyDescent="0.3">
      <c r="B14" s="35" t="s">
        <v>225</v>
      </c>
      <c r="C14" s="125"/>
      <c r="D14" s="125"/>
      <c r="E14" s="44"/>
      <c r="F14" s="44"/>
    </row>
    <row r="15" spans="2:14" x14ac:dyDescent="0.3">
      <c r="B15" s="35" t="s">
        <v>224</v>
      </c>
      <c r="C15" s="125"/>
      <c r="D15" s="125"/>
      <c r="E15" s="44"/>
      <c r="F15" s="44"/>
    </row>
    <row r="16" spans="2:14" x14ac:dyDescent="0.3">
      <c r="B16" s="35" t="s">
        <v>223</v>
      </c>
      <c r="C16" s="125"/>
      <c r="D16" s="125"/>
      <c r="E16" s="44"/>
      <c r="F16" s="44"/>
    </row>
    <row r="17" spans="2:6" x14ac:dyDescent="0.3">
      <c r="B17" s="35" t="s">
        <v>222</v>
      </c>
      <c r="C17" s="125"/>
      <c r="D17" s="125"/>
      <c r="E17" s="44"/>
      <c r="F17" s="44"/>
    </row>
    <row r="19" spans="2:6" x14ac:dyDescent="0.3">
      <c r="B19" s="35" t="s">
        <v>226</v>
      </c>
    </row>
    <row r="20" spans="2:6" x14ac:dyDescent="0.3">
      <c r="B20" s="35" t="s">
        <v>230</v>
      </c>
    </row>
    <row r="21" spans="2:6" x14ac:dyDescent="0.3">
      <c r="B21" s="35" t="s">
        <v>231</v>
      </c>
    </row>
    <row r="22" spans="2:6" x14ac:dyDescent="0.3">
      <c r="B22" s="35" t="s">
        <v>234</v>
      </c>
    </row>
    <row r="23" spans="2:6" x14ac:dyDescent="0.3">
      <c r="B23" s="35" t="s">
        <v>232</v>
      </c>
    </row>
    <row r="24" spans="2:6" x14ac:dyDescent="0.3">
      <c r="B24" s="35" t="s">
        <v>227</v>
      </c>
    </row>
    <row r="25" spans="2:6" x14ac:dyDescent="0.3">
      <c r="B25" s="35" t="s">
        <v>228</v>
      </c>
    </row>
    <row r="26" spans="2:6" x14ac:dyDescent="0.3">
      <c r="B26" s="35" t="s">
        <v>229</v>
      </c>
    </row>
    <row r="27" spans="2:6" x14ac:dyDescent="0.3">
      <c r="B27" s="35" t="s">
        <v>233</v>
      </c>
    </row>
    <row r="28" spans="2:6" x14ac:dyDescent="0.3">
      <c r="B28" s="35" t="s">
        <v>235</v>
      </c>
    </row>
    <row r="29" spans="2:6" x14ac:dyDescent="0.3">
      <c r="B29" s="53" t="s">
        <v>236</v>
      </c>
    </row>
    <row r="30" spans="2:6" x14ac:dyDescent="0.3">
      <c r="B30" s="54" t="s">
        <v>237</v>
      </c>
    </row>
    <row r="31" spans="2:6" x14ac:dyDescent="0.3">
      <c r="B31" s="132"/>
    </row>
    <row r="33" spans="2:2" x14ac:dyDescent="0.3">
      <c r="B33" s="36" t="s">
        <v>238</v>
      </c>
    </row>
    <row r="34" spans="2:2" x14ac:dyDescent="0.3">
      <c r="B34" s="35" t="s">
        <v>240</v>
      </c>
    </row>
    <row r="35" spans="2:2" x14ac:dyDescent="0.3">
      <c r="B35" s="35" t="s">
        <v>748</v>
      </c>
    </row>
    <row r="58" spans="2:2" x14ac:dyDescent="0.3">
      <c r="B58" s="35" t="s">
        <v>239</v>
      </c>
    </row>
    <row r="59" spans="2:2" x14ac:dyDescent="0.3">
      <c r="B59" s="35" t="s">
        <v>241</v>
      </c>
    </row>
    <row r="67" spans="2:8" x14ac:dyDescent="0.3">
      <c r="B67" s="36" t="s">
        <v>242</v>
      </c>
    </row>
    <row r="68" spans="2:8" x14ac:dyDescent="0.3">
      <c r="B68" s="135" t="s">
        <v>243</v>
      </c>
    </row>
    <row r="69" spans="2:8" x14ac:dyDescent="0.3">
      <c r="B69" s="136" t="s">
        <v>244</v>
      </c>
    </row>
    <row r="70" spans="2:8" x14ac:dyDescent="0.3">
      <c r="B70" s="136" t="s">
        <v>245</v>
      </c>
    </row>
    <row r="72" spans="2:8" ht="27.75" thickBot="1" x14ac:dyDescent="0.35">
      <c r="B72" s="126" t="s">
        <v>213</v>
      </c>
      <c r="C72" s="127" t="s">
        <v>215</v>
      </c>
      <c r="D72" s="126" t="s">
        <v>214</v>
      </c>
      <c r="E72" s="126" t="s">
        <v>212</v>
      </c>
    </row>
    <row r="73" spans="2:8" ht="15" customHeight="1" x14ac:dyDescent="0.3">
      <c r="B73" s="70" t="s">
        <v>45</v>
      </c>
      <c r="C73" s="854" t="s">
        <v>75</v>
      </c>
      <c r="D73" s="67" t="s">
        <v>51</v>
      </c>
      <c r="E73" s="855"/>
      <c r="F73" s="856"/>
      <c r="G73" s="856"/>
      <c r="H73" s="857"/>
    </row>
    <row r="74" spans="2:8" ht="15" customHeight="1" thickBot="1" x14ac:dyDescent="0.3">
      <c r="B74" s="69" t="s">
        <v>68</v>
      </c>
      <c r="C74" s="854"/>
      <c r="D74" s="68" t="s">
        <v>57</v>
      </c>
      <c r="E74" s="852"/>
      <c r="F74" s="853"/>
      <c r="G74" s="853"/>
      <c r="H74" s="854"/>
    </row>
    <row r="75" spans="2:8" ht="15" customHeight="1" x14ac:dyDescent="0.25">
      <c r="B75" s="69"/>
      <c r="C75" s="854" t="s">
        <v>76</v>
      </c>
      <c r="D75" s="67" t="s">
        <v>51</v>
      </c>
      <c r="E75" s="852"/>
      <c r="F75" s="853"/>
      <c r="G75" s="853"/>
      <c r="H75" s="854"/>
    </row>
    <row r="76" spans="2:8" ht="15" customHeight="1" thickBot="1" x14ac:dyDescent="0.3">
      <c r="B76" s="69" t="s">
        <v>67</v>
      </c>
      <c r="C76" s="854"/>
      <c r="D76" s="68" t="s">
        <v>56</v>
      </c>
      <c r="E76" s="852"/>
      <c r="F76" s="853"/>
      <c r="G76" s="853"/>
      <c r="H76" s="854"/>
    </row>
    <row r="77" spans="2:8" ht="15" customHeight="1" x14ac:dyDescent="0.25">
      <c r="B77" s="69"/>
      <c r="C77" s="854" t="s">
        <v>77</v>
      </c>
      <c r="D77" s="67" t="s">
        <v>51</v>
      </c>
      <c r="E77" s="852"/>
      <c r="F77" s="853"/>
      <c r="G77" s="853"/>
      <c r="H77" s="854"/>
    </row>
    <row r="78" spans="2:8" ht="15" customHeight="1" thickBot="1" x14ac:dyDescent="0.3">
      <c r="B78" s="69" t="s">
        <v>66</v>
      </c>
      <c r="C78" s="854"/>
      <c r="D78" s="68" t="s">
        <v>55</v>
      </c>
      <c r="E78" s="852"/>
      <c r="F78" s="853"/>
      <c r="G78" s="853"/>
      <c r="H78" s="854"/>
    </row>
    <row r="79" spans="2:8" ht="15" customHeight="1" x14ac:dyDescent="0.25">
      <c r="B79" s="69"/>
      <c r="C79" s="854" t="s">
        <v>78</v>
      </c>
      <c r="D79" s="67" t="s">
        <v>51</v>
      </c>
      <c r="E79" s="852"/>
      <c r="F79" s="853"/>
      <c r="G79" s="853"/>
      <c r="H79" s="854"/>
    </row>
    <row r="80" spans="2:8" ht="15" customHeight="1" thickBot="1" x14ac:dyDescent="0.3">
      <c r="B80" s="69" t="s">
        <v>65</v>
      </c>
      <c r="C80" s="854"/>
      <c r="D80" s="68" t="s">
        <v>54</v>
      </c>
      <c r="E80" s="852"/>
      <c r="F80" s="853"/>
      <c r="G80" s="853"/>
      <c r="H80" s="854"/>
    </row>
    <row r="81" spans="2:8" ht="15" customHeight="1" x14ac:dyDescent="0.25">
      <c r="B81" s="69"/>
      <c r="C81" s="854" t="s">
        <v>79</v>
      </c>
      <c r="D81" s="67" t="s">
        <v>51</v>
      </c>
      <c r="E81" s="852"/>
      <c r="F81" s="853"/>
      <c r="G81" s="853"/>
      <c r="H81" s="854"/>
    </row>
    <row r="82" spans="2:8" ht="15" customHeight="1" thickBot="1" x14ac:dyDescent="0.3">
      <c r="B82" s="69" t="s">
        <v>64</v>
      </c>
      <c r="C82" s="854"/>
      <c r="D82" s="68" t="s">
        <v>53</v>
      </c>
      <c r="E82" s="852"/>
      <c r="F82" s="853"/>
      <c r="G82" s="853"/>
      <c r="H82" s="854"/>
    </row>
    <row r="83" spans="2:8" ht="15" customHeight="1" x14ac:dyDescent="0.25">
      <c r="B83" s="69"/>
      <c r="C83" s="854" t="s">
        <v>80</v>
      </c>
      <c r="D83" s="67" t="s">
        <v>51</v>
      </c>
      <c r="E83" s="852"/>
      <c r="F83" s="853"/>
      <c r="G83" s="853"/>
      <c r="H83" s="854"/>
    </row>
    <row r="84" spans="2:8" ht="15" customHeight="1" thickBot="1" x14ac:dyDescent="0.3">
      <c r="B84" s="69" t="s">
        <v>63</v>
      </c>
      <c r="C84" s="854"/>
      <c r="D84" s="68" t="s">
        <v>52</v>
      </c>
      <c r="E84" s="852"/>
      <c r="F84" s="853"/>
      <c r="G84" s="853"/>
      <c r="H84" s="854"/>
    </row>
    <row r="85" spans="2:8" ht="15" customHeight="1" x14ac:dyDescent="0.25">
      <c r="B85" s="69"/>
      <c r="C85" s="854" t="s">
        <v>81</v>
      </c>
      <c r="D85" s="67" t="s">
        <v>51</v>
      </c>
      <c r="E85" s="852"/>
      <c r="F85" s="853"/>
      <c r="G85" s="853"/>
      <c r="H85" s="854"/>
    </row>
    <row r="86" spans="2:8" ht="15" customHeight="1" thickBot="1" x14ac:dyDescent="0.3">
      <c r="B86" s="69" t="s">
        <v>62</v>
      </c>
      <c r="C86" s="854"/>
      <c r="D86" s="68" t="s">
        <v>47</v>
      </c>
      <c r="E86" s="852"/>
      <c r="F86" s="853"/>
      <c r="G86" s="853"/>
      <c r="H86" s="854"/>
    </row>
    <row r="87" spans="2:8" ht="15" customHeight="1" x14ac:dyDescent="0.25">
      <c r="B87" s="69"/>
      <c r="C87" s="854" t="s">
        <v>82</v>
      </c>
      <c r="D87" s="65" t="s">
        <v>50</v>
      </c>
      <c r="E87" s="818" t="s">
        <v>216</v>
      </c>
      <c r="F87" s="858"/>
      <c r="G87" s="858"/>
      <c r="H87" s="859"/>
    </row>
    <row r="88" spans="2:8" ht="15" customHeight="1" thickBot="1" x14ac:dyDescent="0.3">
      <c r="B88" s="69" t="s">
        <v>61</v>
      </c>
      <c r="C88" s="854"/>
      <c r="D88" s="66" t="s">
        <v>47</v>
      </c>
      <c r="E88" s="818"/>
      <c r="F88" s="858"/>
      <c r="G88" s="858"/>
      <c r="H88" s="859"/>
    </row>
    <row r="89" spans="2:8" ht="15" customHeight="1" x14ac:dyDescent="0.25">
      <c r="B89" s="69"/>
      <c r="C89" s="854" t="s">
        <v>83</v>
      </c>
      <c r="D89" s="692" t="s">
        <v>46</v>
      </c>
      <c r="E89" s="872" t="s">
        <v>70</v>
      </c>
      <c r="F89" s="873"/>
      <c r="G89" s="873"/>
      <c r="H89" s="874"/>
    </row>
    <row r="90" spans="2:8" ht="15" customHeight="1" thickBot="1" x14ac:dyDescent="0.3">
      <c r="B90" s="69" t="s">
        <v>60</v>
      </c>
      <c r="C90" s="854"/>
      <c r="D90" s="693" t="s">
        <v>54</v>
      </c>
      <c r="E90" s="875"/>
      <c r="F90" s="876"/>
      <c r="G90" s="876"/>
      <c r="H90" s="877"/>
    </row>
    <row r="91" spans="2:8" ht="15" customHeight="1" x14ac:dyDescent="0.25">
      <c r="B91" s="69"/>
      <c r="C91" s="854" t="s">
        <v>84</v>
      </c>
      <c r="D91" s="71" t="s">
        <v>46</v>
      </c>
      <c r="E91" s="866" t="s">
        <v>71</v>
      </c>
      <c r="F91" s="867"/>
      <c r="G91" s="867"/>
      <c r="H91" s="868"/>
    </row>
    <row r="92" spans="2:8" ht="15" customHeight="1" thickBot="1" x14ac:dyDescent="0.3">
      <c r="B92" s="69" t="s">
        <v>59</v>
      </c>
      <c r="C92" s="854"/>
      <c r="D92" s="72" t="s">
        <v>49</v>
      </c>
      <c r="E92" s="869"/>
      <c r="F92" s="870"/>
      <c r="G92" s="870"/>
      <c r="H92" s="871"/>
    </row>
    <row r="93" spans="2:8" ht="15" customHeight="1" x14ac:dyDescent="0.25">
      <c r="B93" s="69"/>
      <c r="C93" s="854" t="s">
        <v>74</v>
      </c>
      <c r="D93" s="71" t="s">
        <v>46</v>
      </c>
      <c r="E93" s="866" t="s">
        <v>72</v>
      </c>
      <c r="F93" s="867"/>
      <c r="G93" s="867"/>
      <c r="H93" s="868"/>
    </row>
    <row r="94" spans="2:8" ht="15" customHeight="1" thickBot="1" x14ac:dyDescent="0.3">
      <c r="B94" s="69" t="s">
        <v>58</v>
      </c>
      <c r="C94" s="854"/>
      <c r="D94" s="72" t="s">
        <v>48</v>
      </c>
      <c r="E94" s="869"/>
      <c r="F94" s="870"/>
      <c r="G94" s="870"/>
      <c r="H94" s="871"/>
    </row>
    <row r="95" spans="2:8" ht="15" customHeight="1" x14ac:dyDescent="0.25">
      <c r="B95" s="69"/>
      <c r="C95" s="854" t="s">
        <v>73</v>
      </c>
      <c r="D95" s="63" t="s">
        <v>46</v>
      </c>
      <c r="E95" s="860" t="s">
        <v>69</v>
      </c>
      <c r="F95" s="861"/>
      <c r="G95" s="861"/>
      <c r="H95" s="862"/>
    </row>
    <row r="96" spans="2:8" ht="15" customHeight="1" thickBot="1" x14ac:dyDescent="0.3">
      <c r="B96" s="69" t="s">
        <v>44</v>
      </c>
      <c r="C96" s="854"/>
      <c r="D96" s="64" t="s">
        <v>47</v>
      </c>
      <c r="E96" s="863"/>
      <c r="F96" s="864"/>
      <c r="G96" s="864"/>
      <c r="H96" s="865"/>
    </row>
    <row r="97" spans="2:4" x14ac:dyDescent="0.3">
      <c r="D97" s="1"/>
    </row>
    <row r="98" spans="2:4" x14ac:dyDescent="0.3">
      <c r="D98" s="1"/>
    </row>
    <row r="100" spans="2:4" x14ac:dyDescent="0.3">
      <c r="B100" s="57" t="s">
        <v>85</v>
      </c>
    </row>
    <row r="101" spans="2:4" x14ac:dyDescent="0.3">
      <c r="B101" s="103" t="s">
        <v>323</v>
      </c>
    </row>
    <row r="102" spans="2:4" x14ac:dyDescent="0.3">
      <c r="B102" s="103" t="s">
        <v>262</v>
      </c>
    </row>
    <row r="103" spans="2:4" x14ac:dyDescent="0.3">
      <c r="B103" s="103" t="s">
        <v>260</v>
      </c>
    </row>
    <row r="104" spans="2:4" x14ac:dyDescent="0.3">
      <c r="B104" s="103" t="s">
        <v>324</v>
      </c>
    </row>
    <row r="105" spans="2:4" x14ac:dyDescent="0.3">
      <c r="B105" s="103"/>
    </row>
    <row r="106" spans="2:4" x14ac:dyDescent="0.3">
      <c r="B106" s="103" t="s">
        <v>258</v>
      </c>
    </row>
    <row r="107" spans="2:4" x14ac:dyDescent="0.3">
      <c r="B107" s="103" t="s">
        <v>325</v>
      </c>
    </row>
    <row r="108" spans="2:4" x14ac:dyDescent="0.3">
      <c r="B108" s="103" t="s">
        <v>261</v>
      </c>
    </row>
    <row r="109" spans="2:4" x14ac:dyDescent="0.3">
      <c r="B109" s="103" t="s">
        <v>259</v>
      </c>
    </row>
    <row r="110" spans="2:4" x14ac:dyDescent="0.3">
      <c r="B110" s="103" t="s">
        <v>326</v>
      </c>
    </row>
    <row r="111" spans="2:4" x14ac:dyDescent="0.3">
      <c r="B111" s="103"/>
    </row>
    <row r="112" spans="2:4" x14ac:dyDescent="0.3">
      <c r="B112" s="54" t="s">
        <v>1148</v>
      </c>
    </row>
    <row r="113" spans="2:21" x14ac:dyDescent="0.3">
      <c r="B113" s="54" t="s">
        <v>1149</v>
      </c>
    </row>
    <row r="114" spans="2:21" x14ac:dyDescent="0.3">
      <c r="B114" s="54" t="s">
        <v>1150</v>
      </c>
    </row>
    <row r="116" spans="2:21" ht="14.25" thickBot="1" x14ac:dyDescent="0.35">
      <c r="B116" s="35" t="s">
        <v>91</v>
      </c>
      <c r="E116" s="35" t="s">
        <v>113</v>
      </c>
      <c r="O116" s="35" t="s">
        <v>90</v>
      </c>
      <c r="P116" s="35">
        <v>63</v>
      </c>
    </row>
    <row r="117" spans="2:21" ht="14.25" thickBot="1" x14ac:dyDescent="0.35">
      <c r="B117" s="139"/>
      <c r="C117" s="137">
        <v>0</v>
      </c>
      <c r="D117" s="75">
        <v>1</v>
      </c>
      <c r="E117" s="75">
        <v>2</v>
      </c>
      <c r="F117" s="75">
        <v>3</v>
      </c>
      <c r="G117" s="75">
        <v>4</v>
      </c>
      <c r="H117" s="75">
        <v>5</v>
      </c>
      <c r="I117" s="75">
        <v>6</v>
      </c>
      <c r="J117" s="75">
        <v>7</v>
      </c>
      <c r="K117" s="75">
        <v>8</v>
      </c>
      <c r="L117" s="75">
        <v>9</v>
      </c>
      <c r="M117" s="75" t="s">
        <v>35</v>
      </c>
      <c r="N117" s="75" t="s">
        <v>29</v>
      </c>
      <c r="O117" s="75" t="s">
        <v>30</v>
      </c>
      <c r="P117" s="75" t="s">
        <v>31</v>
      </c>
      <c r="Q117" s="75" t="s">
        <v>32</v>
      </c>
      <c r="R117" s="5" t="s">
        <v>86</v>
      </c>
      <c r="T117" s="82"/>
      <c r="U117" s="82"/>
    </row>
    <row r="118" spans="2:21" x14ac:dyDescent="0.3">
      <c r="B118" s="140" t="s">
        <v>328</v>
      </c>
      <c r="C118" s="138" t="s">
        <v>28</v>
      </c>
      <c r="D118" s="364" t="s">
        <v>41</v>
      </c>
      <c r="E118" s="364" t="s">
        <v>38</v>
      </c>
      <c r="F118" s="364" t="s">
        <v>39</v>
      </c>
      <c r="G118" s="364" t="s">
        <v>88</v>
      </c>
      <c r="H118" s="364" t="s">
        <v>32</v>
      </c>
      <c r="I118" s="364" t="s">
        <v>40</v>
      </c>
      <c r="J118" s="364" t="s">
        <v>42</v>
      </c>
      <c r="K118" s="364" t="s">
        <v>88</v>
      </c>
      <c r="L118" s="364">
        <v>0</v>
      </c>
      <c r="M118" s="364" t="s">
        <v>89</v>
      </c>
      <c r="N118" s="364">
        <v>1</v>
      </c>
      <c r="O118" s="364"/>
      <c r="P118" s="364"/>
      <c r="Q118" s="364"/>
      <c r="R118" s="73"/>
      <c r="S118" s="83" t="s">
        <v>255</v>
      </c>
      <c r="T118" s="82"/>
      <c r="U118" s="82"/>
    </row>
    <row r="119" spans="2:21" ht="27" x14ac:dyDescent="0.3">
      <c r="B119" s="141" t="s">
        <v>329</v>
      </c>
      <c r="C119" s="87" t="s">
        <v>114</v>
      </c>
      <c r="D119" s="449" t="s">
        <v>115</v>
      </c>
      <c r="E119" s="449" t="s">
        <v>116</v>
      </c>
      <c r="F119" s="449" t="s">
        <v>117</v>
      </c>
      <c r="G119" s="449"/>
      <c r="H119" s="449"/>
      <c r="I119" s="449"/>
      <c r="J119" s="449"/>
      <c r="K119" s="449"/>
      <c r="L119" s="449"/>
      <c r="M119" s="449"/>
      <c r="N119" s="449"/>
      <c r="O119" s="449"/>
      <c r="P119" s="449"/>
      <c r="Q119" s="449"/>
      <c r="R119" s="74"/>
      <c r="S119" s="83" t="s">
        <v>92</v>
      </c>
      <c r="T119" s="82"/>
      <c r="U119" s="82"/>
    </row>
    <row r="120" spans="2:21" ht="15" customHeight="1" x14ac:dyDescent="0.3">
      <c r="B120" s="141" t="s">
        <v>330</v>
      </c>
      <c r="C120" s="58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6"/>
      <c r="S120" s="852" t="s">
        <v>195</v>
      </c>
      <c r="T120" s="82"/>
      <c r="U120" s="82"/>
    </row>
    <row r="121" spans="2:21" ht="15" customHeight="1" x14ac:dyDescent="0.3">
      <c r="B121" s="141" t="s">
        <v>1333</v>
      </c>
      <c r="C121" s="91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8"/>
      <c r="O121" s="448"/>
      <c r="P121" s="448"/>
      <c r="Q121" s="448"/>
      <c r="R121" s="447"/>
      <c r="S121" s="852"/>
      <c r="T121" s="93"/>
      <c r="U121" s="93"/>
    </row>
    <row r="122" spans="2:21" ht="15" customHeight="1" x14ac:dyDescent="0.3">
      <c r="B122" s="141" t="s">
        <v>1334</v>
      </c>
      <c r="C122" s="91"/>
      <c r="D122" s="448"/>
      <c r="E122" s="448"/>
      <c r="F122" s="448"/>
      <c r="G122" s="448"/>
      <c r="H122" s="448"/>
      <c r="I122" s="448"/>
      <c r="J122" s="448"/>
      <c r="K122" s="448"/>
      <c r="L122" s="448"/>
      <c r="M122" s="448"/>
      <c r="N122" s="448"/>
      <c r="O122" s="448"/>
      <c r="P122" s="448"/>
      <c r="Q122" s="448"/>
      <c r="R122" s="447"/>
      <c r="S122" s="852"/>
      <c r="T122" s="93"/>
      <c r="U122" s="93"/>
    </row>
    <row r="123" spans="2:21" ht="15" customHeight="1" x14ac:dyDescent="0.3">
      <c r="B123" s="141" t="s">
        <v>1335</v>
      </c>
      <c r="C123" s="91"/>
      <c r="D123" s="448"/>
      <c r="E123" s="448"/>
      <c r="F123" s="448"/>
      <c r="G123" s="448"/>
      <c r="H123" s="448"/>
      <c r="I123" s="448"/>
      <c r="J123" s="448"/>
      <c r="K123" s="448"/>
      <c r="L123" s="448"/>
      <c r="M123" s="448"/>
      <c r="N123" s="448"/>
      <c r="O123" s="448"/>
      <c r="P123" s="448"/>
      <c r="Q123" s="448"/>
      <c r="R123" s="447"/>
      <c r="S123" s="852"/>
      <c r="T123" s="93"/>
      <c r="U123" s="93"/>
    </row>
    <row r="124" spans="2:21" ht="15" customHeight="1" x14ac:dyDescent="0.3">
      <c r="B124" s="141" t="s">
        <v>1336</v>
      </c>
      <c r="C124" s="91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7"/>
      <c r="S124" s="852"/>
      <c r="T124" s="93"/>
      <c r="U124" s="93"/>
    </row>
    <row r="125" spans="2:21" ht="15" customHeight="1" x14ac:dyDescent="0.3">
      <c r="B125" s="141" t="s">
        <v>1337</v>
      </c>
      <c r="C125" s="91"/>
      <c r="D125" s="448"/>
      <c r="E125" s="448"/>
      <c r="F125" s="448"/>
      <c r="G125" s="457" t="s">
        <v>1387</v>
      </c>
      <c r="H125" s="448"/>
      <c r="I125" s="448"/>
      <c r="J125" s="448"/>
      <c r="K125" s="448"/>
      <c r="L125" s="448"/>
      <c r="M125" s="448"/>
      <c r="N125" s="448"/>
      <c r="O125" s="448"/>
      <c r="P125" s="448"/>
      <c r="Q125" s="448"/>
      <c r="R125" s="447"/>
      <c r="S125" s="852"/>
      <c r="T125" s="93"/>
      <c r="U125" s="93"/>
    </row>
    <row r="126" spans="2:21" ht="15" customHeight="1" x14ac:dyDescent="0.3">
      <c r="B126" s="141" t="s">
        <v>1338</v>
      </c>
      <c r="C126" s="91"/>
      <c r="D126" s="448"/>
      <c r="E126" s="448"/>
      <c r="F126" s="448"/>
      <c r="G126" s="448"/>
      <c r="H126" s="448"/>
      <c r="I126" s="448"/>
      <c r="J126" s="448"/>
      <c r="K126" s="448"/>
      <c r="L126" s="448"/>
      <c r="M126" s="448"/>
      <c r="N126" s="448"/>
      <c r="O126" s="448"/>
      <c r="P126" s="448"/>
      <c r="Q126" s="448"/>
      <c r="R126" s="447"/>
      <c r="S126" s="852"/>
      <c r="T126" s="93"/>
      <c r="U126" s="93"/>
    </row>
    <row r="127" spans="2:21" ht="15" customHeight="1" x14ac:dyDescent="0.3">
      <c r="B127" s="141" t="s">
        <v>1339</v>
      </c>
      <c r="C127" s="91"/>
      <c r="D127" s="448"/>
      <c r="E127" s="448"/>
      <c r="F127" s="448"/>
      <c r="G127" s="457"/>
      <c r="H127" s="448"/>
      <c r="I127" s="448"/>
      <c r="J127" s="448"/>
      <c r="K127" s="448"/>
      <c r="L127" s="448"/>
      <c r="M127" s="448"/>
      <c r="N127" s="448"/>
      <c r="O127" s="448"/>
      <c r="P127" s="448"/>
      <c r="Q127" s="448"/>
      <c r="R127" s="447"/>
      <c r="S127" s="852"/>
      <c r="T127" s="93"/>
      <c r="U127" s="93"/>
    </row>
    <row r="128" spans="2:21" ht="15" customHeight="1" x14ac:dyDescent="0.3">
      <c r="B128" s="141" t="s">
        <v>1340</v>
      </c>
      <c r="C128" s="91"/>
      <c r="D128" s="448"/>
      <c r="E128" s="448"/>
      <c r="F128" s="448"/>
      <c r="G128" s="457"/>
      <c r="H128" s="448"/>
      <c r="I128" s="448"/>
      <c r="J128" s="448"/>
      <c r="K128" s="448"/>
      <c r="L128" s="448"/>
      <c r="M128" s="448"/>
      <c r="N128" s="448"/>
      <c r="O128" s="448"/>
      <c r="P128" s="448"/>
      <c r="Q128" s="448"/>
      <c r="R128" s="447"/>
      <c r="S128" s="852"/>
      <c r="T128" s="93"/>
      <c r="U128" s="93"/>
    </row>
    <row r="129" spans="2:21" ht="15" customHeight="1" x14ac:dyDescent="0.3">
      <c r="B129" s="141" t="s">
        <v>1341</v>
      </c>
      <c r="C129" s="91"/>
      <c r="D129" s="448"/>
      <c r="E129" s="448"/>
      <c r="F129" s="448"/>
      <c r="G129" s="457"/>
      <c r="H129" s="448"/>
      <c r="I129" s="448"/>
      <c r="J129" s="448"/>
      <c r="K129" s="448"/>
      <c r="L129" s="448"/>
      <c r="M129" s="448"/>
      <c r="N129" s="448"/>
      <c r="O129" s="448"/>
      <c r="P129" s="448"/>
      <c r="Q129" s="448"/>
      <c r="R129" s="447"/>
      <c r="S129" s="852"/>
      <c r="T129" s="93"/>
      <c r="U129" s="93"/>
    </row>
    <row r="130" spans="2:21" ht="15" customHeight="1" x14ac:dyDescent="0.3">
      <c r="B130" s="141" t="s">
        <v>1342</v>
      </c>
      <c r="C130" s="91"/>
      <c r="D130" s="448"/>
      <c r="E130" s="448"/>
      <c r="F130" s="448"/>
      <c r="G130" s="457"/>
      <c r="H130" s="448"/>
      <c r="I130" s="448"/>
      <c r="J130" s="448"/>
      <c r="K130" s="448"/>
      <c r="L130" s="448"/>
      <c r="M130" s="448"/>
      <c r="N130" s="448"/>
      <c r="O130" s="448"/>
      <c r="P130" s="448"/>
      <c r="Q130" s="448"/>
      <c r="R130" s="447"/>
      <c r="S130" s="852"/>
      <c r="T130" s="93"/>
      <c r="U130" s="93"/>
    </row>
    <row r="131" spans="2:21" ht="15" customHeight="1" x14ac:dyDescent="0.3">
      <c r="B131" s="141" t="s">
        <v>1343</v>
      </c>
      <c r="C131" s="91"/>
      <c r="D131" s="448"/>
      <c r="E131" s="448"/>
      <c r="F131" s="448"/>
      <c r="G131" s="457"/>
      <c r="H131" s="448"/>
      <c r="I131" s="448"/>
      <c r="J131" s="448"/>
      <c r="K131" s="448"/>
      <c r="L131" s="448"/>
      <c r="M131" s="448"/>
      <c r="N131" s="448"/>
      <c r="O131" s="448"/>
      <c r="P131" s="448"/>
      <c r="Q131" s="448"/>
      <c r="R131" s="447"/>
      <c r="S131" s="852"/>
      <c r="T131" s="93"/>
      <c r="U131" s="93"/>
    </row>
    <row r="132" spans="2:21" ht="15" customHeight="1" x14ac:dyDescent="0.3">
      <c r="B132" s="141" t="s">
        <v>1344</v>
      </c>
      <c r="C132" s="91"/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7"/>
      <c r="S132" s="852"/>
      <c r="T132" s="93"/>
      <c r="U132" s="93"/>
    </row>
    <row r="133" spans="2:21" ht="15" customHeight="1" thickBot="1" x14ac:dyDescent="0.35">
      <c r="B133" s="142" t="s">
        <v>1329</v>
      </c>
      <c r="C133" s="154"/>
      <c r="D133" s="450"/>
      <c r="E133" s="450"/>
      <c r="F133" s="450"/>
      <c r="G133" s="450"/>
      <c r="H133" s="450"/>
      <c r="I133" s="450"/>
      <c r="J133" s="450"/>
      <c r="K133" s="450"/>
      <c r="L133" s="450"/>
      <c r="M133" s="450"/>
      <c r="N133" s="450"/>
      <c r="O133" s="450"/>
      <c r="P133" s="450"/>
      <c r="Q133" s="450"/>
      <c r="R133" s="158"/>
      <c r="S133" s="852"/>
      <c r="T133" s="93"/>
      <c r="U133" s="93"/>
    </row>
    <row r="134" spans="2:21" ht="15" customHeight="1" x14ac:dyDescent="0.3">
      <c r="B134" s="456" t="s">
        <v>1330</v>
      </c>
      <c r="C134" s="848" t="s">
        <v>1357</v>
      </c>
      <c r="D134" s="848"/>
      <c r="E134" s="848"/>
      <c r="F134" s="848"/>
      <c r="G134" s="851" t="s">
        <v>1358</v>
      </c>
      <c r="H134" s="848"/>
      <c r="I134" s="848"/>
      <c r="J134" s="848"/>
      <c r="K134" s="851" t="s">
        <v>1359</v>
      </c>
      <c r="L134" s="848"/>
      <c r="M134" s="848"/>
      <c r="N134" s="848"/>
      <c r="O134" s="851" t="s">
        <v>1360</v>
      </c>
      <c r="P134" s="848"/>
      <c r="Q134" s="848"/>
      <c r="R134" s="849"/>
      <c r="S134" s="818" t="s">
        <v>1388</v>
      </c>
      <c r="T134" s="93"/>
      <c r="U134" s="93"/>
    </row>
    <row r="135" spans="2:21" ht="15" customHeight="1" x14ac:dyDescent="0.3">
      <c r="B135" s="141" t="s">
        <v>1331</v>
      </c>
      <c r="C135" s="837" t="s">
        <v>1361</v>
      </c>
      <c r="D135" s="837"/>
      <c r="E135" s="837"/>
      <c r="F135" s="837"/>
      <c r="G135" s="836" t="s">
        <v>1362</v>
      </c>
      <c r="H135" s="837"/>
      <c r="I135" s="837"/>
      <c r="J135" s="837"/>
      <c r="K135" s="836" t="s">
        <v>1363</v>
      </c>
      <c r="L135" s="837"/>
      <c r="M135" s="837"/>
      <c r="N135" s="837"/>
      <c r="O135" s="836" t="s">
        <v>1378</v>
      </c>
      <c r="P135" s="837"/>
      <c r="Q135" s="837"/>
      <c r="R135" s="838"/>
      <c r="S135" s="852"/>
      <c r="T135" s="93"/>
      <c r="U135" s="93"/>
    </row>
    <row r="136" spans="2:21" ht="15" customHeight="1" x14ac:dyDescent="0.3">
      <c r="B136" s="141" t="s">
        <v>1332</v>
      </c>
      <c r="C136" s="837" t="s">
        <v>1364</v>
      </c>
      <c r="D136" s="837"/>
      <c r="E136" s="837"/>
      <c r="F136" s="837"/>
      <c r="G136" s="837" t="s">
        <v>1365</v>
      </c>
      <c r="H136" s="837"/>
      <c r="I136" s="837"/>
      <c r="J136" s="837"/>
      <c r="K136" s="837" t="s">
        <v>1379</v>
      </c>
      <c r="L136" s="837"/>
      <c r="M136" s="837"/>
      <c r="N136" s="837"/>
      <c r="O136" s="837" t="s">
        <v>1368</v>
      </c>
      <c r="P136" s="837"/>
      <c r="Q136" s="837"/>
      <c r="R136" s="837"/>
      <c r="S136" s="852"/>
      <c r="T136" s="93"/>
      <c r="U136" s="93"/>
    </row>
    <row r="137" spans="2:21" ht="15" customHeight="1" x14ac:dyDescent="0.3">
      <c r="B137" s="141" t="s">
        <v>1345</v>
      </c>
      <c r="C137" s="837" t="s">
        <v>1366</v>
      </c>
      <c r="D137" s="837"/>
      <c r="E137" s="837"/>
      <c r="F137" s="837"/>
      <c r="G137" s="837" t="s">
        <v>1367</v>
      </c>
      <c r="H137" s="837"/>
      <c r="I137" s="837"/>
      <c r="J137" s="837"/>
      <c r="K137" s="837" t="s">
        <v>1371</v>
      </c>
      <c r="L137" s="837"/>
      <c r="M137" s="837"/>
      <c r="N137" s="837"/>
      <c r="O137" s="837" t="s">
        <v>1372</v>
      </c>
      <c r="P137" s="837"/>
      <c r="Q137" s="837"/>
      <c r="R137" s="837"/>
      <c r="S137" s="852"/>
      <c r="T137" s="93"/>
      <c r="U137" s="93"/>
    </row>
    <row r="138" spans="2:21" ht="15" customHeight="1" x14ac:dyDescent="0.3">
      <c r="B138" s="141" t="s">
        <v>1346</v>
      </c>
      <c r="C138" s="837" t="s">
        <v>1369</v>
      </c>
      <c r="D138" s="837"/>
      <c r="E138" s="837"/>
      <c r="F138" s="837"/>
      <c r="G138" s="837" t="s">
        <v>1370</v>
      </c>
      <c r="H138" s="837"/>
      <c r="I138" s="837"/>
      <c r="J138" s="837"/>
      <c r="K138" s="837" t="s">
        <v>1375</v>
      </c>
      <c r="L138" s="837"/>
      <c r="M138" s="837"/>
      <c r="N138" s="837"/>
      <c r="O138" s="837" t="s">
        <v>1380</v>
      </c>
      <c r="P138" s="837"/>
      <c r="Q138" s="837"/>
      <c r="R138" s="837"/>
      <c r="S138" s="852"/>
      <c r="T138" s="93"/>
      <c r="U138" s="93"/>
    </row>
    <row r="139" spans="2:21" ht="15" customHeight="1" x14ac:dyDescent="0.3">
      <c r="B139" s="141" t="s">
        <v>1347</v>
      </c>
      <c r="C139" s="837" t="s">
        <v>1373</v>
      </c>
      <c r="D139" s="837"/>
      <c r="E139" s="837"/>
      <c r="F139" s="837"/>
      <c r="G139" s="837" t="s">
        <v>1374</v>
      </c>
      <c r="H139" s="837"/>
      <c r="I139" s="837"/>
      <c r="J139" s="837"/>
      <c r="K139" s="837" t="s">
        <v>1381</v>
      </c>
      <c r="L139" s="837"/>
      <c r="M139" s="837"/>
      <c r="N139" s="837"/>
      <c r="O139" s="837" t="s">
        <v>1382</v>
      </c>
      <c r="P139" s="837"/>
      <c r="Q139" s="837"/>
      <c r="R139" s="837"/>
      <c r="S139" s="852"/>
      <c r="T139" s="93"/>
      <c r="U139" s="93"/>
    </row>
    <row r="140" spans="2:21" ht="15" customHeight="1" x14ac:dyDescent="0.3">
      <c r="B140" s="141" t="s">
        <v>1348</v>
      </c>
      <c r="C140" s="837" t="s">
        <v>1376</v>
      </c>
      <c r="D140" s="837"/>
      <c r="E140" s="837"/>
      <c r="F140" s="837"/>
      <c r="G140" s="837" t="s">
        <v>1377</v>
      </c>
      <c r="H140" s="837"/>
      <c r="I140" s="837"/>
      <c r="J140" s="837"/>
      <c r="K140" s="837" t="s">
        <v>1383</v>
      </c>
      <c r="L140" s="837"/>
      <c r="M140" s="837"/>
      <c r="N140" s="837"/>
      <c r="O140" s="837" t="s">
        <v>1384</v>
      </c>
      <c r="P140" s="837"/>
      <c r="Q140" s="837"/>
      <c r="R140" s="837"/>
      <c r="S140" s="852"/>
      <c r="T140" s="93"/>
      <c r="U140" s="93"/>
    </row>
    <row r="141" spans="2:21" ht="15" customHeight="1" x14ac:dyDescent="0.3">
      <c r="B141" s="141" t="s">
        <v>1349</v>
      </c>
      <c r="C141" s="837" t="s">
        <v>1385</v>
      </c>
      <c r="D141" s="837"/>
      <c r="E141" s="837"/>
      <c r="F141" s="837"/>
      <c r="G141" s="837" t="s">
        <v>1386</v>
      </c>
      <c r="H141" s="837"/>
      <c r="I141" s="837"/>
      <c r="J141" s="837"/>
      <c r="K141" s="837"/>
      <c r="L141" s="837"/>
      <c r="M141" s="837"/>
      <c r="N141" s="837"/>
      <c r="O141" s="837"/>
      <c r="P141" s="837"/>
      <c r="Q141" s="837"/>
      <c r="R141" s="837"/>
      <c r="S141" s="852"/>
      <c r="T141" s="93"/>
      <c r="U141" s="93"/>
    </row>
    <row r="142" spans="2:21" ht="15" customHeight="1" x14ac:dyDescent="0.3">
      <c r="B142" s="141" t="s">
        <v>1350</v>
      </c>
      <c r="C142" s="91"/>
      <c r="D142" s="448"/>
      <c r="E142" s="448"/>
      <c r="F142" s="448"/>
      <c r="G142" s="457"/>
      <c r="H142" s="448"/>
      <c r="I142" s="448"/>
      <c r="J142" s="448"/>
      <c r="K142" s="448"/>
      <c r="L142" s="448"/>
      <c r="M142" s="448"/>
      <c r="N142" s="448"/>
      <c r="O142" s="448"/>
      <c r="P142" s="448"/>
      <c r="Q142" s="448"/>
      <c r="R142" s="447"/>
      <c r="S142" s="852" t="s">
        <v>195</v>
      </c>
      <c r="T142" s="93"/>
      <c r="U142" s="93"/>
    </row>
    <row r="143" spans="2:21" ht="15" customHeight="1" x14ac:dyDescent="0.3">
      <c r="B143" s="141" t="s">
        <v>1351</v>
      </c>
      <c r="C143" s="91"/>
      <c r="D143" s="448"/>
      <c r="E143" s="448"/>
      <c r="F143" s="448"/>
      <c r="G143" s="457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7"/>
      <c r="S143" s="852"/>
      <c r="T143" s="93"/>
      <c r="U143" s="93"/>
    </row>
    <row r="144" spans="2:21" ht="15" customHeight="1" x14ac:dyDescent="0.3">
      <c r="B144" s="141" t="s">
        <v>1352</v>
      </c>
      <c r="C144" s="91"/>
      <c r="D144" s="448"/>
      <c r="E144" s="448"/>
      <c r="F144" s="448"/>
      <c r="G144" s="457"/>
      <c r="H144" s="448"/>
      <c r="I144" s="448"/>
      <c r="J144" s="448"/>
      <c r="K144" s="448"/>
      <c r="L144" s="448"/>
      <c r="M144" s="448"/>
      <c r="N144" s="448"/>
      <c r="O144" s="448"/>
      <c r="P144" s="448"/>
      <c r="Q144" s="448"/>
      <c r="R144" s="447"/>
      <c r="S144" s="852"/>
      <c r="T144" s="93"/>
      <c r="U144" s="93"/>
    </row>
    <row r="145" spans="2:21" ht="15" customHeight="1" x14ac:dyDescent="0.3">
      <c r="B145" s="141" t="s">
        <v>1353</v>
      </c>
      <c r="C145" s="91"/>
      <c r="D145" s="448"/>
      <c r="E145" s="448"/>
      <c r="F145" s="448"/>
      <c r="G145" s="457" t="s">
        <v>1387</v>
      </c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7"/>
      <c r="S145" s="852"/>
      <c r="T145" s="93"/>
      <c r="U145" s="93"/>
    </row>
    <row r="146" spans="2:21" ht="15" customHeight="1" x14ac:dyDescent="0.3">
      <c r="B146" s="141" t="s">
        <v>1354</v>
      </c>
      <c r="C146" s="91"/>
      <c r="D146" s="448"/>
      <c r="E146" s="448"/>
      <c r="F146" s="448"/>
      <c r="G146" s="457"/>
      <c r="H146" s="448"/>
      <c r="I146" s="448"/>
      <c r="J146" s="448"/>
      <c r="K146" s="448"/>
      <c r="L146" s="448"/>
      <c r="M146" s="448"/>
      <c r="N146" s="448"/>
      <c r="O146" s="448"/>
      <c r="P146" s="448"/>
      <c r="Q146" s="448"/>
      <c r="R146" s="447"/>
      <c r="S146" s="852"/>
      <c r="T146" s="93"/>
      <c r="U146" s="93"/>
    </row>
    <row r="147" spans="2:21" ht="15" customHeight="1" x14ac:dyDescent="0.3">
      <c r="B147" s="141" t="s">
        <v>1355</v>
      </c>
      <c r="C147" s="91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8"/>
      <c r="O147" s="448"/>
      <c r="P147" s="448"/>
      <c r="Q147" s="448"/>
      <c r="R147" s="447"/>
      <c r="S147" s="852"/>
      <c r="T147" s="93"/>
      <c r="U147" s="93"/>
    </row>
    <row r="148" spans="2:21" ht="15" customHeight="1" x14ac:dyDescent="0.3">
      <c r="B148" s="141" t="s">
        <v>1356</v>
      </c>
      <c r="C148" s="91"/>
      <c r="D148" s="152"/>
      <c r="E148" s="152"/>
      <c r="F148" s="152"/>
      <c r="G148" s="457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3"/>
      <c r="S148" s="852"/>
      <c r="T148" s="82"/>
      <c r="U148" s="82"/>
    </row>
    <row r="149" spans="2:21" ht="15" customHeight="1" thickBot="1" x14ac:dyDescent="0.35">
      <c r="B149" s="143" t="s">
        <v>331</v>
      </c>
      <c r="C149" s="154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8"/>
      <c r="S149" s="852"/>
      <c r="T149" s="82"/>
      <c r="U149" s="82"/>
    </row>
    <row r="150" spans="2:21" ht="15" customHeight="1" x14ac:dyDescent="0.3">
      <c r="B150" s="140" t="s">
        <v>332</v>
      </c>
      <c r="C150" s="851" t="s">
        <v>246</v>
      </c>
      <c r="D150" s="848"/>
      <c r="E150" s="848"/>
      <c r="F150" s="848"/>
      <c r="G150" s="848" t="s">
        <v>247</v>
      </c>
      <c r="H150" s="848"/>
      <c r="I150" s="848"/>
      <c r="J150" s="848"/>
      <c r="K150" s="848" t="s">
        <v>248</v>
      </c>
      <c r="L150" s="848"/>
      <c r="M150" s="848"/>
      <c r="N150" s="848"/>
      <c r="O150" s="848" t="s">
        <v>249</v>
      </c>
      <c r="P150" s="848"/>
      <c r="Q150" s="848"/>
      <c r="R150" s="849"/>
      <c r="S150" s="818" t="s">
        <v>256</v>
      </c>
      <c r="T150" s="82"/>
      <c r="U150" s="82"/>
    </row>
    <row r="151" spans="2:21" ht="15" customHeight="1" x14ac:dyDescent="0.3">
      <c r="B151" s="141" t="s">
        <v>333</v>
      </c>
      <c r="C151" s="836" t="s">
        <v>250</v>
      </c>
      <c r="D151" s="837"/>
      <c r="E151" s="837"/>
      <c r="F151" s="837"/>
      <c r="G151" s="837" t="s">
        <v>251</v>
      </c>
      <c r="H151" s="837"/>
      <c r="I151" s="837"/>
      <c r="J151" s="837"/>
      <c r="K151" s="837" t="s">
        <v>252</v>
      </c>
      <c r="L151" s="837"/>
      <c r="M151" s="837"/>
      <c r="N151" s="837"/>
      <c r="O151" s="837" t="s">
        <v>253</v>
      </c>
      <c r="P151" s="837"/>
      <c r="Q151" s="837"/>
      <c r="R151" s="838"/>
      <c r="S151" s="818"/>
      <c r="T151" s="82"/>
      <c r="U151" s="82"/>
    </row>
    <row r="152" spans="2:21" ht="15" customHeight="1" x14ac:dyDescent="0.3">
      <c r="B152" s="141" t="s">
        <v>327</v>
      </c>
      <c r="C152" s="836"/>
      <c r="D152" s="837"/>
      <c r="E152" s="837"/>
      <c r="F152" s="837"/>
      <c r="G152" s="837"/>
      <c r="H152" s="837"/>
      <c r="I152" s="837"/>
      <c r="J152" s="837"/>
      <c r="K152" s="837"/>
      <c r="L152" s="837"/>
      <c r="M152" s="837"/>
      <c r="N152" s="837"/>
      <c r="O152" s="837"/>
      <c r="P152" s="837"/>
      <c r="Q152" s="837"/>
      <c r="R152" s="838"/>
      <c r="S152" s="818"/>
      <c r="T152" s="82"/>
      <c r="U152" s="82"/>
    </row>
    <row r="153" spans="2:21" ht="15" customHeight="1" thickBot="1" x14ac:dyDescent="0.35">
      <c r="B153" s="142" t="s">
        <v>334</v>
      </c>
      <c r="C153" s="845" t="s">
        <v>338</v>
      </c>
      <c r="D153" s="846"/>
      <c r="E153" s="846"/>
      <c r="F153" s="846"/>
      <c r="G153" s="846" t="s">
        <v>337</v>
      </c>
      <c r="H153" s="846"/>
      <c r="I153" s="846"/>
      <c r="J153" s="846"/>
      <c r="K153" s="846" t="s">
        <v>336</v>
      </c>
      <c r="L153" s="846"/>
      <c r="M153" s="846"/>
      <c r="N153" s="846"/>
      <c r="O153" s="846" t="s">
        <v>335</v>
      </c>
      <c r="P153" s="846"/>
      <c r="Q153" s="846"/>
      <c r="R153" s="847"/>
      <c r="S153" s="818"/>
    </row>
    <row r="154" spans="2:21" ht="15" customHeight="1" x14ac:dyDescent="0.3">
      <c r="B154" s="140" t="s">
        <v>339</v>
      </c>
      <c r="C154" s="839" t="s">
        <v>246</v>
      </c>
      <c r="D154" s="840"/>
      <c r="E154" s="840"/>
      <c r="F154" s="840"/>
      <c r="G154" s="840" t="s">
        <v>247</v>
      </c>
      <c r="H154" s="840"/>
      <c r="I154" s="840"/>
      <c r="J154" s="840"/>
      <c r="K154" s="840" t="s">
        <v>248</v>
      </c>
      <c r="L154" s="840"/>
      <c r="M154" s="840"/>
      <c r="N154" s="840"/>
      <c r="O154" s="840" t="s">
        <v>249</v>
      </c>
      <c r="P154" s="840"/>
      <c r="Q154" s="840"/>
      <c r="R154" s="841"/>
      <c r="S154" s="818" t="s">
        <v>257</v>
      </c>
    </row>
    <row r="155" spans="2:21" ht="15" customHeight="1" x14ac:dyDescent="0.3">
      <c r="B155" s="141" t="s">
        <v>327</v>
      </c>
      <c r="C155" s="823"/>
      <c r="D155" s="824"/>
      <c r="E155" s="824"/>
      <c r="F155" s="824"/>
      <c r="G155" s="824"/>
      <c r="H155" s="824"/>
      <c r="I155" s="824"/>
      <c r="J155" s="824"/>
      <c r="K155" s="824"/>
      <c r="L155" s="824"/>
      <c r="M155" s="824"/>
      <c r="N155" s="824"/>
      <c r="O155" s="824"/>
      <c r="P155" s="824"/>
      <c r="Q155" s="824"/>
      <c r="R155" s="844"/>
      <c r="S155" s="818"/>
      <c r="T155" s="93"/>
      <c r="U155" s="93"/>
    </row>
    <row r="156" spans="2:21" ht="15" customHeight="1" thickBot="1" x14ac:dyDescent="0.35">
      <c r="B156" s="142" t="s">
        <v>340</v>
      </c>
      <c r="C156" s="833" t="s">
        <v>338</v>
      </c>
      <c r="D156" s="834"/>
      <c r="E156" s="834"/>
      <c r="F156" s="834"/>
      <c r="G156" s="834" t="s">
        <v>337</v>
      </c>
      <c r="H156" s="834"/>
      <c r="I156" s="834"/>
      <c r="J156" s="834"/>
      <c r="K156" s="834" t="s">
        <v>336</v>
      </c>
      <c r="L156" s="834"/>
      <c r="M156" s="834"/>
      <c r="N156" s="834"/>
      <c r="O156" s="834" t="s">
        <v>335</v>
      </c>
      <c r="P156" s="834"/>
      <c r="Q156" s="834"/>
      <c r="R156" s="835"/>
      <c r="S156" s="818"/>
    </row>
    <row r="157" spans="2:21" ht="15" customHeight="1" x14ac:dyDescent="0.3">
      <c r="B157" s="140" t="s">
        <v>341</v>
      </c>
      <c r="C157" s="851" t="s">
        <v>246</v>
      </c>
      <c r="D157" s="848"/>
      <c r="E157" s="848"/>
      <c r="F157" s="848"/>
      <c r="G157" s="848" t="s">
        <v>247</v>
      </c>
      <c r="H157" s="848"/>
      <c r="I157" s="848"/>
      <c r="J157" s="848"/>
      <c r="K157" s="848" t="s">
        <v>248</v>
      </c>
      <c r="L157" s="848"/>
      <c r="M157" s="848"/>
      <c r="N157" s="848"/>
      <c r="O157" s="848" t="s">
        <v>249</v>
      </c>
      <c r="P157" s="848"/>
      <c r="Q157" s="848"/>
      <c r="R157" s="849"/>
      <c r="S157" s="818" t="s">
        <v>343</v>
      </c>
    </row>
    <row r="158" spans="2:21" ht="15" customHeight="1" x14ac:dyDescent="0.3">
      <c r="B158" s="141" t="s">
        <v>327</v>
      </c>
      <c r="C158" s="836"/>
      <c r="D158" s="837"/>
      <c r="E158" s="837"/>
      <c r="F158" s="837"/>
      <c r="G158" s="837"/>
      <c r="H158" s="837"/>
      <c r="I158" s="837"/>
      <c r="J158" s="837"/>
      <c r="K158" s="837"/>
      <c r="L158" s="837"/>
      <c r="M158" s="837"/>
      <c r="N158" s="837"/>
      <c r="O158" s="837"/>
      <c r="P158" s="837"/>
      <c r="Q158" s="837"/>
      <c r="R158" s="838"/>
      <c r="S158" s="818"/>
      <c r="T158" s="93"/>
      <c r="U158" s="93"/>
    </row>
    <row r="159" spans="2:21" ht="15" customHeight="1" thickBot="1" x14ac:dyDescent="0.35">
      <c r="B159" s="142" t="s">
        <v>342</v>
      </c>
      <c r="C159" s="845" t="s">
        <v>338</v>
      </c>
      <c r="D159" s="846"/>
      <c r="E159" s="846"/>
      <c r="F159" s="846"/>
      <c r="G159" s="846" t="s">
        <v>337</v>
      </c>
      <c r="H159" s="846"/>
      <c r="I159" s="846"/>
      <c r="J159" s="846"/>
      <c r="K159" s="846" t="s">
        <v>336</v>
      </c>
      <c r="L159" s="846"/>
      <c r="M159" s="846"/>
      <c r="N159" s="846"/>
      <c r="O159" s="846" t="s">
        <v>335</v>
      </c>
      <c r="P159" s="846"/>
      <c r="Q159" s="846"/>
      <c r="R159" s="847"/>
      <c r="S159" s="818"/>
    </row>
    <row r="160" spans="2:21" ht="15" customHeight="1" thickBot="1" x14ac:dyDescent="0.35">
      <c r="B160" s="141" t="s">
        <v>327</v>
      </c>
      <c r="C160" s="850"/>
      <c r="D160" s="842"/>
      <c r="E160" s="842"/>
      <c r="F160" s="842"/>
      <c r="G160" s="842"/>
      <c r="H160" s="842"/>
      <c r="I160" s="842"/>
      <c r="J160" s="842"/>
      <c r="K160" s="842"/>
      <c r="L160" s="842"/>
      <c r="M160" s="842"/>
      <c r="N160" s="842"/>
      <c r="O160" s="842"/>
      <c r="P160" s="842"/>
      <c r="Q160" s="842"/>
      <c r="R160" s="843"/>
      <c r="S160" s="151"/>
      <c r="T160" s="93"/>
      <c r="U160" s="93"/>
    </row>
    <row r="161" spans="2:21" ht="15" customHeight="1" x14ac:dyDescent="0.3">
      <c r="B161" s="140" t="s">
        <v>1147</v>
      </c>
      <c r="C161" s="839" t="s">
        <v>246</v>
      </c>
      <c r="D161" s="840"/>
      <c r="E161" s="840"/>
      <c r="F161" s="840"/>
      <c r="G161" s="840" t="s">
        <v>247</v>
      </c>
      <c r="H161" s="840"/>
      <c r="I161" s="840"/>
      <c r="J161" s="840"/>
      <c r="K161" s="840" t="s">
        <v>248</v>
      </c>
      <c r="L161" s="840"/>
      <c r="M161" s="840"/>
      <c r="N161" s="840"/>
      <c r="O161" s="840" t="s">
        <v>249</v>
      </c>
      <c r="P161" s="840"/>
      <c r="Q161" s="840"/>
      <c r="R161" s="841"/>
      <c r="S161" s="818" t="s">
        <v>344</v>
      </c>
    </row>
    <row r="162" spans="2:21" ht="15" customHeight="1" x14ac:dyDescent="0.3">
      <c r="B162" s="141" t="s">
        <v>327</v>
      </c>
      <c r="C162" s="823"/>
      <c r="D162" s="824"/>
      <c r="E162" s="824"/>
      <c r="F162" s="824"/>
      <c r="G162" s="824"/>
      <c r="H162" s="824"/>
      <c r="I162" s="824"/>
      <c r="J162" s="824"/>
      <c r="K162" s="824"/>
      <c r="L162" s="824"/>
      <c r="M162" s="824"/>
      <c r="N162" s="824"/>
      <c r="O162" s="824"/>
      <c r="P162" s="824"/>
      <c r="Q162" s="824"/>
      <c r="R162" s="844"/>
      <c r="S162" s="818"/>
      <c r="T162" s="93"/>
      <c r="U162" s="93"/>
    </row>
    <row r="163" spans="2:21" ht="15" customHeight="1" thickBot="1" x14ac:dyDescent="0.35">
      <c r="B163" s="142" t="s">
        <v>254</v>
      </c>
      <c r="C163" s="833" t="s">
        <v>338</v>
      </c>
      <c r="D163" s="834"/>
      <c r="E163" s="834"/>
      <c r="F163" s="834"/>
      <c r="G163" s="834" t="s">
        <v>337</v>
      </c>
      <c r="H163" s="834"/>
      <c r="I163" s="834"/>
      <c r="J163" s="834"/>
      <c r="K163" s="834" t="s">
        <v>336</v>
      </c>
      <c r="L163" s="834"/>
      <c r="M163" s="834"/>
      <c r="N163" s="834"/>
      <c r="O163" s="834" t="s">
        <v>335</v>
      </c>
      <c r="P163" s="834"/>
      <c r="Q163" s="834"/>
      <c r="R163" s="835"/>
      <c r="S163" s="818"/>
    </row>
    <row r="165" spans="2:21" x14ac:dyDescent="0.3">
      <c r="B165" s="37"/>
    </row>
    <row r="166" spans="2:21" x14ac:dyDescent="0.3">
      <c r="B166" s="37"/>
    </row>
  </sheetData>
  <mergeCells count="127"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topLeftCell="A79" zoomScale="90" zoomScaleNormal="90" workbookViewId="0">
      <selection activeCell="H73" sqref="H73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80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17" t="s">
        <v>754</v>
      </c>
      <c r="H2" s="7" t="s">
        <v>196</v>
      </c>
      <c r="I2" s="6" t="s">
        <v>24</v>
      </c>
      <c r="J2" s="3" t="s">
        <v>26</v>
      </c>
    </row>
    <row r="3" spans="1:10" x14ac:dyDescent="0.3">
      <c r="B3" s="307" t="s">
        <v>128</v>
      </c>
      <c r="H3" s="269" t="s">
        <v>10</v>
      </c>
      <c r="I3" s="280" t="s">
        <v>11</v>
      </c>
      <c r="J3" s="30" t="s">
        <v>21</v>
      </c>
    </row>
    <row r="4" spans="1:10" ht="14.25" thickBot="1" x14ac:dyDescent="0.35">
      <c r="H4" s="290" t="s">
        <v>159</v>
      </c>
      <c r="I4" s="297" t="s">
        <v>145</v>
      </c>
    </row>
    <row r="5" spans="1:10" ht="27.75" thickBot="1" x14ac:dyDescent="0.35">
      <c r="B5" s="4" t="s">
        <v>0</v>
      </c>
      <c r="C5" s="27" t="s">
        <v>16</v>
      </c>
      <c r="D5" s="28" t="s">
        <v>17</v>
      </c>
      <c r="E5" s="29" t="s">
        <v>18</v>
      </c>
      <c r="F5" s="5" t="s">
        <v>1</v>
      </c>
    </row>
    <row r="6" spans="1:10" s="30" customFormat="1" ht="13.5" customHeight="1" x14ac:dyDescent="0.3">
      <c r="A6" s="259"/>
      <c r="B6" s="270">
        <v>0</v>
      </c>
      <c r="C6" s="271" t="s">
        <v>129</v>
      </c>
      <c r="D6" s="272" t="s">
        <v>130</v>
      </c>
      <c r="E6" s="273" t="s">
        <v>20</v>
      </c>
      <c r="F6" s="885" t="s">
        <v>723</v>
      </c>
    </row>
    <row r="7" spans="1:10" s="30" customFormat="1" x14ac:dyDescent="0.3">
      <c r="A7" s="259"/>
      <c r="B7" s="274">
        <v>1</v>
      </c>
      <c r="C7" s="271" t="s">
        <v>129</v>
      </c>
      <c r="D7" s="272" t="s">
        <v>131</v>
      </c>
      <c r="E7" s="273" t="s">
        <v>19</v>
      </c>
      <c r="F7" s="886"/>
    </row>
    <row r="8" spans="1:10" s="30" customFormat="1" ht="17.45" customHeight="1" x14ac:dyDescent="0.3">
      <c r="A8" s="259"/>
      <c r="B8" s="274">
        <v>2</v>
      </c>
      <c r="C8" s="271" t="s">
        <v>132</v>
      </c>
      <c r="D8" s="272" t="s">
        <v>130</v>
      </c>
      <c r="E8" s="273" t="s">
        <v>20</v>
      </c>
      <c r="F8" s="887" t="s">
        <v>720</v>
      </c>
    </row>
    <row r="9" spans="1:10" s="30" customFormat="1" x14ac:dyDescent="0.3">
      <c r="A9" s="259"/>
      <c r="B9" s="274">
        <v>3</v>
      </c>
      <c r="C9" s="275" t="s">
        <v>132</v>
      </c>
      <c r="D9" s="276" t="s">
        <v>131</v>
      </c>
      <c r="E9" s="277" t="s">
        <v>25</v>
      </c>
      <c r="F9" s="886"/>
    </row>
    <row r="10" spans="1:10" s="30" customFormat="1" x14ac:dyDescent="0.3">
      <c r="A10" s="259"/>
      <c r="B10" s="107">
        <v>4</v>
      </c>
      <c r="C10" s="108" t="s">
        <v>133</v>
      </c>
      <c r="D10" s="108" t="s">
        <v>133</v>
      </c>
      <c r="E10" s="109" t="s">
        <v>135</v>
      </c>
      <c r="F10" s="110" t="s">
        <v>136</v>
      </c>
    </row>
    <row r="11" spans="1:10" s="30" customFormat="1" x14ac:dyDescent="0.3">
      <c r="A11" s="259"/>
      <c r="B11" s="107">
        <v>5</v>
      </c>
      <c r="C11" s="111" t="s">
        <v>134</v>
      </c>
      <c r="D11" s="111" t="s">
        <v>134</v>
      </c>
      <c r="E11" s="109" t="s">
        <v>135</v>
      </c>
      <c r="F11" s="110" t="s">
        <v>137</v>
      </c>
    </row>
    <row r="12" spans="1:10" s="30" customFormat="1" x14ac:dyDescent="0.3">
      <c r="A12" s="259"/>
      <c r="B12" s="38">
        <v>6</v>
      </c>
      <c r="C12" s="100" t="s">
        <v>138</v>
      </c>
      <c r="D12" s="39" t="s">
        <v>139</v>
      </c>
      <c r="E12" s="40" t="s">
        <v>140</v>
      </c>
      <c r="F12" s="101" t="s">
        <v>536</v>
      </c>
      <c r="H12" s="89"/>
    </row>
    <row r="13" spans="1:10" s="30" customFormat="1" x14ac:dyDescent="0.3">
      <c r="A13" s="259"/>
      <c r="B13" s="38">
        <v>7</v>
      </c>
      <c r="C13" s="100" t="s">
        <v>141</v>
      </c>
      <c r="D13" s="39" t="s">
        <v>142</v>
      </c>
      <c r="E13" s="40" t="s">
        <v>140</v>
      </c>
      <c r="F13" s="101" t="s">
        <v>537</v>
      </c>
    </row>
    <row r="14" spans="1:10" s="30" customFormat="1" x14ac:dyDescent="0.3">
      <c r="A14" s="259"/>
      <c r="B14" s="21">
        <v>8</v>
      </c>
      <c r="C14" s="14" t="s">
        <v>21</v>
      </c>
      <c r="D14" s="202" t="s">
        <v>9</v>
      </c>
      <c r="E14" s="79" t="s">
        <v>19</v>
      </c>
      <c r="F14" s="26" t="s">
        <v>542</v>
      </c>
    </row>
    <row r="15" spans="1:10" s="30" customFormat="1" x14ac:dyDescent="0.3">
      <c r="A15" s="259"/>
      <c r="B15" s="274">
        <v>9</v>
      </c>
      <c r="C15" s="271" t="s">
        <v>144</v>
      </c>
      <c r="D15" s="272" t="s">
        <v>130</v>
      </c>
      <c r="E15" s="273" t="s">
        <v>20</v>
      </c>
      <c r="F15" s="887" t="s">
        <v>719</v>
      </c>
    </row>
    <row r="16" spans="1:10" s="30" customFormat="1" x14ac:dyDescent="0.3">
      <c r="A16" s="259"/>
      <c r="B16" s="274">
        <v>10</v>
      </c>
      <c r="C16" s="275" t="s">
        <v>144</v>
      </c>
      <c r="D16" s="276" t="s">
        <v>131</v>
      </c>
      <c r="E16" s="277" t="s">
        <v>19</v>
      </c>
      <c r="F16" s="886"/>
    </row>
    <row r="17" spans="1:14" x14ac:dyDescent="0.3">
      <c r="A17" s="259"/>
      <c r="B17" s="21">
        <v>11</v>
      </c>
      <c r="C17" s="14" t="s">
        <v>21</v>
      </c>
      <c r="D17" s="202" t="s">
        <v>9</v>
      </c>
      <c r="E17" s="31" t="s">
        <v>19</v>
      </c>
      <c r="F17" s="26" t="s">
        <v>542</v>
      </c>
      <c r="G17" s="30"/>
      <c r="H17" s="30"/>
      <c r="N17" s="30"/>
    </row>
    <row r="18" spans="1:14" x14ac:dyDescent="0.3">
      <c r="A18" s="259"/>
      <c r="B18" s="21">
        <v>12</v>
      </c>
      <c r="C18" s="14" t="s">
        <v>21</v>
      </c>
      <c r="D18" s="202" t="s">
        <v>9</v>
      </c>
      <c r="E18" s="31" t="s">
        <v>19</v>
      </c>
      <c r="F18" s="26" t="s">
        <v>542</v>
      </c>
      <c r="G18" s="30"/>
      <c r="H18" s="30"/>
      <c r="N18" s="30"/>
    </row>
    <row r="19" spans="1:14" x14ac:dyDescent="0.3">
      <c r="A19" s="259"/>
      <c r="B19" s="298">
        <v>13</v>
      </c>
      <c r="C19" s="299" t="s">
        <v>145</v>
      </c>
      <c r="D19" s="300" t="s">
        <v>146</v>
      </c>
      <c r="E19" s="301" t="s">
        <v>538</v>
      </c>
      <c r="F19" s="889" t="s">
        <v>149</v>
      </c>
      <c r="G19" s="30"/>
      <c r="H19" s="30"/>
      <c r="N19" s="30"/>
    </row>
    <row r="20" spans="1:14" ht="17.45" customHeight="1" x14ac:dyDescent="0.3">
      <c r="A20" s="259"/>
      <c r="B20" s="298">
        <v>14</v>
      </c>
      <c r="C20" s="299" t="s">
        <v>145</v>
      </c>
      <c r="D20" s="300" t="s">
        <v>147</v>
      </c>
      <c r="E20" s="302"/>
      <c r="F20" s="890"/>
      <c r="G20" s="30"/>
      <c r="H20" s="30"/>
      <c r="N20" s="30"/>
    </row>
    <row r="21" spans="1:14" ht="18" customHeight="1" thickBot="1" x14ac:dyDescent="0.35">
      <c r="A21" s="259"/>
      <c r="B21" s="303">
        <v>15</v>
      </c>
      <c r="C21" s="304" t="s">
        <v>145</v>
      </c>
      <c r="D21" s="305" t="s">
        <v>148</v>
      </c>
      <c r="E21" s="306"/>
      <c r="F21" s="891"/>
      <c r="G21" s="30"/>
      <c r="H21" s="30"/>
      <c r="N21" s="30"/>
    </row>
    <row r="22" spans="1:14" ht="14.25" thickBot="1" x14ac:dyDescent="0.35"/>
    <row r="23" spans="1:14" s="80" customFormat="1" ht="27.75" thickBot="1" x14ac:dyDescent="0.35">
      <c r="A23" s="30"/>
      <c r="B23" s="4" t="s">
        <v>2</v>
      </c>
      <c r="C23" s="27" t="s">
        <v>16</v>
      </c>
      <c r="D23" s="28" t="s">
        <v>17</v>
      </c>
      <c r="E23" s="29" t="s">
        <v>18</v>
      </c>
      <c r="F23" s="5" t="s">
        <v>1</v>
      </c>
    </row>
    <row r="24" spans="1:14" s="80" customFormat="1" ht="27" x14ac:dyDescent="0.3">
      <c r="A24" s="259"/>
      <c r="B24" s="20">
        <v>0</v>
      </c>
      <c r="C24" s="14" t="s">
        <v>21</v>
      </c>
      <c r="D24" s="262" t="s">
        <v>2886</v>
      </c>
      <c r="E24" s="79" t="s">
        <v>19</v>
      </c>
      <c r="F24" s="105" t="s">
        <v>2887</v>
      </c>
      <c r="G24" s="30"/>
      <c r="H24" s="30"/>
      <c r="N24" s="30"/>
    </row>
    <row r="25" spans="1:14" s="80" customFormat="1" ht="27" x14ac:dyDescent="0.3">
      <c r="A25" s="259"/>
      <c r="B25" s="21">
        <v>1</v>
      </c>
      <c r="C25" s="14" t="s">
        <v>21</v>
      </c>
      <c r="D25" s="262" t="s">
        <v>2888</v>
      </c>
      <c r="E25" s="79" t="s">
        <v>19</v>
      </c>
      <c r="F25" s="105" t="s">
        <v>2889</v>
      </c>
      <c r="G25" s="30"/>
      <c r="H25" s="30"/>
      <c r="N25" s="30"/>
    </row>
    <row r="26" spans="1:14" s="80" customFormat="1" x14ac:dyDescent="0.3">
      <c r="A26" s="259"/>
      <c r="B26" s="21">
        <v>2</v>
      </c>
      <c r="C26" s="14" t="s">
        <v>150</v>
      </c>
      <c r="D26" s="16" t="s">
        <v>151</v>
      </c>
      <c r="E26" s="79" t="s">
        <v>19</v>
      </c>
      <c r="F26" s="26" t="s">
        <v>539</v>
      </c>
      <c r="G26" s="30"/>
      <c r="H26" s="30"/>
      <c r="N26" s="30"/>
    </row>
    <row r="27" spans="1:14" s="80" customFormat="1" x14ac:dyDescent="0.3">
      <c r="A27" s="259"/>
      <c r="B27" s="298">
        <v>3</v>
      </c>
      <c r="C27" s="299" t="s">
        <v>145</v>
      </c>
      <c r="D27" s="300" t="s">
        <v>152</v>
      </c>
      <c r="E27" s="302"/>
      <c r="F27" s="889" t="s">
        <v>149</v>
      </c>
      <c r="G27" s="30"/>
      <c r="H27" s="30"/>
      <c r="N27" s="30"/>
    </row>
    <row r="28" spans="1:14" s="80" customFormat="1" x14ac:dyDescent="0.3">
      <c r="A28" s="259"/>
      <c r="B28" s="298">
        <v>4</v>
      </c>
      <c r="C28" s="299" t="s">
        <v>145</v>
      </c>
      <c r="D28" s="300" t="s">
        <v>153</v>
      </c>
      <c r="E28" s="302"/>
      <c r="F28" s="892"/>
      <c r="G28" s="30"/>
      <c r="H28" s="30"/>
      <c r="N28" s="30"/>
    </row>
    <row r="29" spans="1:14" s="80" customFormat="1" x14ac:dyDescent="0.3">
      <c r="A29" s="259"/>
      <c r="B29" s="21">
        <v>5</v>
      </c>
      <c r="C29" s="14" t="s">
        <v>21</v>
      </c>
      <c r="D29" s="16" t="s">
        <v>563</v>
      </c>
      <c r="E29" s="79" t="s">
        <v>20</v>
      </c>
      <c r="F29" s="878" t="s">
        <v>540</v>
      </c>
      <c r="G29" s="30"/>
      <c r="H29" s="30"/>
      <c r="N29" s="30"/>
    </row>
    <row r="30" spans="1:14" s="80" customFormat="1" x14ac:dyDescent="0.3">
      <c r="A30" s="259"/>
      <c r="B30" s="21">
        <v>6</v>
      </c>
      <c r="C30" s="14" t="s">
        <v>21</v>
      </c>
      <c r="D30" s="16" t="s">
        <v>564</v>
      </c>
      <c r="E30" s="79" t="s">
        <v>20</v>
      </c>
      <c r="F30" s="879"/>
      <c r="G30" s="30"/>
      <c r="H30" s="30"/>
      <c r="N30" s="30"/>
    </row>
    <row r="31" spans="1:14" s="80" customFormat="1" ht="31.15" customHeight="1" x14ac:dyDescent="0.3">
      <c r="A31" s="259"/>
      <c r="B31" s="21">
        <v>7</v>
      </c>
      <c r="C31" s="14" t="s">
        <v>21</v>
      </c>
      <c r="D31" s="16" t="s">
        <v>565</v>
      </c>
      <c r="E31" s="79" t="s">
        <v>20</v>
      </c>
      <c r="F31" s="105" t="s">
        <v>1024</v>
      </c>
      <c r="G31" s="30"/>
      <c r="M31" s="30"/>
    </row>
    <row r="32" spans="1:14" s="30" customFormat="1" ht="27" x14ac:dyDescent="0.3">
      <c r="A32" s="259"/>
      <c r="B32" s="21">
        <v>8</v>
      </c>
      <c r="C32" s="14" t="s">
        <v>21</v>
      </c>
      <c r="D32" s="16" t="s">
        <v>566</v>
      </c>
      <c r="E32" s="79" t="s">
        <v>20</v>
      </c>
      <c r="F32" s="105" t="s">
        <v>1025</v>
      </c>
    </row>
    <row r="33" spans="1:14" s="30" customFormat="1" x14ac:dyDescent="0.3">
      <c r="A33" s="259"/>
      <c r="B33" s="21">
        <v>9</v>
      </c>
      <c r="C33" s="14" t="s">
        <v>21</v>
      </c>
      <c r="D33" s="202" t="s">
        <v>9</v>
      </c>
      <c r="E33" s="79" t="s">
        <v>19</v>
      </c>
      <c r="F33" s="26" t="s">
        <v>542</v>
      </c>
    </row>
    <row r="34" spans="1:14" s="30" customFormat="1" x14ac:dyDescent="0.3">
      <c r="A34" s="259"/>
      <c r="B34" s="274">
        <v>10</v>
      </c>
      <c r="C34" s="271" t="s">
        <v>154</v>
      </c>
      <c r="D34" s="272" t="s">
        <v>130</v>
      </c>
      <c r="E34" s="273" t="s">
        <v>20</v>
      </c>
      <c r="F34" s="887" t="s">
        <v>721</v>
      </c>
    </row>
    <row r="35" spans="1:14" s="30" customFormat="1" x14ac:dyDescent="0.3">
      <c r="A35" s="259"/>
      <c r="B35" s="274">
        <v>11</v>
      </c>
      <c r="C35" s="275" t="s">
        <v>154</v>
      </c>
      <c r="D35" s="276" t="s">
        <v>131</v>
      </c>
      <c r="E35" s="277" t="s">
        <v>19</v>
      </c>
      <c r="F35" s="886"/>
    </row>
    <row r="36" spans="1:14" s="30" customFormat="1" x14ac:dyDescent="0.3">
      <c r="A36" s="259"/>
      <c r="B36" s="21">
        <v>12</v>
      </c>
      <c r="C36" s="14" t="s">
        <v>21</v>
      </c>
      <c r="D36" s="16" t="s">
        <v>2908</v>
      </c>
      <c r="E36" s="79" t="s">
        <v>20</v>
      </c>
      <c r="F36" s="26" t="s">
        <v>2912</v>
      </c>
    </row>
    <row r="37" spans="1:14" s="30" customFormat="1" x14ac:dyDescent="0.3">
      <c r="A37" s="259"/>
      <c r="B37" s="21">
        <v>13</v>
      </c>
      <c r="C37" s="14" t="s">
        <v>21</v>
      </c>
      <c r="D37" s="16" t="s">
        <v>2909</v>
      </c>
      <c r="E37" s="79" t="s">
        <v>20</v>
      </c>
      <c r="F37" s="782" t="s">
        <v>2913</v>
      </c>
    </row>
    <row r="38" spans="1:14" s="30" customFormat="1" x14ac:dyDescent="0.3">
      <c r="A38" s="259"/>
      <c r="B38" s="21">
        <v>14</v>
      </c>
      <c r="C38" s="14" t="s">
        <v>21</v>
      </c>
      <c r="D38" s="16" t="s">
        <v>2910</v>
      </c>
      <c r="E38" s="79" t="s">
        <v>20</v>
      </c>
      <c r="F38" s="782" t="s">
        <v>2914</v>
      </c>
    </row>
    <row r="39" spans="1:14" s="80" customFormat="1" ht="14.25" thickBot="1" x14ac:dyDescent="0.35">
      <c r="A39" s="259"/>
      <c r="B39" s="22">
        <v>15</v>
      </c>
      <c r="C39" s="18" t="s">
        <v>21</v>
      </c>
      <c r="D39" s="19" t="s">
        <v>2911</v>
      </c>
      <c r="E39" s="19" t="s">
        <v>20</v>
      </c>
      <c r="F39" s="203" t="s">
        <v>2915</v>
      </c>
      <c r="G39" s="30"/>
      <c r="H39" s="30"/>
      <c r="N39" s="30"/>
    </row>
    <row r="40" spans="1:14" s="80" customFormat="1" ht="14.25" thickBot="1" x14ac:dyDescent="0.35">
      <c r="A40" s="30"/>
    </row>
    <row r="41" spans="1:14" s="80" customFormat="1" ht="27.75" thickBot="1" x14ac:dyDescent="0.35">
      <c r="A41" s="30"/>
      <c r="B41" s="4" t="s">
        <v>3</v>
      </c>
      <c r="C41" s="27" t="s">
        <v>16</v>
      </c>
      <c r="D41" s="28" t="s">
        <v>17</v>
      </c>
      <c r="E41" s="29" t="s">
        <v>18</v>
      </c>
      <c r="F41" s="5" t="s">
        <v>1</v>
      </c>
    </row>
    <row r="42" spans="1:14" s="80" customFormat="1" ht="13.5" customHeight="1" x14ac:dyDescent="0.3">
      <c r="A42" s="259"/>
      <c r="B42" s="20">
        <v>0</v>
      </c>
      <c r="C42" s="14" t="s">
        <v>21</v>
      </c>
      <c r="D42" s="16" t="s">
        <v>155</v>
      </c>
      <c r="E42" s="79" t="s">
        <v>19</v>
      </c>
      <c r="F42" s="492" t="s">
        <v>1483</v>
      </c>
      <c r="G42" s="30"/>
      <c r="M42" s="30"/>
    </row>
    <row r="43" spans="1:14" s="30" customFormat="1" x14ac:dyDescent="0.3">
      <c r="A43" s="259"/>
      <c r="B43" s="21">
        <v>1</v>
      </c>
      <c r="C43" s="17" t="s">
        <v>21</v>
      </c>
      <c r="D43" s="15" t="s">
        <v>156</v>
      </c>
      <c r="E43" s="252" t="s">
        <v>19</v>
      </c>
      <c r="F43" s="493" t="s">
        <v>1481</v>
      </c>
    </row>
    <row r="44" spans="1:14" s="30" customFormat="1" x14ac:dyDescent="0.3">
      <c r="A44" s="259"/>
      <c r="B44" s="21">
        <v>2</v>
      </c>
      <c r="C44" s="17" t="s">
        <v>21</v>
      </c>
      <c r="D44" s="15" t="s">
        <v>157</v>
      </c>
      <c r="E44" s="252" t="s">
        <v>19</v>
      </c>
      <c r="F44" s="493" t="s">
        <v>1482</v>
      </c>
    </row>
    <row r="45" spans="1:14" s="30" customFormat="1" x14ac:dyDescent="0.3">
      <c r="A45" s="259"/>
      <c r="B45" s="21">
        <v>3</v>
      </c>
      <c r="C45" s="17" t="s">
        <v>21</v>
      </c>
      <c r="D45" s="15" t="s">
        <v>158</v>
      </c>
      <c r="E45" s="252" t="s">
        <v>19</v>
      </c>
      <c r="F45" s="493" t="s">
        <v>1485</v>
      </c>
    </row>
    <row r="46" spans="1:14" s="30" customFormat="1" x14ac:dyDescent="0.3">
      <c r="A46" s="259"/>
      <c r="B46" s="21">
        <v>4</v>
      </c>
      <c r="C46" s="17" t="s">
        <v>21</v>
      </c>
      <c r="D46" s="15" t="s">
        <v>543</v>
      </c>
      <c r="E46" s="252" t="s">
        <v>19</v>
      </c>
      <c r="F46" s="493"/>
    </row>
    <row r="47" spans="1:14" s="30" customFormat="1" x14ac:dyDescent="0.3">
      <c r="A47" s="259"/>
      <c r="B47" s="38">
        <v>5</v>
      </c>
      <c r="C47" s="495" t="s">
        <v>21</v>
      </c>
      <c r="D47" s="496" t="s">
        <v>544</v>
      </c>
      <c r="E47" s="102" t="s">
        <v>19</v>
      </c>
      <c r="F47" s="497" t="s">
        <v>1484</v>
      </c>
    </row>
    <row r="48" spans="1:14" s="30" customFormat="1" x14ac:dyDescent="0.3">
      <c r="A48" s="259"/>
      <c r="B48" s="21">
        <v>6</v>
      </c>
      <c r="C48" s="17" t="s">
        <v>21</v>
      </c>
      <c r="D48" s="15" t="s">
        <v>545</v>
      </c>
      <c r="E48" s="252" t="s">
        <v>19</v>
      </c>
      <c r="F48" s="493"/>
    </row>
    <row r="49" spans="1:13" s="30" customFormat="1" x14ac:dyDescent="0.3">
      <c r="A49" s="259"/>
      <c r="B49" s="21">
        <v>7</v>
      </c>
      <c r="C49" s="17" t="s">
        <v>21</v>
      </c>
      <c r="D49" s="15" t="s">
        <v>546</v>
      </c>
      <c r="E49" s="252" t="s">
        <v>19</v>
      </c>
      <c r="F49" s="494"/>
    </row>
    <row r="50" spans="1:13" s="30" customFormat="1" x14ac:dyDescent="0.3">
      <c r="A50" s="259"/>
      <c r="B50" s="291">
        <v>8</v>
      </c>
      <c r="C50" s="292" t="s">
        <v>159</v>
      </c>
      <c r="D50" s="293" t="s">
        <v>547</v>
      </c>
      <c r="E50" s="294" t="s">
        <v>552</v>
      </c>
      <c r="F50" s="895" t="s">
        <v>747</v>
      </c>
    </row>
    <row r="51" spans="1:13" s="30" customFormat="1" x14ac:dyDescent="0.3">
      <c r="A51" s="259"/>
      <c r="B51" s="291">
        <v>9</v>
      </c>
      <c r="C51" s="292" t="s">
        <v>159</v>
      </c>
      <c r="D51" s="295" t="s">
        <v>548</v>
      </c>
      <c r="E51" s="294" t="s">
        <v>552</v>
      </c>
      <c r="F51" s="896"/>
    </row>
    <row r="52" spans="1:13" s="30" customFormat="1" x14ac:dyDescent="0.3">
      <c r="A52" s="259"/>
      <c r="B52" s="291">
        <v>10</v>
      </c>
      <c r="C52" s="292" t="s">
        <v>159</v>
      </c>
      <c r="D52" s="293" t="s">
        <v>549</v>
      </c>
      <c r="E52" s="294" t="s">
        <v>552</v>
      </c>
      <c r="F52" s="896"/>
    </row>
    <row r="53" spans="1:13" s="30" customFormat="1" x14ac:dyDescent="0.3">
      <c r="A53" s="259"/>
      <c r="B53" s="291">
        <v>11</v>
      </c>
      <c r="C53" s="292" t="s">
        <v>159</v>
      </c>
      <c r="D53" s="295" t="s">
        <v>550</v>
      </c>
      <c r="E53" s="294" t="s">
        <v>552</v>
      </c>
      <c r="F53" s="896"/>
    </row>
    <row r="54" spans="1:13" s="30" customFormat="1" x14ac:dyDescent="0.3">
      <c r="A54" s="259"/>
      <c r="B54" s="291">
        <v>12</v>
      </c>
      <c r="C54" s="292" t="s">
        <v>159</v>
      </c>
      <c r="D54" s="295" t="s">
        <v>551</v>
      </c>
      <c r="E54" s="294" t="s">
        <v>20</v>
      </c>
      <c r="F54" s="897"/>
    </row>
    <row r="55" spans="1:13" s="30" customFormat="1" ht="54" x14ac:dyDescent="0.3">
      <c r="A55" s="6"/>
      <c r="B55" s="21">
        <v>13</v>
      </c>
      <c r="C55" s="14" t="s">
        <v>21</v>
      </c>
      <c r="D55" s="262" t="s">
        <v>161</v>
      </c>
      <c r="E55" s="252" t="s">
        <v>19</v>
      </c>
      <c r="F55" s="105" t="s">
        <v>554</v>
      </c>
    </row>
    <row r="56" spans="1:13" s="80" customFormat="1" x14ac:dyDescent="0.3">
      <c r="A56" s="259"/>
      <c r="B56" s="21">
        <v>14</v>
      </c>
      <c r="C56" s="14"/>
      <c r="D56" s="16" t="s">
        <v>162</v>
      </c>
      <c r="E56" s="79"/>
      <c r="F56" s="893" t="s">
        <v>555</v>
      </c>
      <c r="G56" s="30"/>
      <c r="M56" s="30"/>
    </row>
    <row r="57" spans="1:13" s="80" customFormat="1" ht="18" customHeight="1" thickBot="1" x14ac:dyDescent="0.35">
      <c r="A57" s="259"/>
      <c r="B57" s="22">
        <v>15</v>
      </c>
      <c r="C57" s="18"/>
      <c r="D57" s="19" t="s">
        <v>162</v>
      </c>
      <c r="E57" s="32"/>
      <c r="F57" s="894"/>
      <c r="G57" s="30"/>
      <c r="M57" s="30"/>
    </row>
    <row r="58" spans="1:13" s="80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16</v>
      </c>
      <c r="D59" s="28" t="s">
        <v>17</v>
      </c>
      <c r="E59" s="29" t="s">
        <v>18</v>
      </c>
      <c r="F59" s="5" t="s">
        <v>1</v>
      </c>
    </row>
    <row r="60" spans="1:13" ht="40.5" x14ac:dyDescent="0.3">
      <c r="A60" s="259"/>
      <c r="B60" s="20">
        <v>0</v>
      </c>
      <c r="C60" s="288" t="s">
        <v>21</v>
      </c>
      <c r="D60" s="15" t="s">
        <v>556</v>
      </c>
      <c r="E60" s="79" t="s">
        <v>20</v>
      </c>
      <c r="F60" s="289" t="s">
        <v>557</v>
      </c>
      <c r="G60" s="30"/>
    </row>
    <row r="61" spans="1:13" x14ac:dyDescent="0.3">
      <c r="A61" s="259"/>
      <c r="B61" s="21">
        <v>1</v>
      </c>
      <c r="C61" s="14" t="s">
        <v>21</v>
      </c>
      <c r="D61" s="202" t="s">
        <v>9</v>
      </c>
      <c r="E61" s="79" t="s">
        <v>19</v>
      </c>
      <c r="F61" s="26" t="s">
        <v>542</v>
      </c>
      <c r="G61" s="30"/>
    </row>
    <row r="62" spans="1:13" x14ac:dyDescent="0.3">
      <c r="A62" s="259"/>
      <c r="B62" s="291">
        <v>2</v>
      </c>
      <c r="C62" s="292" t="s">
        <v>159</v>
      </c>
      <c r="D62" s="295" t="s">
        <v>163</v>
      </c>
      <c r="E62" s="294"/>
      <c r="F62" s="296" t="s">
        <v>553</v>
      </c>
      <c r="G62" s="30"/>
    </row>
    <row r="63" spans="1:13" x14ac:dyDescent="0.3">
      <c r="A63" s="259"/>
      <c r="B63" s="21">
        <v>3</v>
      </c>
      <c r="C63" s="14" t="s">
        <v>21</v>
      </c>
      <c r="D63" s="202" t="s">
        <v>567</v>
      </c>
      <c r="E63" s="79" t="s">
        <v>20</v>
      </c>
      <c r="F63" s="878" t="s">
        <v>571</v>
      </c>
      <c r="G63" s="30"/>
    </row>
    <row r="64" spans="1:13" x14ac:dyDescent="0.3">
      <c r="A64" s="259"/>
      <c r="B64" s="21">
        <v>4</v>
      </c>
      <c r="C64" s="14" t="s">
        <v>21</v>
      </c>
      <c r="D64" s="202" t="s">
        <v>568</v>
      </c>
      <c r="E64" s="79" t="s">
        <v>20</v>
      </c>
      <c r="F64" s="898"/>
      <c r="G64" s="30"/>
    </row>
    <row r="65" spans="1:8" x14ac:dyDescent="0.3">
      <c r="A65" s="259"/>
      <c r="B65" s="21">
        <v>5</v>
      </c>
      <c r="C65" s="14" t="s">
        <v>21</v>
      </c>
      <c r="D65" s="202" t="s">
        <v>569</v>
      </c>
      <c r="E65" s="79" t="s">
        <v>20</v>
      </c>
      <c r="F65" s="898"/>
      <c r="G65" s="30"/>
    </row>
    <row r="66" spans="1:8" x14ac:dyDescent="0.3">
      <c r="A66" s="259"/>
      <c r="B66" s="21">
        <v>6</v>
      </c>
      <c r="C66" s="14" t="s">
        <v>21</v>
      </c>
      <c r="D66" s="202" t="s">
        <v>570</v>
      </c>
      <c r="E66" s="79" t="s">
        <v>20</v>
      </c>
      <c r="F66" s="879"/>
      <c r="G66" s="30"/>
    </row>
    <row r="67" spans="1:8" ht="60" customHeight="1" x14ac:dyDescent="0.3">
      <c r="A67" s="259"/>
      <c r="B67" s="21">
        <v>7</v>
      </c>
      <c r="C67" s="14" t="s">
        <v>21</v>
      </c>
      <c r="D67" s="202" t="s">
        <v>558</v>
      </c>
      <c r="E67" s="79" t="s">
        <v>20</v>
      </c>
      <c r="F67" s="878" t="s">
        <v>562</v>
      </c>
      <c r="G67" s="30"/>
    </row>
    <row r="68" spans="1:8" ht="60" customHeight="1" x14ac:dyDescent="0.3">
      <c r="A68" s="259"/>
      <c r="B68" s="21">
        <v>8</v>
      </c>
      <c r="C68" s="14" t="s">
        <v>21</v>
      </c>
      <c r="D68" s="202" t="s">
        <v>559</v>
      </c>
      <c r="E68" s="79" t="s">
        <v>20</v>
      </c>
      <c r="F68" s="879"/>
      <c r="G68" s="30"/>
    </row>
    <row r="69" spans="1:8" ht="27" x14ac:dyDescent="0.3">
      <c r="A69" s="259"/>
      <c r="B69" s="21">
        <v>9</v>
      </c>
      <c r="C69" s="14" t="s">
        <v>21</v>
      </c>
      <c r="D69" s="202" t="s">
        <v>560</v>
      </c>
      <c r="E69" s="79" t="s">
        <v>20</v>
      </c>
      <c r="F69" s="105" t="s">
        <v>561</v>
      </c>
      <c r="G69" s="30"/>
    </row>
    <row r="70" spans="1:8" ht="30" customHeight="1" x14ac:dyDescent="0.3">
      <c r="A70" s="259"/>
      <c r="B70" s="21">
        <v>10</v>
      </c>
      <c r="C70" s="14" t="s">
        <v>21</v>
      </c>
      <c r="D70" s="202" t="s">
        <v>9</v>
      </c>
      <c r="E70" s="79" t="s">
        <v>19</v>
      </c>
      <c r="F70" s="26" t="s">
        <v>542</v>
      </c>
      <c r="G70" s="30"/>
    </row>
    <row r="71" spans="1:8" ht="30" customHeight="1" x14ac:dyDescent="0.3">
      <c r="A71" s="259"/>
      <c r="B71" s="21">
        <v>11</v>
      </c>
      <c r="C71" s="14" t="s">
        <v>21</v>
      </c>
      <c r="D71" s="16" t="s">
        <v>572</v>
      </c>
      <c r="E71" s="79" t="s">
        <v>19</v>
      </c>
      <c r="F71" s="26" t="s">
        <v>542</v>
      </c>
      <c r="G71" s="30"/>
    </row>
    <row r="72" spans="1:8" ht="30" customHeight="1" x14ac:dyDescent="0.3">
      <c r="A72" s="259"/>
      <c r="B72" s="21">
        <v>12</v>
      </c>
      <c r="C72" s="14" t="s">
        <v>21</v>
      </c>
      <c r="D72" s="16" t="s">
        <v>573</v>
      </c>
      <c r="E72" s="79" t="s">
        <v>19</v>
      </c>
      <c r="F72" s="26" t="s">
        <v>542</v>
      </c>
      <c r="G72" s="30"/>
      <c r="H72" s="163"/>
    </row>
    <row r="73" spans="1:8" ht="30" customHeight="1" x14ac:dyDescent="0.3">
      <c r="A73" s="259"/>
      <c r="B73" s="21">
        <v>13</v>
      </c>
      <c r="C73" s="14" t="s">
        <v>21</v>
      </c>
      <c r="D73" s="16" t="s">
        <v>574</v>
      </c>
      <c r="E73" s="79" t="s">
        <v>19</v>
      </c>
      <c r="F73" s="26" t="s">
        <v>542</v>
      </c>
      <c r="G73" s="30"/>
      <c r="H73" s="163"/>
    </row>
    <row r="74" spans="1:8" ht="31.9" customHeight="1" x14ac:dyDescent="0.3">
      <c r="A74" s="259"/>
      <c r="B74" s="21">
        <v>14</v>
      </c>
      <c r="C74" s="14" t="s">
        <v>21</v>
      </c>
      <c r="D74" s="262" t="s">
        <v>2919</v>
      </c>
      <c r="E74" s="79" t="s">
        <v>20</v>
      </c>
      <c r="F74" s="105" t="s">
        <v>2921</v>
      </c>
      <c r="G74" s="30"/>
      <c r="H74" s="163"/>
    </row>
    <row r="75" spans="1:8" ht="31.9" customHeight="1" thickBot="1" x14ac:dyDescent="0.35">
      <c r="A75" s="259"/>
      <c r="B75" s="22">
        <v>15</v>
      </c>
      <c r="C75" s="204" t="s">
        <v>21</v>
      </c>
      <c r="D75" s="784" t="s">
        <v>2920</v>
      </c>
      <c r="E75" s="32" t="s">
        <v>20</v>
      </c>
      <c r="F75" s="205" t="s">
        <v>2922</v>
      </c>
      <c r="G75" s="30"/>
      <c r="H75" s="163"/>
    </row>
    <row r="76" spans="1:8" ht="14.25" thickBot="1" x14ac:dyDescent="0.35"/>
    <row r="77" spans="1:8" s="80" customFormat="1" ht="27.75" thickBot="1" x14ac:dyDescent="0.35">
      <c r="A77" s="30"/>
      <c r="B77" s="4" t="s">
        <v>5</v>
      </c>
      <c r="C77" s="27" t="s">
        <v>16</v>
      </c>
      <c r="D77" s="28" t="s">
        <v>17</v>
      </c>
      <c r="E77" s="29" t="s">
        <v>18</v>
      </c>
      <c r="F77" s="5" t="s">
        <v>1</v>
      </c>
    </row>
    <row r="78" spans="1:8" s="80" customFormat="1" x14ac:dyDescent="0.3">
      <c r="A78" s="259"/>
      <c r="B78" s="106">
        <v>0</v>
      </c>
      <c r="C78" s="14" t="s">
        <v>21</v>
      </c>
      <c r="D78" s="16" t="s">
        <v>575</v>
      </c>
      <c r="E78" s="79" t="s">
        <v>19</v>
      </c>
      <c r="F78" s="26" t="s">
        <v>577</v>
      </c>
      <c r="G78" s="30"/>
    </row>
    <row r="79" spans="1:8" s="80" customFormat="1" x14ac:dyDescent="0.3">
      <c r="A79" s="259"/>
      <c r="B79" s="21">
        <v>1</v>
      </c>
      <c r="C79" s="14" t="s">
        <v>21</v>
      </c>
      <c r="D79" s="16" t="s">
        <v>576</v>
      </c>
      <c r="E79" s="79" t="s">
        <v>19</v>
      </c>
      <c r="F79" s="26" t="s">
        <v>578</v>
      </c>
      <c r="G79" s="30"/>
    </row>
    <row r="80" spans="1:8" s="80" customFormat="1" ht="25.15" customHeight="1" x14ac:dyDescent="0.3">
      <c r="A80" s="259"/>
      <c r="B80" s="21">
        <v>2</v>
      </c>
      <c r="C80" s="14" t="s">
        <v>21</v>
      </c>
      <c r="D80" s="16" t="s">
        <v>164</v>
      </c>
      <c r="E80" s="252" t="s">
        <v>19</v>
      </c>
      <c r="F80" s="878" t="s">
        <v>2250</v>
      </c>
      <c r="G80" s="30"/>
    </row>
    <row r="81" spans="1:7" s="80" customFormat="1" ht="25.15" customHeight="1" x14ac:dyDescent="0.3">
      <c r="A81" s="259"/>
      <c r="B81" s="21">
        <v>3</v>
      </c>
      <c r="C81" s="14" t="s">
        <v>21</v>
      </c>
      <c r="D81" s="16" t="s">
        <v>165</v>
      </c>
      <c r="E81" s="252" t="s">
        <v>19</v>
      </c>
      <c r="F81" s="898"/>
      <c r="G81" s="30"/>
    </row>
    <row r="82" spans="1:7" s="80" customFormat="1" ht="25.15" customHeight="1" x14ac:dyDescent="0.3">
      <c r="A82" s="259"/>
      <c r="B82" s="21">
        <v>4</v>
      </c>
      <c r="C82" s="14" t="s">
        <v>21</v>
      </c>
      <c r="D82" s="16" t="s">
        <v>166</v>
      </c>
      <c r="E82" s="252" t="s">
        <v>19</v>
      </c>
      <c r="F82" s="879"/>
      <c r="G82" s="30"/>
    </row>
    <row r="83" spans="1:7" s="80" customFormat="1" x14ac:dyDescent="0.3">
      <c r="A83" s="259"/>
      <c r="B83" s="21">
        <v>5</v>
      </c>
      <c r="C83" s="14" t="s">
        <v>21</v>
      </c>
      <c r="D83" s="16" t="s">
        <v>167</v>
      </c>
      <c r="E83" s="252" t="s">
        <v>19</v>
      </c>
      <c r="F83" s="638" t="s">
        <v>2248</v>
      </c>
      <c r="G83" s="30"/>
    </row>
    <row r="84" spans="1:7" s="80" customFormat="1" x14ac:dyDescent="0.3">
      <c r="A84" s="259"/>
      <c r="B84" s="21">
        <v>6</v>
      </c>
      <c r="C84" s="14" t="s">
        <v>21</v>
      </c>
      <c r="D84" s="16" t="s">
        <v>168</v>
      </c>
      <c r="E84" s="252" t="s">
        <v>19</v>
      </c>
      <c r="F84" s="639" t="s">
        <v>2245</v>
      </c>
      <c r="G84" s="30"/>
    </row>
    <row r="85" spans="1:7" s="80" customFormat="1" ht="15.6" customHeight="1" x14ac:dyDescent="0.3">
      <c r="A85" s="259"/>
      <c r="B85" s="21">
        <v>7</v>
      </c>
      <c r="C85" s="14" t="s">
        <v>21</v>
      </c>
      <c r="D85" s="16" t="s">
        <v>169</v>
      </c>
      <c r="E85" s="252" t="s">
        <v>20</v>
      </c>
      <c r="F85" s="640" t="s">
        <v>2283</v>
      </c>
      <c r="G85" s="30"/>
    </row>
    <row r="86" spans="1:7" s="80" customFormat="1" ht="17.45" customHeight="1" x14ac:dyDescent="0.3">
      <c r="A86" s="259"/>
      <c r="B86" s="21">
        <v>8</v>
      </c>
      <c r="C86" s="14" t="s">
        <v>21</v>
      </c>
      <c r="D86" s="16" t="s">
        <v>170</v>
      </c>
      <c r="E86" s="252" t="s">
        <v>20</v>
      </c>
      <c r="F86" s="640" t="s">
        <v>2282</v>
      </c>
      <c r="G86" s="30"/>
    </row>
    <row r="87" spans="1:7" s="80" customFormat="1" ht="17.45" customHeight="1" x14ac:dyDescent="0.3">
      <c r="A87" s="259"/>
      <c r="B87" s="21">
        <v>9</v>
      </c>
      <c r="C87" s="14" t="s">
        <v>21</v>
      </c>
      <c r="D87" s="16" t="s">
        <v>171</v>
      </c>
      <c r="E87" s="252" t="s">
        <v>20</v>
      </c>
      <c r="F87" s="640" t="s">
        <v>2281</v>
      </c>
      <c r="G87" s="30"/>
    </row>
    <row r="88" spans="1:7" s="80" customFormat="1" ht="17.45" customHeight="1" x14ac:dyDescent="0.3">
      <c r="A88" s="259"/>
      <c r="B88" s="21">
        <v>10</v>
      </c>
      <c r="C88" s="14" t="s">
        <v>21</v>
      </c>
      <c r="D88" s="16" t="s">
        <v>172</v>
      </c>
      <c r="E88" s="252" t="s">
        <v>20</v>
      </c>
      <c r="F88" s="640" t="s">
        <v>2280</v>
      </c>
      <c r="G88" s="30"/>
    </row>
    <row r="89" spans="1:7" s="80" customFormat="1" ht="17.45" customHeight="1" x14ac:dyDescent="0.3">
      <c r="A89" s="259"/>
      <c r="B89" s="21">
        <v>11</v>
      </c>
      <c r="C89" s="14" t="s">
        <v>21</v>
      </c>
      <c r="D89" s="16" t="s">
        <v>173</v>
      </c>
      <c r="E89" s="252" t="s">
        <v>20</v>
      </c>
      <c r="F89" s="640" t="s">
        <v>2276</v>
      </c>
      <c r="G89" s="30"/>
    </row>
    <row r="90" spans="1:7" s="80" customFormat="1" ht="17.45" customHeight="1" x14ac:dyDescent="0.3">
      <c r="A90" s="259"/>
      <c r="B90" s="21">
        <v>12</v>
      </c>
      <c r="C90" s="14" t="s">
        <v>21</v>
      </c>
      <c r="D90" s="16" t="s">
        <v>174</v>
      </c>
      <c r="E90" s="252" t="s">
        <v>20</v>
      </c>
      <c r="F90" s="640" t="s">
        <v>2277</v>
      </c>
      <c r="G90" s="30"/>
    </row>
    <row r="91" spans="1:7" s="80" customFormat="1" ht="17.45" customHeight="1" x14ac:dyDescent="0.3">
      <c r="A91" s="259"/>
      <c r="B91" s="21">
        <v>13</v>
      </c>
      <c r="C91" s="14" t="s">
        <v>21</v>
      </c>
      <c r="D91" s="16" t="s">
        <v>175</v>
      </c>
      <c r="E91" s="252" t="s">
        <v>20</v>
      </c>
      <c r="F91" s="640" t="s">
        <v>2278</v>
      </c>
      <c r="G91" s="30"/>
    </row>
    <row r="92" spans="1:7" s="80" customFormat="1" ht="17.45" customHeight="1" x14ac:dyDescent="0.3">
      <c r="A92" s="259"/>
      <c r="B92" s="21">
        <v>14</v>
      </c>
      <c r="C92" s="14" t="s">
        <v>21</v>
      </c>
      <c r="D92" s="16" t="s">
        <v>176</v>
      </c>
      <c r="E92" s="252" t="s">
        <v>20</v>
      </c>
      <c r="F92" s="642" t="s">
        <v>2279</v>
      </c>
      <c r="G92" s="30"/>
    </row>
    <row r="93" spans="1:7" s="80" customFormat="1" ht="18" customHeight="1" thickBot="1" x14ac:dyDescent="0.35">
      <c r="A93" s="259"/>
      <c r="B93" s="22">
        <v>15</v>
      </c>
      <c r="C93" s="18" t="s">
        <v>21</v>
      </c>
      <c r="D93" s="19" t="s">
        <v>177</v>
      </c>
      <c r="E93" s="268" t="s">
        <v>20</v>
      </c>
      <c r="F93" s="641" t="s">
        <v>2284</v>
      </c>
      <c r="G93" s="30"/>
    </row>
    <row r="94" spans="1:7" s="80" customFormat="1" ht="14.25" thickBot="1" x14ac:dyDescent="0.35">
      <c r="A94" s="30"/>
    </row>
    <row r="95" spans="1:7" s="80" customFormat="1" ht="27.75" thickBot="1" x14ac:dyDescent="0.35">
      <c r="A95" s="30"/>
      <c r="B95" s="4" t="s">
        <v>6</v>
      </c>
      <c r="C95" s="27" t="s">
        <v>16</v>
      </c>
      <c r="D95" s="28" t="s">
        <v>17</v>
      </c>
      <c r="E95" s="29" t="s">
        <v>18</v>
      </c>
      <c r="F95" s="5" t="s">
        <v>1</v>
      </c>
    </row>
    <row r="96" spans="1:7" s="30" customFormat="1" ht="15.6" customHeight="1" x14ac:dyDescent="0.3">
      <c r="A96" s="259"/>
      <c r="B96" s="20">
        <v>0</v>
      </c>
      <c r="C96" s="30" t="s">
        <v>21</v>
      </c>
      <c r="D96" s="15" t="s">
        <v>178</v>
      </c>
      <c r="E96" s="79" t="s">
        <v>20</v>
      </c>
      <c r="F96" s="642" t="s">
        <v>2285</v>
      </c>
    </row>
    <row r="97" spans="1:8" s="30" customFormat="1" x14ac:dyDescent="0.3">
      <c r="A97" s="259"/>
      <c r="B97" s="21">
        <v>1</v>
      </c>
      <c r="C97" s="16" t="s">
        <v>21</v>
      </c>
      <c r="D97" s="15" t="s">
        <v>179</v>
      </c>
      <c r="E97" s="79" t="s">
        <v>20</v>
      </c>
      <c r="F97" s="643" t="s">
        <v>2286</v>
      </c>
    </row>
    <row r="98" spans="1:8" s="30" customFormat="1" x14ac:dyDescent="0.3">
      <c r="A98" s="259"/>
      <c r="B98" s="21">
        <v>2</v>
      </c>
      <c r="C98" s="16" t="s">
        <v>21</v>
      </c>
      <c r="D98" s="15" t="s">
        <v>180</v>
      </c>
      <c r="E98" s="79" t="s">
        <v>20</v>
      </c>
      <c r="F98" s="639" t="s">
        <v>2287</v>
      </c>
      <c r="H98" s="98"/>
    </row>
    <row r="99" spans="1:8" s="30" customFormat="1" x14ac:dyDescent="0.3">
      <c r="A99" s="259"/>
      <c r="B99" s="21">
        <v>3</v>
      </c>
      <c r="C99" s="16" t="s">
        <v>21</v>
      </c>
      <c r="D99" s="15" t="s">
        <v>181</v>
      </c>
      <c r="E99" s="79" t="s">
        <v>20</v>
      </c>
      <c r="F99" s="639" t="s">
        <v>1387</v>
      </c>
      <c r="H99" s="98"/>
    </row>
    <row r="100" spans="1:8" s="30" customFormat="1" x14ac:dyDescent="0.3">
      <c r="A100" s="259"/>
      <c r="B100" s="21">
        <v>4</v>
      </c>
      <c r="C100" s="16" t="s">
        <v>21</v>
      </c>
      <c r="D100" s="15" t="s">
        <v>182</v>
      </c>
      <c r="E100" s="79" t="s">
        <v>20</v>
      </c>
      <c r="F100" s="639" t="s">
        <v>2288</v>
      </c>
      <c r="H100" s="98"/>
    </row>
    <row r="101" spans="1:8" s="30" customFormat="1" x14ac:dyDescent="0.3">
      <c r="A101" s="259"/>
      <c r="B101" s="21">
        <v>5</v>
      </c>
      <c r="C101" s="16" t="s">
        <v>21</v>
      </c>
      <c r="D101" s="15" t="s">
        <v>183</v>
      </c>
      <c r="E101" s="79" t="s">
        <v>20</v>
      </c>
      <c r="F101" s="639" t="s">
        <v>2289</v>
      </c>
    </row>
    <row r="102" spans="1:8" s="30" customFormat="1" x14ac:dyDescent="0.3">
      <c r="A102" s="259"/>
      <c r="B102" s="21">
        <v>6</v>
      </c>
      <c r="C102" s="16" t="s">
        <v>21</v>
      </c>
      <c r="D102" s="15" t="s">
        <v>184</v>
      </c>
      <c r="E102" s="79" t="s">
        <v>20</v>
      </c>
      <c r="F102" s="639" t="s">
        <v>2290</v>
      </c>
    </row>
    <row r="103" spans="1:8" s="30" customFormat="1" x14ac:dyDescent="0.3">
      <c r="A103" s="259"/>
      <c r="B103" s="21">
        <v>7</v>
      </c>
      <c r="C103" s="16" t="s">
        <v>21</v>
      </c>
      <c r="D103" s="15" t="s">
        <v>185</v>
      </c>
      <c r="E103" s="79" t="s">
        <v>20</v>
      </c>
      <c r="F103" s="639" t="s">
        <v>2291</v>
      </c>
    </row>
    <row r="104" spans="1:8" s="30" customFormat="1" x14ac:dyDescent="0.3">
      <c r="A104" s="259"/>
      <c r="B104" s="21">
        <v>8</v>
      </c>
      <c r="C104" s="16" t="s">
        <v>21</v>
      </c>
      <c r="D104" s="15" t="s">
        <v>186</v>
      </c>
      <c r="E104" s="79" t="s">
        <v>20</v>
      </c>
      <c r="F104" s="494" t="s">
        <v>2292</v>
      </c>
    </row>
    <row r="105" spans="1:8" s="30" customFormat="1" x14ac:dyDescent="0.3">
      <c r="A105" s="259"/>
      <c r="B105" s="21">
        <v>9</v>
      </c>
      <c r="C105" s="14" t="s">
        <v>21</v>
      </c>
      <c r="D105" s="202" t="s">
        <v>9</v>
      </c>
      <c r="E105" s="79" t="s">
        <v>19</v>
      </c>
      <c r="F105" s="26" t="s">
        <v>542</v>
      </c>
    </row>
    <row r="106" spans="1:8" s="30" customFormat="1" x14ac:dyDescent="0.3">
      <c r="A106" s="259"/>
      <c r="B106" s="38">
        <v>10</v>
      </c>
      <c r="C106" s="100" t="s">
        <v>187</v>
      </c>
      <c r="D106" s="39" t="s">
        <v>580</v>
      </c>
      <c r="E106" s="102" t="s">
        <v>140</v>
      </c>
      <c r="F106" s="101" t="s">
        <v>579</v>
      </c>
    </row>
    <row r="107" spans="1:8" s="80" customFormat="1" x14ac:dyDescent="0.3">
      <c r="A107" s="259"/>
      <c r="B107" s="21">
        <v>11</v>
      </c>
      <c r="C107" s="14" t="s">
        <v>21</v>
      </c>
      <c r="D107" s="202" t="s">
        <v>9</v>
      </c>
      <c r="E107" s="79" t="s">
        <v>19</v>
      </c>
      <c r="F107" s="26" t="s">
        <v>542</v>
      </c>
    </row>
    <row r="108" spans="1:8" s="80" customFormat="1" x14ac:dyDescent="0.3">
      <c r="A108" s="259"/>
      <c r="B108" s="21">
        <v>12</v>
      </c>
      <c r="C108" s="14" t="s">
        <v>21</v>
      </c>
      <c r="D108" s="202" t="s">
        <v>9</v>
      </c>
      <c r="E108" s="79" t="s">
        <v>19</v>
      </c>
      <c r="F108" s="26" t="s">
        <v>542</v>
      </c>
    </row>
    <row r="109" spans="1:8" s="80" customFormat="1" x14ac:dyDescent="0.3">
      <c r="A109" s="259"/>
      <c r="B109" s="21">
        <v>13</v>
      </c>
      <c r="C109" s="14" t="s">
        <v>21</v>
      </c>
      <c r="D109" s="16" t="s">
        <v>581</v>
      </c>
      <c r="E109" s="252" t="s">
        <v>20</v>
      </c>
      <c r="F109" s="26" t="s">
        <v>584</v>
      </c>
    </row>
    <row r="110" spans="1:8" s="80" customFormat="1" x14ac:dyDescent="0.3">
      <c r="A110" s="259"/>
      <c r="B110" s="21">
        <v>14</v>
      </c>
      <c r="C110" s="14" t="s">
        <v>21</v>
      </c>
      <c r="D110" s="16" t="s">
        <v>582</v>
      </c>
      <c r="E110" s="252" t="s">
        <v>20</v>
      </c>
      <c r="F110" s="26" t="s">
        <v>585</v>
      </c>
    </row>
    <row r="111" spans="1:8" s="80" customFormat="1" ht="14.25" thickBot="1" x14ac:dyDescent="0.35">
      <c r="A111" s="259"/>
      <c r="B111" s="22">
        <v>15</v>
      </c>
      <c r="C111" s="18" t="s">
        <v>21</v>
      </c>
      <c r="D111" s="19" t="s">
        <v>583</v>
      </c>
      <c r="E111" s="32" t="s">
        <v>20</v>
      </c>
      <c r="F111" s="203" t="s">
        <v>586</v>
      </c>
    </row>
    <row r="112" spans="1:8" s="80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16</v>
      </c>
      <c r="D113" s="28" t="s">
        <v>17</v>
      </c>
      <c r="E113" s="29" t="s">
        <v>18</v>
      </c>
      <c r="F113" s="5" t="s">
        <v>1</v>
      </c>
    </row>
    <row r="114" spans="1:7" ht="13.5" customHeight="1" x14ac:dyDescent="0.3">
      <c r="A114" s="259"/>
      <c r="B114" s="20">
        <v>0</v>
      </c>
      <c r="C114" s="14" t="s">
        <v>21</v>
      </c>
      <c r="D114" s="16" t="s">
        <v>587</v>
      </c>
      <c r="E114" s="79" t="s">
        <v>19</v>
      </c>
      <c r="F114" s="26" t="s">
        <v>542</v>
      </c>
      <c r="G114" s="30"/>
    </row>
    <row r="115" spans="1:7" ht="55.15" customHeight="1" x14ac:dyDescent="0.3">
      <c r="A115" s="259"/>
      <c r="B115" s="21">
        <v>1</v>
      </c>
      <c r="C115" s="14" t="s">
        <v>21</v>
      </c>
      <c r="D115" s="202" t="s">
        <v>588</v>
      </c>
      <c r="E115" s="79" t="s">
        <v>20</v>
      </c>
      <c r="F115" s="878" t="s">
        <v>591</v>
      </c>
      <c r="G115" s="30"/>
    </row>
    <row r="116" spans="1:7" ht="55.15" customHeight="1" x14ac:dyDescent="0.3">
      <c r="A116" s="259"/>
      <c r="B116" s="21">
        <v>2</v>
      </c>
      <c r="C116" s="14" t="s">
        <v>21</v>
      </c>
      <c r="D116" s="202" t="s">
        <v>589</v>
      </c>
      <c r="E116" s="79" t="s">
        <v>20</v>
      </c>
      <c r="F116" s="879"/>
      <c r="G116" s="30"/>
    </row>
    <row r="117" spans="1:7" ht="27" x14ac:dyDescent="0.3">
      <c r="A117" s="259"/>
      <c r="B117" s="21">
        <v>3</v>
      </c>
      <c r="C117" s="14" t="s">
        <v>21</v>
      </c>
      <c r="D117" s="202" t="s">
        <v>590</v>
      </c>
      <c r="E117" s="79" t="s">
        <v>20</v>
      </c>
      <c r="F117" s="105" t="s">
        <v>592</v>
      </c>
      <c r="G117" s="30"/>
    </row>
    <row r="118" spans="1:7" x14ac:dyDescent="0.3">
      <c r="A118" s="259"/>
      <c r="B118" s="21">
        <v>4</v>
      </c>
      <c r="C118" s="14" t="s">
        <v>21</v>
      </c>
      <c r="D118" s="16" t="s">
        <v>593</v>
      </c>
      <c r="E118" s="79" t="s">
        <v>19</v>
      </c>
      <c r="F118" s="26" t="s">
        <v>594</v>
      </c>
      <c r="G118" s="30"/>
    </row>
    <row r="119" spans="1:7" s="30" customFormat="1" x14ac:dyDescent="0.3">
      <c r="A119" s="259"/>
      <c r="B119" s="21">
        <v>5</v>
      </c>
      <c r="C119" s="14" t="s">
        <v>21</v>
      </c>
      <c r="D119" s="16" t="s">
        <v>595</v>
      </c>
      <c r="E119" s="79" t="s">
        <v>19</v>
      </c>
      <c r="F119" s="26" t="s">
        <v>596</v>
      </c>
    </row>
    <row r="120" spans="1:7" s="30" customFormat="1" x14ac:dyDescent="0.3">
      <c r="A120" s="259"/>
      <c r="B120" s="99">
        <v>6</v>
      </c>
      <c r="C120" s="14" t="s">
        <v>21</v>
      </c>
      <c r="D120" s="16" t="s">
        <v>597</v>
      </c>
      <c r="E120" s="79" t="s">
        <v>19</v>
      </c>
      <c r="F120" s="26" t="s">
        <v>598</v>
      </c>
    </row>
    <row r="121" spans="1:7" s="30" customFormat="1" x14ac:dyDescent="0.3">
      <c r="A121" s="259"/>
      <c r="B121" s="21">
        <v>7</v>
      </c>
      <c r="C121" s="14" t="s">
        <v>21</v>
      </c>
      <c r="D121" s="16" t="s">
        <v>599</v>
      </c>
      <c r="E121" s="79" t="s">
        <v>19</v>
      </c>
      <c r="F121" s="26" t="s">
        <v>600</v>
      </c>
    </row>
    <row r="122" spans="1:7" s="30" customFormat="1" x14ac:dyDescent="0.3">
      <c r="A122" s="259"/>
      <c r="B122" s="21">
        <v>8</v>
      </c>
      <c r="C122" s="14" t="s">
        <v>21</v>
      </c>
      <c r="D122" s="16" t="s">
        <v>601</v>
      </c>
      <c r="E122" s="79" t="s">
        <v>19</v>
      </c>
      <c r="F122" s="26" t="s">
        <v>542</v>
      </c>
    </row>
    <row r="123" spans="1:7" s="30" customFormat="1" x14ac:dyDescent="0.3">
      <c r="A123" s="259"/>
      <c r="B123" s="274">
        <v>9</v>
      </c>
      <c r="C123" s="278" t="s">
        <v>188</v>
      </c>
      <c r="D123" s="276" t="s">
        <v>131</v>
      </c>
      <c r="E123" s="277" t="s">
        <v>19</v>
      </c>
      <c r="F123" s="279" t="s">
        <v>602</v>
      </c>
    </row>
    <row r="124" spans="1:7" s="30" customFormat="1" x14ac:dyDescent="0.3">
      <c r="A124" s="259"/>
      <c r="B124" s="21">
        <v>10</v>
      </c>
      <c r="C124" s="14" t="s">
        <v>21</v>
      </c>
      <c r="D124" s="16" t="s">
        <v>603</v>
      </c>
      <c r="E124" s="79" t="s">
        <v>19</v>
      </c>
      <c r="F124" s="26" t="s">
        <v>542</v>
      </c>
    </row>
    <row r="125" spans="1:7" s="30" customFormat="1" x14ac:dyDescent="0.3">
      <c r="A125" s="259"/>
      <c r="B125" s="21">
        <v>11</v>
      </c>
      <c r="C125" s="14" t="s">
        <v>21</v>
      </c>
      <c r="D125" s="16" t="s">
        <v>604</v>
      </c>
      <c r="E125" s="79" t="s">
        <v>19</v>
      </c>
      <c r="F125" s="26" t="s">
        <v>542</v>
      </c>
    </row>
    <row r="126" spans="1:7" s="30" customFormat="1" ht="27" x14ac:dyDescent="0.3">
      <c r="A126" s="259"/>
      <c r="B126" s="21">
        <v>12</v>
      </c>
      <c r="C126" s="14" t="s">
        <v>21</v>
      </c>
      <c r="D126" s="15" t="s">
        <v>724</v>
      </c>
      <c r="E126" s="79" t="s">
        <v>20</v>
      </c>
      <c r="F126" s="105" t="s">
        <v>605</v>
      </c>
    </row>
    <row r="127" spans="1:7" s="30" customFormat="1" x14ac:dyDescent="0.3">
      <c r="A127" s="259"/>
      <c r="B127" s="21">
        <v>13</v>
      </c>
      <c r="C127" s="14" t="s">
        <v>21</v>
      </c>
      <c r="D127" s="16" t="s">
        <v>606</v>
      </c>
      <c r="E127" s="79" t="s">
        <v>19</v>
      </c>
      <c r="F127" s="26" t="s">
        <v>542</v>
      </c>
    </row>
    <row r="128" spans="1:7" s="30" customFormat="1" x14ac:dyDescent="0.3">
      <c r="A128" s="259"/>
      <c r="B128" s="274">
        <v>14</v>
      </c>
      <c r="C128" s="278" t="s">
        <v>188</v>
      </c>
      <c r="D128" s="272" t="s">
        <v>130</v>
      </c>
      <c r="E128" s="277" t="s">
        <v>20</v>
      </c>
      <c r="F128" s="279" t="s">
        <v>607</v>
      </c>
    </row>
    <row r="129" spans="1:8" ht="27.75" thickBot="1" x14ac:dyDescent="0.35">
      <c r="A129" s="259"/>
      <c r="B129" s="22">
        <v>15</v>
      </c>
      <c r="C129" s="204" t="s">
        <v>21</v>
      </c>
      <c r="D129" s="19" t="s">
        <v>725</v>
      </c>
      <c r="E129" s="32" t="s">
        <v>20</v>
      </c>
      <c r="F129" s="205" t="s">
        <v>726</v>
      </c>
      <c r="G129" s="30"/>
    </row>
    <row r="130" spans="1:8" ht="14.25" thickBot="1" x14ac:dyDescent="0.35"/>
    <row r="131" spans="1:8" s="80" customFormat="1" ht="27.75" thickBot="1" x14ac:dyDescent="0.35">
      <c r="A131" s="30"/>
      <c r="B131" s="4" t="s">
        <v>7</v>
      </c>
      <c r="C131" s="27" t="s">
        <v>16</v>
      </c>
      <c r="D131" s="28" t="s">
        <v>17</v>
      </c>
      <c r="E131" s="29" t="s">
        <v>18</v>
      </c>
      <c r="F131" s="5" t="s">
        <v>1</v>
      </c>
    </row>
    <row r="132" spans="1:8" s="80" customFormat="1" ht="13.5" customHeight="1" x14ac:dyDescent="0.3">
      <c r="A132" s="259"/>
      <c r="B132" s="20">
        <v>0</v>
      </c>
      <c r="C132" s="17"/>
      <c r="D132" s="15" t="s">
        <v>13</v>
      </c>
      <c r="E132" s="79"/>
      <c r="F132" s="104" t="s">
        <v>15</v>
      </c>
    </row>
    <row r="133" spans="1:8" s="80" customFormat="1" x14ac:dyDescent="0.3">
      <c r="A133" s="259"/>
      <c r="B133" s="21">
        <v>1</v>
      </c>
      <c r="C133" s="14"/>
      <c r="D133" s="16" t="s">
        <v>14</v>
      </c>
      <c r="E133" s="79"/>
      <c r="F133" s="26"/>
    </row>
    <row r="134" spans="1:8" s="80" customFormat="1" ht="30" customHeight="1" x14ac:dyDescent="0.3">
      <c r="A134" s="259"/>
      <c r="B134" s="21">
        <v>2</v>
      </c>
      <c r="C134" s="14" t="s">
        <v>21</v>
      </c>
      <c r="D134" s="16" t="s">
        <v>728</v>
      </c>
      <c r="E134" s="252"/>
      <c r="F134" s="105" t="s">
        <v>1022</v>
      </c>
      <c r="H134" s="83" t="s">
        <v>189</v>
      </c>
    </row>
    <row r="135" spans="1:8" s="30" customFormat="1" ht="31.15" customHeight="1" x14ac:dyDescent="0.3">
      <c r="A135" s="259"/>
      <c r="B135" s="21">
        <v>3</v>
      </c>
      <c r="C135" s="14" t="s">
        <v>21</v>
      </c>
      <c r="D135" s="16" t="s">
        <v>727</v>
      </c>
      <c r="E135" s="79"/>
      <c r="F135" s="105" t="s">
        <v>1023</v>
      </c>
      <c r="H135" s="83" t="s">
        <v>189</v>
      </c>
    </row>
    <row r="136" spans="1:8" s="30" customFormat="1" x14ac:dyDescent="0.3">
      <c r="A136" s="259"/>
      <c r="B136" s="281">
        <v>4</v>
      </c>
      <c r="C136" s="282" t="s">
        <v>143</v>
      </c>
      <c r="D136" s="283" t="s">
        <v>23</v>
      </c>
      <c r="E136" s="284"/>
      <c r="F136" s="888" t="s">
        <v>608</v>
      </c>
    </row>
    <row r="137" spans="1:8" s="30" customFormat="1" x14ac:dyDescent="0.3">
      <c r="A137" s="259"/>
      <c r="B137" s="281">
        <v>5</v>
      </c>
      <c r="C137" s="282" t="s">
        <v>143</v>
      </c>
      <c r="D137" s="283" t="s">
        <v>22</v>
      </c>
      <c r="E137" s="284"/>
      <c r="F137" s="881"/>
    </row>
    <row r="138" spans="1:8" s="30" customFormat="1" ht="27" x14ac:dyDescent="0.3">
      <c r="A138" s="259"/>
      <c r="B138" s="21">
        <v>6</v>
      </c>
      <c r="C138" s="14" t="s">
        <v>21</v>
      </c>
      <c r="D138" s="16" t="s">
        <v>609</v>
      </c>
      <c r="E138" s="79"/>
      <c r="F138" s="105" t="s">
        <v>610</v>
      </c>
    </row>
    <row r="139" spans="1:8" s="30" customFormat="1" x14ac:dyDescent="0.3">
      <c r="A139" s="259"/>
      <c r="B139" s="281">
        <v>7</v>
      </c>
      <c r="C139" s="282" t="s">
        <v>2754</v>
      </c>
      <c r="D139" s="283" t="s">
        <v>23</v>
      </c>
      <c r="E139" s="284"/>
      <c r="F139" s="880" t="s">
        <v>2755</v>
      </c>
    </row>
    <row r="140" spans="1:8" s="30" customFormat="1" x14ac:dyDescent="0.3">
      <c r="A140" s="259"/>
      <c r="B140" s="281">
        <v>8</v>
      </c>
      <c r="C140" s="282" t="s">
        <v>2754</v>
      </c>
      <c r="D140" s="283" t="s">
        <v>22</v>
      </c>
      <c r="E140" s="284"/>
      <c r="F140" s="881"/>
    </row>
    <row r="141" spans="1:8" s="30" customFormat="1" ht="27" x14ac:dyDescent="0.3">
      <c r="A141" s="259"/>
      <c r="B141" s="21">
        <v>9</v>
      </c>
      <c r="C141" s="14" t="s">
        <v>21</v>
      </c>
      <c r="D141" s="16" t="s">
        <v>611</v>
      </c>
      <c r="E141" s="79" t="s">
        <v>19</v>
      </c>
      <c r="F141" s="105" t="s">
        <v>612</v>
      </c>
    </row>
    <row r="142" spans="1:8" s="30" customFormat="1" x14ac:dyDescent="0.3">
      <c r="A142" s="259"/>
      <c r="B142" s="21">
        <v>10</v>
      </c>
      <c r="C142" s="14" t="s">
        <v>21</v>
      </c>
      <c r="D142" s="16" t="s">
        <v>613</v>
      </c>
      <c r="E142" s="79" t="s">
        <v>19</v>
      </c>
      <c r="F142" s="26" t="s">
        <v>542</v>
      </c>
    </row>
    <row r="143" spans="1:8" s="30" customFormat="1" x14ac:dyDescent="0.3">
      <c r="A143" s="259"/>
      <c r="B143" s="21">
        <v>11</v>
      </c>
      <c r="C143" s="14" t="s">
        <v>21</v>
      </c>
      <c r="D143" s="16" t="s">
        <v>614</v>
      </c>
      <c r="E143" s="79" t="s">
        <v>19</v>
      </c>
      <c r="F143" s="26" t="s">
        <v>542</v>
      </c>
    </row>
    <row r="144" spans="1:8" s="30" customFormat="1" x14ac:dyDescent="0.3">
      <c r="A144" s="259"/>
      <c r="B144" s="21">
        <v>12</v>
      </c>
      <c r="C144" s="14" t="s">
        <v>21</v>
      </c>
      <c r="D144" s="16" t="s">
        <v>615</v>
      </c>
      <c r="E144" s="79" t="s">
        <v>19</v>
      </c>
      <c r="F144" s="26" t="s">
        <v>542</v>
      </c>
    </row>
    <row r="145" spans="1:6" s="30" customFormat="1" x14ac:dyDescent="0.3">
      <c r="A145" s="259"/>
      <c r="B145" s="21">
        <v>13</v>
      </c>
      <c r="C145" s="14" t="s">
        <v>21</v>
      </c>
      <c r="D145" s="16" t="s">
        <v>616</v>
      </c>
      <c r="E145" s="79" t="s">
        <v>19</v>
      </c>
      <c r="F145" s="26" t="s">
        <v>542</v>
      </c>
    </row>
    <row r="146" spans="1:6" s="30" customFormat="1" x14ac:dyDescent="0.3">
      <c r="A146" s="259"/>
      <c r="B146" s="21">
        <v>14</v>
      </c>
      <c r="C146" s="14" t="s">
        <v>21</v>
      </c>
      <c r="D146" s="16" t="s">
        <v>617</v>
      </c>
      <c r="E146" s="79" t="s">
        <v>19</v>
      </c>
      <c r="F146" s="26" t="s">
        <v>618</v>
      </c>
    </row>
    <row r="147" spans="1:6" s="80" customFormat="1" ht="27.75" thickBot="1" x14ac:dyDescent="0.35">
      <c r="A147" s="259"/>
      <c r="B147" s="22">
        <v>15</v>
      </c>
      <c r="C147" s="204" t="s">
        <v>21</v>
      </c>
      <c r="D147" s="19" t="s">
        <v>619</v>
      </c>
      <c r="E147" s="32" t="s">
        <v>19</v>
      </c>
      <c r="F147" s="205" t="s">
        <v>620</v>
      </c>
    </row>
    <row r="148" spans="1:6" s="80" customFormat="1" ht="14.25" thickBot="1" x14ac:dyDescent="0.35">
      <c r="A148" s="30"/>
    </row>
    <row r="149" spans="1:6" s="80" customFormat="1" ht="27.75" thickBot="1" x14ac:dyDescent="0.35">
      <c r="A149" s="30"/>
      <c r="B149" s="4" t="s">
        <v>8</v>
      </c>
      <c r="C149" s="27" t="s">
        <v>16</v>
      </c>
      <c r="D149" s="28" t="s">
        <v>17</v>
      </c>
      <c r="E149" s="29" t="s">
        <v>18</v>
      </c>
      <c r="F149" s="5" t="s">
        <v>1</v>
      </c>
    </row>
    <row r="150" spans="1:6" s="30" customFormat="1" x14ac:dyDescent="0.3">
      <c r="A150" s="259"/>
      <c r="B150" s="95">
        <v>0</v>
      </c>
      <c r="C150" s="112" t="s">
        <v>190</v>
      </c>
      <c r="D150" s="96" t="s">
        <v>193</v>
      </c>
      <c r="E150" s="97"/>
      <c r="F150" s="113" t="s">
        <v>621</v>
      </c>
    </row>
    <row r="151" spans="1:6" s="30" customFormat="1" x14ac:dyDescent="0.3">
      <c r="A151" s="259"/>
      <c r="B151" s="94">
        <v>1</v>
      </c>
      <c r="C151" s="114" t="s">
        <v>190</v>
      </c>
      <c r="D151" s="115" t="s">
        <v>160</v>
      </c>
      <c r="E151" s="116"/>
      <c r="F151" s="882" t="s">
        <v>194</v>
      </c>
    </row>
    <row r="152" spans="1:6" s="30" customFormat="1" ht="29.45" customHeight="1" x14ac:dyDescent="0.3">
      <c r="A152" s="259"/>
      <c r="B152" s="94">
        <v>2</v>
      </c>
      <c r="C152" s="114" t="s">
        <v>190</v>
      </c>
      <c r="D152" s="115" t="s">
        <v>191</v>
      </c>
      <c r="E152" s="116"/>
      <c r="F152" s="883"/>
    </row>
    <row r="153" spans="1:6" s="30" customFormat="1" ht="31.9" customHeight="1" x14ac:dyDescent="0.3">
      <c r="A153" s="259"/>
      <c r="B153" s="94">
        <v>3</v>
      </c>
      <c r="C153" s="114" t="s">
        <v>190</v>
      </c>
      <c r="D153" s="115" t="s">
        <v>192</v>
      </c>
      <c r="E153" s="116"/>
      <c r="F153" s="884"/>
    </row>
    <row r="154" spans="1:6" s="30" customFormat="1" ht="40.5" x14ac:dyDescent="0.3">
      <c r="A154" s="259"/>
      <c r="B154" s="21">
        <v>4</v>
      </c>
      <c r="C154" s="14" t="s">
        <v>21</v>
      </c>
      <c r="D154" s="16" t="s">
        <v>622</v>
      </c>
      <c r="E154" s="79" t="s">
        <v>20</v>
      </c>
      <c r="F154" s="105" t="s">
        <v>2844</v>
      </c>
    </row>
    <row r="155" spans="1:6" s="30" customFormat="1" x14ac:dyDescent="0.3">
      <c r="A155" s="259"/>
      <c r="B155" s="644">
        <v>5</v>
      </c>
      <c r="C155" s="645" t="s">
        <v>2293</v>
      </c>
      <c r="D155" s="646" t="s">
        <v>2294</v>
      </c>
      <c r="E155" s="647" t="s">
        <v>20</v>
      </c>
      <c r="F155" s="648" t="s">
        <v>2458</v>
      </c>
    </row>
    <row r="156" spans="1:6" s="30" customFormat="1" x14ac:dyDescent="0.3">
      <c r="A156" s="259"/>
      <c r="B156" s="21">
        <v>6</v>
      </c>
      <c r="C156" s="645" t="s">
        <v>2293</v>
      </c>
      <c r="D156" s="646" t="s">
        <v>2456</v>
      </c>
      <c r="E156" s="647" t="s">
        <v>20</v>
      </c>
      <c r="F156" s="648" t="s">
        <v>2457</v>
      </c>
    </row>
    <row r="157" spans="1:6" s="30" customFormat="1" x14ac:dyDescent="0.3">
      <c r="A157" s="259"/>
      <c r="B157" s="21">
        <v>7</v>
      </c>
      <c r="C157" s="14" t="s">
        <v>21</v>
      </c>
      <c r="D157" s="16" t="s">
        <v>623</v>
      </c>
      <c r="E157" s="79" t="s">
        <v>19</v>
      </c>
      <c r="F157" s="26" t="s">
        <v>542</v>
      </c>
    </row>
    <row r="158" spans="1:6" s="30" customFormat="1" x14ac:dyDescent="0.3">
      <c r="A158" s="259"/>
      <c r="B158" s="21">
        <v>8</v>
      </c>
      <c r="C158" s="14" t="s">
        <v>21</v>
      </c>
      <c r="D158" s="16" t="s">
        <v>624</v>
      </c>
      <c r="E158" s="79" t="s">
        <v>19</v>
      </c>
      <c r="F158" s="26" t="s">
        <v>542</v>
      </c>
    </row>
    <row r="159" spans="1:6" s="30" customFormat="1" x14ac:dyDescent="0.3">
      <c r="A159" s="259"/>
      <c r="B159" s="21">
        <v>9</v>
      </c>
      <c r="C159" s="14" t="s">
        <v>21</v>
      </c>
      <c r="D159" s="16" t="s">
        <v>625</v>
      </c>
      <c r="E159" s="79" t="s">
        <v>19</v>
      </c>
      <c r="F159" s="26" t="s">
        <v>542</v>
      </c>
    </row>
    <row r="160" spans="1:6" s="30" customFormat="1" ht="49.9" customHeight="1" x14ac:dyDescent="0.3">
      <c r="A160" s="259"/>
      <c r="B160" s="21">
        <v>10</v>
      </c>
      <c r="C160" s="14" t="s">
        <v>21</v>
      </c>
      <c r="D160" s="16" t="s">
        <v>2751</v>
      </c>
      <c r="E160" s="79" t="s">
        <v>19</v>
      </c>
      <c r="F160" s="878" t="s">
        <v>2753</v>
      </c>
    </row>
    <row r="161" spans="1:6" s="80" customFormat="1" ht="49.9" customHeight="1" x14ac:dyDescent="0.3">
      <c r="A161" s="259"/>
      <c r="B161" s="21">
        <v>11</v>
      </c>
      <c r="C161" s="14" t="s">
        <v>21</v>
      </c>
      <c r="D161" s="16" t="s">
        <v>2752</v>
      </c>
      <c r="E161" s="79" t="s">
        <v>19</v>
      </c>
      <c r="F161" s="879"/>
    </row>
    <row r="162" spans="1:6" s="80" customFormat="1" x14ac:dyDescent="0.3">
      <c r="A162" s="30"/>
      <c r="B162" s="8">
        <v>12</v>
      </c>
      <c r="C162" s="9"/>
      <c r="D162" s="10"/>
      <c r="E162" s="33"/>
      <c r="F162" s="24"/>
    </row>
    <row r="163" spans="1:6" s="80" customFormat="1" x14ac:dyDescent="0.3">
      <c r="A163" s="30"/>
      <c r="B163" s="8">
        <v>13</v>
      </c>
      <c r="C163" s="9"/>
      <c r="D163" s="10"/>
      <c r="E163" s="33"/>
      <c r="F163" s="24"/>
    </row>
    <row r="164" spans="1:6" s="80" customFormat="1" x14ac:dyDescent="0.3">
      <c r="A164" s="30"/>
      <c r="B164" s="8">
        <v>14</v>
      </c>
      <c r="C164" s="9"/>
      <c r="D164" s="10"/>
      <c r="E164" s="33"/>
      <c r="F164" s="24"/>
    </row>
    <row r="165" spans="1:6" s="80" customFormat="1" ht="14.25" thickBot="1" x14ac:dyDescent="0.35">
      <c r="A165" s="30"/>
      <c r="B165" s="11">
        <v>15</v>
      </c>
      <c r="C165" s="12"/>
      <c r="D165" s="13"/>
      <c r="E165" s="34"/>
      <c r="F165" s="25"/>
    </row>
    <row r="166" spans="1:6" s="80" customFormat="1" x14ac:dyDescent="0.3">
      <c r="A166" s="30"/>
    </row>
  </sheetData>
  <mergeCells count="17">
    <mergeCell ref="F67:F68"/>
    <mergeCell ref="F115:F116"/>
    <mergeCell ref="F160:F161"/>
    <mergeCell ref="F139:F140"/>
    <mergeCell ref="F151:F153"/>
    <mergeCell ref="F6:F7"/>
    <mergeCell ref="F8:F9"/>
    <mergeCell ref="F136:F137"/>
    <mergeCell ref="F15:F16"/>
    <mergeCell ref="F19:F21"/>
    <mergeCell ref="F27:F28"/>
    <mergeCell ref="F34:F35"/>
    <mergeCell ref="F56:F57"/>
    <mergeCell ref="F29:F30"/>
    <mergeCell ref="F50:F54"/>
    <mergeCell ref="F80:F82"/>
    <mergeCell ref="F63:F6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N178"/>
  <sheetViews>
    <sheetView tabSelected="1" topLeftCell="A124" zoomScale="90" zoomScaleNormal="90" workbookViewId="0">
      <selection activeCell="A155" sqref="A155"/>
    </sheetView>
  </sheetViews>
  <sheetFormatPr defaultColWidth="8.75" defaultRowHeight="13.5" x14ac:dyDescent="0.3"/>
  <cols>
    <col min="1" max="1" width="1.875" style="35" customWidth="1"/>
    <col min="2" max="2" width="6.75" style="93" customWidth="1"/>
    <col min="3" max="3" width="15.75" style="93" customWidth="1"/>
    <col min="4" max="4" width="20.75" style="35" customWidth="1"/>
    <col min="5" max="5" width="50.75" style="35" customWidth="1"/>
    <col min="6" max="6" width="35.75" style="35" customWidth="1"/>
    <col min="7" max="13" width="6.75" style="93" customWidth="1"/>
    <col min="14" max="16" width="6.75" style="35" customWidth="1"/>
    <col min="17" max="16384" width="8.75" style="35"/>
  </cols>
  <sheetData>
    <row r="2" spans="2:4" x14ac:dyDescent="0.3">
      <c r="B2" s="84" t="s">
        <v>1423</v>
      </c>
    </row>
    <row r="3" spans="2:4" x14ac:dyDescent="0.3">
      <c r="B3" s="84" t="s">
        <v>1424</v>
      </c>
    </row>
    <row r="4" spans="2:4" x14ac:dyDescent="0.3">
      <c r="C4" s="481" t="s">
        <v>1425</v>
      </c>
      <c r="D4" s="35" t="s">
        <v>1426</v>
      </c>
    </row>
    <row r="5" spans="2:4" x14ac:dyDescent="0.3">
      <c r="C5" s="481" t="s">
        <v>1427</v>
      </c>
      <c r="D5" s="35" t="s">
        <v>1428</v>
      </c>
    </row>
    <row r="6" spans="2:4" x14ac:dyDescent="0.3">
      <c r="C6" s="481" t="s">
        <v>1429</v>
      </c>
      <c r="D6" s="35" t="s">
        <v>1437</v>
      </c>
    </row>
    <row r="7" spans="2:4" x14ac:dyDescent="0.3">
      <c r="C7" s="481" t="s">
        <v>1431</v>
      </c>
      <c r="D7" s="35" t="s">
        <v>1432</v>
      </c>
    </row>
    <row r="8" spans="2:4" x14ac:dyDescent="0.3">
      <c r="C8" s="481" t="s">
        <v>1446</v>
      </c>
      <c r="D8" s="35" t="s">
        <v>1447</v>
      </c>
    </row>
    <row r="9" spans="2:4" x14ac:dyDescent="0.3">
      <c r="C9" s="61" t="s">
        <v>1430</v>
      </c>
    </row>
    <row r="10" spans="2:4" x14ac:dyDescent="0.3">
      <c r="B10" s="84" t="s">
        <v>1433</v>
      </c>
    </row>
    <row r="11" spans="2:4" x14ac:dyDescent="0.3">
      <c r="C11" s="481" t="s">
        <v>1466</v>
      </c>
      <c r="D11" s="35" t="s">
        <v>1467</v>
      </c>
    </row>
    <row r="12" spans="2:4" x14ac:dyDescent="0.3">
      <c r="C12" s="481" t="s">
        <v>1434</v>
      </c>
      <c r="D12" s="35" t="s">
        <v>1435</v>
      </c>
    </row>
    <row r="13" spans="2:4" x14ac:dyDescent="0.3">
      <c r="C13" s="481" t="s">
        <v>1436</v>
      </c>
      <c r="D13" s="35" t="s">
        <v>1441</v>
      </c>
    </row>
    <row r="14" spans="2:4" x14ac:dyDescent="0.3">
      <c r="C14" s="481" t="s">
        <v>1448</v>
      </c>
      <c r="D14" s="35" t="s">
        <v>1449</v>
      </c>
    </row>
    <row r="15" spans="2:4" x14ac:dyDescent="0.3">
      <c r="B15" s="84" t="s">
        <v>1438</v>
      </c>
    </row>
    <row r="16" spans="2:4" x14ac:dyDescent="0.3">
      <c r="C16" s="481" t="s">
        <v>1444</v>
      </c>
      <c r="D16" s="35" t="s">
        <v>1445</v>
      </c>
    </row>
    <row r="17" spans="1:13" x14ac:dyDescent="0.3">
      <c r="C17" s="481" t="s">
        <v>1439</v>
      </c>
      <c r="D17" s="35" t="s">
        <v>1443</v>
      </c>
    </row>
    <row r="18" spans="1:13" x14ac:dyDescent="0.3">
      <c r="C18" s="481" t="s">
        <v>1440</v>
      </c>
      <c r="D18" s="35" t="s">
        <v>1442</v>
      </c>
    </row>
    <row r="19" spans="1:13" x14ac:dyDescent="0.3">
      <c r="C19" s="481" t="s">
        <v>1450</v>
      </c>
      <c r="D19" s="35" t="s">
        <v>1451</v>
      </c>
    </row>
    <row r="20" spans="1:13" x14ac:dyDescent="0.3">
      <c r="C20" s="83"/>
    </row>
    <row r="21" spans="1:13" x14ac:dyDescent="0.3">
      <c r="C21" s="83"/>
    </row>
    <row r="22" spans="1:13" x14ac:dyDescent="0.3">
      <c r="B22" s="84" t="s">
        <v>1422</v>
      </c>
      <c r="C22" s="84"/>
    </row>
    <row r="23" spans="1:13" s="83" customFormat="1" x14ac:dyDescent="0.3">
      <c r="B23" s="83" t="s">
        <v>674</v>
      </c>
      <c r="G23" s="93"/>
      <c r="H23" s="93"/>
      <c r="I23" s="93"/>
      <c r="J23" s="93"/>
      <c r="K23" s="93"/>
      <c r="L23" s="93"/>
      <c r="M23" s="93"/>
    </row>
    <row r="24" spans="1:13" s="83" customFormat="1" x14ac:dyDescent="0.3">
      <c r="B24" s="83" t="s">
        <v>675</v>
      </c>
      <c r="G24" s="93"/>
      <c r="H24" s="93"/>
      <c r="I24" s="93"/>
      <c r="J24" s="93"/>
      <c r="K24" s="93"/>
      <c r="L24" s="93"/>
      <c r="M24" s="93"/>
    </row>
    <row r="25" spans="1:13" s="83" customFormat="1" ht="14.25" thickBot="1" x14ac:dyDescent="0.35">
      <c r="G25" s="93"/>
      <c r="H25" s="93"/>
      <c r="I25" s="93"/>
      <c r="J25" s="93"/>
      <c r="K25" s="93"/>
      <c r="L25" s="93"/>
      <c r="M25" s="93"/>
    </row>
    <row r="26" spans="1:13" s="83" customFormat="1" ht="18" customHeight="1" x14ac:dyDescent="0.3">
      <c r="B26" s="913" t="s">
        <v>1171</v>
      </c>
      <c r="C26" s="915" t="s">
        <v>632</v>
      </c>
      <c r="D26" s="915" t="s">
        <v>283</v>
      </c>
      <c r="E26" s="915" t="s">
        <v>1</v>
      </c>
      <c r="F26" s="917" t="s">
        <v>34</v>
      </c>
      <c r="G26" s="908" t="s">
        <v>1178</v>
      </c>
      <c r="H26" s="848"/>
      <c r="I26" s="848"/>
      <c r="J26" s="848"/>
      <c r="K26" s="848"/>
      <c r="L26" s="848"/>
      <c r="M26" s="849"/>
    </row>
    <row r="27" spans="1:13" ht="18" customHeight="1" thickBot="1" x14ac:dyDescent="0.35">
      <c r="B27" s="914"/>
      <c r="C27" s="916"/>
      <c r="D27" s="916"/>
      <c r="E27" s="916"/>
      <c r="F27" s="918"/>
      <c r="G27" s="81" t="s">
        <v>47</v>
      </c>
      <c r="H27" s="362" t="s">
        <v>1172</v>
      </c>
      <c r="I27" s="362" t="s">
        <v>1173</v>
      </c>
      <c r="J27" s="362" t="s">
        <v>1174</v>
      </c>
      <c r="K27" s="362" t="s">
        <v>1175</v>
      </c>
      <c r="L27" s="362" t="s">
        <v>1176</v>
      </c>
      <c r="M27" s="363" t="s">
        <v>1177</v>
      </c>
    </row>
    <row r="28" spans="1:13" x14ac:dyDescent="0.3">
      <c r="A28" s="369"/>
      <c r="B28" s="106">
        <v>0</v>
      </c>
      <c r="C28" s="364"/>
      <c r="D28" s="179" t="s">
        <v>1163</v>
      </c>
      <c r="E28" s="179" t="s">
        <v>1164</v>
      </c>
      <c r="F28" s="375" t="s">
        <v>1153</v>
      </c>
      <c r="G28" s="355"/>
      <c r="H28" s="364"/>
      <c r="I28" s="364"/>
      <c r="J28" s="364"/>
      <c r="K28" s="364"/>
      <c r="L28" s="364"/>
      <c r="M28" s="73"/>
    </row>
    <row r="29" spans="1:13" ht="256.89999999999998" customHeight="1" x14ac:dyDescent="0.3">
      <c r="A29" s="369"/>
      <c r="B29" s="21">
        <v>1</v>
      </c>
      <c r="C29" s="365"/>
      <c r="D29" s="144" t="s">
        <v>1165</v>
      </c>
      <c r="E29" s="368" t="s">
        <v>2855</v>
      </c>
      <c r="F29" s="372" t="s">
        <v>1166</v>
      </c>
      <c r="G29" s="356"/>
      <c r="H29" s="365"/>
      <c r="I29" s="365"/>
      <c r="J29" s="365"/>
      <c r="K29" s="365"/>
      <c r="L29" s="365"/>
      <c r="M29" s="199"/>
    </row>
    <row r="30" spans="1:13" x14ac:dyDescent="0.3">
      <c r="B30" s="21">
        <v>2</v>
      </c>
      <c r="C30" s="365"/>
      <c r="D30" s="144" t="s">
        <v>1151</v>
      </c>
      <c r="E30" s="144" t="s">
        <v>1152</v>
      </c>
      <c r="F30" s="372" t="s">
        <v>1192</v>
      </c>
      <c r="G30" s="356"/>
      <c r="H30" s="365"/>
      <c r="I30" s="365"/>
      <c r="J30" s="365"/>
      <c r="K30" s="365"/>
      <c r="L30" s="365"/>
      <c r="M30" s="199"/>
    </row>
    <row r="31" spans="1:13" ht="81" x14ac:dyDescent="0.3">
      <c r="B31" s="21">
        <v>3</v>
      </c>
      <c r="C31" s="365"/>
      <c r="D31" s="144" t="s">
        <v>1389</v>
      </c>
      <c r="E31" s="368" t="s">
        <v>1226</v>
      </c>
      <c r="F31" s="372" t="s">
        <v>1224</v>
      </c>
      <c r="G31" s="356"/>
      <c r="H31" s="365"/>
      <c r="I31" s="365"/>
      <c r="J31" s="365"/>
      <c r="K31" s="365"/>
      <c r="L31" s="365"/>
      <c r="M31" s="199"/>
    </row>
    <row r="32" spans="1:13" ht="94.5" x14ac:dyDescent="0.3">
      <c r="B32" s="21">
        <v>4</v>
      </c>
      <c r="C32" s="365"/>
      <c r="D32" s="144" t="s">
        <v>1225</v>
      </c>
      <c r="E32" s="368" t="s">
        <v>1236</v>
      </c>
      <c r="F32" s="372" t="s">
        <v>1227</v>
      </c>
      <c r="G32" s="356"/>
      <c r="H32" s="365"/>
      <c r="I32" s="365"/>
      <c r="J32" s="365"/>
      <c r="K32" s="365"/>
      <c r="L32" s="365"/>
      <c r="M32" s="199"/>
    </row>
    <row r="33" spans="1:13" ht="67.5" x14ac:dyDescent="0.3">
      <c r="B33" s="21">
        <v>5</v>
      </c>
      <c r="C33" s="365"/>
      <c r="D33" s="144" t="s">
        <v>1499</v>
      </c>
      <c r="E33" s="368" t="s">
        <v>2442</v>
      </c>
      <c r="F33" s="691" t="s">
        <v>2443</v>
      </c>
      <c r="G33" s="356"/>
      <c r="H33" s="365"/>
      <c r="I33" s="365"/>
      <c r="J33" s="365"/>
      <c r="K33" s="365"/>
      <c r="L33" s="365"/>
      <c r="M33" s="199"/>
    </row>
    <row r="34" spans="1:13" x14ac:dyDescent="0.3">
      <c r="B34" s="21">
        <v>6</v>
      </c>
      <c r="C34" s="365"/>
      <c r="D34" s="144"/>
      <c r="E34" s="368"/>
      <c r="F34" s="372"/>
      <c r="G34" s="356"/>
      <c r="H34" s="365"/>
      <c r="I34" s="365"/>
      <c r="J34" s="365"/>
      <c r="K34" s="365"/>
      <c r="L34" s="365"/>
      <c r="M34" s="199"/>
    </row>
    <row r="35" spans="1:13" ht="40.5" x14ac:dyDescent="0.3">
      <c r="B35" s="21">
        <v>7</v>
      </c>
      <c r="C35" s="365"/>
      <c r="D35" s="144" t="s">
        <v>2583</v>
      </c>
      <c r="E35" s="368" t="s">
        <v>2584</v>
      </c>
      <c r="F35" s="372" t="s">
        <v>2545</v>
      </c>
      <c r="G35" s="356"/>
      <c r="H35" s="365"/>
      <c r="I35" s="365"/>
      <c r="J35" s="365"/>
      <c r="K35" s="365"/>
      <c r="L35" s="365"/>
      <c r="M35" s="199"/>
    </row>
    <row r="36" spans="1:13" x14ac:dyDescent="0.3">
      <c r="B36" s="21">
        <v>8</v>
      </c>
      <c r="C36" s="365"/>
      <c r="D36" s="144" t="s">
        <v>2563</v>
      </c>
      <c r="E36" s="144" t="s">
        <v>2564</v>
      </c>
      <c r="F36" s="372" t="s">
        <v>2545</v>
      </c>
      <c r="G36" s="356"/>
      <c r="H36" s="365"/>
      <c r="I36" s="365"/>
      <c r="J36" s="365"/>
      <c r="K36" s="365"/>
      <c r="L36" s="365"/>
      <c r="M36" s="199"/>
    </row>
    <row r="37" spans="1:13" ht="14.25" thickBot="1" x14ac:dyDescent="0.35">
      <c r="B37" s="22">
        <v>9</v>
      </c>
      <c r="C37" s="360"/>
      <c r="D37" s="159" t="s">
        <v>1510</v>
      </c>
      <c r="E37" s="159" t="s">
        <v>1511</v>
      </c>
      <c r="F37" s="160" t="s">
        <v>1512</v>
      </c>
      <c r="G37" s="357"/>
      <c r="H37" s="360"/>
      <c r="I37" s="360"/>
      <c r="J37" s="360"/>
      <c r="K37" s="360"/>
      <c r="L37" s="360"/>
      <c r="M37" s="361"/>
    </row>
    <row r="38" spans="1:13" ht="17.45" customHeight="1" x14ac:dyDescent="0.3">
      <c r="A38" s="369"/>
      <c r="B38" s="106">
        <v>10</v>
      </c>
      <c r="C38" s="904" t="s">
        <v>688</v>
      </c>
      <c r="D38" s="179" t="s">
        <v>1312</v>
      </c>
      <c r="E38" s="179" t="s">
        <v>1107</v>
      </c>
      <c r="F38" s="375" t="s">
        <v>676</v>
      </c>
      <c r="G38" s="383">
        <v>1090</v>
      </c>
      <c r="H38" s="384">
        <v>1059</v>
      </c>
      <c r="I38" s="384">
        <v>1021</v>
      </c>
      <c r="J38" s="384">
        <v>1039</v>
      </c>
      <c r="K38" s="384">
        <v>1063</v>
      </c>
      <c r="L38" s="384">
        <v>1121</v>
      </c>
      <c r="M38" s="385">
        <v>1023</v>
      </c>
    </row>
    <row r="39" spans="1:13" x14ac:dyDescent="0.3">
      <c r="A39" s="369"/>
      <c r="B39" s="21">
        <v>11</v>
      </c>
      <c r="C39" s="905"/>
      <c r="D39" s="144" t="s">
        <v>1313</v>
      </c>
      <c r="E39" s="144" t="s">
        <v>1108</v>
      </c>
      <c r="F39" s="372" t="s">
        <v>677</v>
      </c>
      <c r="G39" s="386">
        <v>5620</v>
      </c>
      <c r="H39" s="387">
        <v>5602</v>
      </c>
      <c r="I39" s="387">
        <v>5560</v>
      </c>
      <c r="J39" s="387">
        <v>5559</v>
      </c>
      <c r="K39" s="387">
        <v>5609</v>
      </c>
      <c r="L39" s="387">
        <v>5657</v>
      </c>
      <c r="M39" s="388">
        <v>5535</v>
      </c>
    </row>
    <row r="40" spans="1:13" x14ac:dyDescent="0.3">
      <c r="A40" s="369"/>
      <c r="B40" s="21">
        <v>12</v>
      </c>
      <c r="C40" s="905"/>
      <c r="D40" s="144" t="s">
        <v>1314</v>
      </c>
      <c r="E40" s="144" t="s">
        <v>1109</v>
      </c>
      <c r="F40" s="372" t="s">
        <v>678</v>
      </c>
      <c r="G40" s="386">
        <v>9908</v>
      </c>
      <c r="H40" s="387">
        <v>9909</v>
      </c>
      <c r="I40" s="387">
        <v>9866</v>
      </c>
      <c r="J40" s="387">
        <v>9846</v>
      </c>
      <c r="K40" s="387">
        <v>9917</v>
      </c>
      <c r="L40" s="387">
        <v>9958</v>
      </c>
      <c r="M40" s="388">
        <v>9813</v>
      </c>
    </row>
    <row r="41" spans="1:13" x14ac:dyDescent="0.3">
      <c r="A41" s="369"/>
      <c r="B41" s="21">
        <v>13</v>
      </c>
      <c r="C41" s="905"/>
      <c r="D41" s="243" t="s">
        <v>1315</v>
      </c>
      <c r="E41" s="243" t="s">
        <v>681</v>
      </c>
      <c r="F41" s="373" t="s">
        <v>676</v>
      </c>
      <c r="G41" s="386">
        <v>1104</v>
      </c>
      <c r="H41" s="387">
        <v>1079</v>
      </c>
      <c r="I41" s="387">
        <v>1086</v>
      </c>
      <c r="J41" s="387">
        <v>1044</v>
      </c>
      <c r="K41" s="387">
        <v>1047</v>
      </c>
      <c r="L41" s="387">
        <v>1090</v>
      </c>
      <c r="M41" s="388">
        <v>1043</v>
      </c>
    </row>
    <row r="42" spans="1:13" x14ac:dyDescent="0.3">
      <c r="A42" s="369"/>
      <c r="B42" s="21">
        <v>14</v>
      </c>
      <c r="C42" s="905"/>
      <c r="D42" s="243" t="s">
        <v>1316</v>
      </c>
      <c r="E42" s="243" t="s">
        <v>682</v>
      </c>
      <c r="F42" s="373" t="s">
        <v>677</v>
      </c>
      <c r="G42" s="386">
        <v>5617</v>
      </c>
      <c r="H42" s="387">
        <v>5620</v>
      </c>
      <c r="I42" s="387">
        <v>5642</v>
      </c>
      <c r="J42" s="387">
        <v>5581</v>
      </c>
      <c r="K42" s="387">
        <v>5593</v>
      </c>
      <c r="L42" s="387">
        <v>5627</v>
      </c>
      <c r="M42" s="388">
        <v>5543</v>
      </c>
    </row>
    <row r="43" spans="1:13" x14ac:dyDescent="0.3">
      <c r="A43" s="369"/>
      <c r="B43" s="21">
        <v>15</v>
      </c>
      <c r="C43" s="905"/>
      <c r="D43" s="243" t="s">
        <v>1317</v>
      </c>
      <c r="E43" s="243" t="s">
        <v>683</v>
      </c>
      <c r="F43" s="373" t="s">
        <v>678</v>
      </c>
      <c r="G43" s="386">
        <v>9895</v>
      </c>
      <c r="H43" s="387">
        <v>9924</v>
      </c>
      <c r="I43" s="387">
        <v>9966</v>
      </c>
      <c r="J43" s="387">
        <v>9884</v>
      </c>
      <c r="K43" s="387">
        <v>9903</v>
      </c>
      <c r="L43" s="387">
        <v>9928</v>
      </c>
      <c r="M43" s="388">
        <v>9810</v>
      </c>
    </row>
    <row r="44" spans="1:13" x14ac:dyDescent="0.3">
      <c r="A44" s="369"/>
      <c r="B44" s="21">
        <v>16</v>
      </c>
      <c r="C44" s="905"/>
      <c r="D44" s="144" t="s">
        <v>1318</v>
      </c>
      <c r="E44" s="144" t="s">
        <v>1110</v>
      </c>
      <c r="F44" s="372" t="s">
        <v>679</v>
      </c>
      <c r="G44" s="386">
        <v>271</v>
      </c>
      <c r="H44" s="387">
        <v>275</v>
      </c>
      <c r="I44" s="387">
        <v>269</v>
      </c>
      <c r="J44" s="387">
        <v>267</v>
      </c>
      <c r="K44" s="387">
        <v>264</v>
      </c>
      <c r="L44" s="387">
        <v>291</v>
      </c>
      <c r="M44" s="388">
        <v>297</v>
      </c>
    </row>
    <row r="45" spans="1:13" x14ac:dyDescent="0.3">
      <c r="A45" s="369"/>
      <c r="B45" s="21">
        <v>17</v>
      </c>
      <c r="C45" s="905"/>
      <c r="D45" s="144" t="s">
        <v>1319</v>
      </c>
      <c r="E45" s="144" t="s">
        <v>1111</v>
      </c>
      <c r="F45" s="372" t="s">
        <v>687</v>
      </c>
      <c r="G45" s="386">
        <v>1406</v>
      </c>
      <c r="H45" s="387">
        <v>1407</v>
      </c>
      <c r="I45" s="387">
        <v>1406</v>
      </c>
      <c r="J45" s="387">
        <v>1407</v>
      </c>
      <c r="K45" s="387">
        <v>1394</v>
      </c>
      <c r="L45" s="387">
        <v>1430</v>
      </c>
      <c r="M45" s="388">
        <v>1437</v>
      </c>
    </row>
    <row r="46" spans="1:13" x14ac:dyDescent="0.3">
      <c r="A46" s="369"/>
      <c r="B46" s="21">
        <v>18</v>
      </c>
      <c r="C46" s="905"/>
      <c r="D46" s="144" t="s">
        <v>1320</v>
      </c>
      <c r="E46" s="144" t="s">
        <v>1112</v>
      </c>
      <c r="F46" s="372" t="s">
        <v>680</v>
      </c>
      <c r="G46" s="386">
        <v>2484</v>
      </c>
      <c r="H46" s="387">
        <v>2483</v>
      </c>
      <c r="I46" s="387">
        <v>2487</v>
      </c>
      <c r="J46" s="387">
        <v>2488</v>
      </c>
      <c r="K46" s="387">
        <v>2467</v>
      </c>
      <c r="L46" s="387">
        <v>2510</v>
      </c>
      <c r="M46" s="388">
        <v>2519</v>
      </c>
    </row>
    <row r="47" spans="1:13" x14ac:dyDescent="0.3">
      <c r="A47" s="369"/>
      <c r="B47" s="21">
        <v>19</v>
      </c>
      <c r="C47" s="905"/>
      <c r="D47" s="243" t="s">
        <v>1321</v>
      </c>
      <c r="E47" s="243" t="s">
        <v>684</v>
      </c>
      <c r="F47" s="373" t="s">
        <v>679</v>
      </c>
      <c r="G47" s="386">
        <v>276</v>
      </c>
      <c r="H47" s="387">
        <v>270</v>
      </c>
      <c r="I47" s="387">
        <v>278</v>
      </c>
      <c r="J47" s="387">
        <v>285</v>
      </c>
      <c r="K47" s="387">
        <v>257</v>
      </c>
      <c r="L47" s="387">
        <v>270</v>
      </c>
      <c r="M47" s="388">
        <v>261</v>
      </c>
    </row>
    <row r="48" spans="1:13" x14ac:dyDescent="0.3">
      <c r="A48" s="369"/>
      <c r="B48" s="21">
        <v>20</v>
      </c>
      <c r="C48" s="905"/>
      <c r="D48" s="243" t="s">
        <v>1322</v>
      </c>
      <c r="E48" s="243" t="s">
        <v>685</v>
      </c>
      <c r="F48" s="373" t="s">
        <v>687</v>
      </c>
      <c r="G48" s="386">
        <v>1410</v>
      </c>
      <c r="H48" s="387">
        <v>1407</v>
      </c>
      <c r="I48" s="387">
        <v>1417</v>
      </c>
      <c r="J48" s="387">
        <v>1426</v>
      </c>
      <c r="K48" s="387">
        <v>1396</v>
      </c>
      <c r="L48" s="387">
        <v>1405</v>
      </c>
      <c r="M48" s="388">
        <v>1390</v>
      </c>
    </row>
    <row r="49" spans="1:14" ht="14.25" thickBot="1" x14ac:dyDescent="0.35">
      <c r="A49" s="369"/>
      <c r="B49" s="22">
        <v>21</v>
      </c>
      <c r="C49" s="906"/>
      <c r="D49" s="247" t="s">
        <v>1323</v>
      </c>
      <c r="E49" s="247" t="s">
        <v>686</v>
      </c>
      <c r="F49" s="376" t="s">
        <v>680</v>
      </c>
      <c r="G49" s="389">
        <v>2488</v>
      </c>
      <c r="H49" s="390">
        <v>2487</v>
      </c>
      <c r="I49" s="390">
        <v>2498</v>
      </c>
      <c r="J49" s="390">
        <v>2509</v>
      </c>
      <c r="K49" s="390">
        <v>2476</v>
      </c>
      <c r="L49" s="390">
        <v>2483</v>
      </c>
      <c r="M49" s="391">
        <v>2462</v>
      </c>
    </row>
    <row r="50" spans="1:14" ht="34.9" customHeight="1" x14ac:dyDescent="0.3">
      <c r="B50" s="106">
        <v>22</v>
      </c>
      <c r="C50" s="377" t="s">
        <v>1179</v>
      </c>
      <c r="D50" s="179" t="s">
        <v>1310</v>
      </c>
      <c r="E50" s="179" t="s">
        <v>1129</v>
      </c>
      <c r="F50" s="375" t="s">
        <v>1490</v>
      </c>
      <c r="G50" s="355">
        <v>1004</v>
      </c>
      <c r="H50" s="364">
        <v>1000</v>
      </c>
      <c r="I50" s="364">
        <v>1002</v>
      </c>
      <c r="J50" s="364">
        <v>985</v>
      </c>
      <c r="K50" s="364">
        <v>992</v>
      </c>
      <c r="L50" s="364">
        <v>1000</v>
      </c>
      <c r="M50" s="73">
        <v>999</v>
      </c>
    </row>
    <row r="51" spans="1:14" ht="34.9" customHeight="1" thickBot="1" x14ac:dyDescent="0.35">
      <c r="B51" s="22">
        <v>23</v>
      </c>
      <c r="C51" s="378" t="s">
        <v>1180</v>
      </c>
      <c r="D51" s="247" t="s">
        <v>1311</v>
      </c>
      <c r="E51" s="247" t="s">
        <v>1130</v>
      </c>
      <c r="F51" s="376" t="s">
        <v>1491</v>
      </c>
      <c r="G51" s="357">
        <v>1124</v>
      </c>
      <c r="H51" s="360">
        <v>1120</v>
      </c>
      <c r="I51" s="360">
        <v>1122</v>
      </c>
      <c r="J51" s="360">
        <v>1107</v>
      </c>
      <c r="K51" s="360">
        <v>1112</v>
      </c>
      <c r="L51" s="360">
        <v>1119</v>
      </c>
      <c r="M51" s="361">
        <v>1121</v>
      </c>
    </row>
    <row r="52" spans="1:14" x14ac:dyDescent="0.3">
      <c r="A52" s="369"/>
      <c r="B52" s="769">
        <v>24</v>
      </c>
      <c r="C52" s="909" t="s">
        <v>1181</v>
      </c>
      <c r="D52" s="770" t="s">
        <v>1308</v>
      </c>
      <c r="E52" s="770" t="s">
        <v>1168</v>
      </c>
      <c r="F52" s="375" t="s">
        <v>1167</v>
      </c>
      <c r="G52" s="383">
        <v>43657</v>
      </c>
      <c r="H52" s="384">
        <v>43810</v>
      </c>
      <c r="I52" s="384">
        <v>44068</v>
      </c>
      <c r="J52" s="384">
        <v>43286</v>
      </c>
      <c r="K52" s="384">
        <v>43846</v>
      </c>
      <c r="L52" s="384">
        <v>43760</v>
      </c>
      <c r="M52" s="385">
        <v>43645</v>
      </c>
      <c r="N52" s="902" t="s">
        <v>195</v>
      </c>
    </row>
    <row r="53" spans="1:14" x14ac:dyDescent="0.3">
      <c r="A53" s="369"/>
      <c r="B53" s="771">
        <v>25</v>
      </c>
      <c r="C53" s="910"/>
      <c r="D53" s="772" t="s">
        <v>1309</v>
      </c>
      <c r="E53" s="772" t="s">
        <v>1169</v>
      </c>
      <c r="F53" s="372" t="s">
        <v>1167</v>
      </c>
      <c r="G53" s="386">
        <v>43620</v>
      </c>
      <c r="H53" s="387">
        <v>43836</v>
      </c>
      <c r="I53" s="387">
        <v>44070</v>
      </c>
      <c r="J53" s="387">
        <v>43115</v>
      </c>
      <c r="K53" s="387">
        <v>43611</v>
      </c>
      <c r="L53" s="387">
        <v>43855</v>
      </c>
      <c r="M53" s="388">
        <v>43928</v>
      </c>
      <c r="N53" s="902"/>
    </row>
    <row r="54" spans="1:14" x14ac:dyDescent="0.3">
      <c r="A54" s="369"/>
      <c r="B54" s="771">
        <v>26</v>
      </c>
      <c r="C54" s="911" t="s">
        <v>1182</v>
      </c>
      <c r="D54" s="772" t="s">
        <v>1306</v>
      </c>
      <c r="E54" s="772" t="s">
        <v>1170</v>
      </c>
      <c r="F54" s="373" t="s">
        <v>1167</v>
      </c>
      <c r="G54" s="386">
        <v>43623</v>
      </c>
      <c r="H54" s="387">
        <v>43838</v>
      </c>
      <c r="I54" s="387">
        <v>44012</v>
      </c>
      <c r="J54" s="387">
        <v>43145</v>
      </c>
      <c r="K54" s="387">
        <v>43593</v>
      </c>
      <c r="L54" s="387">
        <v>43750</v>
      </c>
      <c r="M54" s="388">
        <v>43650</v>
      </c>
      <c r="N54" s="902"/>
    </row>
    <row r="55" spans="1:14" ht="14.25" thickBot="1" x14ac:dyDescent="0.35">
      <c r="A55" s="369"/>
      <c r="B55" s="773">
        <v>27</v>
      </c>
      <c r="C55" s="912"/>
      <c r="D55" s="774" t="s">
        <v>1307</v>
      </c>
      <c r="E55" s="774" t="s">
        <v>1170</v>
      </c>
      <c r="F55" s="376" t="s">
        <v>1167</v>
      </c>
      <c r="G55" s="389">
        <v>43690</v>
      </c>
      <c r="H55" s="390">
        <v>43936</v>
      </c>
      <c r="I55" s="390">
        <v>44216</v>
      </c>
      <c r="J55" s="390">
        <v>43188</v>
      </c>
      <c r="K55" s="390">
        <v>43825</v>
      </c>
      <c r="L55" s="390">
        <v>43646</v>
      </c>
      <c r="M55" s="391">
        <v>43200</v>
      </c>
      <c r="N55" s="902"/>
    </row>
    <row r="56" spans="1:14" x14ac:dyDescent="0.3">
      <c r="B56" s="106">
        <v>28</v>
      </c>
      <c r="C56" s="813" t="s">
        <v>1184</v>
      </c>
      <c r="D56" s="179" t="s">
        <v>1294</v>
      </c>
      <c r="E56" s="179" t="s">
        <v>1188</v>
      </c>
      <c r="F56" s="375" t="s">
        <v>1296</v>
      </c>
      <c r="G56" s="355">
        <v>740</v>
      </c>
      <c r="H56" s="364">
        <v>744</v>
      </c>
      <c r="I56" s="364">
        <v>747</v>
      </c>
      <c r="J56" s="364">
        <v>737</v>
      </c>
      <c r="K56" s="364">
        <v>746</v>
      </c>
      <c r="L56" s="364">
        <v>750</v>
      </c>
      <c r="M56" s="73">
        <v>741</v>
      </c>
    </row>
    <row r="57" spans="1:14" x14ac:dyDescent="0.3">
      <c r="B57" s="21">
        <v>29</v>
      </c>
      <c r="C57" s="802"/>
      <c r="D57" s="144" t="s">
        <v>1295</v>
      </c>
      <c r="E57" s="144" t="s">
        <v>1189</v>
      </c>
      <c r="F57" s="372" t="s">
        <v>1297</v>
      </c>
      <c r="G57" s="356">
        <v>3704</v>
      </c>
      <c r="H57" s="365">
        <v>3725</v>
      </c>
      <c r="I57" s="365">
        <v>3747</v>
      </c>
      <c r="J57" s="365">
        <v>3697</v>
      </c>
      <c r="K57" s="365">
        <v>3741</v>
      </c>
      <c r="L57" s="365">
        <v>3748</v>
      </c>
      <c r="M57" s="199">
        <v>3724</v>
      </c>
    </row>
    <row r="58" spans="1:14" x14ac:dyDescent="0.3">
      <c r="B58" s="21">
        <v>30</v>
      </c>
      <c r="C58" s="903" t="s">
        <v>1183</v>
      </c>
      <c r="D58" s="144" t="s">
        <v>1298</v>
      </c>
      <c r="E58" s="144" t="s">
        <v>1190</v>
      </c>
      <c r="F58" s="372" t="s">
        <v>1212</v>
      </c>
      <c r="G58" s="356">
        <v>753</v>
      </c>
      <c r="H58" s="365">
        <v>752</v>
      </c>
      <c r="I58" s="365">
        <v>752</v>
      </c>
      <c r="J58" s="365">
        <v>755</v>
      </c>
      <c r="K58" s="499">
        <v>754</v>
      </c>
      <c r="L58" s="365">
        <v>746</v>
      </c>
      <c r="M58" s="199">
        <v>758</v>
      </c>
    </row>
    <row r="59" spans="1:14" x14ac:dyDescent="0.3">
      <c r="B59" s="21">
        <v>31</v>
      </c>
      <c r="C59" s="802"/>
      <c r="D59" s="144" t="s">
        <v>1299</v>
      </c>
      <c r="E59" s="144" t="s">
        <v>1191</v>
      </c>
      <c r="F59" s="372" t="s">
        <v>1213</v>
      </c>
      <c r="G59" s="356">
        <v>3739</v>
      </c>
      <c r="H59" s="365">
        <v>3720</v>
      </c>
      <c r="I59" s="365">
        <v>3702</v>
      </c>
      <c r="J59" s="365">
        <v>3720</v>
      </c>
      <c r="K59" s="365">
        <v>3716</v>
      </c>
      <c r="L59" s="365">
        <v>3711</v>
      </c>
      <c r="M59" s="199">
        <v>3725</v>
      </c>
    </row>
    <row r="60" spans="1:14" x14ac:dyDescent="0.3">
      <c r="B60" s="21">
        <v>32</v>
      </c>
      <c r="C60" s="903" t="s">
        <v>1185</v>
      </c>
      <c r="D60" s="144" t="s">
        <v>1300</v>
      </c>
      <c r="E60" s="144" t="s">
        <v>317</v>
      </c>
      <c r="F60" s="372" t="s">
        <v>1212</v>
      </c>
      <c r="G60" s="356">
        <v>754</v>
      </c>
      <c r="H60" s="365">
        <v>754</v>
      </c>
      <c r="I60" s="365">
        <v>754</v>
      </c>
      <c r="J60" s="365">
        <v>752</v>
      </c>
      <c r="K60" s="365">
        <v>754</v>
      </c>
      <c r="L60" s="365">
        <v>760</v>
      </c>
      <c r="M60" s="199">
        <v>764</v>
      </c>
    </row>
    <row r="61" spans="1:14" x14ac:dyDescent="0.3">
      <c r="B61" s="21">
        <v>33</v>
      </c>
      <c r="C61" s="802"/>
      <c r="D61" s="144" t="s">
        <v>1301</v>
      </c>
      <c r="E61" s="144" t="s">
        <v>318</v>
      </c>
      <c r="F61" s="372" t="s">
        <v>1213</v>
      </c>
      <c r="G61" s="356">
        <v>3749</v>
      </c>
      <c r="H61" s="365">
        <v>3716</v>
      </c>
      <c r="I61" s="365">
        <v>3710</v>
      </c>
      <c r="J61" s="365">
        <v>3722</v>
      </c>
      <c r="K61" s="365">
        <v>3715</v>
      </c>
      <c r="L61" s="365">
        <v>3725</v>
      </c>
      <c r="M61" s="199">
        <v>3732</v>
      </c>
    </row>
    <row r="62" spans="1:14" x14ac:dyDescent="0.3">
      <c r="B62" s="21">
        <v>34</v>
      </c>
      <c r="C62" s="903" t="s">
        <v>1186</v>
      </c>
      <c r="D62" s="144" t="s">
        <v>1302</v>
      </c>
      <c r="E62" s="144" t="s">
        <v>319</v>
      </c>
      <c r="F62" s="372" t="s">
        <v>1212</v>
      </c>
      <c r="G62" s="356">
        <v>664</v>
      </c>
      <c r="H62" s="365">
        <v>663</v>
      </c>
      <c r="I62" s="365">
        <v>659</v>
      </c>
      <c r="J62" s="365">
        <v>658</v>
      </c>
      <c r="K62" s="365">
        <v>656</v>
      </c>
      <c r="L62" s="365">
        <v>660</v>
      </c>
      <c r="M62" s="199">
        <v>660</v>
      </c>
    </row>
    <row r="63" spans="1:14" x14ac:dyDescent="0.3">
      <c r="B63" s="21">
        <v>35</v>
      </c>
      <c r="C63" s="802"/>
      <c r="D63" s="144" t="s">
        <v>1303</v>
      </c>
      <c r="E63" s="144" t="s">
        <v>320</v>
      </c>
      <c r="F63" s="372" t="s">
        <v>1213</v>
      </c>
      <c r="G63" s="356">
        <v>3324</v>
      </c>
      <c r="H63" s="365">
        <v>3324</v>
      </c>
      <c r="I63" s="365">
        <v>3306</v>
      </c>
      <c r="J63" s="365">
        <v>3286</v>
      </c>
      <c r="K63" s="365">
        <v>3294</v>
      </c>
      <c r="L63" s="365">
        <v>3312</v>
      </c>
      <c r="M63" s="199">
        <v>3312</v>
      </c>
    </row>
    <row r="64" spans="1:14" x14ac:dyDescent="0.3">
      <c r="B64" s="21">
        <v>36</v>
      </c>
      <c r="C64" s="903" t="s">
        <v>1187</v>
      </c>
      <c r="D64" s="144" t="s">
        <v>1304</v>
      </c>
      <c r="E64" s="144" t="s">
        <v>321</v>
      </c>
      <c r="F64" s="372" t="s">
        <v>1212</v>
      </c>
      <c r="G64" s="356">
        <v>660</v>
      </c>
      <c r="H64" s="530">
        <v>658</v>
      </c>
      <c r="I64" s="365">
        <v>658</v>
      </c>
      <c r="J64" s="365">
        <v>650</v>
      </c>
      <c r="K64" s="365">
        <v>659</v>
      </c>
      <c r="L64" s="365">
        <v>661</v>
      </c>
      <c r="M64" s="199">
        <v>657</v>
      </c>
    </row>
    <row r="65" spans="2:13" x14ac:dyDescent="0.3">
      <c r="B65" s="21">
        <v>37</v>
      </c>
      <c r="C65" s="802"/>
      <c r="D65" s="144" t="s">
        <v>1305</v>
      </c>
      <c r="E65" s="144" t="s">
        <v>322</v>
      </c>
      <c r="F65" s="372" t="s">
        <v>1213</v>
      </c>
      <c r="G65" s="356">
        <v>3300</v>
      </c>
      <c r="H65" s="530">
        <v>3297</v>
      </c>
      <c r="I65" s="365">
        <v>3299</v>
      </c>
      <c r="J65" s="365">
        <v>3262</v>
      </c>
      <c r="K65" s="365">
        <v>3305</v>
      </c>
      <c r="L65" s="365">
        <v>3310</v>
      </c>
      <c r="M65" s="199">
        <v>3300</v>
      </c>
    </row>
    <row r="66" spans="2:13" x14ac:dyDescent="0.3">
      <c r="B66" s="21">
        <v>38</v>
      </c>
      <c r="C66" s="365"/>
      <c r="D66" s="144"/>
      <c r="E66" s="144"/>
      <c r="F66" s="372"/>
      <c r="G66" s="356"/>
      <c r="H66" s="365"/>
      <c r="I66" s="365"/>
      <c r="J66" s="365"/>
      <c r="K66" s="365"/>
      <c r="L66" s="365"/>
      <c r="M66" s="199"/>
    </row>
    <row r="67" spans="2:13" ht="14.25" thickBot="1" x14ac:dyDescent="0.35">
      <c r="B67" s="22">
        <v>39</v>
      </c>
      <c r="C67" s="360"/>
      <c r="D67" s="159"/>
      <c r="E67" s="159"/>
      <c r="F67" s="374"/>
      <c r="G67" s="357"/>
      <c r="H67" s="360"/>
      <c r="I67" s="360"/>
      <c r="J67" s="360"/>
      <c r="K67" s="360"/>
      <c r="L67" s="360"/>
      <c r="M67" s="361"/>
    </row>
    <row r="68" spans="2:13" ht="15.6" customHeight="1" x14ac:dyDescent="0.3">
      <c r="B68" s="20">
        <v>40</v>
      </c>
      <c r="C68" s="907" t="s">
        <v>697</v>
      </c>
      <c r="D68" s="145" t="s">
        <v>1545</v>
      </c>
      <c r="E68" s="145" t="s">
        <v>1113</v>
      </c>
      <c r="F68" s="180" t="s">
        <v>1561</v>
      </c>
      <c r="G68" s="367"/>
      <c r="H68" s="359"/>
      <c r="I68" s="359"/>
      <c r="J68" s="359"/>
      <c r="K68" s="359"/>
      <c r="L68" s="359"/>
      <c r="M68" s="366"/>
    </row>
    <row r="69" spans="2:13" ht="17.45" customHeight="1" x14ac:dyDescent="0.3">
      <c r="B69" s="21">
        <v>41</v>
      </c>
      <c r="C69" s="905"/>
      <c r="D69" s="145" t="s">
        <v>1549</v>
      </c>
      <c r="E69" s="144" t="s">
        <v>1114</v>
      </c>
      <c r="F69" s="372" t="s">
        <v>1562</v>
      </c>
      <c r="G69" s="356"/>
      <c r="H69" s="365"/>
      <c r="I69" s="365"/>
      <c r="J69" s="365"/>
      <c r="K69" s="365"/>
      <c r="L69" s="365"/>
      <c r="M69" s="199"/>
    </row>
    <row r="70" spans="2:13" ht="17.45" customHeight="1" x14ac:dyDescent="0.3">
      <c r="B70" s="21">
        <v>42</v>
      </c>
      <c r="C70" s="905"/>
      <c r="D70" s="145" t="s">
        <v>1550</v>
      </c>
      <c r="E70" s="144" t="s">
        <v>1115</v>
      </c>
      <c r="F70" s="372" t="s">
        <v>1564</v>
      </c>
      <c r="G70" s="356"/>
      <c r="H70" s="365"/>
      <c r="I70" s="365"/>
      <c r="J70" s="365"/>
      <c r="K70" s="365"/>
      <c r="L70" s="365"/>
      <c r="M70" s="199"/>
    </row>
    <row r="71" spans="2:13" ht="17.45" customHeight="1" x14ac:dyDescent="0.3">
      <c r="B71" s="21">
        <v>43</v>
      </c>
      <c r="C71" s="905"/>
      <c r="D71" s="145" t="s">
        <v>1551</v>
      </c>
      <c r="E71" s="144" t="s">
        <v>1116</v>
      </c>
      <c r="F71" s="146" t="s">
        <v>1563</v>
      </c>
      <c r="G71" s="356"/>
      <c r="H71" s="365"/>
      <c r="I71" s="365"/>
      <c r="J71" s="365"/>
      <c r="K71" s="365"/>
      <c r="L71" s="365"/>
      <c r="M71" s="199"/>
    </row>
    <row r="72" spans="2:13" ht="17.45" customHeight="1" x14ac:dyDescent="0.3">
      <c r="B72" s="21">
        <v>44</v>
      </c>
      <c r="C72" s="905"/>
      <c r="D72" s="237" t="s">
        <v>1552</v>
      </c>
      <c r="E72" s="243" t="s">
        <v>689</v>
      </c>
      <c r="F72" s="541" t="s">
        <v>1561</v>
      </c>
      <c r="G72" s="356"/>
      <c r="H72" s="365"/>
      <c r="I72" s="365"/>
      <c r="J72" s="365"/>
      <c r="K72" s="365"/>
      <c r="L72" s="365"/>
      <c r="M72" s="199"/>
    </row>
    <row r="73" spans="2:13" ht="17.45" customHeight="1" x14ac:dyDescent="0.3">
      <c r="B73" s="21">
        <v>45</v>
      </c>
      <c r="C73" s="905"/>
      <c r="D73" s="237" t="s">
        <v>1546</v>
      </c>
      <c r="E73" s="243" t="s">
        <v>690</v>
      </c>
      <c r="F73" s="373" t="s">
        <v>1562</v>
      </c>
      <c r="G73" s="356"/>
      <c r="H73" s="365"/>
      <c r="I73" s="365"/>
      <c r="J73" s="365"/>
      <c r="K73" s="365"/>
      <c r="L73" s="365"/>
      <c r="M73" s="199"/>
    </row>
    <row r="74" spans="2:13" ht="17.45" customHeight="1" x14ac:dyDescent="0.3">
      <c r="B74" s="21">
        <v>46</v>
      </c>
      <c r="C74" s="905"/>
      <c r="D74" s="237" t="s">
        <v>1553</v>
      </c>
      <c r="E74" s="243" t="s">
        <v>691</v>
      </c>
      <c r="F74" s="373" t="s">
        <v>1564</v>
      </c>
      <c r="G74" s="356"/>
      <c r="H74" s="365"/>
      <c r="I74" s="365"/>
      <c r="J74" s="365"/>
      <c r="K74" s="365"/>
      <c r="L74" s="365"/>
      <c r="M74" s="199"/>
    </row>
    <row r="75" spans="2:13" ht="18" customHeight="1" x14ac:dyDescent="0.3">
      <c r="B75" s="21">
        <v>47</v>
      </c>
      <c r="C75" s="905"/>
      <c r="D75" s="237" t="s">
        <v>1554</v>
      </c>
      <c r="E75" s="243" t="s">
        <v>692</v>
      </c>
      <c r="F75" s="255" t="s">
        <v>1563</v>
      </c>
      <c r="G75" s="356"/>
      <c r="H75" s="365"/>
      <c r="I75" s="365"/>
      <c r="J75" s="365"/>
      <c r="K75" s="365"/>
      <c r="L75" s="365"/>
      <c r="M75" s="199"/>
    </row>
    <row r="76" spans="2:13" ht="15.6" customHeight="1" x14ac:dyDescent="0.3">
      <c r="B76" s="21">
        <v>48</v>
      </c>
      <c r="C76" s="905"/>
      <c r="D76" s="145" t="s">
        <v>1555</v>
      </c>
      <c r="E76" s="144" t="s">
        <v>693</v>
      </c>
      <c r="F76" s="148" t="s">
        <v>1561</v>
      </c>
      <c r="G76" s="356"/>
      <c r="H76" s="365"/>
      <c r="I76" s="365"/>
      <c r="J76" s="365"/>
      <c r="K76" s="365"/>
      <c r="L76" s="365"/>
      <c r="M76" s="199"/>
    </row>
    <row r="77" spans="2:13" ht="17.45" customHeight="1" x14ac:dyDescent="0.3">
      <c r="B77" s="21">
        <v>49</v>
      </c>
      <c r="C77" s="905"/>
      <c r="D77" s="145" t="s">
        <v>1556</v>
      </c>
      <c r="E77" s="144" t="s">
        <v>694</v>
      </c>
      <c r="F77" s="372" t="s">
        <v>1562</v>
      </c>
      <c r="G77" s="356"/>
      <c r="H77" s="365"/>
      <c r="I77" s="365"/>
      <c r="J77" s="365"/>
      <c r="K77" s="365"/>
      <c r="L77" s="365"/>
      <c r="M77" s="199"/>
    </row>
    <row r="78" spans="2:13" ht="17.45" customHeight="1" x14ac:dyDescent="0.3">
      <c r="B78" s="21">
        <v>50</v>
      </c>
      <c r="C78" s="905"/>
      <c r="D78" s="145" t="s">
        <v>1547</v>
      </c>
      <c r="E78" s="144" t="s">
        <v>695</v>
      </c>
      <c r="F78" s="372" t="s">
        <v>1564</v>
      </c>
      <c r="G78" s="356"/>
      <c r="H78" s="365"/>
      <c r="I78" s="365"/>
      <c r="J78" s="365"/>
      <c r="K78" s="365"/>
      <c r="L78" s="365"/>
      <c r="M78" s="199"/>
    </row>
    <row r="79" spans="2:13" ht="17.45" customHeight="1" x14ac:dyDescent="0.3">
      <c r="B79" s="21">
        <v>51</v>
      </c>
      <c r="C79" s="905"/>
      <c r="D79" s="145" t="s">
        <v>1557</v>
      </c>
      <c r="E79" s="144" t="s">
        <v>696</v>
      </c>
      <c r="F79" s="146" t="s">
        <v>1563</v>
      </c>
      <c r="G79" s="356"/>
      <c r="H79" s="365"/>
      <c r="I79" s="365"/>
      <c r="J79" s="365"/>
      <c r="K79" s="365"/>
      <c r="L79" s="365"/>
      <c r="M79" s="199"/>
    </row>
    <row r="80" spans="2:13" ht="17.45" customHeight="1" x14ac:dyDescent="0.3">
      <c r="B80" s="21">
        <v>52</v>
      </c>
      <c r="C80" s="905"/>
      <c r="D80" s="237" t="s">
        <v>1558</v>
      </c>
      <c r="E80" s="243" t="s">
        <v>1117</v>
      </c>
      <c r="F80" s="541" t="s">
        <v>1561</v>
      </c>
      <c r="G80" s="356"/>
      <c r="H80" s="365"/>
      <c r="I80" s="365"/>
      <c r="J80" s="365"/>
      <c r="K80" s="365"/>
      <c r="L80" s="365"/>
      <c r="M80" s="199"/>
    </row>
    <row r="81" spans="2:13" ht="17.45" customHeight="1" x14ac:dyDescent="0.3">
      <c r="B81" s="21">
        <v>53</v>
      </c>
      <c r="C81" s="905"/>
      <c r="D81" s="237" t="s">
        <v>1559</v>
      </c>
      <c r="E81" s="243" t="s">
        <v>1118</v>
      </c>
      <c r="F81" s="373" t="s">
        <v>1562</v>
      </c>
      <c r="G81" s="356"/>
      <c r="H81" s="365"/>
      <c r="I81" s="365"/>
      <c r="J81" s="365"/>
      <c r="K81" s="365"/>
      <c r="L81" s="365"/>
      <c r="M81" s="199"/>
    </row>
    <row r="82" spans="2:13" ht="17.45" customHeight="1" x14ac:dyDescent="0.3">
      <c r="B82" s="21">
        <v>54</v>
      </c>
      <c r="C82" s="905"/>
      <c r="D82" s="237" t="s">
        <v>1560</v>
      </c>
      <c r="E82" s="243" t="s">
        <v>1119</v>
      </c>
      <c r="F82" s="373" t="s">
        <v>1564</v>
      </c>
      <c r="G82" s="356"/>
      <c r="H82" s="365"/>
      <c r="I82" s="365"/>
      <c r="J82" s="365"/>
      <c r="K82" s="365"/>
      <c r="L82" s="365"/>
      <c r="M82" s="199"/>
    </row>
    <row r="83" spans="2:13" ht="18" customHeight="1" x14ac:dyDescent="0.3">
      <c r="B83" s="21">
        <v>55</v>
      </c>
      <c r="C83" s="905"/>
      <c r="D83" s="237" t="s">
        <v>1548</v>
      </c>
      <c r="E83" s="243" t="s">
        <v>1120</v>
      </c>
      <c r="F83" s="373" t="s">
        <v>1563</v>
      </c>
      <c r="G83" s="356"/>
      <c r="H83" s="365"/>
      <c r="I83" s="365"/>
      <c r="J83" s="365"/>
      <c r="K83" s="365"/>
      <c r="L83" s="365"/>
      <c r="M83" s="199"/>
    </row>
    <row r="84" spans="2:13" x14ac:dyDescent="0.3">
      <c r="B84" s="21">
        <v>56</v>
      </c>
      <c r="C84" s="365" t="s">
        <v>1623</v>
      </c>
      <c r="D84" s="144" t="s">
        <v>1624</v>
      </c>
      <c r="E84" s="144" t="s">
        <v>1625</v>
      </c>
      <c r="F84" s="372" t="s">
        <v>1626</v>
      </c>
      <c r="G84" s="356"/>
      <c r="H84" s="365"/>
      <c r="I84" s="365"/>
      <c r="J84" s="365"/>
      <c r="K84" s="365"/>
      <c r="L84" s="365"/>
      <c r="M84" s="199"/>
    </row>
    <row r="85" spans="2:13" x14ac:dyDescent="0.3">
      <c r="B85" s="21">
        <v>57</v>
      </c>
      <c r="C85" s="365"/>
      <c r="D85" s="144"/>
      <c r="E85" s="144"/>
      <c r="F85" s="372"/>
      <c r="G85" s="356"/>
      <c r="H85" s="365"/>
      <c r="I85" s="365"/>
      <c r="J85" s="365"/>
      <c r="K85" s="365"/>
      <c r="L85" s="365"/>
      <c r="M85" s="199"/>
    </row>
    <row r="86" spans="2:13" x14ac:dyDescent="0.3">
      <c r="B86" s="21">
        <v>58</v>
      </c>
      <c r="C86" s="365"/>
      <c r="D86" s="144"/>
      <c r="E86" s="144"/>
      <c r="F86" s="372"/>
      <c r="G86" s="356"/>
      <c r="H86" s="365"/>
      <c r="I86" s="365"/>
      <c r="J86" s="365"/>
      <c r="K86" s="365"/>
      <c r="L86" s="365"/>
      <c r="M86" s="199"/>
    </row>
    <row r="87" spans="2:13" ht="14.25" thickBot="1" x14ac:dyDescent="0.35">
      <c r="B87" s="233">
        <v>59</v>
      </c>
      <c r="C87" s="358"/>
      <c r="D87" s="150"/>
      <c r="E87" s="150"/>
      <c r="F87" s="379"/>
      <c r="G87" s="356"/>
      <c r="H87" s="365"/>
      <c r="I87" s="365"/>
      <c r="J87" s="365"/>
      <c r="K87" s="365"/>
      <c r="L87" s="365"/>
      <c r="M87" s="199"/>
    </row>
    <row r="88" spans="2:13" ht="27" x14ac:dyDescent="0.3">
      <c r="B88" s="106">
        <v>60</v>
      </c>
      <c r="C88" s="800" t="s">
        <v>421</v>
      </c>
      <c r="D88" s="179" t="s">
        <v>2884</v>
      </c>
      <c r="E88" s="179" t="s">
        <v>1121</v>
      </c>
      <c r="F88" s="380" t="s">
        <v>2838</v>
      </c>
      <c r="G88" s="356"/>
      <c r="H88" s="365"/>
      <c r="I88" s="365"/>
      <c r="J88" s="365"/>
      <c r="K88" s="365"/>
      <c r="L88" s="365"/>
      <c r="M88" s="199"/>
    </row>
    <row r="89" spans="2:13" ht="34.9" customHeight="1" x14ac:dyDescent="0.3">
      <c r="B89" s="21">
        <v>61</v>
      </c>
      <c r="C89" s="801"/>
      <c r="D89" s="144" t="s">
        <v>1122</v>
      </c>
      <c r="E89" s="144" t="s">
        <v>1324</v>
      </c>
      <c r="F89" s="382" t="s">
        <v>1539</v>
      </c>
      <c r="G89" s="356"/>
      <c r="H89" s="365"/>
      <c r="I89" s="365"/>
      <c r="J89" s="365"/>
      <c r="K89" s="365"/>
      <c r="L89" s="365"/>
      <c r="M89" s="199"/>
    </row>
    <row r="90" spans="2:13" ht="55.9" customHeight="1" x14ac:dyDescent="0.3">
      <c r="B90" s="21">
        <v>62</v>
      </c>
      <c r="C90" s="801"/>
      <c r="D90" s="144" t="s">
        <v>2890</v>
      </c>
      <c r="E90" s="368" t="s">
        <v>2892</v>
      </c>
      <c r="F90" s="382" t="s">
        <v>2840</v>
      </c>
      <c r="G90" s="356"/>
      <c r="H90" s="365"/>
      <c r="I90" s="365"/>
      <c r="J90" s="365"/>
      <c r="K90" s="365"/>
      <c r="L90" s="365"/>
      <c r="M90" s="199"/>
    </row>
    <row r="91" spans="2:13" x14ac:dyDescent="0.3">
      <c r="B91" s="21">
        <v>63</v>
      </c>
      <c r="C91" s="801"/>
      <c r="D91" s="144" t="s">
        <v>2825</v>
      </c>
      <c r="E91" s="144" t="s">
        <v>2826</v>
      </c>
      <c r="F91" s="146" t="s">
        <v>2545</v>
      </c>
      <c r="G91" s="356"/>
      <c r="H91" s="365"/>
      <c r="I91" s="365"/>
      <c r="J91" s="365"/>
      <c r="K91" s="365"/>
      <c r="L91" s="365"/>
      <c r="M91" s="199"/>
    </row>
    <row r="92" spans="2:13" x14ac:dyDescent="0.3">
      <c r="B92" s="21">
        <v>64</v>
      </c>
      <c r="C92" s="802"/>
      <c r="D92" s="144" t="s">
        <v>2865</v>
      </c>
      <c r="E92" s="144" t="s">
        <v>2866</v>
      </c>
      <c r="F92" s="146" t="s">
        <v>2867</v>
      </c>
      <c r="G92" s="356"/>
      <c r="H92" s="365"/>
      <c r="I92" s="365"/>
      <c r="J92" s="365"/>
      <c r="K92" s="365"/>
      <c r="L92" s="365"/>
      <c r="M92" s="199"/>
    </row>
    <row r="93" spans="2:13" ht="27" x14ac:dyDescent="0.3">
      <c r="B93" s="21">
        <v>65</v>
      </c>
      <c r="C93" s="899" t="s">
        <v>422</v>
      </c>
      <c r="D93" s="243" t="s">
        <v>2885</v>
      </c>
      <c r="E93" s="243" t="s">
        <v>1124</v>
      </c>
      <c r="F93" s="381" t="s">
        <v>2839</v>
      </c>
      <c r="G93" s="356"/>
      <c r="H93" s="365"/>
      <c r="I93" s="365"/>
      <c r="J93" s="365"/>
      <c r="K93" s="365"/>
      <c r="L93" s="365"/>
      <c r="M93" s="199"/>
    </row>
    <row r="94" spans="2:13" ht="34.9" customHeight="1" x14ac:dyDescent="0.3">
      <c r="B94" s="21">
        <v>66</v>
      </c>
      <c r="C94" s="900"/>
      <c r="D94" s="243" t="s">
        <v>1123</v>
      </c>
      <c r="E94" s="243" t="s">
        <v>1325</v>
      </c>
      <c r="F94" s="381" t="s">
        <v>1540</v>
      </c>
      <c r="G94" s="356"/>
      <c r="H94" s="365"/>
      <c r="I94" s="365"/>
      <c r="J94" s="365"/>
      <c r="K94" s="365"/>
      <c r="L94" s="365"/>
      <c r="M94" s="199"/>
    </row>
    <row r="95" spans="2:13" ht="54" customHeight="1" x14ac:dyDescent="0.3">
      <c r="B95" s="21">
        <v>67</v>
      </c>
      <c r="C95" s="900"/>
      <c r="D95" s="243" t="s">
        <v>2891</v>
      </c>
      <c r="E95" s="783" t="s">
        <v>2893</v>
      </c>
      <c r="F95" s="381" t="s">
        <v>2840</v>
      </c>
      <c r="G95" s="356"/>
      <c r="H95" s="365"/>
      <c r="I95" s="365"/>
      <c r="J95" s="365"/>
      <c r="K95" s="365"/>
      <c r="L95" s="365"/>
      <c r="M95" s="199"/>
    </row>
    <row r="96" spans="2:13" ht="17.45" customHeight="1" x14ac:dyDescent="0.3">
      <c r="B96" s="21">
        <v>68</v>
      </c>
      <c r="C96" s="900"/>
      <c r="D96" s="243" t="s">
        <v>2827</v>
      </c>
      <c r="E96" s="243" t="s">
        <v>2828</v>
      </c>
      <c r="F96" s="255" t="s">
        <v>2545</v>
      </c>
      <c r="G96" s="356"/>
      <c r="H96" s="365"/>
      <c r="I96" s="365"/>
      <c r="J96" s="365"/>
      <c r="K96" s="365"/>
      <c r="L96" s="365"/>
      <c r="M96" s="199"/>
    </row>
    <row r="97" spans="2:13" ht="18" customHeight="1" thickBot="1" x14ac:dyDescent="0.35">
      <c r="B97" s="22">
        <v>69</v>
      </c>
      <c r="C97" s="901"/>
      <c r="D97" s="243" t="s">
        <v>2868</v>
      </c>
      <c r="E97" s="243" t="s">
        <v>2869</v>
      </c>
      <c r="F97" s="255" t="s">
        <v>2867</v>
      </c>
      <c r="G97" s="356"/>
      <c r="H97" s="365"/>
      <c r="I97" s="365"/>
      <c r="J97" s="365"/>
      <c r="K97" s="365"/>
      <c r="L97" s="365"/>
      <c r="M97" s="199"/>
    </row>
    <row r="98" spans="2:13" ht="27" x14ac:dyDescent="0.3">
      <c r="B98" s="106">
        <v>70</v>
      </c>
      <c r="C98" s="800" t="s">
        <v>434</v>
      </c>
      <c r="D98" s="760" t="s">
        <v>1193</v>
      </c>
      <c r="E98" s="761" t="s">
        <v>1195</v>
      </c>
      <c r="F98" s="762" t="s">
        <v>2799</v>
      </c>
      <c r="G98" s="356"/>
      <c r="H98" s="365"/>
      <c r="I98" s="365"/>
      <c r="J98" s="365"/>
      <c r="K98" s="365"/>
      <c r="L98" s="365"/>
      <c r="M98" s="199"/>
    </row>
    <row r="99" spans="2:13" x14ac:dyDescent="0.3">
      <c r="B99" s="21">
        <v>71</v>
      </c>
      <c r="C99" s="801"/>
      <c r="D99" s="144" t="s">
        <v>1136</v>
      </c>
      <c r="E99" s="144" t="s">
        <v>1125</v>
      </c>
      <c r="F99" s="919" t="s">
        <v>1127</v>
      </c>
      <c r="G99" s="356"/>
      <c r="H99" s="365"/>
      <c r="I99" s="365"/>
      <c r="J99" s="365"/>
      <c r="K99" s="365"/>
      <c r="L99" s="365"/>
      <c r="M99" s="199"/>
    </row>
    <row r="100" spans="2:13" x14ac:dyDescent="0.3">
      <c r="B100" s="21">
        <v>72</v>
      </c>
      <c r="C100" s="801"/>
      <c r="D100" s="144" t="s">
        <v>1135</v>
      </c>
      <c r="E100" s="144" t="s">
        <v>1126</v>
      </c>
      <c r="F100" s="919"/>
      <c r="G100" s="356"/>
      <c r="H100" s="365"/>
      <c r="I100" s="365"/>
      <c r="J100" s="365"/>
      <c r="K100" s="365"/>
      <c r="L100" s="365"/>
      <c r="M100" s="199"/>
    </row>
    <row r="101" spans="2:13" x14ac:dyDescent="0.3">
      <c r="B101" s="21">
        <v>73</v>
      </c>
      <c r="C101" s="801"/>
      <c r="D101" s="144" t="s">
        <v>1137</v>
      </c>
      <c r="E101" s="144" t="s">
        <v>284</v>
      </c>
      <c r="F101" s="919" t="s">
        <v>1128</v>
      </c>
      <c r="G101" s="356"/>
      <c r="H101" s="365"/>
      <c r="I101" s="365"/>
      <c r="J101" s="365"/>
      <c r="K101" s="365"/>
      <c r="L101" s="365"/>
      <c r="M101" s="199"/>
    </row>
    <row r="102" spans="2:13" x14ac:dyDescent="0.3">
      <c r="B102" s="21">
        <v>74</v>
      </c>
      <c r="C102" s="802"/>
      <c r="D102" s="144" t="s">
        <v>1138</v>
      </c>
      <c r="E102" s="144" t="s">
        <v>285</v>
      </c>
      <c r="F102" s="919"/>
      <c r="G102" s="356"/>
      <c r="H102" s="365"/>
      <c r="I102" s="365"/>
      <c r="J102" s="365"/>
      <c r="K102" s="365"/>
      <c r="L102" s="365"/>
      <c r="M102" s="199"/>
    </row>
    <row r="103" spans="2:13" ht="27" x14ac:dyDescent="0.3">
      <c r="B103" s="21">
        <v>75</v>
      </c>
      <c r="C103" s="806" t="s">
        <v>438</v>
      </c>
      <c r="D103" s="758" t="s">
        <v>1194</v>
      </c>
      <c r="E103" s="759" t="s">
        <v>1196</v>
      </c>
      <c r="F103" s="763" t="s">
        <v>2799</v>
      </c>
      <c r="G103" s="356"/>
      <c r="H103" s="365"/>
      <c r="I103" s="365"/>
      <c r="J103" s="365"/>
      <c r="K103" s="365"/>
      <c r="L103" s="365"/>
      <c r="M103" s="199"/>
    </row>
    <row r="104" spans="2:13" x14ac:dyDescent="0.3">
      <c r="B104" s="21">
        <v>76</v>
      </c>
      <c r="C104" s="801"/>
      <c r="D104" s="144" t="s">
        <v>1139</v>
      </c>
      <c r="E104" s="144" t="s">
        <v>1133</v>
      </c>
      <c r="F104" s="919" t="s">
        <v>1127</v>
      </c>
      <c r="G104" s="356"/>
      <c r="H104" s="365"/>
      <c r="I104" s="365"/>
      <c r="J104" s="365"/>
      <c r="K104" s="365"/>
      <c r="L104" s="365"/>
      <c r="M104" s="199"/>
    </row>
    <row r="105" spans="2:13" x14ac:dyDescent="0.3">
      <c r="B105" s="21">
        <v>77</v>
      </c>
      <c r="C105" s="801"/>
      <c r="D105" s="144" t="s">
        <v>1141</v>
      </c>
      <c r="E105" s="144" t="s">
        <v>1134</v>
      </c>
      <c r="F105" s="919"/>
      <c r="G105" s="356"/>
      <c r="H105" s="365"/>
      <c r="I105" s="365"/>
      <c r="J105" s="365"/>
      <c r="K105" s="365"/>
      <c r="L105" s="365"/>
      <c r="M105" s="199"/>
    </row>
    <row r="106" spans="2:13" x14ac:dyDescent="0.3">
      <c r="B106" s="21">
        <v>78</v>
      </c>
      <c r="C106" s="801"/>
      <c r="D106" s="144" t="s">
        <v>1140</v>
      </c>
      <c r="E106" s="144" t="s">
        <v>1131</v>
      </c>
      <c r="F106" s="919" t="s">
        <v>1128</v>
      </c>
      <c r="G106" s="356"/>
      <c r="H106" s="365"/>
      <c r="I106" s="365"/>
      <c r="J106" s="365"/>
      <c r="K106" s="365"/>
      <c r="L106" s="365"/>
      <c r="M106" s="199"/>
    </row>
    <row r="107" spans="2:13" ht="14.25" thickBot="1" x14ac:dyDescent="0.35">
      <c r="B107" s="233">
        <v>79</v>
      </c>
      <c r="C107" s="801"/>
      <c r="D107" s="150" t="s">
        <v>1142</v>
      </c>
      <c r="E107" s="150" t="s">
        <v>1132</v>
      </c>
      <c r="F107" s="923"/>
      <c r="G107" s="356"/>
      <c r="H107" s="365"/>
      <c r="I107" s="365"/>
      <c r="J107" s="365"/>
      <c r="K107" s="365"/>
      <c r="L107" s="365"/>
      <c r="M107" s="199"/>
    </row>
    <row r="108" spans="2:13" ht="15.6" customHeight="1" x14ac:dyDescent="0.3">
      <c r="B108" s="106">
        <v>80</v>
      </c>
      <c r="C108" s="904" t="s">
        <v>2194</v>
      </c>
      <c r="D108" s="179" t="s">
        <v>2180</v>
      </c>
      <c r="E108" s="179" t="s">
        <v>2182</v>
      </c>
      <c r="F108" s="180" t="s">
        <v>2184</v>
      </c>
      <c r="G108" s="614"/>
      <c r="H108" s="365"/>
      <c r="I108" s="365"/>
      <c r="J108" s="365"/>
      <c r="K108" s="365"/>
      <c r="L108" s="365"/>
      <c r="M108" s="199"/>
    </row>
    <row r="109" spans="2:13" x14ac:dyDescent="0.3">
      <c r="B109" s="21">
        <v>81</v>
      </c>
      <c r="C109" s="920"/>
      <c r="D109" s="144" t="s">
        <v>2181</v>
      </c>
      <c r="E109" s="144" t="s">
        <v>2183</v>
      </c>
      <c r="F109" s="146" t="s">
        <v>2193</v>
      </c>
      <c r="G109" s="614"/>
      <c r="H109" s="365"/>
      <c r="I109" s="365"/>
      <c r="J109" s="365"/>
      <c r="K109" s="365"/>
      <c r="L109" s="365"/>
      <c r="M109" s="199"/>
    </row>
    <row r="110" spans="2:13" x14ac:dyDescent="0.3">
      <c r="B110" s="21">
        <v>82</v>
      </c>
      <c r="C110" s="920"/>
      <c r="D110" s="144" t="s">
        <v>2176</v>
      </c>
      <c r="E110" s="144" t="s">
        <v>2185</v>
      </c>
      <c r="F110" s="146" t="s">
        <v>2189</v>
      </c>
      <c r="G110" s="614"/>
      <c r="H110" s="365"/>
      <c r="I110" s="365"/>
      <c r="J110" s="365"/>
      <c r="K110" s="365"/>
      <c r="L110" s="365"/>
      <c r="M110" s="199"/>
    </row>
    <row r="111" spans="2:13" x14ac:dyDescent="0.3">
      <c r="B111" s="21">
        <v>83</v>
      </c>
      <c r="C111" s="920"/>
      <c r="D111" s="144" t="s">
        <v>2177</v>
      </c>
      <c r="E111" s="144" t="s">
        <v>2186</v>
      </c>
      <c r="F111" s="146" t="s">
        <v>2190</v>
      </c>
      <c r="G111" s="614"/>
      <c r="H111" s="365"/>
      <c r="I111" s="365"/>
      <c r="J111" s="365"/>
      <c r="K111" s="365"/>
      <c r="L111" s="365"/>
      <c r="M111" s="199"/>
    </row>
    <row r="112" spans="2:13" x14ac:dyDescent="0.3">
      <c r="B112" s="21">
        <v>84</v>
      </c>
      <c r="C112" s="920"/>
      <c r="D112" s="144" t="s">
        <v>2178</v>
      </c>
      <c r="E112" s="144" t="s">
        <v>2187</v>
      </c>
      <c r="F112" s="146" t="s">
        <v>2191</v>
      </c>
      <c r="G112" s="614"/>
      <c r="H112" s="365"/>
      <c r="I112" s="365"/>
      <c r="J112" s="365"/>
      <c r="K112" s="365"/>
      <c r="L112" s="365"/>
      <c r="M112" s="199"/>
    </row>
    <row r="113" spans="2:13" ht="15.6" customHeight="1" x14ac:dyDescent="0.3">
      <c r="B113" s="21">
        <v>85</v>
      </c>
      <c r="C113" s="920"/>
      <c r="D113" s="144" t="s">
        <v>2179</v>
      </c>
      <c r="E113" s="144" t="s">
        <v>2188</v>
      </c>
      <c r="F113" s="146" t="s">
        <v>2192</v>
      </c>
      <c r="G113" s="614"/>
      <c r="H113" s="365"/>
      <c r="I113" s="365"/>
      <c r="J113" s="365"/>
      <c r="K113" s="365"/>
      <c r="L113" s="365"/>
      <c r="M113" s="199"/>
    </row>
    <row r="114" spans="2:13" ht="17.45" customHeight="1" thickBot="1" x14ac:dyDescent="0.35">
      <c r="B114" s="233">
        <v>86</v>
      </c>
      <c r="C114" s="806"/>
      <c r="D114" s="150" t="s">
        <v>2208</v>
      </c>
      <c r="E114" s="150"/>
      <c r="F114" s="452"/>
      <c r="G114" s="614"/>
      <c r="H114" s="365"/>
      <c r="I114" s="365"/>
      <c r="J114" s="365"/>
      <c r="K114" s="365"/>
      <c r="L114" s="365"/>
      <c r="M114" s="199"/>
    </row>
    <row r="115" spans="2:13" ht="17.45" customHeight="1" x14ac:dyDescent="0.3">
      <c r="B115" s="106">
        <v>87</v>
      </c>
      <c r="C115" s="904" t="s">
        <v>2195</v>
      </c>
      <c r="D115" s="179" t="s">
        <v>2200</v>
      </c>
      <c r="E115" s="179" t="s">
        <v>2206</v>
      </c>
      <c r="F115" s="180" t="s">
        <v>2184</v>
      </c>
      <c r="G115" s="614"/>
      <c r="H115" s="365"/>
      <c r="I115" s="365"/>
      <c r="J115" s="365"/>
      <c r="K115" s="365"/>
      <c r="L115" s="365"/>
      <c r="M115" s="199"/>
    </row>
    <row r="116" spans="2:13" ht="17.45" customHeight="1" x14ac:dyDescent="0.3">
      <c r="B116" s="21">
        <v>88</v>
      </c>
      <c r="C116" s="920"/>
      <c r="D116" s="144" t="s">
        <v>2201</v>
      </c>
      <c r="E116" s="144" t="s">
        <v>2207</v>
      </c>
      <c r="F116" s="146" t="s">
        <v>2193</v>
      </c>
      <c r="G116" s="614"/>
      <c r="H116" s="365"/>
      <c r="I116" s="365"/>
      <c r="J116" s="365"/>
      <c r="K116" s="365"/>
      <c r="L116" s="365"/>
      <c r="M116" s="199"/>
    </row>
    <row r="117" spans="2:13" ht="18" customHeight="1" x14ac:dyDescent="0.3">
      <c r="B117" s="21">
        <v>89</v>
      </c>
      <c r="C117" s="920"/>
      <c r="D117" s="144" t="s">
        <v>2196</v>
      </c>
      <c r="E117" s="144" t="s">
        <v>2202</v>
      </c>
      <c r="F117" s="146" t="s">
        <v>2189</v>
      </c>
      <c r="G117" s="614"/>
      <c r="H117" s="365"/>
      <c r="I117" s="365"/>
      <c r="J117" s="365"/>
      <c r="K117" s="365"/>
      <c r="L117" s="365"/>
      <c r="M117" s="199"/>
    </row>
    <row r="118" spans="2:13" ht="15.6" customHeight="1" x14ac:dyDescent="0.3">
      <c r="B118" s="21">
        <v>90</v>
      </c>
      <c r="C118" s="920"/>
      <c r="D118" s="144" t="s">
        <v>2197</v>
      </c>
      <c r="E118" s="144" t="s">
        <v>2203</v>
      </c>
      <c r="F118" s="146" t="s">
        <v>2190</v>
      </c>
      <c r="G118" s="614"/>
      <c r="H118" s="365"/>
      <c r="I118" s="365"/>
      <c r="J118" s="365"/>
      <c r="K118" s="365"/>
      <c r="L118" s="365"/>
      <c r="M118" s="199"/>
    </row>
    <row r="119" spans="2:13" x14ac:dyDescent="0.3">
      <c r="B119" s="21">
        <v>91</v>
      </c>
      <c r="C119" s="920"/>
      <c r="D119" s="144" t="s">
        <v>2198</v>
      </c>
      <c r="E119" s="144" t="s">
        <v>2204</v>
      </c>
      <c r="F119" s="146" t="s">
        <v>2191</v>
      </c>
      <c r="G119" s="614"/>
      <c r="H119" s="365"/>
      <c r="I119" s="365"/>
      <c r="J119" s="365"/>
      <c r="K119" s="365"/>
      <c r="L119" s="365"/>
      <c r="M119" s="199"/>
    </row>
    <row r="120" spans="2:13" x14ac:dyDescent="0.3">
      <c r="B120" s="21">
        <v>92</v>
      </c>
      <c r="C120" s="920"/>
      <c r="D120" s="144" t="s">
        <v>2199</v>
      </c>
      <c r="E120" s="144" t="s">
        <v>2205</v>
      </c>
      <c r="F120" s="146" t="s">
        <v>2192</v>
      </c>
      <c r="G120" s="614"/>
      <c r="H120" s="365"/>
      <c r="I120" s="365"/>
      <c r="J120" s="365"/>
      <c r="K120" s="365"/>
      <c r="L120" s="365"/>
      <c r="M120" s="199"/>
    </row>
    <row r="121" spans="2:13" ht="14.25" thickBot="1" x14ac:dyDescent="0.35">
      <c r="B121" s="22">
        <v>93</v>
      </c>
      <c r="C121" s="826"/>
      <c r="D121" s="159" t="s">
        <v>2209</v>
      </c>
      <c r="E121" s="159"/>
      <c r="F121" s="160"/>
      <c r="G121" s="614"/>
      <c r="H121" s="365"/>
      <c r="I121" s="365"/>
      <c r="J121" s="365"/>
      <c r="K121" s="365"/>
      <c r="L121" s="365"/>
      <c r="M121" s="199"/>
    </row>
    <row r="122" spans="2:13" ht="17.45" customHeight="1" x14ac:dyDescent="0.3">
      <c r="B122" s="20">
        <v>94</v>
      </c>
      <c r="C122" s="921" t="s">
        <v>2150</v>
      </c>
      <c r="D122" s="145" t="s">
        <v>1293</v>
      </c>
      <c r="E122" s="145" t="s">
        <v>352</v>
      </c>
      <c r="F122" s="148" t="s">
        <v>2151</v>
      </c>
      <c r="G122" s="614"/>
      <c r="H122" s="365"/>
      <c r="I122" s="365"/>
      <c r="J122" s="365"/>
      <c r="K122" s="365"/>
      <c r="L122" s="365"/>
      <c r="M122" s="199"/>
    </row>
    <row r="123" spans="2:13" ht="15.6" customHeight="1" x14ac:dyDescent="0.3">
      <c r="B123" s="21">
        <v>95</v>
      </c>
      <c r="C123" s="921"/>
      <c r="D123" s="144" t="s">
        <v>1289</v>
      </c>
      <c r="E123" s="144" t="s">
        <v>287</v>
      </c>
      <c r="F123" s="146" t="s">
        <v>2211</v>
      </c>
      <c r="G123" s="614"/>
      <c r="H123" s="365"/>
      <c r="I123" s="365"/>
      <c r="J123" s="365"/>
      <c r="K123" s="365"/>
      <c r="L123" s="365"/>
      <c r="M123" s="199"/>
    </row>
    <row r="124" spans="2:13" x14ac:dyDescent="0.3">
      <c r="B124" s="21">
        <v>96</v>
      </c>
      <c r="C124" s="921"/>
      <c r="D124" s="144" t="s">
        <v>1290</v>
      </c>
      <c r="E124" s="144" t="s">
        <v>288</v>
      </c>
      <c r="F124" s="146" t="s">
        <v>2212</v>
      </c>
      <c r="G124" s="614"/>
      <c r="H124" s="365"/>
      <c r="I124" s="365"/>
      <c r="J124" s="365"/>
      <c r="K124" s="365"/>
      <c r="L124" s="365"/>
      <c r="M124" s="199"/>
    </row>
    <row r="125" spans="2:13" x14ac:dyDescent="0.3">
      <c r="B125" s="21">
        <v>97</v>
      </c>
      <c r="C125" s="921"/>
      <c r="D125" s="144" t="s">
        <v>1291</v>
      </c>
      <c r="E125" s="144" t="s">
        <v>289</v>
      </c>
      <c r="F125" s="146" t="s">
        <v>1288</v>
      </c>
      <c r="G125" s="614"/>
      <c r="H125" s="365"/>
      <c r="I125" s="365"/>
      <c r="J125" s="365"/>
      <c r="K125" s="365"/>
      <c r="L125" s="365"/>
      <c r="M125" s="199"/>
    </row>
    <row r="126" spans="2:13" x14ac:dyDescent="0.3">
      <c r="B126" s="21">
        <v>98</v>
      </c>
      <c r="C126" s="921"/>
      <c r="D126" s="144" t="s">
        <v>1292</v>
      </c>
      <c r="E126" s="144" t="s">
        <v>290</v>
      </c>
      <c r="F126" s="146" t="s">
        <v>2213</v>
      </c>
      <c r="G126" s="614"/>
      <c r="H126" s="365"/>
      <c r="I126" s="365"/>
      <c r="J126" s="365"/>
      <c r="K126" s="365"/>
      <c r="L126" s="365"/>
      <c r="M126" s="199"/>
    </row>
    <row r="127" spans="2:13" ht="14.25" thickBot="1" x14ac:dyDescent="0.35">
      <c r="B127" s="22">
        <v>99</v>
      </c>
      <c r="C127" s="922"/>
      <c r="D127" s="159" t="s">
        <v>2210</v>
      </c>
      <c r="E127" s="159"/>
      <c r="F127" s="160"/>
      <c r="G127" s="614"/>
      <c r="H127" s="365"/>
      <c r="I127" s="365"/>
      <c r="J127" s="365"/>
      <c r="K127" s="365"/>
      <c r="L127" s="365"/>
      <c r="M127" s="199"/>
    </row>
    <row r="128" spans="2:13" x14ac:dyDescent="0.3">
      <c r="B128" s="20">
        <v>100</v>
      </c>
      <c r="C128" s="800" t="s">
        <v>2229</v>
      </c>
      <c r="D128" s="179" t="s">
        <v>2227</v>
      </c>
      <c r="E128" s="179" t="s">
        <v>2206</v>
      </c>
      <c r="F128" s="180" t="s">
        <v>2184</v>
      </c>
      <c r="G128" s="356"/>
      <c r="H128" s="365"/>
      <c r="I128" s="365"/>
      <c r="J128" s="365"/>
      <c r="K128" s="365"/>
      <c r="L128" s="365"/>
      <c r="M128" s="199"/>
    </row>
    <row r="129" spans="2:13" x14ac:dyDescent="0.3">
      <c r="B129" s="21">
        <v>101</v>
      </c>
      <c r="C129" s="802"/>
      <c r="D129" s="144" t="s">
        <v>2228</v>
      </c>
      <c r="E129" s="144" t="s">
        <v>2207</v>
      </c>
      <c r="F129" s="146" t="s">
        <v>2193</v>
      </c>
      <c r="G129" s="356"/>
      <c r="H129" s="365"/>
      <c r="I129" s="365"/>
      <c r="J129" s="365"/>
      <c r="K129" s="365"/>
      <c r="L129" s="365"/>
      <c r="M129" s="199"/>
    </row>
    <row r="130" spans="2:13" ht="13.5" customHeight="1" x14ac:dyDescent="0.3">
      <c r="B130" s="21">
        <v>102</v>
      </c>
      <c r="C130" s="144"/>
      <c r="D130" s="144"/>
      <c r="E130" s="144"/>
      <c r="F130" s="146"/>
      <c r="G130" s="356"/>
      <c r="H130" s="365"/>
      <c r="I130" s="365"/>
      <c r="J130" s="365"/>
      <c r="K130" s="365"/>
      <c r="L130" s="365"/>
      <c r="M130" s="199"/>
    </row>
    <row r="131" spans="2:13" x14ac:dyDescent="0.3">
      <c r="B131" s="21">
        <v>103</v>
      </c>
      <c r="C131" s="144"/>
      <c r="D131" s="144"/>
      <c r="E131" s="144"/>
      <c r="F131" s="146"/>
      <c r="G131" s="356"/>
      <c r="H131" s="365"/>
      <c r="I131" s="365"/>
      <c r="J131" s="365"/>
      <c r="K131" s="365"/>
      <c r="L131" s="365"/>
      <c r="M131" s="199"/>
    </row>
    <row r="132" spans="2:13" x14ac:dyDescent="0.3">
      <c r="B132" s="21">
        <v>104</v>
      </c>
      <c r="C132" s="144"/>
      <c r="D132" s="144"/>
      <c r="E132" s="144"/>
      <c r="F132" s="146"/>
      <c r="G132" s="356"/>
      <c r="H132" s="365"/>
      <c r="I132" s="365"/>
      <c r="J132" s="365"/>
      <c r="K132" s="365"/>
      <c r="L132" s="365"/>
      <c r="M132" s="199"/>
    </row>
    <row r="133" spans="2:13" x14ac:dyDescent="0.3">
      <c r="B133" s="21">
        <v>105</v>
      </c>
      <c r="C133" s="144"/>
      <c r="D133" s="144"/>
      <c r="E133" s="144"/>
      <c r="F133" s="146"/>
      <c r="G133" s="356"/>
      <c r="H133" s="365"/>
      <c r="I133" s="365"/>
      <c r="J133" s="365"/>
      <c r="K133" s="365"/>
      <c r="L133" s="365"/>
      <c r="M133" s="199"/>
    </row>
    <row r="134" spans="2:13" x14ac:dyDescent="0.3">
      <c r="B134" s="21">
        <v>106</v>
      </c>
      <c r="C134" s="144"/>
      <c r="D134" s="144"/>
      <c r="E134" s="144"/>
      <c r="F134" s="146"/>
      <c r="G134" s="356"/>
      <c r="H134" s="365"/>
      <c r="I134" s="365"/>
      <c r="J134" s="365"/>
      <c r="K134" s="365"/>
      <c r="L134" s="365"/>
      <c r="M134" s="199"/>
    </row>
    <row r="135" spans="2:13" x14ac:dyDescent="0.3">
      <c r="B135" s="21">
        <v>107</v>
      </c>
      <c r="C135" s="144"/>
      <c r="D135" s="144"/>
      <c r="E135" s="144"/>
      <c r="F135" s="146"/>
      <c r="G135" s="356"/>
      <c r="H135" s="365"/>
      <c r="I135" s="365"/>
      <c r="J135" s="365"/>
      <c r="K135" s="365"/>
      <c r="L135" s="365"/>
      <c r="M135" s="199"/>
    </row>
    <row r="136" spans="2:13" ht="54" x14ac:dyDescent="0.3">
      <c r="B136" s="21">
        <v>108</v>
      </c>
      <c r="C136" s="768" t="s">
        <v>2849</v>
      </c>
      <c r="D136" s="144" t="s">
        <v>2850</v>
      </c>
      <c r="E136" s="368" t="s">
        <v>2853</v>
      </c>
      <c r="F136" s="382" t="s">
        <v>2856</v>
      </c>
      <c r="G136" s="356"/>
      <c r="H136" s="365"/>
      <c r="I136" s="365"/>
      <c r="J136" s="365"/>
      <c r="K136" s="365"/>
      <c r="L136" s="365"/>
      <c r="M136" s="199"/>
    </row>
    <row r="137" spans="2:13" ht="122.25" thickBot="1" x14ac:dyDescent="0.35">
      <c r="B137" s="22">
        <v>109</v>
      </c>
      <c r="C137" s="767" t="s">
        <v>2851</v>
      </c>
      <c r="D137" s="144" t="s">
        <v>2852</v>
      </c>
      <c r="E137" s="775" t="s">
        <v>2854</v>
      </c>
      <c r="F137" s="776" t="s">
        <v>2857</v>
      </c>
      <c r="G137" s="356"/>
      <c r="H137" s="365"/>
      <c r="I137" s="365"/>
      <c r="J137" s="365"/>
      <c r="K137" s="365"/>
      <c r="L137" s="365"/>
      <c r="M137" s="199"/>
    </row>
    <row r="138" spans="2:13" ht="27" x14ac:dyDescent="0.3">
      <c r="B138" s="106">
        <v>110</v>
      </c>
      <c r="C138" s="364"/>
      <c r="D138" s="179" t="s">
        <v>1514</v>
      </c>
      <c r="E138" s="519" t="s">
        <v>1515</v>
      </c>
      <c r="F138" s="180" t="s">
        <v>1516</v>
      </c>
      <c r="G138" s="356"/>
      <c r="H138" s="365"/>
      <c r="I138" s="365"/>
      <c r="J138" s="365"/>
      <c r="K138" s="365"/>
      <c r="L138" s="365"/>
      <c r="M138" s="199"/>
    </row>
    <row r="139" spans="2:13" x14ac:dyDescent="0.3">
      <c r="B139" s="21">
        <v>111</v>
      </c>
      <c r="C139" s="365"/>
      <c r="D139" s="144" t="s">
        <v>1517</v>
      </c>
      <c r="E139" s="144" t="s">
        <v>1518</v>
      </c>
      <c r="F139" s="146" t="s">
        <v>386</v>
      </c>
      <c r="G139" s="356"/>
      <c r="H139" s="365"/>
      <c r="I139" s="365"/>
      <c r="J139" s="365"/>
      <c r="K139" s="365"/>
      <c r="L139" s="365"/>
      <c r="M139" s="199"/>
    </row>
    <row r="140" spans="2:13" x14ac:dyDescent="0.3">
      <c r="B140" s="21">
        <v>112</v>
      </c>
      <c r="C140" s="365"/>
      <c r="D140" s="144" t="s">
        <v>365</v>
      </c>
      <c r="E140" s="144" t="s">
        <v>367</v>
      </c>
      <c r="F140" s="146"/>
      <c r="G140" s="356"/>
      <c r="H140" s="365"/>
      <c r="I140" s="365"/>
      <c r="J140" s="365"/>
      <c r="K140" s="365"/>
      <c r="L140" s="365"/>
      <c r="M140" s="199"/>
    </row>
    <row r="141" spans="2:13" x14ac:dyDescent="0.3">
      <c r="B141" s="21">
        <v>113</v>
      </c>
      <c r="C141" s="365"/>
      <c r="D141" s="144" t="s">
        <v>369</v>
      </c>
      <c r="E141" s="144" t="s">
        <v>370</v>
      </c>
      <c r="F141" s="146" t="s">
        <v>371</v>
      </c>
      <c r="G141" s="356"/>
      <c r="H141" s="365"/>
      <c r="I141" s="365"/>
      <c r="J141" s="365"/>
      <c r="K141" s="365"/>
      <c r="L141" s="365"/>
      <c r="M141" s="199"/>
    </row>
    <row r="142" spans="2:13" x14ac:dyDescent="0.3">
      <c r="B142" s="21">
        <v>114</v>
      </c>
      <c r="C142" s="903" t="s">
        <v>2923</v>
      </c>
      <c r="D142" s="144" t="s">
        <v>1565</v>
      </c>
      <c r="E142" s="144" t="s">
        <v>1568</v>
      </c>
      <c r="F142" s="146" t="s">
        <v>2924</v>
      </c>
      <c r="G142" s="356"/>
      <c r="H142" s="365"/>
      <c r="I142" s="365"/>
      <c r="J142" s="365"/>
      <c r="K142" s="365"/>
      <c r="L142" s="365"/>
      <c r="M142" s="199"/>
    </row>
    <row r="143" spans="2:13" x14ac:dyDescent="0.3">
      <c r="B143" s="21">
        <v>115</v>
      </c>
      <c r="C143" s="801"/>
      <c r="D143" s="144" t="s">
        <v>1566</v>
      </c>
      <c r="E143" s="144" t="s">
        <v>1569</v>
      </c>
      <c r="F143" s="146" t="s">
        <v>2925</v>
      </c>
      <c r="G143" s="356"/>
      <c r="H143" s="365"/>
      <c r="I143" s="365"/>
      <c r="J143" s="365"/>
      <c r="K143" s="365"/>
      <c r="L143" s="365"/>
      <c r="M143" s="199"/>
    </row>
    <row r="144" spans="2:13" x14ac:dyDescent="0.3">
      <c r="B144" s="21">
        <v>116</v>
      </c>
      <c r="C144" s="801"/>
      <c r="D144" s="144" t="s">
        <v>1567</v>
      </c>
      <c r="E144" s="144" t="s">
        <v>1570</v>
      </c>
      <c r="F144" s="146" t="s">
        <v>2926</v>
      </c>
      <c r="G144" s="356"/>
      <c r="H144" s="365"/>
      <c r="I144" s="365"/>
      <c r="J144" s="365"/>
      <c r="K144" s="365"/>
      <c r="L144" s="365"/>
      <c r="M144" s="199"/>
    </row>
    <row r="145" spans="2:13" x14ac:dyDescent="0.3">
      <c r="B145" s="21">
        <v>117</v>
      </c>
      <c r="C145" s="801"/>
      <c r="D145" s="144" t="s">
        <v>1571</v>
      </c>
      <c r="E145" s="144" t="s">
        <v>1574</v>
      </c>
      <c r="F145" s="146" t="s">
        <v>2927</v>
      </c>
      <c r="G145" s="356"/>
      <c r="H145" s="365"/>
      <c r="I145" s="365"/>
      <c r="J145" s="365"/>
      <c r="K145" s="365"/>
      <c r="L145" s="365"/>
      <c r="M145" s="199"/>
    </row>
    <row r="146" spans="2:13" x14ac:dyDescent="0.3">
      <c r="B146" s="21">
        <v>118</v>
      </c>
      <c r="C146" s="801"/>
      <c r="D146" s="144" t="s">
        <v>1572</v>
      </c>
      <c r="E146" s="144" t="s">
        <v>1575</v>
      </c>
      <c r="F146" s="146" t="s">
        <v>2928</v>
      </c>
      <c r="G146" s="356"/>
      <c r="H146" s="365"/>
      <c r="I146" s="365"/>
      <c r="J146" s="365"/>
      <c r="K146" s="365"/>
      <c r="L146" s="365"/>
      <c r="M146" s="199"/>
    </row>
    <row r="147" spans="2:13" ht="14.25" thickBot="1" x14ac:dyDescent="0.35">
      <c r="B147" s="22">
        <v>119</v>
      </c>
      <c r="C147" s="802"/>
      <c r="D147" s="144" t="s">
        <v>1573</v>
      </c>
      <c r="E147" s="144" t="s">
        <v>1576</v>
      </c>
      <c r="F147" s="146" t="s">
        <v>2929</v>
      </c>
      <c r="G147" s="356"/>
      <c r="H147" s="365"/>
      <c r="I147" s="365"/>
      <c r="J147" s="365"/>
      <c r="K147" s="365"/>
      <c r="L147" s="365"/>
      <c r="M147" s="199"/>
    </row>
    <row r="148" spans="2:13" x14ac:dyDescent="0.3">
      <c r="B148" s="106">
        <v>120</v>
      </c>
      <c r="C148" s="364"/>
      <c r="D148" s="179" t="s">
        <v>1228</v>
      </c>
      <c r="E148" s="179" t="s">
        <v>1232</v>
      </c>
      <c r="F148" s="180" t="s">
        <v>1271</v>
      </c>
      <c r="G148" s="356"/>
      <c r="H148" s="365"/>
      <c r="I148" s="365"/>
      <c r="J148" s="365"/>
      <c r="K148" s="365"/>
      <c r="L148" s="365"/>
      <c r="M148" s="199"/>
    </row>
    <row r="149" spans="2:13" x14ac:dyDescent="0.3">
      <c r="B149" s="21">
        <v>121</v>
      </c>
      <c r="C149" s="365"/>
      <c r="D149" s="144" t="s">
        <v>1229</v>
      </c>
      <c r="E149" s="144" t="s">
        <v>1233</v>
      </c>
      <c r="F149" s="146" t="s">
        <v>1271</v>
      </c>
      <c r="G149" s="356"/>
      <c r="H149" s="365"/>
      <c r="I149" s="365"/>
      <c r="J149" s="365"/>
      <c r="K149" s="365"/>
      <c r="L149" s="365"/>
      <c r="M149" s="199"/>
    </row>
    <row r="150" spans="2:13" x14ac:dyDescent="0.3">
      <c r="B150" s="21">
        <v>122</v>
      </c>
      <c r="C150" s="365"/>
      <c r="D150" s="144" t="s">
        <v>1230</v>
      </c>
      <c r="E150" s="144" t="s">
        <v>1234</v>
      </c>
      <c r="F150" s="146" t="s">
        <v>1271</v>
      </c>
      <c r="G150" s="356"/>
      <c r="H150" s="365"/>
      <c r="I150" s="365"/>
      <c r="J150" s="365"/>
      <c r="K150" s="365"/>
      <c r="L150" s="365"/>
      <c r="M150" s="199"/>
    </row>
    <row r="151" spans="2:13" x14ac:dyDescent="0.3">
      <c r="B151" s="21">
        <v>123</v>
      </c>
      <c r="C151" s="365"/>
      <c r="D151" s="144" t="s">
        <v>1231</v>
      </c>
      <c r="E151" s="144" t="s">
        <v>1235</v>
      </c>
      <c r="F151" s="146" t="s">
        <v>1271</v>
      </c>
      <c r="G151" s="356"/>
      <c r="H151" s="365"/>
      <c r="I151" s="365"/>
      <c r="J151" s="365"/>
      <c r="K151" s="365"/>
      <c r="L151" s="365"/>
      <c r="M151" s="199"/>
    </row>
    <row r="152" spans="2:13" ht="13.5" customHeight="1" x14ac:dyDescent="0.3">
      <c r="B152" s="21">
        <v>124</v>
      </c>
      <c r="C152" s="903" t="s">
        <v>2923</v>
      </c>
      <c r="D152" s="144" t="s">
        <v>2930</v>
      </c>
      <c r="E152" s="144" t="s">
        <v>2932</v>
      </c>
      <c r="F152" s="146" t="s">
        <v>2867</v>
      </c>
      <c r="G152" s="356"/>
      <c r="H152" s="365"/>
      <c r="I152" s="365"/>
      <c r="J152" s="365"/>
      <c r="K152" s="365"/>
      <c r="L152" s="365"/>
      <c r="M152" s="199"/>
    </row>
    <row r="153" spans="2:13" x14ac:dyDescent="0.3">
      <c r="B153" s="21">
        <v>125</v>
      </c>
      <c r="C153" s="907"/>
      <c r="D153" s="144" t="s">
        <v>2931</v>
      </c>
      <c r="E153" s="144" t="s">
        <v>2933</v>
      </c>
      <c r="F153" s="146" t="s">
        <v>2867</v>
      </c>
      <c r="G153" s="356"/>
      <c r="H153" s="365"/>
      <c r="I153" s="365"/>
      <c r="J153" s="365"/>
      <c r="K153" s="365"/>
      <c r="L153" s="365"/>
      <c r="M153" s="199"/>
    </row>
    <row r="154" spans="2:13" x14ac:dyDescent="0.3">
      <c r="B154" s="21">
        <v>126</v>
      </c>
      <c r="C154" s="365"/>
      <c r="D154" s="144"/>
      <c r="E154" s="144"/>
      <c r="F154" s="146"/>
      <c r="G154" s="356"/>
      <c r="H154" s="365"/>
      <c r="I154" s="365"/>
      <c r="J154" s="365"/>
      <c r="K154" s="365"/>
      <c r="L154" s="365"/>
      <c r="M154" s="199"/>
    </row>
    <row r="155" spans="2:13" ht="14.25" thickBot="1" x14ac:dyDescent="0.35">
      <c r="B155" s="22">
        <v>127</v>
      </c>
      <c r="C155" s="360"/>
      <c r="D155" s="159"/>
      <c r="E155" s="159"/>
      <c r="F155" s="160"/>
      <c r="G155" s="356"/>
      <c r="H155" s="365"/>
      <c r="I155" s="365"/>
      <c r="J155" s="365"/>
      <c r="K155" s="365"/>
      <c r="L155" s="365"/>
      <c r="M155" s="199"/>
    </row>
    <row r="160" spans="2:13" x14ac:dyDescent="0.3">
      <c r="C160" s="93" t="s">
        <v>2175</v>
      </c>
      <c r="D160" s="35" t="s">
        <v>2176</v>
      </c>
      <c r="E160" s="35" t="s">
        <v>2185</v>
      </c>
      <c r="F160" s="35" t="s">
        <v>2189</v>
      </c>
    </row>
    <row r="161" spans="4:6" x14ac:dyDescent="0.3">
      <c r="D161" s="35" t="s">
        <v>2177</v>
      </c>
      <c r="E161" s="35" t="s">
        <v>2186</v>
      </c>
      <c r="F161" s="35" t="s">
        <v>2190</v>
      </c>
    </row>
    <row r="162" spans="4:6" x14ac:dyDescent="0.3">
      <c r="D162" s="35" t="s">
        <v>2178</v>
      </c>
      <c r="E162" s="35" t="s">
        <v>2187</v>
      </c>
      <c r="F162" s="35" t="s">
        <v>2191</v>
      </c>
    </row>
    <row r="163" spans="4:6" x14ac:dyDescent="0.3">
      <c r="D163" s="35" t="s">
        <v>2179</v>
      </c>
      <c r="E163" s="35" t="s">
        <v>2188</v>
      </c>
      <c r="F163" s="35" t="s">
        <v>2192</v>
      </c>
    </row>
    <row r="164" spans="4:6" x14ac:dyDescent="0.3">
      <c r="D164" s="35" t="s">
        <v>2180</v>
      </c>
      <c r="E164" s="35" t="s">
        <v>2182</v>
      </c>
      <c r="F164" s="35" t="s">
        <v>2184</v>
      </c>
    </row>
    <row r="165" spans="4:6" x14ac:dyDescent="0.3">
      <c r="D165" s="35" t="s">
        <v>2181</v>
      </c>
      <c r="E165" s="35" t="s">
        <v>2183</v>
      </c>
      <c r="F165" s="35" t="s">
        <v>2193</v>
      </c>
    </row>
    <row r="173" spans="4:6" x14ac:dyDescent="0.3">
      <c r="D173" s="144" t="s">
        <v>2200</v>
      </c>
      <c r="E173" s="144" t="s">
        <v>2206</v>
      </c>
      <c r="F173" s="146" t="s">
        <v>2184</v>
      </c>
    </row>
    <row r="174" spans="4:6" ht="14.25" thickBot="1" x14ac:dyDescent="0.35">
      <c r="D174" s="144" t="s">
        <v>2201</v>
      </c>
      <c r="E174" s="144" t="s">
        <v>2207</v>
      </c>
      <c r="F174" s="146" t="s">
        <v>2193</v>
      </c>
    </row>
    <row r="175" spans="4:6" x14ac:dyDescent="0.3">
      <c r="D175" s="179" t="s">
        <v>2196</v>
      </c>
      <c r="E175" s="179" t="s">
        <v>2202</v>
      </c>
      <c r="F175" s="180" t="s">
        <v>2189</v>
      </c>
    </row>
    <row r="176" spans="4:6" x14ac:dyDescent="0.3">
      <c r="D176" s="144" t="s">
        <v>2197</v>
      </c>
      <c r="E176" s="144" t="s">
        <v>2203</v>
      </c>
      <c r="F176" s="146" t="s">
        <v>2190</v>
      </c>
    </row>
    <row r="177" spans="4:6" x14ac:dyDescent="0.3">
      <c r="D177" s="144" t="s">
        <v>2198</v>
      </c>
      <c r="E177" s="144" t="s">
        <v>2204</v>
      </c>
      <c r="F177" s="146" t="s">
        <v>2191</v>
      </c>
    </row>
    <row r="178" spans="4:6" x14ac:dyDescent="0.3">
      <c r="D178" s="144" t="s">
        <v>2199</v>
      </c>
      <c r="E178" s="144" t="s">
        <v>2205</v>
      </c>
      <c r="F178" s="146" t="s">
        <v>2192</v>
      </c>
    </row>
  </sheetData>
  <mergeCells count="30">
    <mergeCell ref="C152:C153"/>
    <mergeCell ref="C142:C147"/>
    <mergeCell ref="C128:C129"/>
    <mergeCell ref="F99:F100"/>
    <mergeCell ref="F101:F102"/>
    <mergeCell ref="C98:C102"/>
    <mergeCell ref="C103:C107"/>
    <mergeCell ref="F104:F105"/>
    <mergeCell ref="C108:C114"/>
    <mergeCell ref="C115:C121"/>
    <mergeCell ref="C122:C127"/>
    <mergeCell ref="F106:F107"/>
    <mergeCell ref="B26:B27"/>
    <mergeCell ref="C26:C27"/>
    <mergeCell ref="D26:D27"/>
    <mergeCell ref="E26:E27"/>
    <mergeCell ref="F26:F27"/>
    <mergeCell ref="C38:C49"/>
    <mergeCell ref="C68:C83"/>
    <mergeCell ref="G26:M26"/>
    <mergeCell ref="C52:C53"/>
    <mergeCell ref="C54:C55"/>
    <mergeCell ref="C56:C57"/>
    <mergeCell ref="C58:C59"/>
    <mergeCell ref="C93:C97"/>
    <mergeCell ref="N52:N55"/>
    <mergeCell ref="C60:C61"/>
    <mergeCell ref="C62:C63"/>
    <mergeCell ref="C64:C65"/>
    <mergeCell ref="C88:C9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46"/>
  <sheetViews>
    <sheetView topLeftCell="A10" zoomScale="90" zoomScaleNormal="90" workbookViewId="0">
      <selection activeCell="L21" sqref="L21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93" customWidth="1"/>
    <col min="11" max="11" width="10.75" style="93" customWidth="1"/>
    <col min="12" max="12" width="8.75" style="93" customWidth="1"/>
    <col min="13" max="13" width="30.625" style="80" customWidth="1"/>
    <col min="14" max="16384" width="9" style="1"/>
  </cols>
  <sheetData>
    <row r="2" spans="2:13" x14ac:dyDescent="0.3">
      <c r="B2" s="2" t="s">
        <v>920</v>
      </c>
    </row>
    <row r="4" spans="2:13" s="93" customFormat="1" x14ac:dyDescent="0.3">
      <c r="B4" s="36" t="s">
        <v>921</v>
      </c>
    </row>
    <row r="5" spans="2:13" s="93" customFormat="1" x14ac:dyDescent="0.3">
      <c r="B5" s="54" t="s">
        <v>925</v>
      </c>
    </row>
    <row r="6" spans="2:13" s="93" customFormat="1" x14ac:dyDescent="0.3">
      <c r="B6" s="54" t="s">
        <v>926</v>
      </c>
    </row>
    <row r="7" spans="2:13" s="93" customFormat="1" x14ac:dyDescent="0.3">
      <c r="B7" s="54" t="s">
        <v>929</v>
      </c>
    </row>
    <row r="8" spans="2:13" s="93" customFormat="1" x14ac:dyDescent="0.3">
      <c r="B8" s="54" t="s">
        <v>927</v>
      </c>
    </row>
    <row r="9" spans="2:13" s="93" customFormat="1" x14ac:dyDescent="0.3">
      <c r="B9" s="54" t="s">
        <v>928</v>
      </c>
    </row>
    <row r="10" spans="2:13" s="93" customFormat="1" x14ac:dyDescent="0.3">
      <c r="B10" s="36"/>
    </row>
    <row r="11" spans="2:13" s="93" customFormat="1" ht="14.25" thickBot="1" x14ac:dyDescent="0.35">
      <c r="B11" s="36" t="s">
        <v>922</v>
      </c>
    </row>
    <row r="12" spans="2:13" x14ac:dyDescent="0.3">
      <c r="B12" s="929"/>
      <c r="C12" s="931" t="s">
        <v>108</v>
      </c>
      <c r="D12" s="933" t="s">
        <v>278</v>
      </c>
      <c r="E12" s="935" t="s">
        <v>736</v>
      </c>
      <c r="F12" s="936"/>
      <c r="G12" s="924" t="s">
        <v>739</v>
      </c>
      <c r="H12" s="925"/>
      <c r="I12" s="926"/>
      <c r="J12" s="924" t="s">
        <v>746</v>
      </c>
      <c r="K12" s="925"/>
      <c r="L12" s="926"/>
      <c r="M12" s="927" t="s">
        <v>2535</v>
      </c>
    </row>
    <row r="13" spans="2:13" s="93" customFormat="1" ht="27.75" thickBot="1" x14ac:dyDescent="0.35">
      <c r="B13" s="930"/>
      <c r="C13" s="932"/>
      <c r="D13" s="934"/>
      <c r="E13" s="265" t="s">
        <v>737</v>
      </c>
      <c r="F13" s="265" t="s">
        <v>738</v>
      </c>
      <c r="G13" s="266" t="s">
        <v>740</v>
      </c>
      <c r="H13" s="266" t="s">
        <v>741</v>
      </c>
      <c r="I13" s="266" t="s">
        <v>742</v>
      </c>
      <c r="J13" s="266" t="s">
        <v>740</v>
      </c>
      <c r="K13" s="266" t="s">
        <v>741</v>
      </c>
      <c r="L13" s="266" t="s">
        <v>742</v>
      </c>
      <c r="M13" s="928"/>
    </row>
    <row r="14" spans="2:13" s="93" customFormat="1" ht="27" x14ac:dyDescent="0.3">
      <c r="B14" s="700" t="s">
        <v>197</v>
      </c>
      <c r="C14" s="694"/>
      <c r="D14" s="701" t="s">
        <v>200</v>
      </c>
      <c r="E14" s="701" t="s">
        <v>199</v>
      </c>
      <c r="F14" s="701" t="s">
        <v>2534</v>
      </c>
      <c r="G14" s="701"/>
      <c r="H14" s="701"/>
      <c r="I14" s="701"/>
      <c r="J14" s="701"/>
      <c r="K14" s="701"/>
      <c r="L14" s="701"/>
      <c r="M14" s="702" t="s">
        <v>2536</v>
      </c>
    </row>
    <row r="15" spans="2:13" s="93" customFormat="1" ht="27.75" thickBot="1" x14ac:dyDescent="0.35">
      <c r="B15" s="119" t="s">
        <v>198</v>
      </c>
      <c r="C15" s="120"/>
      <c r="D15" s="121" t="s">
        <v>201</v>
      </c>
      <c r="E15" s="121" t="s">
        <v>202</v>
      </c>
      <c r="F15" s="121"/>
      <c r="G15" s="121"/>
      <c r="H15" s="121"/>
      <c r="I15" s="121"/>
      <c r="J15" s="121"/>
      <c r="K15" s="121"/>
      <c r="L15" s="121"/>
      <c r="M15" s="23"/>
    </row>
    <row r="16" spans="2:13" x14ac:dyDescent="0.3">
      <c r="B16" s="254" t="s">
        <v>93</v>
      </c>
      <c r="C16" s="17" t="s">
        <v>109</v>
      </c>
      <c r="D16" s="15" t="s">
        <v>107</v>
      </c>
      <c r="E16" s="15">
        <v>168</v>
      </c>
      <c r="F16" s="79">
        <f t="shared" ref="F16:F19" si="0">ROUND(1/E16*1000,2)</f>
        <v>5.95</v>
      </c>
      <c r="G16" s="252"/>
      <c r="H16" s="252"/>
      <c r="I16" s="252"/>
      <c r="J16" s="252"/>
      <c r="K16" s="252"/>
      <c r="L16" s="252"/>
      <c r="M16" s="211"/>
    </row>
    <row r="17" spans="2:14" x14ac:dyDescent="0.3">
      <c r="B17" s="77" t="s">
        <v>94</v>
      </c>
      <c r="C17" s="78" t="s">
        <v>111</v>
      </c>
      <c r="D17" s="16" t="s">
        <v>110</v>
      </c>
      <c r="E17" s="16">
        <v>84</v>
      </c>
      <c r="F17" s="79">
        <f t="shared" si="0"/>
        <v>11.9</v>
      </c>
      <c r="G17" s="79"/>
      <c r="H17" s="79"/>
      <c r="I17" s="79"/>
      <c r="J17" s="79"/>
      <c r="K17" s="79"/>
      <c r="L17" s="79"/>
      <c r="M17" s="105"/>
    </row>
    <row r="18" spans="2:14" ht="27" x14ac:dyDescent="0.3">
      <c r="B18" s="245" t="s">
        <v>95</v>
      </c>
      <c r="C18" s="331" t="s">
        <v>111</v>
      </c>
      <c r="D18" s="332" t="s">
        <v>107</v>
      </c>
      <c r="E18" s="332">
        <v>84</v>
      </c>
      <c r="F18" s="244">
        <f t="shared" si="0"/>
        <v>11.9</v>
      </c>
      <c r="G18" s="244" t="s">
        <v>743</v>
      </c>
      <c r="H18" s="267" t="s">
        <v>744</v>
      </c>
      <c r="I18" s="267" t="s">
        <v>745</v>
      </c>
      <c r="J18" s="244" t="s">
        <v>743</v>
      </c>
      <c r="K18" s="267" t="s">
        <v>918</v>
      </c>
      <c r="L18" s="267" t="s">
        <v>919</v>
      </c>
      <c r="M18" s="764" t="s">
        <v>2823</v>
      </c>
    </row>
    <row r="19" spans="2:14" ht="27" x14ac:dyDescent="0.3">
      <c r="B19" s="245" t="s">
        <v>96</v>
      </c>
      <c r="C19" s="331" t="s">
        <v>111</v>
      </c>
      <c r="D19" s="332" t="s">
        <v>107</v>
      </c>
      <c r="E19" s="332">
        <v>84</v>
      </c>
      <c r="F19" s="244">
        <f t="shared" si="0"/>
        <v>11.9</v>
      </c>
      <c r="G19" s="244" t="s">
        <v>743</v>
      </c>
      <c r="H19" s="267" t="s">
        <v>744</v>
      </c>
      <c r="I19" s="267" t="s">
        <v>745</v>
      </c>
      <c r="J19" s="244" t="s">
        <v>743</v>
      </c>
      <c r="K19" s="267" t="s">
        <v>918</v>
      </c>
      <c r="L19" s="267" t="s">
        <v>919</v>
      </c>
      <c r="M19" s="765" t="s">
        <v>2824</v>
      </c>
    </row>
    <row r="20" spans="2:14" x14ac:dyDescent="0.3">
      <c r="B20" s="77" t="s">
        <v>97</v>
      </c>
      <c r="C20" s="78" t="s">
        <v>111</v>
      </c>
      <c r="D20" s="16" t="s">
        <v>110</v>
      </c>
      <c r="E20" s="16">
        <v>84</v>
      </c>
      <c r="F20" s="79">
        <f>ROUND(1/E20*1000,2)</f>
        <v>11.9</v>
      </c>
      <c r="G20" s="79"/>
      <c r="H20" s="79"/>
      <c r="I20" s="79"/>
      <c r="J20" s="79"/>
      <c r="K20" s="79"/>
      <c r="L20" s="79"/>
      <c r="M20" s="105"/>
    </row>
    <row r="21" spans="2:14" ht="40.5" x14ac:dyDescent="0.3">
      <c r="B21" s="245" t="s">
        <v>98</v>
      </c>
      <c r="C21" s="207" t="s">
        <v>112</v>
      </c>
      <c r="D21" s="210" t="s">
        <v>732</v>
      </c>
      <c r="E21" s="208">
        <v>84</v>
      </c>
      <c r="F21" s="244">
        <f t="shared" ref="F21:F29" si="1">ROUND(1/E21*1000,2)</f>
        <v>11.9</v>
      </c>
      <c r="G21" s="244" t="s">
        <v>743</v>
      </c>
      <c r="H21" s="267" t="s">
        <v>744</v>
      </c>
      <c r="I21" s="267" t="s">
        <v>745</v>
      </c>
      <c r="J21" s="244" t="s">
        <v>743</v>
      </c>
      <c r="K21" s="267" t="s">
        <v>777</v>
      </c>
      <c r="L21" s="267" t="s">
        <v>778</v>
      </c>
      <c r="M21" s="261" t="s">
        <v>779</v>
      </c>
    </row>
    <row r="22" spans="2:14" ht="40.5" x14ac:dyDescent="0.3">
      <c r="B22" s="77" t="s">
        <v>99</v>
      </c>
      <c r="C22" s="78" t="s">
        <v>112</v>
      </c>
      <c r="D22" s="263" t="s">
        <v>732</v>
      </c>
      <c r="E22" s="16">
        <v>84</v>
      </c>
      <c r="F22" s="79">
        <f t="shared" si="1"/>
        <v>11.9</v>
      </c>
      <c r="G22" s="79"/>
      <c r="H22" s="79"/>
      <c r="I22" s="79"/>
      <c r="J22" s="79"/>
      <c r="K22" s="79"/>
      <c r="L22" s="79"/>
      <c r="M22" s="26"/>
      <c r="N22" s="61"/>
    </row>
    <row r="23" spans="2:14" ht="27" x14ac:dyDescent="0.3">
      <c r="B23" s="632" t="s">
        <v>100</v>
      </c>
      <c r="C23" s="633" t="s">
        <v>109</v>
      </c>
      <c r="D23" s="634" t="s">
        <v>107</v>
      </c>
      <c r="E23" s="634">
        <v>168</v>
      </c>
      <c r="F23" s="635">
        <f t="shared" si="1"/>
        <v>5.95</v>
      </c>
      <c r="G23" s="635"/>
      <c r="H23" s="637" t="s">
        <v>2231</v>
      </c>
      <c r="I23" s="637" t="s">
        <v>2232</v>
      </c>
      <c r="J23" s="635"/>
      <c r="K23" s="637" t="s">
        <v>2233</v>
      </c>
      <c r="L23" s="637" t="s">
        <v>2234</v>
      </c>
      <c r="M23" s="636" t="s">
        <v>2230</v>
      </c>
    </row>
    <row r="24" spans="2:14" x14ac:dyDescent="0.3">
      <c r="B24" s="77" t="s">
        <v>101</v>
      </c>
      <c r="C24" s="78" t="s">
        <v>111</v>
      </c>
      <c r="D24" s="16" t="s">
        <v>107</v>
      </c>
      <c r="E24" s="16">
        <v>168</v>
      </c>
      <c r="F24" s="79">
        <f t="shared" si="1"/>
        <v>5.95</v>
      </c>
      <c r="G24" s="79"/>
      <c r="H24" s="79"/>
      <c r="I24" s="79"/>
      <c r="J24" s="79"/>
      <c r="K24" s="79"/>
      <c r="L24" s="79"/>
      <c r="M24" s="26"/>
    </row>
    <row r="25" spans="2:14" x14ac:dyDescent="0.3">
      <c r="B25" s="77" t="s">
        <v>102</v>
      </c>
      <c r="C25" s="78" t="s">
        <v>111</v>
      </c>
      <c r="D25" s="16" t="s">
        <v>107</v>
      </c>
      <c r="E25" s="16">
        <v>168</v>
      </c>
      <c r="F25" s="79">
        <f t="shared" si="1"/>
        <v>5.95</v>
      </c>
      <c r="G25" s="79"/>
      <c r="H25" s="79"/>
      <c r="I25" s="79"/>
      <c r="J25" s="79"/>
      <c r="K25" s="79"/>
      <c r="L25" s="79"/>
      <c r="M25" s="26"/>
    </row>
    <row r="26" spans="2:14" x14ac:dyDescent="0.3">
      <c r="B26" s="77" t="s">
        <v>103</v>
      </c>
      <c r="C26" s="78" t="s">
        <v>111</v>
      </c>
      <c r="D26" s="16" t="s">
        <v>107</v>
      </c>
      <c r="E26" s="16">
        <v>168</v>
      </c>
      <c r="F26" s="79">
        <f t="shared" si="1"/>
        <v>5.95</v>
      </c>
      <c r="G26" s="79"/>
      <c r="H26" s="79"/>
      <c r="I26" s="79"/>
      <c r="J26" s="79"/>
      <c r="K26" s="79"/>
      <c r="L26" s="79"/>
      <c r="M26" s="26"/>
    </row>
    <row r="27" spans="2:14" x14ac:dyDescent="0.3">
      <c r="B27" s="77" t="s">
        <v>104</v>
      </c>
      <c r="C27" s="78" t="s">
        <v>111</v>
      </c>
      <c r="D27" s="16" t="s">
        <v>107</v>
      </c>
      <c r="E27" s="16">
        <v>84</v>
      </c>
      <c r="F27" s="79">
        <f t="shared" si="1"/>
        <v>11.9</v>
      </c>
      <c r="G27" s="79"/>
      <c r="H27" s="79"/>
      <c r="I27" s="79"/>
      <c r="J27" s="79"/>
      <c r="K27" s="79"/>
      <c r="L27" s="79"/>
      <c r="M27" s="26"/>
    </row>
    <row r="28" spans="2:14" x14ac:dyDescent="0.3">
      <c r="B28" s="77" t="s">
        <v>105</v>
      </c>
      <c r="C28" s="78" t="s">
        <v>111</v>
      </c>
      <c r="D28" s="16" t="s">
        <v>107</v>
      </c>
      <c r="E28" s="16">
        <v>84</v>
      </c>
      <c r="F28" s="79">
        <f t="shared" si="1"/>
        <v>11.9</v>
      </c>
      <c r="G28" s="79"/>
      <c r="H28" s="79"/>
      <c r="I28" s="79"/>
      <c r="J28" s="79"/>
      <c r="K28" s="79"/>
      <c r="L28" s="79"/>
      <c r="M28" s="26"/>
    </row>
    <row r="29" spans="2:14" ht="14.25" thickBot="1" x14ac:dyDescent="0.35">
      <c r="B29" s="260" t="s">
        <v>106</v>
      </c>
      <c r="C29" s="120" t="s">
        <v>111</v>
      </c>
      <c r="D29" s="19" t="s">
        <v>107</v>
      </c>
      <c r="E29" s="19">
        <v>84</v>
      </c>
      <c r="F29" s="19">
        <f t="shared" si="1"/>
        <v>11.9</v>
      </c>
      <c r="G29" s="32"/>
      <c r="H29" s="32"/>
      <c r="I29" s="32"/>
      <c r="J29" s="32"/>
      <c r="K29" s="32"/>
      <c r="L29" s="32"/>
      <c r="M29" s="205"/>
    </row>
    <row r="32" spans="2:14" x14ac:dyDescent="0.3">
      <c r="B32" s="36" t="s">
        <v>2538</v>
      </c>
    </row>
    <row r="33" spans="2:2" x14ac:dyDescent="0.3">
      <c r="B33" s="695" t="s">
        <v>2537</v>
      </c>
    </row>
    <row r="34" spans="2:2" x14ac:dyDescent="0.3">
      <c r="B34" s="695" t="s">
        <v>2539</v>
      </c>
    </row>
    <row r="35" spans="2:2" x14ac:dyDescent="0.3">
      <c r="B35" s="695" t="s">
        <v>2540</v>
      </c>
    </row>
    <row r="36" spans="2:2" x14ac:dyDescent="0.3">
      <c r="B36" s="695"/>
    </row>
    <row r="37" spans="2:2" x14ac:dyDescent="0.3">
      <c r="B37" s="695" t="s">
        <v>2541</v>
      </c>
    </row>
    <row r="38" spans="2:2" x14ac:dyDescent="0.3">
      <c r="B38" s="695" t="s">
        <v>2542</v>
      </c>
    </row>
    <row r="39" spans="2:2" x14ac:dyDescent="0.3">
      <c r="B39" s="695"/>
    </row>
    <row r="40" spans="2:2" x14ac:dyDescent="0.3">
      <c r="B40" s="695" t="s">
        <v>2543</v>
      </c>
    </row>
    <row r="41" spans="2:2" x14ac:dyDescent="0.3">
      <c r="B41" s="695" t="s">
        <v>2544</v>
      </c>
    </row>
    <row r="42" spans="2:2" x14ac:dyDescent="0.3">
      <c r="B42" s="695"/>
    </row>
    <row r="43" spans="2:2" x14ac:dyDescent="0.3">
      <c r="B43" s="695"/>
    </row>
    <row r="44" spans="2:2" x14ac:dyDescent="0.3">
      <c r="B44" s="695"/>
    </row>
    <row r="45" spans="2:2" x14ac:dyDescent="0.3">
      <c r="B45" s="695"/>
    </row>
    <row r="46" spans="2:2" x14ac:dyDescent="0.3">
      <c r="B46" s="695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99"/>
  <sheetViews>
    <sheetView topLeftCell="A82" zoomScale="85" zoomScaleNormal="85" workbookViewId="0">
      <selection activeCell="AA76" sqref="AA76"/>
    </sheetView>
  </sheetViews>
  <sheetFormatPr defaultColWidth="8.75" defaultRowHeight="13.5" x14ac:dyDescent="0.3"/>
  <cols>
    <col min="1" max="1" width="2.25" style="35" customWidth="1"/>
    <col min="2" max="3" width="8.75" style="35"/>
    <col min="4" max="98" width="2.75" style="35" customWidth="1"/>
    <col min="99" max="16384" width="8.75" style="35"/>
  </cols>
  <sheetData>
    <row r="2" spans="3:18" x14ac:dyDescent="0.3">
      <c r="C2" s="57" t="s">
        <v>859</v>
      </c>
    </row>
    <row r="4" spans="3:18" x14ac:dyDescent="0.3">
      <c r="C4" s="36" t="s">
        <v>860</v>
      </c>
    </row>
    <row r="5" spans="3:18" x14ac:dyDescent="0.3">
      <c r="C5" s="35" t="s">
        <v>861</v>
      </c>
    </row>
    <row r="6" spans="3:18" x14ac:dyDescent="0.3">
      <c r="C6" s="35" t="s">
        <v>862</v>
      </c>
    </row>
    <row r="7" spans="3:18" x14ac:dyDescent="0.3">
      <c r="C7" s="35" t="s">
        <v>863</v>
      </c>
    </row>
    <row r="8" spans="3:18" x14ac:dyDescent="0.3">
      <c r="C8" s="35" t="s">
        <v>864</v>
      </c>
    </row>
    <row r="9" spans="3:18" x14ac:dyDescent="0.3">
      <c r="C9" s="35" t="s">
        <v>865</v>
      </c>
    </row>
    <row r="11" spans="3:18" x14ac:dyDescent="0.3">
      <c r="C11" s="36" t="s">
        <v>982</v>
      </c>
    </row>
    <row r="12" spans="3:18" x14ac:dyDescent="0.3">
      <c r="C12" s="48"/>
    </row>
    <row r="13" spans="3:18" x14ac:dyDescent="0.3">
      <c r="C13" s="36" t="s">
        <v>871</v>
      </c>
    </row>
    <row r="14" spans="3:18" x14ac:dyDescent="0.3">
      <c r="C14" s="35" t="s">
        <v>872</v>
      </c>
    </row>
    <row r="15" spans="3:18" x14ac:dyDescent="0.3">
      <c r="C15" s="35" t="s">
        <v>881</v>
      </c>
    </row>
    <row r="16" spans="3:18" x14ac:dyDescent="0.3">
      <c r="C16" s="118" t="s">
        <v>873</v>
      </c>
      <c r="R16" s="53" t="s">
        <v>874</v>
      </c>
    </row>
    <row r="17" spans="3:34" x14ac:dyDescent="0.3">
      <c r="C17" s="83"/>
      <c r="R17" s="53" t="s">
        <v>875</v>
      </c>
    </row>
    <row r="18" spans="3:34" x14ac:dyDescent="0.3">
      <c r="C18" s="83" t="s">
        <v>882</v>
      </c>
      <c r="R18" s="53"/>
    </row>
    <row r="19" spans="3:34" x14ac:dyDescent="0.3">
      <c r="C19" s="36" t="s">
        <v>883</v>
      </c>
    </row>
    <row r="20" spans="3:34" ht="14.25" thickBot="1" x14ac:dyDescent="0.35"/>
    <row r="21" spans="3:34" ht="14.25" thickBot="1" x14ac:dyDescent="0.35">
      <c r="C21" s="48" t="s">
        <v>884</v>
      </c>
      <c r="G21" s="953">
        <v>13</v>
      </c>
      <c r="H21" s="954"/>
      <c r="I21" s="954">
        <v>12</v>
      </c>
      <c r="J21" s="996"/>
      <c r="K21" s="953">
        <v>11</v>
      </c>
      <c r="L21" s="954"/>
      <c r="M21" s="954">
        <v>10</v>
      </c>
      <c r="N21" s="954"/>
      <c r="O21" s="954">
        <v>9</v>
      </c>
      <c r="P21" s="954"/>
      <c r="Q21" s="954">
        <v>8</v>
      </c>
      <c r="R21" s="955"/>
      <c r="S21" s="953">
        <v>7</v>
      </c>
      <c r="T21" s="954"/>
      <c r="U21" s="954">
        <v>6</v>
      </c>
      <c r="V21" s="954"/>
      <c r="W21" s="954">
        <v>5</v>
      </c>
      <c r="X21" s="954"/>
      <c r="Y21" s="954">
        <v>4</v>
      </c>
      <c r="Z21" s="955"/>
      <c r="AA21" s="953">
        <v>3</v>
      </c>
      <c r="AB21" s="954"/>
      <c r="AC21" s="954">
        <v>2</v>
      </c>
      <c r="AD21" s="954"/>
      <c r="AE21" s="954">
        <v>1</v>
      </c>
      <c r="AF21" s="954"/>
      <c r="AG21" s="954">
        <v>0</v>
      </c>
      <c r="AH21" s="955"/>
    </row>
    <row r="22" spans="3:34" x14ac:dyDescent="0.3">
      <c r="G22" s="956" t="s">
        <v>885</v>
      </c>
      <c r="H22" s="802"/>
      <c r="I22" s="802" t="s">
        <v>886</v>
      </c>
      <c r="J22" s="993"/>
      <c r="K22" s="956" t="s">
        <v>886</v>
      </c>
      <c r="L22" s="802"/>
      <c r="M22" s="802" t="s">
        <v>886</v>
      </c>
      <c r="N22" s="802"/>
      <c r="O22" s="802" t="s">
        <v>887</v>
      </c>
      <c r="P22" s="802"/>
      <c r="Q22" s="802" t="s">
        <v>887</v>
      </c>
      <c r="R22" s="957"/>
      <c r="S22" s="956" t="s">
        <v>887</v>
      </c>
      <c r="T22" s="802"/>
      <c r="U22" s="802" t="s">
        <v>888</v>
      </c>
      <c r="V22" s="802"/>
      <c r="W22" s="802" t="s">
        <v>889</v>
      </c>
      <c r="X22" s="802"/>
      <c r="Y22" s="802" t="s">
        <v>889</v>
      </c>
      <c r="Z22" s="957"/>
      <c r="AA22" s="956" t="s">
        <v>889</v>
      </c>
      <c r="AB22" s="802"/>
      <c r="AC22" s="802" t="s">
        <v>890</v>
      </c>
      <c r="AD22" s="802"/>
      <c r="AE22" s="802" t="s">
        <v>890</v>
      </c>
      <c r="AF22" s="802"/>
      <c r="AG22" s="802" t="s">
        <v>891</v>
      </c>
      <c r="AH22" s="957"/>
    </row>
    <row r="23" spans="3:34" ht="14.25" thickBot="1" x14ac:dyDescent="0.35">
      <c r="G23" s="990">
        <v>1</v>
      </c>
      <c r="H23" s="985"/>
      <c r="I23" s="985">
        <v>1</v>
      </c>
      <c r="J23" s="991"/>
      <c r="K23" s="989">
        <v>1</v>
      </c>
      <c r="L23" s="985"/>
      <c r="M23" s="985">
        <v>1</v>
      </c>
      <c r="N23" s="985"/>
      <c r="O23" s="985">
        <v>0</v>
      </c>
      <c r="P23" s="985"/>
      <c r="Q23" s="985"/>
      <c r="R23" s="986"/>
      <c r="S23" s="989"/>
      <c r="T23" s="985"/>
      <c r="U23" s="985">
        <v>1</v>
      </c>
      <c r="V23" s="985"/>
      <c r="W23" s="985">
        <v>1</v>
      </c>
      <c r="X23" s="985"/>
      <c r="Y23" s="985">
        <v>1</v>
      </c>
      <c r="Z23" s="986"/>
      <c r="AA23" s="989">
        <v>0</v>
      </c>
      <c r="AB23" s="985"/>
      <c r="AC23" s="985">
        <v>0</v>
      </c>
      <c r="AD23" s="985"/>
      <c r="AE23" s="985">
        <v>0</v>
      </c>
      <c r="AF23" s="985"/>
      <c r="AG23" s="985">
        <v>1</v>
      </c>
      <c r="AH23" s="986"/>
    </row>
    <row r="24" spans="3:34" ht="81" customHeight="1" x14ac:dyDescent="0.3">
      <c r="G24" s="987" t="s">
        <v>892</v>
      </c>
      <c r="H24" s="988"/>
      <c r="I24" s="858" t="s">
        <v>893</v>
      </c>
      <c r="J24" s="853"/>
      <c r="K24" s="853"/>
      <c r="L24" s="853"/>
      <c r="M24" s="853"/>
      <c r="N24" s="853"/>
      <c r="O24" s="992" t="s">
        <v>894</v>
      </c>
      <c r="P24" s="856"/>
      <c r="Q24" s="856"/>
      <c r="R24" s="856"/>
      <c r="S24" s="856"/>
      <c r="T24" s="856"/>
      <c r="U24" s="858" t="s">
        <v>895</v>
      </c>
      <c r="V24" s="853"/>
      <c r="W24" s="992" t="s">
        <v>896</v>
      </c>
      <c r="X24" s="856"/>
      <c r="Y24" s="856"/>
      <c r="Z24" s="856"/>
      <c r="AA24" s="856"/>
      <c r="AB24" s="856"/>
      <c r="AC24" s="992" t="s">
        <v>897</v>
      </c>
      <c r="AD24" s="856"/>
      <c r="AE24" s="856"/>
      <c r="AF24" s="856"/>
      <c r="AG24" s="858" t="s">
        <v>898</v>
      </c>
      <c r="AH24" s="853"/>
    </row>
    <row r="25" spans="3:34" x14ac:dyDescent="0.3">
      <c r="C25" s="61" t="s">
        <v>946</v>
      </c>
      <c r="R25" s="53"/>
    </row>
    <row r="26" spans="3:34" x14ac:dyDescent="0.3">
      <c r="C26" s="61" t="s">
        <v>947</v>
      </c>
      <c r="R26" s="53"/>
    </row>
    <row r="27" spans="3:34" x14ac:dyDescent="0.3">
      <c r="C27" s="61"/>
      <c r="R27" s="53"/>
    </row>
    <row r="28" spans="3:34" x14ac:dyDescent="0.3">
      <c r="C28" s="36" t="s">
        <v>899</v>
      </c>
    </row>
    <row r="29" spans="3:34" x14ac:dyDescent="0.3">
      <c r="C29" s="35" t="s">
        <v>900</v>
      </c>
    </row>
    <row r="30" spans="3:34" x14ac:dyDescent="0.3">
      <c r="C30" s="35" t="s">
        <v>902</v>
      </c>
    </row>
    <row r="33" spans="3:58" x14ac:dyDescent="0.3">
      <c r="C33" s="36" t="s">
        <v>901</v>
      </c>
      <c r="R33" s="53"/>
    </row>
    <row r="34" spans="3:58" x14ac:dyDescent="0.3">
      <c r="C34" s="53" t="s">
        <v>968</v>
      </c>
    </row>
    <row r="35" spans="3:58" x14ac:dyDescent="0.3">
      <c r="C35" s="53" t="s">
        <v>973</v>
      </c>
    </row>
    <row r="36" spans="3:58" x14ac:dyDescent="0.3">
      <c r="C36" s="53" t="s">
        <v>974</v>
      </c>
    </row>
    <row r="38" spans="3:58" x14ac:dyDescent="0.3">
      <c r="M38" s="35" t="s">
        <v>985</v>
      </c>
    </row>
    <row r="39" spans="3:58" ht="14.25" thickBot="1" x14ac:dyDescent="0.35"/>
    <row r="40" spans="3:58" ht="14.25" thickBot="1" x14ac:dyDescent="0.35">
      <c r="C40" s="93" t="s">
        <v>870</v>
      </c>
      <c r="F40" s="43"/>
      <c r="G40" s="45"/>
      <c r="H40" s="341"/>
      <c r="I40" s="341"/>
      <c r="J40" s="341"/>
      <c r="K40" s="341"/>
      <c r="L40" s="341"/>
      <c r="M40" s="341"/>
      <c r="N40" s="46"/>
      <c r="O40" s="333"/>
      <c r="P40" s="45"/>
      <c r="Q40" s="341"/>
      <c r="R40" s="341"/>
      <c r="S40" s="341"/>
      <c r="T40" s="341"/>
      <c r="U40" s="341"/>
      <c r="V40" s="341"/>
      <c r="W40" s="46"/>
      <c r="X40" s="333"/>
      <c r="Y40" s="45"/>
      <c r="Z40" s="341"/>
      <c r="AA40" s="341"/>
      <c r="AB40" s="341"/>
      <c r="AC40" s="341"/>
      <c r="AD40" s="341"/>
      <c r="AE40" s="341"/>
      <c r="AF40" s="46"/>
      <c r="AG40" s="333"/>
      <c r="AH40" s="45"/>
      <c r="AI40" s="341"/>
      <c r="AJ40" s="341"/>
      <c r="AK40" s="341"/>
      <c r="AL40" s="341"/>
      <c r="AM40" s="341"/>
      <c r="AN40" s="341"/>
      <c r="AO40" s="46"/>
      <c r="AP40" s="333"/>
      <c r="AQ40" s="45"/>
      <c r="AR40" s="341"/>
      <c r="AS40" s="341"/>
      <c r="AT40" s="341"/>
      <c r="AU40" s="341"/>
      <c r="AV40" s="341"/>
      <c r="AW40" s="341"/>
      <c r="AX40" s="46"/>
      <c r="AY40" s="41"/>
      <c r="AZ40" s="44"/>
      <c r="BA40" s="44"/>
      <c r="BB40" s="44"/>
      <c r="BC40" s="44"/>
      <c r="BD40" s="44"/>
      <c r="BE40" s="44"/>
      <c r="BF40" s="44"/>
    </row>
    <row r="41" spans="3:58" ht="7.9" customHeight="1" thickBot="1" x14ac:dyDescent="0.35"/>
    <row r="42" spans="3:58" ht="18" customHeight="1" x14ac:dyDescent="0.3">
      <c r="C42" s="93" t="s">
        <v>24</v>
      </c>
      <c r="H42" s="967" t="s">
        <v>969</v>
      </c>
      <c r="I42" s="968"/>
      <c r="J42" s="968"/>
      <c r="K42" s="968"/>
      <c r="L42" s="968"/>
      <c r="M42" s="969"/>
      <c r="Q42" s="961" t="s">
        <v>970</v>
      </c>
      <c r="R42" s="973"/>
      <c r="S42" s="973"/>
      <c r="T42" s="973"/>
      <c r="U42" s="973"/>
      <c r="V42" s="974"/>
      <c r="Z42" s="961" t="s">
        <v>971</v>
      </c>
      <c r="AA42" s="973"/>
      <c r="AB42" s="973"/>
      <c r="AC42" s="973"/>
      <c r="AD42" s="973"/>
      <c r="AE42" s="974"/>
      <c r="AI42" s="961" t="s">
        <v>972</v>
      </c>
      <c r="AJ42" s="973"/>
      <c r="AK42" s="973"/>
      <c r="AL42" s="973"/>
      <c r="AM42" s="973"/>
      <c r="AN42" s="974"/>
      <c r="AR42" s="967" t="s">
        <v>969</v>
      </c>
      <c r="AS42" s="968"/>
      <c r="AT42" s="968"/>
      <c r="AU42" s="968"/>
      <c r="AV42" s="968"/>
      <c r="AW42" s="969"/>
    </row>
    <row r="43" spans="3:58" ht="17.45" customHeight="1" thickBot="1" x14ac:dyDescent="0.35">
      <c r="H43" s="970"/>
      <c r="I43" s="971"/>
      <c r="J43" s="971"/>
      <c r="K43" s="971"/>
      <c r="L43" s="971"/>
      <c r="M43" s="972"/>
      <c r="Q43" s="975"/>
      <c r="R43" s="976"/>
      <c r="S43" s="976"/>
      <c r="T43" s="976"/>
      <c r="U43" s="976"/>
      <c r="V43" s="977"/>
      <c r="Z43" s="975"/>
      <c r="AA43" s="976"/>
      <c r="AB43" s="976"/>
      <c r="AC43" s="976"/>
      <c r="AD43" s="976"/>
      <c r="AE43" s="977"/>
      <c r="AI43" s="975"/>
      <c r="AJ43" s="976"/>
      <c r="AK43" s="976"/>
      <c r="AL43" s="976"/>
      <c r="AM43" s="976"/>
      <c r="AN43" s="977"/>
      <c r="AR43" s="970"/>
      <c r="AS43" s="971"/>
      <c r="AT43" s="971"/>
      <c r="AU43" s="971"/>
      <c r="AV43" s="971"/>
      <c r="AW43" s="972"/>
    </row>
    <row r="45" spans="3:58" x14ac:dyDescent="0.3">
      <c r="L45" s="37" t="s">
        <v>975</v>
      </c>
    </row>
    <row r="46" spans="3:58" ht="14.25" thickBot="1" x14ac:dyDescent="0.35">
      <c r="S46" s="37" t="s">
        <v>961</v>
      </c>
      <c r="AX46" s="37" t="s">
        <v>962</v>
      </c>
    </row>
    <row r="47" spans="3:58" ht="7.9" customHeight="1" x14ac:dyDescent="0.3">
      <c r="F47" s="52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339"/>
      <c r="AT47" s="340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</row>
    <row r="48" spans="3:58" ht="7.9" customHeight="1" thickBot="1" x14ac:dyDescent="0.35"/>
    <row r="49" spans="2:58" ht="14.25" thickBot="1" x14ac:dyDescent="0.35">
      <c r="C49" s="93" t="s">
        <v>870</v>
      </c>
      <c r="F49" s="43"/>
      <c r="G49" s="45"/>
      <c r="H49" s="46"/>
      <c r="I49" s="46"/>
      <c r="J49" s="46"/>
      <c r="K49" s="46"/>
      <c r="L49" s="333"/>
      <c r="M49" s="45"/>
      <c r="N49" s="46"/>
      <c r="O49" s="46"/>
      <c r="P49" s="46"/>
      <c r="Q49" s="46"/>
      <c r="R49" s="333"/>
      <c r="S49" s="45"/>
      <c r="T49" s="46"/>
      <c r="U49" s="46"/>
      <c r="V49" s="46"/>
      <c r="W49" s="46"/>
      <c r="X49" s="333"/>
      <c r="Y49" s="45"/>
      <c r="Z49" s="46"/>
      <c r="AA49" s="46"/>
      <c r="AB49" s="46"/>
      <c r="AC49" s="46"/>
      <c r="AD49" s="333"/>
      <c r="AE49" s="45"/>
      <c r="AF49" s="46"/>
      <c r="AG49" s="46"/>
      <c r="AH49" s="46"/>
      <c r="AI49" s="46"/>
      <c r="AJ49" s="333"/>
      <c r="AK49" s="45"/>
      <c r="AL49" s="46"/>
      <c r="AM49" s="333"/>
      <c r="AN49" s="45"/>
      <c r="AO49" s="46"/>
      <c r="AP49" s="46"/>
      <c r="AQ49" s="46"/>
      <c r="AR49" s="46"/>
      <c r="AS49" s="41"/>
      <c r="AT49" s="43"/>
      <c r="AU49" s="45"/>
      <c r="AV49" s="46"/>
      <c r="AW49" s="46"/>
      <c r="AX49" s="46"/>
      <c r="AY49" s="46"/>
      <c r="AZ49" s="333"/>
      <c r="BA49" s="45"/>
      <c r="BB49" s="46"/>
      <c r="BC49" s="46"/>
      <c r="BD49" s="46"/>
      <c r="BE49" s="46"/>
      <c r="BF49" s="333"/>
    </row>
    <row r="50" spans="2:58" ht="7.9" customHeight="1" thickBot="1" x14ac:dyDescent="0.35"/>
    <row r="51" spans="2:58" ht="18" customHeight="1" x14ac:dyDescent="0.3">
      <c r="C51" s="93" t="s">
        <v>24</v>
      </c>
      <c r="H51" s="961" t="s">
        <v>953</v>
      </c>
      <c r="I51" s="962"/>
      <c r="J51" s="963"/>
      <c r="N51" s="961" t="s">
        <v>948</v>
      </c>
      <c r="O51" s="962"/>
      <c r="P51" s="963"/>
      <c r="T51" s="967" t="s">
        <v>949</v>
      </c>
      <c r="U51" s="978"/>
      <c r="V51" s="979"/>
      <c r="Z51" s="967" t="s">
        <v>954</v>
      </c>
      <c r="AA51" s="978"/>
      <c r="AB51" s="979"/>
      <c r="AF51" s="967" t="s">
        <v>955</v>
      </c>
      <c r="AG51" s="978"/>
      <c r="AH51" s="979"/>
      <c r="AO51" s="967" t="s">
        <v>956</v>
      </c>
      <c r="AP51" s="978"/>
      <c r="AQ51" s="979"/>
      <c r="AV51" s="961" t="s">
        <v>963</v>
      </c>
      <c r="AW51" s="962"/>
      <c r="AX51" s="963"/>
      <c r="BB51" s="961" t="s">
        <v>964</v>
      </c>
      <c r="BC51" s="962"/>
      <c r="BD51" s="963"/>
    </row>
    <row r="52" spans="2:58" ht="14.25" thickBot="1" x14ac:dyDescent="0.35">
      <c r="H52" s="964"/>
      <c r="I52" s="965"/>
      <c r="J52" s="966"/>
      <c r="N52" s="964"/>
      <c r="O52" s="965"/>
      <c r="P52" s="966"/>
      <c r="T52" s="980"/>
      <c r="U52" s="981"/>
      <c r="V52" s="982"/>
      <c r="Z52" s="980"/>
      <c r="AA52" s="981"/>
      <c r="AB52" s="982"/>
      <c r="AF52" s="980"/>
      <c r="AG52" s="981"/>
      <c r="AH52" s="982"/>
      <c r="AO52" s="980"/>
      <c r="AP52" s="981"/>
      <c r="AQ52" s="982"/>
      <c r="AV52" s="964"/>
      <c r="AW52" s="965"/>
      <c r="AX52" s="966"/>
      <c r="BB52" s="964"/>
      <c r="BC52" s="965"/>
      <c r="BD52" s="966"/>
    </row>
    <row r="54" spans="2:58" x14ac:dyDescent="0.3">
      <c r="H54" s="35" t="s">
        <v>950</v>
      </c>
      <c r="N54" s="35" t="s">
        <v>950</v>
      </c>
      <c r="T54" s="35" t="s">
        <v>950</v>
      </c>
      <c r="Z54" s="35" t="s">
        <v>950</v>
      </c>
      <c r="AF54" s="35" t="s">
        <v>950</v>
      </c>
      <c r="AO54" s="35" t="s">
        <v>950</v>
      </c>
      <c r="AV54" s="35" t="s">
        <v>965</v>
      </c>
      <c r="BB54" s="35" t="s">
        <v>965</v>
      </c>
    </row>
    <row r="55" spans="2:58" x14ac:dyDescent="0.3">
      <c r="C55" s="36"/>
      <c r="H55" s="35" t="s">
        <v>952</v>
      </c>
      <c r="N55" s="35" t="s">
        <v>951</v>
      </c>
      <c r="R55" s="53"/>
      <c r="T55" s="35" t="s">
        <v>957</v>
      </c>
      <c r="Z55" s="35" t="s">
        <v>958</v>
      </c>
      <c r="AF55" s="35" t="s">
        <v>959</v>
      </c>
      <c r="AO55" s="35" t="s">
        <v>960</v>
      </c>
      <c r="AV55" s="35" t="s">
        <v>966</v>
      </c>
      <c r="BB55" s="35" t="s">
        <v>967</v>
      </c>
      <c r="BF55" s="53"/>
    </row>
    <row r="57" spans="2:58" ht="14.25" thickBot="1" x14ac:dyDescent="0.35">
      <c r="B57" s="334" t="s">
        <v>877</v>
      </c>
      <c r="C57" s="334" t="s">
        <v>876</v>
      </c>
    </row>
    <row r="58" spans="2:58" ht="14.25" thickBot="1" x14ac:dyDescent="0.35">
      <c r="B58" s="93" t="s">
        <v>21</v>
      </c>
      <c r="C58" s="93" t="s">
        <v>870</v>
      </c>
      <c r="F58" s="43"/>
      <c r="G58" s="45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1"/>
      <c r="AP58" s="42"/>
    </row>
    <row r="59" spans="2:58" ht="7.9" customHeight="1" thickBot="1" x14ac:dyDescent="0.35">
      <c r="B59" s="93"/>
      <c r="C59" s="93"/>
    </row>
    <row r="60" spans="2:58" ht="14.25" thickBot="1" x14ac:dyDescent="0.35">
      <c r="B60" s="93" t="s">
        <v>880</v>
      </c>
      <c r="C60" s="93" t="s">
        <v>160</v>
      </c>
      <c r="E60" s="46"/>
      <c r="F60" s="46"/>
      <c r="G60" s="46"/>
      <c r="H60" s="47"/>
      <c r="I60" s="333"/>
      <c r="J60" s="47"/>
      <c r="K60" s="333"/>
      <c r="L60" s="47"/>
      <c r="M60" s="333"/>
      <c r="N60" s="47"/>
      <c r="O60" s="333"/>
      <c r="P60" s="47"/>
      <c r="Q60" s="333"/>
      <c r="R60" s="47"/>
      <c r="S60" s="333"/>
      <c r="T60" s="47"/>
      <c r="U60" s="333"/>
      <c r="V60" s="47"/>
      <c r="W60" s="333"/>
      <c r="X60" s="47"/>
      <c r="Y60" s="333"/>
      <c r="Z60" s="47"/>
      <c r="AA60" s="333"/>
      <c r="AB60" s="47"/>
      <c r="AC60" s="333"/>
      <c r="AD60" s="47"/>
      <c r="AE60" s="333"/>
      <c r="AF60" s="47"/>
      <c r="AG60" s="333"/>
      <c r="AH60" s="47"/>
      <c r="AI60" s="333"/>
      <c r="AJ60" s="47"/>
      <c r="AK60" s="333"/>
      <c r="AL60" s="47"/>
      <c r="AM60" s="333"/>
      <c r="AN60" s="46"/>
      <c r="AO60" s="46"/>
      <c r="AP60" s="46"/>
    </row>
    <row r="61" spans="2:58" ht="7.9" customHeight="1" thickBot="1" x14ac:dyDescent="0.35">
      <c r="B61" s="93"/>
      <c r="C61" s="93"/>
    </row>
    <row r="62" spans="2:58" ht="14.25" thickBot="1" x14ac:dyDescent="0.35">
      <c r="B62" s="93" t="s">
        <v>192</v>
      </c>
      <c r="C62" s="93" t="s">
        <v>878</v>
      </c>
      <c r="H62" s="960" t="s">
        <v>904</v>
      </c>
      <c r="I62" s="843"/>
      <c r="J62" s="960" t="s">
        <v>905</v>
      </c>
      <c r="K62" s="843"/>
      <c r="L62" s="960" t="s">
        <v>906</v>
      </c>
      <c r="M62" s="843"/>
      <c r="N62" s="960" t="s">
        <v>907</v>
      </c>
      <c r="O62" s="843"/>
      <c r="P62" s="960" t="s">
        <v>908</v>
      </c>
      <c r="Q62" s="843"/>
      <c r="R62" s="960" t="s">
        <v>909</v>
      </c>
      <c r="S62" s="843"/>
      <c r="T62" s="960" t="s">
        <v>910</v>
      </c>
      <c r="U62" s="843"/>
      <c r="V62" s="960" t="s">
        <v>911</v>
      </c>
      <c r="W62" s="843"/>
      <c r="X62" s="960" t="s">
        <v>912</v>
      </c>
      <c r="Y62" s="843"/>
      <c r="Z62" s="960" t="s">
        <v>913</v>
      </c>
      <c r="AA62" s="843"/>
      <c r="AB62" s="960" t="s">
        <v>914</v>
      </c>
      <c r="AC62" s="843"/>
      <c r="AD62" s="960" t="s">
        <v>915</v>
      </c>
      <c r="AE62" s="843"/>
      <c r="AF62" s="960" t="s">
        <v>916</v>
      </c>
      <c r="AG62" s="843"/>
      <c r="AH62" s="960" t="s">
        <v>917</v>
      </c>
      <c r="AI62" s="843"/>
      <c r="AJ62" s="958" t="s">
        <v>903</v>
      </c>
      <c r="AK62" s="959"/>
      <c r="AL62" s="958" t="s">
        <v>903</v>
      </c>
      <c r="AM62" s="959"/>
    </row>
    <row r="63" spans="2:58" ht="7.9" customHeight="1" thickBot="1" x14ac:dyDescent="0.35">
      <c r="B63" s="93"/>
      <c r="C63" s="93"/>
    </row>
    <row r="64" spans="2:58" ht="14.25" thickBot="1" x14ac:dyDescent="0.35">
      <c r="B64" s="93" t="s">
        <v>191</v>
      </c>
      <c r="C64" s="93" t="s">
        <v>879</v>
      </c>
      <c r="H64" s="983" t="s">
        <v>930</v>
      </c>
      <c r="I64" s="984"/>
      <c r="J64" s="983" t="s">
        <v>931</v>
      </c>
      <c r="K64" s="984"/>
      <c r="L64" s="983" t="s">
        <v>932</v>
      </c>
      <c r="M64" s="984"/>
      <c r="N64" s="983" t="s">
        <v>933</v>
      </c>
      <c r="O64" s="984"/>
      <c r="P64" s="983" t="s">
        <v>934</v>
      </c>
      <c r="Q64" s="984"/>
      <c r="R64" s="983" t="s">
        <v>935</v>
      </c>
      <c r="S64" s="984"/>
      <c r="T64" s="983" t="s">
        <v>936</v>
      </c>
      <c r="U64" s="984"/>
      <c r="V64" s="983" t="s">
        <v>937</v>
      </c>
      <c r="W64" s="984"/>
      <c r="X64" s="983" t="s">
        <v>938</v>
      </c>
      <c r="Y64" s="984"/>
      <c r="Z64" s="983" t="s">
        <v>939</v>
      </c>
      <c r="AA64" s="984"/>
      <c r="AB64" s="983" t="s">
        <v>940</v>
      </c>
      <c r="AC64" s="984"/>
      <c r="AD64" s="983" t="s">
        <v>941</v>
      </c>
      <c r="AE64" s="984"/>
      <c r="AF64" s="983" t="s">
        <v>942</v>
      </c>
      <c r="AG64" s="984"/>
      <c r="AH64" s="983" t="s">
        <v>943</v>
      </c>
      <c r="AI64" s="984"/>
      <c r="AJ64" s="983" t="s">
        <v>944</v>
      </c>
      <c r="AK64" s="984"/>
      <c r="AL64" s="983" t="s">
        <v>945</v>
      </c>
      <c r="AM64" s="984"/>
    </row>
    <row r="65" spans="3:27" ht="7.9" customHeight="1" x14ac:dyDescent="0.3">
      <c r="C65" s="48"/>
    </row>
    <row r="67" spans="3:27" x14ac:dyDescent="0.3">
      <c r="C67" s="36" t="s">
        <v>2594</v>
      </c>
    </row>
    <row r="68" spans="3:27" x14ac:dyDescent="0.3">
      <c r="C68" s="103" t="s">
        <v>2597</v>
      </c>
    </row>
    <row r="69" spans="3:27" x14ac:dyDescent="0.3">
      <c r="C69" s="35" t="s">
        <v>2598</v>
      </c>
    </row>
    <row r="70" spans="3:27" x14ac:dyDescent="0.3">
      <c r="C70" s="35" t="s">
        <v>2599</v>
      </c>
    </row>
    <row r="71" spans="3:27" x14ac:dyDescent="0.3">
      <c r="C71" s="35" t="s">
        <v>2595</v>
      </c>
      <c r="O71" s="35" t="s">
        <v>2600</v>
      </c>
      <c r="AA71" s="35" t="s">
        <v>2602</v>
      </c>
    </row>
    <row r="72" spans="3:27" x14ac:dyDescent="0.3">
      <c r="C72" s="35" t="s">
        <v>2596</v>
      </c>
      <c r="O72" s="35" t="s">
        <v>2601</v>
      </c>
      <c r="AA72" s="35" t="s">
        <v>2603</v>
      </c>
    </row>
    <row r="83" spans="3:33" x14ac:dyDescent="0.3">
      <c r="C83" s="36" t="s">
        <v>984</v>
      </c>
    </row>
    <row r="84" spans="3:33" x14ac:dyDescent="0.3">
      <c r="C84" s="83" t="s">
        <v>983</v>
      </c>
    </row>
    <row r="85" spans="3:33" x14ac:dyDescent="0.3">
      <c r="C85" s="35" t="s">
        <v>1006</v>
      </c>
      <c r="I85" s="35" t="s">
        <v>1007</v>
      </c>
      <c r="W85" s="35" t="s">
        <v>1010</v>
      </c>
    </row>
    <row r="86" spans="3:33" x14ac:dyDescent="0.3">
      <c r="I86" s="35" t="s">
        <v>1008</v>
      </c>
      <c r="W86" s="35" t="s">
        <v>1011</v>
      </c>
    </row>
    <row r="87" spans="3:33" x14ac:dyDescent="0.3">
      <c r="I87" s="53" t="s">
        <v>1009</v>
      </c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 t="s">
        <v>1012</v>
      </c>
      <c r="X87" s="53"/>
      <c r="Y87" s="53"/>
      <c r="Z87" s="53"/>
      <c r="AA87" s="53"/>
      <c r="AB87" s="53"/>
      <c r="AC87" s="53"/>
      <c r="AD87" s="53"/>
      <c r="AE87" s="53"/>
      <c r="AF87" s="53"/>
      <c r="AG87" s="53"/>
    </row>
    <row r="89" spans="3:33" x14ac:dyDescent="0.3">
      <c r="C89" s="36" t="s">
        <v>1015</v>
      </c>
    </row>
    <row r="90" spans="3:33" x14ac:dyDescent="0.3">
      <c r="C90" s="35" t="s">
        <v>1016</v>
      </c>
      <c r="H90" s="35" t="s">
        <v>1017</v>
      </c>
    </row>
    <row r="91" spans="3:33" x14ac:dyDescent="0.3">
      <c r="H91" s="35" t="s">
        <v>1018</v>
      </c>
    </row>
    <row r="93" spans="3:33" x14ac:dyDescent="0.3">
      <c r="C93" s="35" t="s">
        <v>1019</v>
      </c>
      <c r="H93" s="35" t="s">
        <v>1020</v>
      </c>
    </row>
    <row r="95" spans="3:33" x14ac:dyDescent="0.3">
      <c r="C95" s="36" t="s">
        <v>1021</v>
      </c>
    </row>
    <row r="97" spans="3:58" x14ac:dyDescent="0.3">
      <c r="M97" s="35" t="s">
        <v>1031</v>
      </c>
    </row>
    <row r="98" spans="3:58" ht="14.25" thickBot="1" x14ac:dyDescent="0.35"/>
    <row r="99" spans="3:58" ht="14.25" thickBot="1" x14ac:dyDescent="0.35">
      <c r="C99" s="93" t="s">
        <v>987</v>
      </c>
      <c r="F99" s="43"/>
      <c r="G99" s="45"/>
      <c r="H99" s="341"/>
      <c r="I99" s="341"/>
      <c r="J99" s="341"/>
      <c r="K99" s="341"/>
      <c r="L99" s="41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3"/>
      <c r="AE99" s="45"/>
      <c r="AF99" s="341"/>
      <c r="AG99" s="341"/>
      <c r="AH99" s="341"/>
      <c r="AI99" s="341"/>
      <c r="AJ99" s="42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</row>
    <row r="100" spans="3:58" ht="7.9" customHeight="1" thickBot="1" x14ac:dyDescent="0.35"/>
    <row r="101" spans="3:58" ht="18" customHeight="1" x14ac:dyDescent="0.3">
      <c r="C101" s="93" t="s">
        <v>26</v>
      </c>
      <c r="H101" s="967" t="s">
        <v>1030</v>
      </c>
      <c r="I101" s="968"/>
      <c r="J101" s="969"/>
      <c r="AF101" s="967" t="s">
        <v>1030</v>
      </c>
      <c r="AG101" s="968"/>
      <c r="AH101" s="969"/>
    </row>
    <row r="102" spans="3:58" ht="17.45" customHeight="1" thickBot="1" x14ac:dyDescent="0.35">
      <c r="H102" s="970"/>
      <c r="I102" s="971"/>
      <c r="J102" s="972"/>
      <c r="AF102" s="970"/>
      <c r="AG102" s="971"/>
      <c r="AH102" s="972"/>
    </row>
    <row r="103" spans="3:58" ht="17.45" customHeight="1" x14ac:dyDescent="0.3"/>
    <row r="104" spans="3:58" x14ac:dyDescent="0.3">
      <c r="L104" s="37"/>
    </row>
    <row r="105" spans="3:58" ht="7.9" customHeight="1" thickBot="1" x14ac:dyDescent="0.35"/>
    <row r="106" spans="3:58" ht="14.25" thickBot="1" x14ac:dyDescent="0.35">
      <c r="C106" s="93" t="s">
        <v>987</v>
      </c>
      <c r="F106" s="43"/>
      <c r="G106" s="45"/>
      <c r="H106" s="46"/>
      <c r="I106" s="46"/>
      <c r="J106" s="46"/>
      <c r="K106" s="46"/>
      <c r="L106" s="333"/>
      <c r="M106" s="45"/>
      <c r="N106" s="46"/>
      <c r="O106" s="46"/>
      <c r="P106" s="46"/>
      <c r="Q106" s="46"/>
      <c r="R106" s="333"/>
      <c r="S106" s="45"/>
      <c r="T106" s="46"/>
      <c r="U106" s="46"/>
      <c r="V106" s="46"/>
      <c r="W106" s="46"/>
      <c r="X106" s="333"/>
      <c r="Y106" s="45"/>
      <c r="Z106" s="46"/>
      <c r="AA106" s="46"/>
      <c r="AB106" s="46"/>
      <c r="AC106" s="46"/>
      <c r="AD106" s="41"/>
      <c r="AE106" s="42"/>
      <c r="AF106" s="42"/>
      <c r="AG106" s="42"/>
      <c r="AH106" s="42"/>
      <c r="AI106" s="42"/>
      <c r="AJ106" s="42"/>
    </row>
    <row r="107" spans="3:58" ht="7.9" customHeight="1" thickBot="1" x14ac:dyDescent="0.35"/>
    <row r="108" spans="3:58" ht="18" customHeight="1" x14ac:dyDescent="0.3">
      <c r="C108" s="93" t="s">
        <v>26</v>
      </c>
      <c r="H108" s="961" t="s">
        <v>1026</v>
      </c>
      <c r="I108" s="962"/>
      <c r="J108" s="963"/>
      <c r="N108" s="961" t="s">
        <v>1027</v>
      </c>
      <c r="O108" s="962"/>
      <c r="P108" s="963"/>
      <c r="T108" s="961" t="s">
        <v>1028</v>
      </c>
      <c r="U108" s="962"/>
      <c r="V108" s="963"/>
      <c r="Z108" s="961" t="s">
        <v>1029</v>
      </c>
      <c r="AA108" s="962"/>
      <c r="AB108" s="963"/>
    </row>
    <row r="109" spans="3:58" ht="14.25" thickBot="1" x14ac:dyDescent="0.35">
      <c r="H109" s="964"/>
      <c r="I109" s="965"/>
      <c r="J109" s="966"/>
      <c r="N109" s="964"/>
      <c r="O109" s="965"/>
      <c r="P109" s="966"/>
      <c r="T109" s="964"/>
      <c r="U109" s="965"/>
      <c r="V109" s="966"/>
      <c r="Z109" s="964"/>
      <c r="AA109" s="965"/>
      <c r="AB109" s="966"/>
    </row>
    <row r="113" spans="2:58" ht="14.25" thickBot="1" x14ac:dyDescent="0.35">
      <c r="B113" s="334" t="s">
        <v>877</v>
      </c>
      <c r="C113" s="334" t="s">
        <v>986</v>
      </c>
    </row>
    <row r="114" spans="2:58" ht="14.25" thickBot="1" x14ac:dyDescent="0.35">
      <c r="B114" s="93" t="s">
        <v>21</v>
      </c>
      <c r="C114" s="93" t="s">
        <v>987</v>
      </c>
      <c r="F114" s="43"/>
      <c r="G114" s="45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1"/>
      <c r="BF114" s="42"/>
    </row>
    <row r="115" spans="2:58" ht="7.9" customHeight="1" thickBot="1" x14ac:dyDescent="0.35">
      <c r="B115" s="93"/>
      <c r="C115" s="93"/>
    </row>
    <row r="116" spans="2:58" ht="14.25" thickBot="1" x14ac:dyDescent="0.35">
      <c r="B116" s="93" t="s">
        <v>880</v>
      </c>
      <c r="C116" s="93" t="s">
        <v>988</v>
      </c>
      <c r="E116" s="46"/>
      <c r="F116" s="46"/>
      <c r="G116" s="46"/>
      <c r="H116" s="47"/>
      <c r="I116" s="343">
        <v>1</v>
      </c>
      <c r="J116" s="47"/>
      <c r="K116" s="343">
        <v>2</v>
      </c>
      <c r="L116" s="47"/>
      <c r="M116" s="343">
        <v>3</v>
      </c>
      <c r="N116" s="47"/>
      <c r="O116" s="343">
        <v>4</v>
      </c>
      <c r="P116" s="47"/>
      <c r="Q116" s="343">
        <v>5</v>
      </c>
      <c r="R116" s="47"/>
      <c r="S116" s="343">
        <v>6</v>
      </c>
      <c r="T116" s="47"/>
      <c r="U116" s="343">
        <v>7</v>
      </c>
      <c r="V116" s="47"/>
      <c r="W116" s="343">
        <v>8</v>
      </c>
      <c r="X116" s="47"/>
      <c r="Y116" s="343">
        <v>9</v>
      </c>
      <c r="Z116" s="47"/>
      <c r="AA116" s="343">
        <v>10</v>
      </c>
      <c r="AB116" s="47"/>
      <c r="AC116" s="343">
        <v>11</v>
      </c>
      <c r="AD116" s="47"/>
      <c r="AE116" s="343">
        <v>12</v>
      </c>
      <c r="AF116" s="47"/>
      <c r="AG116" s="343">
        <v>13</v>
      </c>
      <c r="AH116" s="47"/>
      <c r="AI116" s="343">
        <v>14</v>
      </c>
      <c r="AJ116" s="47"/>
      <c r="AK116" s="343">
        <v>15</v>
      </c>
      <c r="AL116" s="47"/>
      <c r="AM116" s="343">
        <v>16</v>
      </c>
      <c r="AN116" s="47"/>
      <c r="AO116" s="343">
        <v>17</v>
      </c>
      <c r="AP116" s="47"/>
      <c r="AQ116" s="343">
        <v>18</v>
      </c>
      <c r="AR116" s="47"/>
      <c r="AS116" s="343">
        <v>19</v>
      </c>
      <c r="AT116" s="47"/>
      <c r="AU116" s="343">
        <v>20</v>
      </c>
      <c r="AV116" s="47"/>
      <c r="AW116" s="343">
        <v>21</v>
      </c>
      <c r="AX116" s="47"/>
      <c r="AY116" s="343">
        <v>22</v>
      </c>
      <c r="AZ116" s="47"/>
      <c r="BA116" s="343">
        <v>23</v>
      </c>
      <c r="BB116" s="47"/>
      <c r="BC116" s="343">
        <v>24</v>
      </c>
      <c r="BD116" s="45"/>
    </row>
    <row r="117" spans="2:58" ht="7.9" customHeight="1" thickBot="1" x14ac:dyDescent="0.35">
      <c r="B117" s="93"/>
      <c r="C117" s="93"/>
    </row>
    <row r="118" spans="2:58" ht="14.25" thickBot="1" x14ac:dyDescent="0.35">
      <c r="B118" s="93" t="s">
        <v>192</v>
      </c>
      <c r="C118" s="93" t="s">
        <v>989</v>
      </c>
      <c r="H118" s="983" t="s">
        <v>990</v>
      </c>
      <c r="I118" s="984"/>
      <c r="J118" s="983" t="s">
        <v>991</v>
      </c>
      <c r="K118" s="984"/>
      <c r="L118" s="983" t="s">
        <v>992</v>
      </c>
      <c r="M118" s="984"/>
      <c r="N118" s="983" t="s">
        <v>993</v>
      </c>
      <c r="O118" s="984"/>
      <c r="P118" s="994">
        <v>0</v>
      </c>
      <c r="Q118" s="995"/>
      <c r="R118" s="994">
        <v>0</v>
      </c>
      <c r="S118" s="995"/>
      <c r="T118" s="994">
        <v>0</v>
      </c>
      <c r="U118" s="995"/>
      <c r="V118" s="994">
        <v>0</v>
      </c>
      <c r="W118" s="995"/>
      <c r="X118" s="960" t="s">
        <v>994</v>
      </c>
      <c r="Y118" s="843"/>
      <c r="Z118" s="960" t="s">
        <v>995</v>
      </c>
      <c r="AA118" s="843"/>
      <c r="AB118" s="960" t="s">
        <v>996</v>
      </c>
      <c r="AC118" s="843"/>
      <c r="AD118" s="960" t="s">
        <v>120</v>
      </c>
      <c r="AE118" s="843"/>
      <c r="AF118" s="960" t="s">
        <v>121</v>
      </c>
      <c r="AG118" s="843"/>
      <c r="AH118" s="960" t="s">
        <v>122</v>
      </c>
      <c r="AI118" s="843"/>
      <c r="AJ118" s="960" t="s">
        <v>123</v>
      </c>
      <c r="AK118" s="843"/>
      <c r="AL118" s="960" t="s">
        <v>124</v>
      </c>
      <c r="AM118" s="843"/>
      <c r="AN118" s="960" t="s">
        <v>125</v>
      </c>
      <c r="AO118" s="843"/>
      <c r="AP118" s="960" t="s">
        <v>126</v>
      </c>
      <c r="AQ118" s="843"/>
      <c r="AR118" s="960" t="s">
        <v>997</v>
      </c>
      <c r="AS118" s="843"/>
      <c r="AT118" s="960" t="s">
        <v>998</v>
      </c>
      <c r="AU118" s="843"/>
      <c r="AV118" s="994">
        <v>0</v>
      </c>
      <c r="AW118" s="995"/>
      <c r="AX118" s="994">
        <v>0</v>
      </c>
      <c r="AY118" s="995"/>
      <c r="AZ118" s="994">
        <v>0</v>
      </c>
      <c r="BA118" s="995"/>
      <c r="BB118" s="994">
        <v>0</v>
      </c>
      <c r="BC118" s="995"/>
    </row>
    <row r="119" spans="2:58" ht="7.9" customHeight="1" x14ac:dyDescent="0.3">
      <c r="B119" s="93"/>
      <c r="C119" s="93"/>
    </row>
    <row r="120" spans="2:58" ht="14.25" thickBot="1" x14ac:dyDescent="0.35">
      <c r="B120" s="93" t="s">
        <v>191</v>
      </c>
      <c r="C120" s="93" t="s">
        <v>37</v>
      </c>
      <c r="H120" s="45"/>
      <c r="I120" s="46"/>
      <c r="J120" s="46" t="s">
        <v>163</v>
      </c>
      <c r="K120" s="46"/>
      <c r="L120" s="46"/>
      <c r="M120" s="46"/>
      <c r="N120" s="46"/>
      <c r="O120" s="47"/>
      <c r="P120" s="45"/>
      <c r="Q120" s="46"/>
      <c r="R120" s="46" t="s">
        <v>195</v>
      </c>
      <c r="S120" s="46"/>
      <c r="T120" s="46"/>
      <c r="U120" s="46"/>
      <c r="V120" s="46"/>
      <c r="W120" s="47"/>
      <c r="X120" s="45"/>
      <c r="Y120" s="46"/>
      <c r="Z120" s="46"/>
      <c r="AA120" s="46"/>
      <c r="AB120" s="46"/>
      <c r="AC120" s="46"/>
      <c r="AD120" s="46"/>
      <c r="AE120" s="46" t="s">
        <v>999</v>
      </c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7"/>
      <c r="AV120" s="45"/>
      <c r="AW120" s="46"/>
      <c r="AX120" s="46" t="s">
        <v>195</v>
      </c>
      <c r="AY120" s="46"/>
      <c r="AZ120" s="46"/>
      <c r="BA120" s="46"/>
      <c r="BB120" s="46"/>
      <c r="BC120" s="47"/>
    </row>
    <row r="121" spans="2:58" ht="7.9" customHeight="1" x14ac:dyDescent="0.3">
      <c r="C121" s="48"/>
    </row>
    <row r="122" spans="2:58" x14ac:dyDescent="0.3">
      <c r="H122" s="35" t="s">
        <v>163</v>
      </c>
    </row>
    <row r="123" spans="2:58" x14ac:dyDescent="0.3">
      <c r="H123" s="93">
        <v>0</v>
      </c>
      <c r="I123" s="93">
        <v>0</v>
      </c>
      <c r="J123" s="93">
        <v>0</v>
      </c>
      <c r="K123" s="93">
        <v>0</v>
      </c>
      <c r="M123" s="35" t="s">
        <v>1000</v>
      </c>
    </row>
    <row r="124" spans="2:58" x14ac:dyDescent="0.3">
      <c r="H124" s="93">
        <v>0</v>
      </c>
      <c r="I124" s="93">
        <v>0</v>
      </c>
      <c r="J124" s="93">
        <v>0</v>
      </c>
      <c r="K124" s="93">
        <v>1</v>
      </c>
      <c r="M124" s="35" t="s">
        <v>1001</v>
      </c>
    </row>
    <row r="125" spans="2:58" x14ac:dyDescent="0.3">
      <c r="H125" s="88">
        <v>0</v>
      </c>
      <c r="I125" s="88">
        <v>0</v>
      </c>
      <c r="J125" s="88">
        <v>1</v>
      </c>
      <c r="K125" s="88">
        <v>1</v>
      </c>
      <c r="L125" s="37"/>
      <c r="M125" s="37" t="s">
        <v>1002</v>
      </c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44" t="s">
        <v>1013</v>
      </c>
    </row>
    <row r="126" spans="2:58" x14ac:dyDescent="0.3">
      <c r="H126" s="93">
        <v>0</v>
      </c>
      <c r="I126" s="93">
        <v>1</v>
      </c>
      <c r="J126" s="93">
        <v>0</v>
      </c>
      <c r="K126" s="93">
        <v>0</v>
      </c>
      <c r="M126" s="35" t="s">
        <v>1003</v>
      </c>
    </row>
    <row r="127" spans="2:58" x14ac:dyDescent="0.3">
      <c r="H127" s="93">
        <v>0</v>
      </c>
      <c r="I127" s="93">
        <v>1</v>
      </c>
      <c r="J127" s="93">
        <v>1</v>
      </c>
      <c r="K127" s="93">
        <v>0</v>
      </c>
      <c r="M127" s="35" t="s">
        <v>1004</v>
      </c>
    </row>
    <row r="128" spans="2:58" x14ac:dyDescent="0.3">
      <c r="H128" s="88">
        <v>0</v>
      </c>
      <c r="I128" s="88">
        <v>1</v>
      </c>
      <c r="J128" s="88">
        <v>1</v>
      </c>
      <c r="K128" s="88">
        <v>1</v>
      </c>
      <c r="L128" s="37"/>
      <c r="M128" s="37" t="s">
        <v>1005</v>
      </c>
      <c r="N128" s="36"/>
      <c r="AB128" s="344" t="s">
        <v>1014</v>
      </c>
    </row>
    <row r="129" spans="3:11" x14ac:dyDescent="0.3">
      <c r="H129" s="93"/>
      <c r="I129" s="93"/>
      <c r="J129" s="93"/>
      <c r="K129" s="93"/>
    </row>
    <row r="131" spans="3:11" x14ac:dyDescent="0.3">
      <c r="C131" s="36" t="s">
        <v>2491</v>
      </c>
    </row>
    <row r="132" spans="3:11" x14ac:dyDescent="0.3">
      <c r="C132" s="699" t="s">
        <v>2492</v>
      </c>
      <c r="D132" s="44"/>
    </row>
    <row r="133" spans="3:11" x14ac:dyDescent="0.3">
      <c r="C133" s="699" t="s">
        <v>2493</v>
      </c>
      <c r="D133" s="44"/>
    </row>
    <row r="134" spans="3:11" x14ac:dyDescent="0.3">
      <c r="C134" s="699" t="s">
        <v>2494</v>
      </c>
      <c r="D134" s="44"/>
    </row>
    <row r="135" spans="3:11" x14ac:dyDescent="0.3">
      <c r="C135" s="699" t="s">
        <v>2495</v>
      </c>
      <c r="D135" s="44"/>
    </row>
    <row r="136" spans="3:11" x14ac:dyDescent="0.3">
      <c r="C136" s="699" t="s">
        <v>2496</v>
      </c>
      <c r="D136" s="44"/>
    </row>
    <row r="137" spans="3:11" x14ac:dyDescent="0.3">
      <c r="C137" s="699" t="s">
        <v>2501</v>
      </c>
      <c r="D137" s="44"/>
    </row>
    <row r="138" spans="3:11" x14ac:dyDescent="0.3">
      <c r="C138" s="699" t="s">
        <v>2502</v>
      </c>
      <c r="D138" s="44"/>
    </row>
    <row r="139" spans="3:11" x14ac:dyDescent="0.3">
      <c r="C139" s="699" t="s">
        <v>2503</v>
      </c>
      <c r="D139" s="44"/>
    </row>
    <row r="140" spans="3:11" x14ac:dyDescent="0.3">
      <c r="C140" s="699" t="s">
        <v>2497</v>
      </c>
      <c r="D140" s="44"/>
    </row>
    <row r="141" spans="3:11" x14ac:dyDescent="0.3">
      <c r="C141" s="699" t="s">
        <v>2504</v>
      </c>
      <c r="D141" s="44"/>
    </row>
    <row r="142" spans="3:11" x14ac:dyDescent="0.3">
      <c r="C142" s="699" t="s">
        <v>2498</v>
      </c>
      <c r="D142" s="44"/>
    </row>
    <row r="143" spans="3:11" x14ac:dyDescent="0.3">
      <c r="C143" s="699" t="s">
        <v>2499</v>
      </c>
      <c r="D143" s="44"/>
    </row>
    <row r="144" spans="3:11" x14ac:dyDescent="0.3">
      <c r="C144" s="699" t="s">
        <v>2500</v>
      </c>
      <c r="D144" s="44"/>
    </row>
    <row r="146" spans="4:41" x14ac:dyDescent="0.3">
      <c r="D146" s="57" t="s">
        <v>2530</v>
      </c>
    </row>
    <row r="147" spans="4:41" x14ac:dyDescent="0.3">
      <c r="D147" s="35" t="s">
        <v>2527</v>
      </c>
    </row>
    <row r="148" spans="4:41" ht="14.25" thickBot="1" x14ac:dyDescent="0.35"/>
    <row r="149" spans="4:41" ht="14.25" thickBot="1" x14ac:dyDescent="0.35">
      <c r="E149" s="35" t="s">
        <v>2521</v>
      </c>
      <c r="J149" s="953" t="s">
        <v>1044</v>
      </c>
      <c r="K149" s="954"/>
      <c r="L149" s="954"/>
      <c r="M149" s="954"/>
      <c r="N149" s="954" t="s">
        <v>1045</v>
      </c>
      <c r="O149" s="954"/>
      <c r="P149" s="954"/>
      <c r="Q149" s="954"/>
      <c r="R149" s="954" t="s">
        <v>1046</v>
      </c>
      <c r="S149" s="954"/>
      <c r="T149" s="954"/>
      <c r="U149" s="954"/>
      <c r="V149" s="954" t="s">
        <v>1047</v>
      </c>
      <c r="W149" s="954"/>
      <c r="X149" s="954"/>
      <c r="Y149" s="954"/>
      <c r="Z149" s="954" t="s">
        <v>1048</v>
      </c>
      <c r="AA149" s="954"/>
      <c r="AB149" s="954"/>
      <c r="AC149" s="954"/>
      <c r="AD149" s="954" t="s">
        <v>1049</v>
      </c>
      <c r="AE149" s="954"/>
      <c r="AF149" s="954"/>
      <c r="AG149" s="954"/>
      <c r="AH149" s="954" t="s">
        <v>1050</v>
      </c>
      <c r="AI149" s="954"/>
      <c r="AJ149" s="954"/>
      <c r="AK149" s="954"/>
      <c r="AL149" s="954" t="s">
        <v>1051</v>
      </c>
      <c r="AM149" s="954"/>
      <c r="AN149" s="954"/>
      <c r="AO149" s="955"/>
    </row>
    <row r="150" spans="4:41" x14ac:dyDescent="0.3">
      <c r="J150" s="956" t="s">
        <v>2510</v>
      </c>
      <c r="K150" s="802"/>
      <c r="L150" s="802"/>
      <c r="M150" s="802"/>
      <c r="N150" s="802" t="s">
        <v>2511</v>
      </c>
      <c r="O150" s="802"/>
      <c r="P150" s="802"/>
      <c r="Q150" s="802"/>
      <c r="R150" s="802" t="s">
        <v>2512</v>
      </c>
      <c r="S150" s="802"/>
      <c r="T150" s="802"/>
      <c r="U150" s="802"/>
      <c r="V150" s="802" t="s">
        <v>2508</v>
      </c>
      <c r="W150" s="802"/>
      <c r="X150" s="802"/>
      <c r="Y150" s="802"/>
      <c r="Z150" s="802" t="s">
        <v>2506</v>
      </c>
      <c r="AA150" s="802"/>
      <c r="AB150" s="802"/>
      <c r="AC150" s="802"/>
      <c r="AD150" s="802" t="s">
        <v>2507</v>
      </c>
      <c r="AE150" s="802"/>
      <c r="AF150" s="802"/>
      <c r="AG150" s="802"/>
      <c r="AH150" s="802" t="s">
        <v>2505</v>
      </c>
      <c r="AI150" s="802"/>
      <c r="AJ150" s="802"/>
      <c r="AK150" s="802"/>
      <c r="AL150" s="802" t="s">
        <v>2509</v>
      </c>
      <c r="AM150" s="802"/>
      <c r="AN150" s="802"/>
      <c r="AO150" s="957"/>
    </row>
    <row r="151" spans="4:41" ht="15.6" customHeight="1" x14ac:dyDescent="0.3">
      <c r="J151" s="937" t="s">
        <v>2520</v>
      </c>
      <c r="K151" s="938"/>
      <c r="L151" s="938"/>
      <c r="M151" s="939"/>
      <c r="N151" s="943" t="s">
        <v>2519</v>
      </c>
      <c r="O151" s="938"/>
      <c r="P151" s="938"/>
      <c r="Q151" s="939"/>
      <c r="R151" s="943" t="s">
        <v>2518</v>
      </c>
      <c r="S151" s="938"/>
      <c r="T151" s="938"/>
      <c r="U151" s="939"/>
      <c r="V151" s="943" t="s">
        <v>2517</v>
      </c>
      <c r="W151" s="938"/>
      <c r="X151" s="938"/>
      <c r="Y151" s="939"/>
      <c r="Z151" s="945" t="s">
        <v>2515</v>
      </c>
      <c r="AA151" s="946"/>
      <c r="AB151" s="946"/>
      <c r="AC151" s="947"/>
      <c r="AD151" s="945" t="s">
        <v>2516</v>
      </c>
      <c r="AE151" s="946"/>
      <c r="AF151" s="946"/>
      <c r="AG151" s="947"/>
      <c r="AH151" s="945" t="s">
        <v>2514</v>
      </c>
      <c r="AI151" s="946"/>
      <c r="AJ151" s="946"/>
      <c r="AK151" s="947"/>
      <c r="AL151" s="945" t="s">
        <v>2513</v>
      </c>
      <c r="AM151" s="946"/>
      <c r="AN151" s="946"/>
      <c r="AO151" s="951"/>
    </row>
    <row r="152" spans="4:41" ht="16.149999999999999" customHeight="1" thickBot="1" x14ac:dyDescent="0.35">
      <c r="J152" s="940"/>
      <c r="K152" s="941"/>
      <c r="L152" s="941"/>
      <c r="M152" s="942"/>
      <c r="N152" s="944"/>
      <c r="O152" s="941"/>
      <c r="P152" s="941"/>
      <c r="Q152" s="942"/>
      <c r="R152" s="944"/>
      <c r="S152" s="941"/>
      <c r="T152" s="941"/>
      <c r="U152" s="942"/>
      <c r="V152" s="944"/>
      <c r="W152" s="941"/>
      <c r="X152" s="941"/>
      <c r="Y152" s="942"/>
      <c r="Z152" s="948"/>
      <c r="AA152" s="949"/>
      <c r="AB152" s="949"/>
      <c r="AC152" s="950"/>
      <c r="AD152" s="948"/>
      <c r="AE152" s="949"/>
      <c r="AF152" s="949"/>
      <c r="AG152" s="950"/>
      <c r="AH152" s="948"/>
      <c r="AI152" s="949"/>
      <c r="AJ152" s="949"/>
      <c r="AK152" s="950"/>
      <c r="AL152" s="948"/>
      <c r="AM152" s="949"/>
      <c r="AN152" s="949"/>
      <c r="AO152" s="952"/>
    </row>
    <row r="154" spans="4:41" x14ac:dyDescent="0.3">
      <c r="E154" s="57" t="s">
        <v>2522</v>
      </c>
    </row>
    <row r="155" spans="4:41" x14ac:dyDescent="0.3">
      <c r="E155" s="35" t="s">
        <v>2523</v>
      </c>
    </row>
    <row r="157" spans="4:41" x14ac:dyDescent="0.3">
      <c r="E157" s="57" t="s">
        <v>2524</v>
      </c>
    </row>
    <row r="158" spans="4:41" x14ac:dyDescent="0.3">
      <c r="E158" s="35" t="s">
        <v>2525</v>
      </c>
    </row>
    <row r="159" spans="4:41" x14ac:dyDescent="0.3">
      <c r="E159" s="35" t="s">
        <v>2526</v>
      </c>
    </row>
    <row r="161" spans="4:25" x14ac:dyDescent="0.3">
      <c r="D161" s="35" t="s">
        <v>2528</v>
      </c>
    </row>
    <row r="162" spans="4:25" x14ac:dyDescent="0.3">
      <c r="D162" s="35" t="s">
        <v>2529</v>
      </c>
    </row>
    <row r="164" spans="4:25" x14ac:dyDescent="0.3">
      <c r="D164" s="57" t="s">
        <v>2531</v>
      </c>
    </row>
    <row r="166" spans="4:25" x14ac:dyDescent="0.3">
      <c r="E166" s="36" t="s">
        <v>2556</v>
      </c>
    </row>
    <row r="167" spans="4:25" x14ac:dyDescent="0.3">
      <c r="J167" s="57" t="s">
        <v>2522</v>
      </c>
      <c r="Y167" s="57" t="s">
        <v>2551</v>
      </c>
    </row>
    <row r="170" spans="4:25" x14ac:dyDescent="0.3">
      <c r="J170" s="35" t="s">
        <v>2546</v>
      </c>
      <c r="Y170" s="35" t="s">
        <v>2552</v>
      </c>
    </row>
    <row r="172" spans="4:25" x14ac:dyDescent="0.3">
      <c r="J172" s="35" t="s">
        <v>2549</v>
      </c>
      <c r="Y172" s="35" t="s">
        <v>2553</v>
      </c>
    </row>
    <row r="174" spans="4:25" x14ac:dyDescent="0.3">
      <c r="J174" s="35" t="s">
        <v>2547</v>
      </c>
      <c r="Y174" s="35" t="s">
        <v>2554</v>
      </c>
    </row>
    <row r="176" spans="4:25" x14ac:dyDescent="0.3">
      <c r="J176" s="35" t="s">
        <v>2548</v>
      </c>
      <c r="Y176" s="35" t="s">
        <v>2555</v>
      </c>
    </row>
    <row r="178" spans="6:26" x14ac:dyDescent="0.3">
      <c r="J178" s="35" t="s">
        <v>2550</v>
      </c>
    </row>
    <row r="183" spans="6:26" x14ac:dyDescent="0.3">
      <c r="F183" s="36" t="s">
        <v>2557</v>
      </c>
    </row>
    <row r="184" spans="6:26" x14ac:dyDescent="0.3">
      <c r="K184" s="57" t="s">
        <v>2522</v>
      </c>
      <c r="Z184" s="57" t="s">
        <v>2551</v>
      </c>
    </row>
    <row r="187" spans="6:26" x14ac:dyDescent="0.3">
      <c r="K187" s="35" t="s">
        <v>2546</v>
      </c>
      <c r="Z187" s="35" t="s">
        <v>2552</v>
      </c>
    </row>
    <row r="189" spans="6:26" x14ac:dyDescent="0.3">
      <c r="K189" s="35" t="s">
        <v>2549</v>
      </c>
      <c r="Z189" s="35" t="s">
        <v>2553</v>
      </c>
    </row>
    <row r="191" spans="6:26" x14ac:dyDescent="0.3">
      <c r="K191" s="35" t="s">
        <v>2532</v>
      </c>
      <c r="Z191" s="35" t="s">
        <v>2554</v>
      </c>
    </row>
    <row r="192" spans="6:26" x14ac:dyDescent="0.3">
      <c r="K192" s="35" t="s">
        <v>2547</v>
      </c>
    </row>
    <row r="193" spans="11:26" x14ac:dyDescent="0.3">
      <c r="K193" s="35" t="s">
        <v>2533</v>
      </c>
      <c r="Z193" s="35" t="s">
        <v>2555</v>
      </c>
    </row>
    <row r="195" spans="11:26" x14ac:dyDescent="0.3">
      <c r="K195" s="35" t="s">
        <v>2532</v>
      </c>
    </row>
    <row r="196" spans="11:26" x14ac:dyDescent="0.3">
      <c r="K196" s="35" t="s">
        <v>2548</v>
      </c>
    </row>
    <row r="197" spans="11:26" x14ac:dyDescent="0.3">
      <c r="K197" s="35" t="s">
        <v>2533</v>
      </c>
    </row>
    <row r="199" spans="11:26" x14ac:dyDescent="0.3">
      <c r="K199" s="35" t="s">
        <v>2550</v>
      </c>
    </row>
  </sheetData>
  <mergeCells count="148">
    <mergeCell ref="AF101:AH102"/>
    <mergeCell ref="AV118:AW118"/>
    <mergeCell ref="AX118:AY118"/>
    <mergeCell ref="AZ118:BA118"/>
    <mergeCell ref="BB118:BC118"/>
    <mergeCell ref="H108:J109"/>
    <mergeCell ref="N108:P109"/>
    <mergeCell ref="T108:V109"/>
    <mergeCell ref="Z108:AB109"/>
    <mergeCell ref="AN118:AO118"/>
    <mergeCell ref="AP118:AQ118"/>
    <mergeCell ref="AR118:AS118"/>
    <mergeCell ref="AT118:AU118"/>
    <mergeCell ref="AL118:AM118"/>
    <mergeCell ref="AB118:AC118"/>
    <mergeCell ref="AD118:AE118"/>
    <mergeCell ref="AF118:AG118"/>
    <mergeCell ref="AH118:AI118"/>
    <mergeCell ref="AJ118:AK118"/>
    <mergeCell ref="R118:S118"/>
    <mergeCell ref="T118:U118"/>
    <mergeCell ref="V118:W118"/>
    <mergeCell ref="X118:Y118"/>
    <mergeCell ref="Z118:AA118"/>
    <mergeCell ref="H118:I118"/>
    <mergeCell ref="J118:K118"/>
    <mergeCell ref="L118:M118"/>
    <mergeCell ref="N118:O118"/>
    <mergeCell ref="P118:Q118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101:J102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  <mergeCell ref="J151:M152"/>
    <mergeCell ref="N151:Q152"/>
    <mergeCell ref="R151:U152"/>
    <mergeCell ref="V151:Y152"/>
    <mergeCell ref="Z151:AC152"/>
    <mergeCell ref="AD151:AG152"/>
    <mergeCell ref="AH151:AK152"/>
    <mergeCell ref="AL151:AO152"/>
    <mergeCell ref="J149:M149"/>
    <mergeCell ref="N149:Q149"/>
    <mergeCell ref="R149:U149"/>
    <mergeCell ref="V149:Y149"/>
    <mergeCell ref="Z149:AC149"/>
    <mergeCell ref="AD149:AG149"/>
    <mergeCell ref="AH149:AK149"/>
    <mergeCell ref="AL149:AO149"/>
    <mergeCell ref="J150:M150"/>
    <mergeCell ref="N150:Q150"/>
    <mergeCell ref="R150:U150"/>
    <mergeCell ref="V150:Y150"/>
    <mergeCell ref="Z150:AC150"/>
    <mergeCell ref="AD150:AG150"/>
    <mergeCell ref="AH150:AK150"/>
    <mergeCell ref="AL150:AO150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 지정된 범위</vt:lpstr>
      </vt:variant>
      <vt:variant>
        <vt:i4>1</vt:i4>
      </vt:variant>
    </vt:vector>
  </HeadingPairs>
  <TitlesOfParts>
    <vt:vector size="28" baseType="lpstr">
      <vt:lpstr>98)V0.1보드시험현황</vt:lpstr>
      <vt:lpstr>99)HW추가수정사항</vt:lpstr>
      <vt:lpstr>00) Nu-2000_spec</vt:lpstr>
      <vt:lpstr>01-1) SW작업방법</vt:lpstr>
      <vt:lpstr>01-2) IAP</vt:lpstr>
      <vt:lpstr>02-1) GPIO</vt:lpstr>
      <vt:lpstr>01-3) Parm</vt:lpstr>
      <vt:lpstr>02-2) Timer</vt:lpstr>
      <vt:lpstr>05) SPI(ADC_DAC)</vt:lpstr>
      <vt:lpstr>03) SW scheduling</vt:lpstr>
      <vt:lpstr>03) LED</vt:lpstr>
      <vt:lpstr>04) Calibration</vt:lpstr>
      <vt:lpstr>06) UART</vt:lpstr>
      <vt:lpstr>07-1) RTD</vt:lpstr>
      <vt:lpstr>07-3) I2C_ADS1115</vt:lpstr>
      <vt:lpstr>07-2) I2C_MCP3427</vt:lpstr>
      <vt:lpstr>08) LCD Menu</vt:lpstr>
      <vt:lpstr>9) PID controller</vt:lpstr>
      <vt:lpstr>10) MFC</vt:lpstr>
      <vt:lpstr>11-1) PLC_analog_out</vt:lpstr>
      <vt:lpstr>11-2) PAR_IN_OUT</vt:lpstr>
      <vt:lpstr>11-3) Serial통신</vt:lpstr>
      <vt:lpstr>11-4) Serial통신(MODBUS)</vt:lpstr>
      <vt:lpstr>12) Isolation</vt:lpstr>
      <vt:lpstr>13) watchdog</vt:lpstr>
      <vt:lpstr>14) SSCG</vt:lpstr>
      <vt:lpstr>15) Solenoid</vt:lpstr>
      <vt:lpstr>'08) LCD Menu'!Print_Area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user</cp:lastModifiedBy>
  <cp:lastPrinted>2021-08-25T04:27:59Z</cp:lastPrinted>
  <dcterms:created xsi:type="dcterms:W3CDTF">2017-08-27T23:12:48Z</dcterms:created>
  <dcterms:modified xsi:type="dcterms:W3CDTF">2021-10-26T07:33:30Z</dcterms:modified>
</cp:coreProperties>
</file>