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RnD\0. 개발프로젝트\2020년\A08_Nu-2000\4. 개발비, 원가, BOM\"/>
    </mc:Choice>
  </mc:AlternateContent>
  <xr:revisionPtr revIDLastSave="0" documentId="8_{11FDF9A3-9CCE-42F7-BF4E-96C08DD61041}" xr6:coauthVersionLast="47" xr6:coauthVersionMax="47" xr10:uidLastSave="{00000000-0000-0000-0000-000000000000}"/>
  <bookViews>
    <workbookView xWindow="-120" yWindow="-120" windowWidth="38640" windowHeight="21390" activeTab="1" xr2:uid="{B173E546-BBD4-4930-BA4F-28FC73AF8C1D}"/>
  </bookViews>
  <sheets>
    <sheet name="제작 비용" sheetId="1" r:id="rId1"/>
    <sheet name="5SET 제작 비용" sheetId="6" r:id="rId2"/>
    <sheet name="제작 비용_230403" sheetId="5" r:id="rId3"/>
    <sheet name="센서 양산 단가 비교" sheetId="4" r:id="rId4"/>
  </sheets>
  <definedNames>
    <definedName name="_xlnm.Print_Area" localSheetId="1">'5SET 제작 비용'!#REF!</definedName>
    <definedName name="_xlnm.Print_Area" localSheetId="0">'제작 비용'!$B$3:$G$53</definedName>
    <definedName name="_xlnm.Print_Area" localSheetId="2">'제작 비용_230403'!$B$3:$G$53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6" l="1"/>
  <c r="K9" i="6"/>
  <c r="K8" i="6"/>
  <c r="K7" i="6"/>
  <c r="K6" i="6"/>
  <c r="I42" i="6"/>
  <c r="K42" i="6" s="1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K25" i="6"/>
  <c r="K24" i="6"/>
  <c r="K23" i="6"/>
  <c r="K22" i="6"/>
  <c r="K21" i="6"/>
  <c r="K20" i="6"/>
  <c r="K19" i="6"/>
  <c r="K18" i="6"/>
  <c r="K17" i="6"/>
  <c r="K15" i="6"/>
  <c r="K14" i="6"/>
  <c r="K27" i="6" l="1"/>
  <c r="C27" i="6"/>
  <c r="D27" i="6" s="1"/>
  <c r="K26" i="6"/>
  <c r="C26" i="6"/>
  <c r="D26" i="6" s="1"/>
  <c r="C15" i="6"/>
  <c r="D15" i="6" s="1"/>
  <c r="D14" i="6"/>
  <c r="C14" i="6"/>
  <c r="K13" i="6"/>
  <c r="K12" i="6"/>
  <c r="C12" i="6"/>
  <c r="D12" i="6" s="1"/>
  <c r="K11" i="6"/>
  <c r="C11" i="6"/>
  <c r="D11" i="6" s="1"/>
  <c r="C9" i="6"/>
  <c r="D9" i="6" s="1"/>
  <c r="C8" i="6"/>
  <c r="D8" i="6" s="1"/>
  <c r="D7" i="6"/>
  <c r="C7" i="6"/>
  <c r="C6" i="6"/>
  <c r="D6" i="6" s="1"/>
  <c r="K5" i="6"/>
  <c r="C5" i="6"/>
  <c r="D5" i="6" s="1"/>
  <c r="D43" i="6" s="1"/>
  <c r="J21" i="5"/>
  <c r="J8" i="5"/>
  <c r="K43" i="6" l="1"/>
  <c r="J7" i="5"/>
  <c r="J5" i="5"/>
  <c r="J43" i="5" s="1"/>
  <c r="F42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R27" i="5"/>
  <c r="F27" i="5"/>
  <c r="R26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R13" i="5"/>
  <c r="F13" i="5"/>
  <c r="R12" i="5"/>
  <c r="F12" i="5"/>
  <c r="R11" i="5"/>
  <c r="F11" i="5"/>
  <c r="F10" i="5"/>
  <c r="F9" i="5"/>
  <c r="F8" i="5"/>
  <c r="F7" i="5"/>
  <c r="F6" i="5"/>
  <c r="R5" i="5"/>
  <c r="F5" i="5"/>
  <c r="F43" i="1"/>
  <c r="E7" i="4"/>
  <c r="F7" i="4"/>
  <c r="G7" i="4"/>
  <c r="H7" i="4"/>
  <c r="D7" i="4"/>
  <c r="D6" i="4"/>
  <c r="D8" i="4" s="1"/>
  <c r="D9" i="4" s="1"/>
  <c r="E6" i="4"/>
  <c r="F6" i="4"/>
  <c r="G6" i="4"/>
  <c r="H6" i="4"/>
  <c r="H8" i="4" s="1"/>
  <c r="H9" i="4" s="1"/>
  <c r="C6" i="4"/>
  <c r="F8" i="4" s="1"/>
  <c r="F9" i="4" s="1"/>
  <c r="R43" i="5" l="1"/>
  <c r="F43" i="5"/>
  <c r="G8" i="4"/>
  <c r="G9" i="4" s="1"/>
  <c r="E8" i="4"/>
  <c r="E9" i="4" s="1"/>
  <c r="Q27" i="1"/>
  <c r="Q26" i="1"/>
  <c r="F16" i="1"/>
  <c r="F15" i="1"/>
  <c r="F25" i="1" l="1"/>
  <c r="F24" i="1"/>
  <c r="F23" i="1"/>
  <c r="D36" i="1"/>
  <c r="D37" i="1"/>
  <c r="D33" i="1"/>
  <c r="F22" i="1"/>
  <c r="D32" i="1" l="1"/>
  <c r="D41" i="1"/>
  <c r="D40" i="1"/>
  <c r="D39" i="1"/>
  <c r="D38" i="1"/>
  <c r="D35" i="1"/>
  <c r="D34" i="1"/>
  <c r="D31" i="1"/>
  <c r="D30" i="1"/>
  <c r="D29" i="1"/>
  <c r="D28" i="1"/>
  <c r="D42" i="1"/>
  <c r="F42" i="1" l="1"/>
  <c r="F17" i="1"/>
  <c r="F18" i="1"/>
  <c r="F19" i="1"/>
  <c r="F20" i="1"/>
  <c r="F21" i="1"/>
  <c r="Q13" i="1"/>
  <c r="Q12" i="1"/>
  <c r="Q11" i="1"/>
  <c r="F9" i="1"/>
  <c r="F6" i="1"/>
  <c r="F7" i="1"/>
  <c r="F8" i="1"/>
  <c r="F10" i="1"/>
  <c r="F11" i="1"/>
  <c r="F12" i="1"/>
  <c r="F13" i="1"/>
  <c r="F14" i="1"/>
  <c r="F26" i="1"/>
  <c r="F27" i="1"/>
  <c r="Q5" i="1"/>
  <c r="F5" i="1"/>
  <c r="Q43" i="1" l="1"/>
  <c r="I27" i="1"/>
  <c r="J27" i="1" s="1"/>
  <c r="I26" i="1"/>
  <c r="J26" i="1" s="1"/>
  <c r="I6" i="1"/>
  <c r="J6" i="1" s="1"/>
  <c r="I7" i="1"/>
  <c r="J7" i="1" s="1"/>
  <c r="I8" i="1"/>
  <c r="J8" i="1" s="1"/>
  <c r="I9" i="1"/>
  <c r="J9" i="1" s="1"/>
  <c r="I11" i="1"/>
  <c r="J11" i="1" s="1"/>
  <c r="I12" i="1"/>
  <c r="J12" i="1" s="1"/>
  <c r="I14" i="1"/>
  <c r="I15" i="1"/>
  <c r="J15" i="1" s="1"/>
  <c r="I5" i="1"/>
  <c r="J5" i="1" s="1"/>
  <c r="J14" i="1"/>
  <c r="J43" i="1" l="1"/>
</calcChain>
</file>

<file path=xl/sharedStrings.xml><?xml version="1.0" encoding="utf-8"?>
<sst xmlns="http://schemas.openxmlformats.org/spreadsheetml/2006/main" count="321" uniqueCount="114">
  <si>
    <t>품명</t>
    <phoneticPr fontId="2" type="noConversion"/>
  </si>
  <si>
    <t>단가</t>
    <phoneticPr fontId="2" type="noConversion"/>
  </si>
  <si>
    <t>수량</t>
    <phoneticPr fontId="2" type="noConversion"/>
  </si>
  <si>
    <t>합계</t>
    <phoneticPr fontId="2" type="noConversion"/>
  </si>
  <si>
    <t>비고</t>
    <phoneticPr fontId="2" type="noConversion"/>
  </si>
  <si>
    <t>2way valve</t>
    <phoneticPr fontId="2" type="noConversion"/>
  </si>
  <si>
    <t>main board</t>
    <phoneticPr fontId="2" type="noConversion"/>
  </si>
  <si>
    <t>총 합</t>
    <phoneticPr fontId="2" type="noConversion"/>
  </si>
  <si>
    <t>대분류</t>
    <phoneticPr fontId="2" type="noConversion"/>
  </si>
  <si>
    <t>fluidics</t>
    <phoneticPr fontId="2" type="noConversion"/>
  </si>
  <si>
    <t>mixer motor 가격</t>
    <phoneticPr fontId="2" type="noConversion"/>
  </si>
  <si>
    <t>motor 및 기타 board 금액 제외</t>
    <phoneticPr fontId="2" type="noConversion"/>
  </si>
  <si>
    <t>삼성단가 small vessel 가격</t>
    <phoneticPr fontId="2" type="noConversion"/>
  </si>
  <si>
    <t>needle valve</t>
    <phoneticPr fontId="2" type="noConversion"/>
  </si>
  <si>
    <t>외함</t>
    <phoneticPr fontId="2" type="noConversion"/>
  </si>
  <si>
    <t xml:space="preserve"> GMTI 제작 비용</t>
    <phoneticPr fontId="2" type="noConversion"/>
  </si>
  <si>
    <t>GMTI 단가표</t>
    <phoneticPr fontId="2" type="noConversion"/>
  </si>
  <si>
    <t>burette assy.
(모터, O-ring, 뷰렛, 피스톤, valve)</t>
    <phoneticPr fontId="2" type="noConversion"/>
  </si>
  <si>
    <t>PC</t>
    <phoneticPr fontId="2" type="noConversion"/>
  </si>
  <si>
    <t>leak sensor</t>
    <phoneticPr fontId="2" type="noConversion"/>
  </si>
  <si>
    <t>전장</t>
    <phoneticPr fontId="2" type="noConversion"/>
  </si>
  <si>
    <t>보드</t>
    <phoneticPr fontId="2" type="noConversion"/>
  </si>
  <si>
    <t>※ 붉은색으로 표시된 항목은 금액 예상가</t>
    <phoneticPr fontId="2" type="noConversion"/>
  </si>
  <si>
    <t>Nu-2000 예상 제작 비용 (1대)</t>
    <phoneticPr fontId="2" type="noConversion"/>
  </si>
  <si>
    <t>Nu-2000 예상 제작 비용 (100대)</t>
    <phoneticPr fontId="2" type="noConversion"/>
  </si>
  <si>
    <t>MFC</t>
    <phoneticPr fontId="2" type="noConversion"/>
  </si>
  <si>
    <t>U803(McMillan)</t>
    <phoneticPr fontId="2" type="noConversion"/>
  </si>
  <si>
    <t>광학모듈</t>
    <phoneticPr fontId="2" type="noConversion"/>
  </si>
  <si>
    <t>UV module</t>
    <phoneticPr fontId="2" type="noConversion"/>
  </si>
  <si>
    <t>IR module</t>
    <phoneticPr fontId="2" type="noConversion"/>
  </si>
  <si>
    <t>비고 (제조사)</t>
    <phoneticPr fontId="2" type="noConversion"/>
  </si>
  <si>
    <t>LS-72S-N-2M (FNS)</t>
    <phoneticPr fontId="2" type="noConversion"/>
  </si>
  <si>
    <t>U803-2-C-CV6-F4-P20-FN (McMillan)</t>
    <phoneticPr fontId="2" type="noConversion"/>
  </si>
  <si>
    <t>항온</t>
    <phoneticPr fontId="2" type="noConversion"/>
  </si>
  <si>
    <t>peltier module</t>
    <phoneticPr fontId="2" type="noConversion"/>
  </si>
  <si>
    <t>온도제어기</t>
    <phoneticPr fontId="2" type="noConversion"/>
  </si>
  <si>
    <t>ML-D2HSS (한영 넉스)</t>
    <phoneticPr fontId="2" type="noConversion"/>
  </si>
  <si>
    <t>(그린 써모)</t>
    <phoneticPr fontId="2" type="noConversion"/>
  </si>
  <si>
    <t>LCD</t>
    <phoneticPr fontId="2" type="noConversion"/>
  </si>
  <si>
    <t>터치 LCD</t>
    <phoneticPr fontId="2" type="noConversion"/>
  </si>
  <si>
    <t>nextion LCD 7inch (Nextion)</t>
    <phoneticPr fontId="2" type="noConversion"/>
  </si>
  <si>
    <t>LVN20-S07 (SMC)</t>
    <phoneticPr fontId="2" type="noConversion"/>
  </si>
  <si>
    <t>1/4"(out), 1/8"(in) (SMC)</t>
    <phoneticPr fontId="2" type="noConversion"/>
  </si>
  <si>
    <t>40*40*10 fan</t>
    <phoneticPr fontId="2" type="noConversion"/>
  </si>
  <si>
    <t>팬커버</t>
    <phoneticPr fontId="2" type="noConversion"/>
  </si>
  <si>
    <t>KFC-90S(KEM)</t>
    <phoneticPr fontId="2" type="noConversion"/>
  </si>
  <si>
    <t>핑거가드(60)</t>
    <phoneticPr fontId="2" type="noConversion"/>
  </si>
  <si>
    <t>HF-G60(타카치전기공업)</t>
    <phoneticPr fontId="2" type="noConversion"/>
  </si>
  <si>
    <t>핑거가드(40)</t>
    <phoneticPr fontId="2" type="noConversion"/>
  </si>
  <si>
    <t>HF-G40(타카치전기공업)</t>
    <phoneticPr fontId="2" type="noConversion"/>
  </si>
  <si>
    <t>단열스펀지테이프</t>
    <phoneticPr fontId="2" type="noConversion"/>
  </si>
  <si>
    <t>HOPET3-50-20(MISUMI)</t>
    <phoneticPr fontId="2" type="noConversion"/>
  </si>
  <si>
    <t>토크 힌지</t>
    <phoneticPr fontId="2" type="noConversion"/>
  </si>
  <si>
    <t>HG-MF15-WT(SUGATSUNE)</t>
    <phoneticPr fontId="2" type="noConversion"/>
  </si>
  <si>
    <t>* 볼트류 잡자재
* total: 499,510원 = demo 2대 분 수량</t>
    <phoneticPr fontId="2" type="noConversion"/>
  </si>
  <si>
    <t>외함 가공품</t>
    <phoneticPr fontId="2" type="noConversion"/>
  </si>
  <si>
    <t>* 가공, 조립비 포함(용접, 본딩)
* 추가 제작품 수량 제외</t>
    <phoneticPr fontId="2" type="noConversion"/>
  </si>
  <si>
    <t>손잡이볼트 M3-12</t>
    <phoneticPr fontId="2" type="noConversion"/>
  </si>
  <si>
    <t>손잡이볼트 M4-12</t>
    <phoneticPr fontId="2" type="noConversion"/>
  </si>
  <si>
    <t>(PEEK)렌치 M4-10</t>
    <phoneticPr fontId="2" type="noConversion"/>
  </si>
  <si>
    <t>(PEEK)렌치 M4-15</t>
    <phoneticPr fontId="2" type="noConversion"/>
  </si>
  <si>
    <t>(PEEK)십자접시 M3-6</t>
    <phoneticPr fontId="2" type="noConversion"/>
  </si>
  <si>
    <t>(PEEK)십자접시 M3-8</t>
    <phoneticPr fontId="2" type="noConversion"/>
  </si>
  <si>
    <t>(PEEK)평와셔 M4</t>
    <phoneticPr fontId="2" type="noConversion"/>
  </si>
  <si>
    <t>(POM)지지대볼트 M3-20</t>
    <phoneticPr fontId="2" type="noConversion"/>
  </si>
  <si>
    <t>(SUS)지지대볼트 M3-30</t>
    <phoneticPr fontId="2" type="noConversion"/>
  </si>
  <si>
    <t>(SUS)지지대볼트 M3-40</t>
    <phoneticPr fontId="2" type="noConversion"/>
  </si>
  <si>
    <t>(SUS)지지대볼트 M3-50</t>
    <phoneticPr fontId="2" type="noConversion"/>
  </si>
  <si>
    <t>(PEEK)렌치 M3-6</t>
    <phoneticPr fontId="2" type="noConversion"/>
  </si>
  <si>
    <t>60*60*15 fan</t>
    <phoneticPr fontId="2" type="noConversion"/>
  </si>
  <si>
    <t>(PEEK)렌치 M3-15</t>
    <phoneticPr fontId="2" type="noConversion"/>
  </si>
  <si>
    <t>(PEEK)십자접시 M6-10</t>
    <phoneticPr fontId="2" type="noConversion"/>
  </si>
  <si>
    <t>YL4010HB24(팬창고)</t>
    <phoneticPr fontId="2" type="noConversion"/>
  </si>
  <si>
    <t>2406VL-05W-B49-B01(NMB, 팬창고)</t>
    <phoneticPr fontId="2" type="noConversion"/>
  </si>
  <si>
    <t>전원 switch</t>
    <phoneticPr fontId="2" type="noConversion"/>
  </si>
  <si>
    <t>전원 COM 단자대</t>
    <phoneticPr fontId="2" type="noConversion"/>
  </si>
  <si>
    <t>Terminal 단자대</t>
    <phoneticPr fontId="2" type="noConversion"/>
  </si>
  <si>
    <t>WB242D1121(디바이스마트)</t>
    <phoneticPr fontId="2" type="noConversion"/>
  </si>
  <si>
    <t>SA-COM20D(삼원액트 IOLINK)</t>
    <phoneticPr fontId="2" type="noConversion"/>
  </si>
  <si>
    <t>PT2,5/3209510(인투피온)</t>
    <phoneticPr fontId="2" type="noConversion"/>
  </si>
  <si>
    <t>needle valve fitting</t>
    <phoneticPr fontId="2" type="noConversion"/>
  </si>
  <si>
    <t>1/4" neddle valve redeucer, LQ-2U03(SMC)</t>
    <phoneticPr fontId="2" type="noConversion"/>
  </si>
  <si>
    <t>FET board</t>
    <phoneticPr fontId="2" type="noConversion"/>
  </si>
  <si>
    <t>RTD sensor</t>
    <phoneticPr fontId="2" type="noConversion"/>
  </si>
  <si>
    <t>위키옵틱스(외주)</t>
    <phoneticPr fontId="2" type="noConversion"/>
  </si>
  <si>
    <t>1set</t>
    <phoneticPr fontId="2" type="noConversion"/>
  </si>
  <si>
    <t>10set</t>
    <phoneticPr fontId="2" type="noConversion"/>
  </si>
  <si>
    <t>20set</t>
    <phoneticPr fontId="2" type="noConversion"/>
  </si>
  <si>
    <t>30set</t>
    <phoneticPr fontId="2" type="noConversion"/>
  </si>
  <si>
    <t>50set</t>
    <phoneticPr fontId="2" type="noConversion"/>
  </si>
  <si>
    <t>100set</t>
    <phoneticPr fontId="2" type="noConversion"/>
  </si>
  <si>
    <r>
      <rPr>
        <b/>
        <sz val="14"/>
        <color theme="1"/>
        <rFont val="맑은 고딕"/>
        <family val="3"/>
        <charset val="129"/>
      </rPr>
      <t>※</t>
    </r>
    <r>
      <rPr>
        <b/>
        <sz val="14"/>
        <color theme="1"/>
        <rFont val="맑은 고딕"/>
        <family val="3"/>
        <charset val="129"/>
        <scheme val="minor"/>
      </rPr>
      <t>광학모듈 양산 단가 - 위키옵틱스</t>
    </r>
    <phoneticPr fontId="2" type="noConversion"/>
  </si>
  <si>
    <t>discount %</t>
    <phoneticPr fontId="2" type="noConversion"/>
  </si>
  <si>
    <t>% / 1set</t>
    <phoneticPr fontId="2" type="noConversion"/>
  </si>
  <si>
    <t>- price</t>
    <phoneticPr fontId="2" type="noConversion"/>
  </si>
  <si>
    <t>광학 모듈 양산 단가 - 위키옵틱스</t>
    <phoneticPr fontId="2" type="noConversion"/>
  </si>
  <si>
    <t>Nu-2000 제작 비용(예상)</t>
    <phoneticPr fontId="2" type="noConversion"/>
  </si>
  <si>
    <t>100set</t>
  </si>
  <si>
    <t>Nu-2000 제작 비용_211124</t>
    <phoneticPr fontId="2" type="noConversion"/>
  </si>
  <si>
    <t>Nu-2000 제작 비용_230403</t>
    <phoneticPr fontId="2" type="noConversion"/>
  </si>
  <si>
    <t>U803-3-C-CV6-F4-P20-FN</t>
    <phoneticPr fontId="2" type="noConversion"/>
  </si>
  <si>
    <t>납기</t>
    <phoneticPr fontId="2" type="noConversion"/>
  </si>
  <si>
    <t>8주</t>
    <phoneticPr fontId="2" type="noConversion"/>
  </si>
  <si>
    <t>16주</t>
    <phoneticPr fontId="2" type="noConversion"/>
  </si>
  <si>
    <t>2년이상</t>
    <phoneticPr fontId="2" type="noConversion"/>
  </si>
  <si>
    <t>대체품 조사 필요</t>
    <phoneticPr fontId="2" type="noConversion"/>
  </si>
  <si>
    <t>1/4"-1/4" , 1/8"-1/8" CKD valve</t>
    <phoneticPr fontId="2" type="noConversion"/>
  </si>
  <si>
    <t>Nu-2000 제작 비용 (5대)</t>
    <phoneticPr fontId="2" type="noConversion"/>
  </si>
  <si>
    <t>U803-3-C-CV6-F4-P20-FN (McMillan)</t>
    <phoneticPr fontId="2" type="noConversion"/>
  </si>
  <si>
    <t>Pt100(테프론코팅 5ea, 일반 5ea)</t>
    <phoneticPr fontId="2" type="noConversion"/>
  </si>
  <si>
    <t>10.1'' Touch LCD</t>
    <phoneticPr fontId="2" type="noConversion"/>
  </si>
  <si>
    <t>NX1060P101-011R-I</t>
    <phoneticPr fontId="2" type="noConversion"/>
  </si>
  <si>
    <t>FET Board</t>
    <phoneticPr fontId="2" type="noConversion"/>
  </si>
  <si>
    <t>Main Board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</si>
</sst>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26" formatCode="\$#,##0.00_);[Red]\(\$#,##0.00\)"/>
    <numFmt numFmtId="176" formatCode="&quot;₩&quot;#,##0"/>
    <numFmt numFmtId="177" formatCode="&quot;₩&quot;#,##0_);[Red]\(&quot;₩&quot;#,##0\)"/>
  </numFmts>
  <fonts count="14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7"/>
      <color rgb="FF0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176" fontId="0" fillId="0" borderId="0" xfId="0" applyNumberFormat="1">
      <alignment vertical="center"/>
    </xf>
    <xf numFmtId="26" fontId="0" fillId="0" borderId="0" xfId="0" applyNumberFormat="1">
      <alignment vertical="center"/>
    </xf>
    <xf numFmtId="176" fontId="1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11" xfId="0" applyNumberForma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1" xfId="0" applyFont="1" applyBorder="1">
      <alignment vertical="center"/>
    </xf>
    <xf numFmtId="176" fontId="4" fillId="6" borderId="8" xfId="0" applyNumberFormat="1" applyFont="1" applyFill="1" applyBorder="1">
      <alignment vertical="center"/>
    </xf>
    <xf numFmtId="0" fontId="0" fillId="6" borderId="9" xfId="0" applyFill="1" applyBorder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76" fontId="0" fillId="0" borderId="1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26" fontId="7" fillId="0" borderId="0" xfId="0" applyNumberFormat="1" applyFont="1" applyAlignment="1">
      <alignment horizontal="right" vertical="center" wrapText="1"/>
    </xf>
    <xf numFmtId="0" fontId="0" fillId="7" borderId="0" xfId="0" applyFill="1">
      <alignment vertical="center"/>
    </xf>
    <xf numFmtId="176" fontId="0" fillId="7" borderId="0" xfId="0" applyNumberFormat="1" applyFill="1">
      <alignment vertical="center"/>
    </xf>
    <xf numFmtId="26" fontId="0" fillId="7" borderId="0" xfId="0" applyNumberFormat="1" applyFill="1">
      <alignment vertical="center"/>
    </xf>
    <xf numFmtId="14" fontId="0" fillId="7" borderId="0" xfId="0" applyNumberFormat="1" applyFill="1">
      <alignment vertical="center"/>
    </xf>
    <xf numFmtId="0" fontId="1" fillId="7" borderId="0" xfId="0" applyFont="1" applyFill="1">
      <alignment vertical="center"/>
    </xf>
    <xf numFmtId="26" fontId="7" fillId="7" borderId="0" xfId="0" applyNumberFormat="1" applyFont="1" applyFill="1" applyAlignment="1">
      <alignment horizontal="right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176" fontId="8" fillId="0" borderId="1" xfId="0" applyNumberFormat="1" applyFont="1" applyBorder="1">
      <alignment vertical="center"/>
    </xf>
    <xf numFmtId="0" fontId="6" fillId="0" borderId="14" xfId="0" applyFont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6" fillId="0" borderId="13" xfId="0" applyFont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176" fontId="8" fillId="0" borderId="11" xfId="0" applyNumberFormat="1" applyFont="1" applyBorder="1">
      <alignment vertical="center"/>
    </xf>
    <xf numFmtId="0" fontId="0" fillId="0" borderId="11" xfId="0" applyBorder="1" applyAlignment="1">
      <alignment horizontal="center" vertical="center"/>
    </xf>
    <xf numFmtId="26" fontId="0" fillId="0" borderId="17" xfId="0" applyNumberFormat="1" applyBorder="1">
      <alignment vertical="center"/>
    </xf>
    <xf numFmtId="26" fontId="0" fillId="0" borderId="19" xfId="0" applyNumberFormat="1" applyBorder="1">
      <alignment vertical="center"/>
    </xf>
    <xf numFmtId="0" fontId="6" fillId="0" borderId="12" xfId="0" applyFont="1" applyBorder="1" applyAlignment="1">
      <alignment horizontal="left" vertical="center" wrapText="1"/>
    </xf>
    <xf numFmtId="177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0" fontId="11" fillId="0" borderId="0" xfId="0" applyFont="1">
      <alignment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42" fontId="0" fillId="7" borderId="26" xfId="0" applyNumberFormat="1" applyFill="1" applyBorder="1">
      <alignment vertical="center"/>
    </xf>
    <xf numFmtId="42" fontId="0" fillId="7" borderId="22" xfId="0" applyNumberFormat="1" applyFill="1" applyBorder="1">
      <alignment vertical="center"/>
    </xf>
    <xf numFmtId="42" fontId="0" fillId="7" borderId="14" xfId="0" applyNumberFormat="1" applyFill="1" applyBorder="1">
      <alignment vertical="center"/>
    </xf>
    <xf numFmtId="42" fontId="0" fillId="7" borderId="17" xfId="0" applyNumberFormat="1" applyFill="1" applyBorder="1">
      <alignment vertical="center"/>
    </xf>
    <xf numFmtId="42" fontId="0" fillId="7" borderId="11" xfId="0" applyNumberFormat="1" applyFill="1" applyBorder="1">
      <alignment vertical="center"/>
    </xf>
    <xf numFmtId="42" fontId="0" fillId="7" borderId="12" xfId="0" applyNumberFormat="1" applyFill="1" applyBorder="1">
      <alignment vertical="center"/>
    </xf>
    <xf numFmtId="42" fontId="4" fillId="7" borderId="25" xfId="0" applyNumberFormat="1" applyFont="1" applyFill="1" applyBorder="1">
      <alignment vertical="center"/>
    </xf>
    <xf numFmtId="42" fontId="4" fillId="7" borderId="23" xfId="0" applyNumberFormat="1" applyFont="1" applyFill="1" applyBorder="1">
      <alignment vertical="center"/>
    </xf>
    <xf numFmtId="42" fontId="4" fillId="7" borderId="24" xfId="0" applyNumberFormat="1" applyFont="1" applyFill="1" applyBorder="1">
      <alignment vertical="center"/>
    </xf>
    <xf numFmtId="0" fontId="4" fillId="7" borderId="0" xfId="0" quotePrefix="1" applyFont="1" applyFill="1" applyAlignment="1">
      <alignment horizontal="center" vertical="center"/>
    </xf>
    <xf numFmtId="42" fontId="4" fillId="7" borderId="0" xfId="0" applyNumberFormat="1" applyFont="1" applyFill="1">
      <alignment vertical="center"/>
    </xf>
    <xf numFmtId="42" fontId="5" fillId="7" borderId="0" xfId="0" applyNumberFormat="1" applyFont="1" applyFill="1">
      <alignment vertical="center"/>
    </xf>
    <xf numFmtId="0" fontId="0" fillId="7" borderId="0" xfId="0" applyFill="1" applyAlignment="1">
      <alignment horizontal="center" vertical="center"/>
    </xf>
    <xf numFmtId="9" fontId="0" fillId="7" borderId="0" xfId="2" applyFont="1" applyFill="1">
      <alignment vertical="center"/>
    </xf>
    <xf numFmtId="0" fontId="5" fillId="7" borderId="0" xfId="0" applyFont="1" applyFill="1" applyAlignment="1">
      <alignment horizontal="center" vertical="center"/>
    </xf>
    <xf numFmtId="9" fontId="0" fillId="7" borderId="0" xfId="0" applyNumberFormat="1" applyFill="1">
      <alignment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28" xfId="0" applyFont="1" applyFill="1" applyBorder="1" applyAlignment="1">
      <alignment horizontal="center" vertical="center"/>
    </xf>
    <xf numFmtId="176" fontId="4" fillId="4" borderId="19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7" fontId="0" fillId="0" borderId="6" xfId="0" applyNumberFormat="1" applyBorder="1">
      <alignment vertical="center"/>
    </xf>
    <xf numFmtId="176" fontId="4" fillId="4" borderId="33" xfId="0" applyNumberFormat="1" applyFont="1" applyFill="1" applyBorder="1" applyAlignment="1">
      <alignment horizontal="center" vertical="center"/>
    </xf>
    <xf numFmtId="177" fontId="0" fillId="0" borderId="33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176" fontId="0" fillId="0" borderId="34" xfId="0" applyNumberFormat="1" applyBorder="1" applyAlignment="1">
      <alignment horizontal="center" vertical="center"/>
    </xf>
    <xf numFmtId="176" fontId="4" fillId="6" borderId="35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26" fontId="0" fillId="0" borderId="19" xfId="0" applyNumberFormat="1" applyBorder="1" applyAlignment="1">
      <alignment horizontal="right" vertical="center"/>
    </xf>
    <xf numFmtId="177" fontId="0" fillId="0" borderId="19" xfId="0" applyNumberFormat="1" applyBorder="1" applyAlignment="1">
      <alignment horizontal="right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6" fontId="4" fillId="3" borderId="18" xfId="0" applyNumberFormat="1" applyFont="1" applyFill="1" applyBorder="1" applyAlignment="1">
      <alignment horizontal="center" vertical="center"/>
    </xf>
    <xf numFmtId="26" fontId="4" fillId="3" borderId="3" xfId="0" applyNumberFormat="1" applyFont="1" applyFill="1" applyBorder="1" applyAlignment="1">
      <alignment horizontal="center" vertical="center"/>
    </xf>
    <xf numFmtId="26" fontId="4" fillId="3" borderId="4" xfId="0" applyNumberFormat="1" applyFont="1" applyFill="1" applyBorder="1" applyAlignment="1">
      <alignment horizontal="center" vertical="center"/>
    </xf>
    <xf numFmtId="26" fontId="4" fillId="6" borderId="20" xfId="0" applyNumberFormat="1" applyFont="1" applyFill="1" applyBorder="1" applyAlignment="1">
      <alignment horizontal="center" vertical="center"/>
    </xf>
    <xf numFmtId="26" fontId="4" fillId="6" borderId="8" xfId="0" applyNumberFormat="1" applyFont="1" applyFill="1" applyBorder="1" applyAlignment="1">
      <alignment horizontal="center" vertical="center"/>
    </xf>
    <xf numFmtId="176" fontId="4" fillId="4" borderId="19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26" fontId="4" fillId="3" borderId="32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 vertical="center"/>
    </xf>
    <xf numFmtId="0" fontId="12" fillId="9" borderId="31" xfId="0" applyFont="1" applyFill="1" applyBorder="1" applyAlignment="1">
      <alignment horizontal="center" vertical="center"/>
    </xf>
    <xf numFmtId="0" fontId="12" fillId="9" borderId="30" xfId="0" applyFont="1" applyFill="1" applyBorder="1" applyAlignment="1">
      <alignment horizontal="center" vertical="center"/>
    </xf>
    <xf numFmtId="0" fontId="4" fillId="11" borderId="1" xfId="0" applyFont="1" applyFill="1" applyBorder="1">
      <alignment vertical="center"/>
    </xf>
    <xf numFmtId="176" fontId="8" fillId="11" borderId="1" xfId="0" applyNumberFormat="1" applyFon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176" fontId="0" fillId="11" borderId="1" xfId="0" applyNumberFormat="1" applyFill="1" applyBorder="1">
      <alignment vertical="center"/>
    </xf>
    <xf numFmtId="0" fontId="6" fillId="11" borderId="12" xfId="0" applyFont="1" applyFill="1" applyBorder="1" applyAlignment="1">
      <alignment horizontal="center" vertical="center"/>
    </xf>
    <xf numFmtId="0" fontId="4" fillId="11" borderId="11" xfId="0" applyFont="1" applyFill="1" applyBorder="1">
      <alignment vertical="center"/>
    </xf>
    <xf numFmtId="176" fontId="8" fillId="11" borderId="11" xfId="0" applyNumberFormat="1" applyFont="1" applyFill="1" applyBorder="1">
      <alignment vertical="center"/>
    </xf>
    <xf numFmtId="0" fontId="0" fillId="11" borderId="11" xfId="0" applyFill="1" applyBorder="1" applyAlignment="1">
      <alignment horizontal="center" vertical="center"/>
    </xf>
    <xf numFmtId="0" fontId="6" fillId="11" borderId="12" xfId="0" applyFont="1" applyFill="1" applyBorder="1" applyAlignment="1">
      <alignment horizontal="left" vertical="center" wrapText="1"/>
    </xf>
    <xf numFmtId="0" fontId="6" fillId="11" borderId="13" xfId="0" applyFont="1" applyFill="1" applyBorder="1" applyAlignment="1">
      <alignment horizontal="left" vertical="center"/>
    </xf>
    <xf numFmtId="176" fontId="0" fillId="11" borderId="11" xfId="0" applyNumberFormat="1" applyFill="1" applyBorder="1" applyAlignment="1">
      <alignment horizontal="right" vertical="center"/>
    </xf>
    <xf numFmtId="0" fontId="5" fillId="11" borderId="1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left" vertical="center" wrapText="1"/>
    </xf>
    <xf numFmtId="0" fontId="6" fillId="11" borderId="6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 wrapText="1"/>
    </xf>
  </cellXfs>
  <cellStyles count="3">
    <cellStyle name="백분율" xfId="2" builtinId="5"/>
    <cellStyle name="표준" xfId="0" builtinId="0"/>
    <cellStyle name="표준 2" xfId="1" xr:uid="{13597D1C-E15B-4C34-883D-9D3CDA8C77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519169</xdr:colOff>
      <xdr:row>2</xdr:row>
      <xdr:rowOff>370018</xdr:rowOff>
    </xdr:from>
    <xdr:to>
      <xdr:col>29</xdr:col>
      <xdr:colOff>225911</xdr:colOff>
      <xdr:row>9</xdr:row>
      <xdr:rowOff>25213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D7E73BC2-BACB-41CF-93B9-995FFA646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2934" y="1053577"/>
          <a:ext cx="7102624" cy="13809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607694</xdr:colOff>
      <xdr:row>10</xdr:row>
      <xdr:rowOff>64771</xdr:rowOff>
    </xdr:from>
    <xdr:to>
      <xdr:col>29</xdr:col>
      <xdr:colOff>207392</xdr:colOff>
      <xdr:row>17</xdr:row>
      <xdr:rowOff>190500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77344C6-FA41-288C-A028-5645E28A4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2494" y="2674621"/>
          <a:ext cx="6933948" cy="16592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519169</xdr:colOff>
      <xdr:row>2</xdr:row>
      <xdr:rowOff>370018</xdr:rowOff>
    </xdr:from>
    <xdr:to>
      <xdr:col>30</xdr:col>
      <xdr:colOff>225911</xdr:colOff>
      <xdr:row>9</xdr:row>
      <xdr:rowOff>25213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1D7B155E-7327-408F-B6BD-A82AB788B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63969" y="1074868"/>
          <a:ext cx="7250542" cy="1322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607694</xdr:colOff>
      <xdr:row>10</xdr:row>
      <xdr:rowOff>64771</xdr:rowOff>
    </xdr:from>
    <xdr:to>
      <xdr:col>30</xdr:col>
      <xdr:colOff>207392</xdr:colOff>
      <xdr:row>17</xdr:row>
      <xdr:rowOff>190500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7C08F0C-D961-48B1-8942-7D4F2280B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2494" y="2646046"/>
          <a:ext cx="7143498" cy="1592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1DE6-5CD8-4E24-80CC-78B6C2EF2DC8}">
  <sheetPr>
    <pageSetUpPr fitToPage="1"/>
  </sheetPr>
  <dimension ref="A1:V73"/>
  <sheetViews>
    <sheetView showGridLines="0" zoomScaleNormal="100" workbookViewId="0">
      <selection activeCell="C8" sqref="C8"/>
    </sheetView>
  </sheetViews>
  <sheetFormatPr defaultRowHeight="16.5"/>
  <cols>
    <col min="1" max="1" width="4.25" customWidth="1"/>
    <col min="2" max="2" width="10.5" bestFit="1" customWidth="1"/>
    <col min="3" max="3" width="21.375" bestFit="1" customWidth="1"/>
    <col min="4" max="4" width="13.25" style="1" customWidth="1"/>
    <col min="5" max="5" width="5.25" bestFit="1" customWidth="1"/>
    <col min="6" max="6" width="13.625" bestFit="1" customWidth="1"/>
    <col min="7" max="7" width="36.125" customWidth="1"/>
    <col min="8" max="8" width="9.875" style="2" hidden="1" customWidth="1"/>
    <col min="9" max="9" width="10.625" style="1" hidden="1" customWidth="1"/>
    <col min="10" max="10" width="13.625" style="1" hidden="1" customWidth="1"/>
    <col min="11" max="11" width="30.875" hidden="1" customWidth="1"/>
    <col min="12" max="12" width="3.25" customWidth="1"/>
    <col min="13" max="13" width="10.75" bestFit="1" customWidth="1"/>
    <col min="14" max="14" width="16.625" bestFit="1" customWidth="1"/>
    <col min="15" max="15" width="11.25" bestFit="1" customWidth="1"/>
    <col min="16" max="16" width="5.25" bestFit="1" customWidth="1"/>
    <col min="17" max="17" width="15.375" bestFit="1" customWidth="1"/>
    <col min="18" max="18" width="37.125" bestFit="1" customWidth="1"/>
  </cols>
  <sheetData>
    <row r="1" spans="1:22" ht="38.25">
      <c r="A1" s="22"/>
      <c r="B1" s="87" t="s">
        <v>23</v>
      </c>
      <c r="C1" s="87"/>
      <c r="D1" s="87"/>
      <c r="E1" s="87"/>
      <c r="F1" s="87"/>
      <c r="G1" s="87"/>
      <c r="H1" s="87"/>
      <c r="I1" s="87"/>
      <c r="J1" s="87"/>
      <c r="K1" s="87"/>
      <c r="L1" s="22"/>
      <c r="M1" s="87" t="s">
        <v>24</v>
      </c>
      <c r="N1" s="87"/>
      <c r="O1" s="87"/>
      <c r="P1" s="87"/>
      <c r="Q1" s="87"/>
      <c r="R1" s="87"/>
      <c r="S1" s="35"/>
      <c r="T1" s="35"/>
      <c r="U1" s="35"/>
      <c r="V1" s="35"/>
    </row>
    <row r="2" spans="1:22" ht="17.25" thickBot="1">
      <c r="A2" s="22"/>
      <c r="B2" s="22"/>
      <c r="C2" s="22"/>
      <c r="D2" s="23"/>
      <c r="E2" s="22"/>
      <c r="F2" s="22"/>
      <c r="G2" s="22"/>
      <c r="H2" s="24"/>
      <c r="I2" s="23"/>
      <c r="J2" s="23"/>
      <c r="K2" s="25">
        <v>44524</v>
      </c>
      <c r="L2" s="22"/>
    </row>
    <row r="3" spans="1:22" ht="30" customHeight="1">
      <c r="A3" s="22"/>
      <c r="B3" s="91" t="s">
        <v>96</v>
      </c>
      <c r="C3" s="92"/>
      <c r="D3" s="92"/>
      <c r="E3" s="92"/>
      <c r="F3" s="92"/>
      <c r="G3" s="93"/>
      <c r="H3" s="94" t="s">
        <v>15</v>
      </c>
      <c r="I3" s="95"/>
      <c r="J3" s="95"/>
      <c r="K3" s="96"/>
      <c r="L3" s="22"/>
      <c r="M3" s="91" t="s">
        <v>96</v>
      </c>
      <c r="N3" s="92"/>
      <c r="O3" s="92"/>
      <c r="P3" s="92"/>
      <c r="Q3" s="92"/>
      <c r="R3" s="93"/>
      <c r="T3" s="45" t="s">
        <v>95</v>
      </c>
    </row>
    <row r="4" spans="1:22">
      <c r="A4" s="22"/>
      <c r="B4" s="30" t="s">
        <v>8</v>
      </c>
      <c r="C4" s="7" t="s">
        <v>0</v>
      </c>
      <c r="D4" s="8" t="s">
        <v>1</v>
      </c>
      <c r="E4" s="7" t="s">
        <v>2</v>
      </c>
      <c r="F4" s="7" t="s">
        <v>3</v>
      </c>
      <c r="G4" s="9" t="s">
        <v>30</v>
      </c>
      <c r="H4" s="99" t="s">
        <v>16</v>
      </c>
      <c r="I4" s="100"/>
      <c r="J4" s="100"/>
      <c r="K4" s="19" t="s">
        <v>4</v>
      </c>
      <c r="L4" s="22"/>
      <c r="M4" s="30" t="s">
        <v>8</v>
      </c>
      <c r="N4" s="7" t="s">
        <v>0</v>
      </c>
      <c r="O4" s="8" t="s">
        <v>1</v>
      </c>
      <c r="P4" s="7" t="s">
        <v>2</v>
      </c>
      <c r="Q4" s="7" t="s">
        <v>3</v>
      </c>
      <c r="R4" s="9" t="s">
        <v>4</v>
      </c>
    </row>
    <row r="5" spans="1:22" ht="17.45" customHeight="1">
      <c r="A5" s="22"/>
      <c r="B5" s="85" t="s">
        <v>9</v>
      </c>
      <c r="C5" s="10" t="s">
        <v>25</v>
      </c>
      <c r="D5" s="33">
        <v>3500000</v>
      </c>
      <c r="E5" s="17">
        <v>1</v>
      </c>
      <c r="F5" s="4">
        <f>D5*E5</f>
        <v>3500000</v>
      </c>
      <c r="G5" s="28" t="s">
        <v>32</v>
      </c>
      <c r="H5" s="41">
        <v>1193</v>
      </c>
      <c r="I5" s="4">
        <f>H5*1180</f>
        <v>1407740</v>
      </c>
      <c r="J5" s="4">
        <f>I5*E5</f>
        <v>1407740</v>
      </c>
      <c r="K5" s="15"/>
      <c r="L5" s="22"/>
      <c r="M5" s="85" t="s">
        <v>9</v>
      </c>
      <c r="N5" s="10" t="s">
        <v>25</v>
      </c>
      <c r="O5" s="33">
        <v>3200000</v>
      </c>
      <c r="P5" s="17">
        <v>100</v>
      </c>
      <c r="Q5" s="4">
        <f>O5*P5</f>
        <v>320000000</v>
      </c>
      <c r="R5" s="28" t="s">
        <v>26</v>
      </c>
    </row>
    <row r="6" spans="1:22">
      <c r="A6" s="22"/>
      <c r="B6" s="86"/>
      <c r="C6" s="10" t="s">
        <v>19</v>
      </c>
      <c r="D6" s="33">
        <v>108000</v>
      </c>
      <c r="E6" s="17">
        <v>1</v>
      </c>
      <c r="F6" s="4">
        <f t="shared" ref="F6:F42" si="0">D6*E6</f>
        <v>108000</v>
      </c>
      <c r="G6" s="20" t="s">
        <v>31</v>
      </c>
      <c r="H6" s="41">
        <v>355</v>
      </c>
      <c r="I6" s="4">
        <f t="shared" ref="I6:I15" si="1">H6*1180</f>
        <v>418900</v>
      </c>
      <c r="J6" s="4">
        <f t="shared" ref="J6:J27" si="2">I6*E6</f>
        <v>418900</v>
      </c>
      <c r="K6" s="15"/>
      <c r="L6" s="22"/>
      <c r="M6" s="86"/>
      <c r="N6" s="10"/>
      <c r="O6" s="33"/>
      <c r="P6" s="17"/>
      <c r="Q6" s="4"/>
      <c r="R6" s="20"/>
    </row>
    <row r="7" spans="1:22">
      <c r="A7" s="22"/>
      <c r="B7" s="86"/>
      <c r="C7" s="10" t="s">
        <v>5</v>
      </c>
      <c r="D7" s="33">
        <v>416300</v>
      </c>
      <c r="E7" s="17">
        <v>2</v>
      </c>
      <c r="F7" s="4">
        <f t="shared" si="0"/>
        <v>832600</v>
      </c>
      <c r="G7" s="20" t="s">
        <v>42</v>
      </c>
      <c r="H7" s="41">
        <v>455</v>
      </c>
      <c r="I7" s="4">
        <f t="shared" si="1"/>
        <v>536900</v>
      </c>
      <c r="J7" s="4">
        <f t="shared" si="2"/>
        <v>1073800</v>
      </c>
      <c r="K7" s="15"/>
      <c r="L7" s="22"/>
      <c r="M7" s="86"/>
      <c r="N7" s="10"/>
      <c r="O7" s="3"/>
      <c r="P7" s="17"/>
      <c r="Q7" s="4"/>
      <c r="R7" s="20"/>
    </row>
    <row r="8" spans="1:22">
      <c r="A8" s="22"/>
      <c r="B8" s="86"/>
      <c r="C8" s="10" t="s">
        <v>13</v>
      </c>
      <c r="D8" s="4">
        <v>56320</v>
      </c>
      <c r="E8" s="17">
        <v>1</v>
      </c>
      <c r="F8" s="4">
        <f t="shared" si="0"/>
        <v>56320</v>
      </c>
      <c r="G8" s="28" t="s">
        <v>41</v>
      </c>
      <c r="H8" s="41">
        <v>188</v>
      </c>
      <c r="I8" s="4">
        <f t="shared" si="1"/>
        <v>221840</v>
      </c>
      <c r="J8" s="4">
        <f t="shared" ref="J8" si="3">I8*E8</f>
        <v>221840</v>
      </c>
      <c r="K8" s="15"/>
      <c r="L8" s="22"/>
      <c r="M8" s="86"/>
      <c r="N8" s="10"/>
      <c r="O8" s="33"/>
      <c r="P8" s="17"/>
      <c r="Q8" s="4"/>
      <c r="R8" s="31"/>
    </row>
    <row r="9" spans="1:22" ht="18" customHeight="1">
      <c r="A9" s="22"/>
      <c r="B9" s="86"/>
      <c r="C9" s="10" t="s">
        <v>80</v>
      </c>
      <c r="D9" s="4">
        <v>5620</v>
      </c>
      <c r="E9" s="17">
        <v>2</v>
      </c>
      <c r="F9" s="4">
        <f t="shared" si="0"/>
        <v>11240</v>
      </c>
      <c r="G9" s="28" t="s">
        <v>81</v>
      </c>
      <c r="H9" s="41">
        <v>1695.25</v>
      </c>
      <c r="I9" s="4">
        <f t="shared" si="1"/>
        <v>2000395</v>
      </c>
      <c r="J9" s="4">
        <f t="shared" ref="J9" si="4">I9*E9</f>
        <v>4000790</v>
      </c>
      <c r="K9" s="14" t="s">
        <v>17</v>
      </c>
      <c r="L9" s="22"/>
      <c r="M9" s="86"/>
      <c r="N9" s="10"/>
      <c r="O9" s="4"/>
      <c r="P9" s="17"/>
      <c r="Q9" s="4"/>
      <c r="R9" s="28"/>
    </row>
    <row r="10" spans="1:22">
      <c r="A10" s="22"/>
      <c r="B10" s="86"/>
      <c r="C10" s="10" t="s">
        <v>43</v>
      </c>
      <c r="D10" s="4">
        <v>5500</v>
      </c>
      <c r="E10" s="17">
        <v>2</v>
      </c>
      <c r="F10" s="4">
        <f t="shared" si="0"/>
        <v>11000</v>
      </c>
      <c r="G10" s="28" t="s">
        <v>72</v>
      </c>
      <c r="H10" s="41"/>
      <c r="I10" s="4"/>
      <c r="J10" s="4"/>
      <c r="K10" s="14"/>
      <c r="L10" s="22"/>
      <c r="M10" s="86"/>
      <c r="N10" s="10"/>
      <c r="O10" s="4"/>
      <c r="P10" s="17"/>
      <c r="Q10" s="4"/>
      <c r="R10" s="28"/>
    </row>
    <row r="11" spans="1:22">
      <c r="A11" s="22"/>
      <c r="B11" s="85" t="s">
        <v>33</v>
      </c>
      <c r="C11" s="10" t="s">
        <v>34</v>
      </c>
      <c r="D11" s="33">
        <v>500000</v>
      </c>
      <c r="E11" s="17">
        <v>1</v>
      </c>
      <c r="F11" s="4">
        <f t="shared" si="0"/>
        <v>500000</v>
      </c>
      <c r="G11" s="28" t="s">
        <v>37</v>
      </c>
      <c r="H11" s="41">
        <v>7100</v>
      </c>
      <c r="I11" s="4">
        <f t="shared" si="1"/>
        <v>8378000</v>
      </c>
      <c r="J11" s="4">
        <f t="shared" si="2"/>
        <v>8378000</v>
      </c>
      <c r="K11" s="15" t="s">
        <v>12</v>
      </c>
      <c r="L11" s="22"/>
      <c r="M11" s="85" t="s">
        <v>33</v>
      </c>
      <c r="N11" s="10" t="s">
        <v>34</v>
      </c>
      <c r="O11" s="33">
        <v>385000</v>
      </c>
      <c r="P11" s="17">
        <v>100</v>
      </c>
      <c r="Q11" s="4">
        <f t="shared" ref="Q11:Q13" si="5">O11*P11</f>
        <v>38500000</v>
      </c>
      <c r="R11" s="28" t="s">
        <v>37</v>
      </c>
    </row>
    <row r="12" spans="1:22">
      <c r="A12" s="22"/>
      <c r="B12" s="86"/>
      <c r="C12" s="10" t="s">
        <v>35</v>
      </c>
      <c r="D12" s="33">
        <v>138225</v>
      </c>
      <c r="E12" s="17">
        <v>1</v>
      </c>
      <c r="F12" s="4">
        <f t="shared" si="0"/>
        <v>138225</v>
      </c>
      <c r="G12" s="34" t="s">
        <v>36</v>
      </c>
      <c r="H12" s="41">
        <v>943</v>
      </c>
      <c r="I12" s="4">
        <f t="shared" si="1"/>
        <v>1112740</v>
      </c>
      <c r="J12" s="4">
        <f t="shared" si="2"/>
        <v>1112740</v>
      </c>
      <c r="K12" s="15" t="s">
        <v>10</v>
      </c>
      <c r="L12" s="22"/>
      <c r="M12" s="86"/>
      <c r="N12" s="10" t="s">
        <v>35</v>
      </c>
      <c r="O12" s="33">
        <v>108500</v>
      </c>
      <c r="P12" s="17">
        <v>100</v>
      </c>
      <c r="Q12" s="4">
        <f t="shared" si="5"/>
        <v>10850000</v>
      </c>
      <c r="R12" s="34" t="s">
        <v>36</v>
      </c>
    </row>
    <row r="13" spans="1:22">
      <c r="A13" s="22"/>
      <c r="B13" s="86"/>
      <c r="C13" s="10" t="s">
        <v>83</v>
      </c>
      <c r="D13" s="33">
        <v>50000</v>
      </c>
      <c r="E13" s="17">
        <v>2</v>
      </c>
      <c r="F13" s="4">
        <f t="shared" si="0"/>
        <v>100000</v>
      </c>
      <c r="G13" s="34"/>
      <c r="H13" s="41"/>
      <c r="I13" s="4"/>
      <c r="J13" s="4"/>
      <c r="K13" s="15"/>
      <c r="L13" s="22"/>
      <c r="M13" s="86"/>
      <c r="N13" s="10"/>
      <c r="O13" s="33"/>
      <c r="P13" s="17"/>
      <c r="Q13" s="4">
        <f t="shared" si="5"/>
        <v>0</v>
      </c>
      <c r="R13" s="34"/>
    </row>
    <row r="14" spans="1:22">
      <c r="A14" s="22"/>
      <c r="B14" s="30" t="s">
        <v>38</v>
      </c>
      <c r="C14" s="10" t="s">
        <v>39</v>
      </c>
      <c r="D14" s="4">
        <v>135000</v>
      </c>
      <c r="E14" s="17">
        <v>1</v>
      </c>
      <c r="F14" s="4">
        <f t="shared" si="0"/>
        <v>135000</v>
      </c>
      <c r="G14" s="20" t="s">
        <v>40</v>
      </c>
      <c r="H14" s="41">
        <v>2730</v>
      </c>
      <c r="I14" s="4">
        <f t="shared" si="1"/>
        <v>3221400</v>
      </c>
      <c r="J14" s="4">
        <f t="shared" si="2"/>
        <v>3221400</v>
      </c>
      <c r="K14" s="15"/>
      <c r="L14" s="22"/>
      <c r="M14" s="30" t="s">
        <v>18</v>
      </c>
      <c r="N14" s="10"/>
      <c r="O14" s="4"/>
      <c r="P14" s="17"/>
      <c r="Q14" s="4"/>
      <c r="R14" s="20"/>
    </row>
    <row r="15" spans="1:22">
      <c r="A15" s="22"/>
      <c r="B15" s="85" t="s">
        <v>21</v>
      </c>
      <c r="C15" s="10" t="s">
        <v>6</v>
      </c>
      <c r="D15" s="44">
        <v>944166.66666666663</v>
      </c>
      <c r="E15" s="17">
        <v>1</v>
      </c>
      <c r="F15" s="44">
        <f t="shared" si="0"/>
        <v>944166.66666666663</v>
      </c>
      <c r="G15" s="20"/>
      <c r="H15" s="41">
        <v>5500</v>
      </c>
      <c r="I15" s="4">
        <f t="shared" si="1"/>
        <v>6490000</v>
      </c>
      <c r="J15" s="4">
        <f t="shared" si="2"/>
        <v>6490000</v>
      </c>
      <c r="K15" s="15" t="s">
        <v>11</v>
      </c>
      <c r="L15" s="22"/>
      <c r="M15" s="85" t="s">
        <v>21</v>
      </c>
      <c r="N15" s="10"/>
      <c r="O15" s="33"/>
      <c r="P15" s="17"/>
      <c r="Q15" s="4"/>
      <c r="R15" s="20"/>
    </row>
    <row r="16" spans="1:22">
      <c r="A16" s="22"/>
      <c r="B16" s="101"/>
      <c r="C16" s="10" t="s">
        <v>82</v>
      </c>
      <c r="D16" s="43">
        <v>333333</v>
      </c>
      <c r="E16" s="17">
        <v>1</v>
      </c>
      <c r="F16" s="43">
        <f t="shared" si="0"/>
        <v>333333</v>
      </c>
      <c r="G16" s="29"/>
      <c r="H16" s="41"/>
      <c r="I16" s="4"/>
      <c r="J16" s="4"/>
      <c r="K16" s="15"/>
      <c r="L16" s="22"/>
      <c r="M16" s="101"/>
      <c r="N16" s="10"/>
      <c r="O16" s="33"/>
      <c r="P16" s="17"/>
      <c r="Q16" s="4"/>
      <c r="R16" s="29"/>
    </row>
    <row r="17" spans="1:18">
      <c r="A17" s="22"/>
      <c r="B17" s="85" t="s">
        <v>20</v>
      </c>
      <c r="C17" s="10" t="s">
        <v>44</v>
      </c>
      <c r="D17" s="33">
        <v>2800</v>
      </c>
      <c r="E17" s="17">
        <v>2</v>
      </c>
      <c r="F17" s="4">
        <f t="shared" si="0"/>
        <v>5600</v>
      </c>
      <c r="G17" s="29" t="s">
        <v>45</v>
      </c>
      <c r="H17" s="41"/>
      <c r="I17" s="4"/>
      <c r="J17" s="4"/>
      <c r="K17" s="15"/>
      <c r="L17" s="22"/>
      <c r="M17" s="37"/>
      <c r="N17" s="10"/>
      <c r="O17" s="33"/>
      <c r="P17" s="17"/>
      <c r="Q17" s="4"/>
      <c r="R17" s="29"/>
    </row>
    <row r="18" spans="1:18">
      <c r="A18" s="22"/>
      <c r="B18" s="86"/>
      <c r="C18" s="10" t="s">
        <v>46</v>
      </c>
      <c r="D18" s="33">
        <v>3660</v>
      </c>
      <c r="E18" s="17">
        <v>2</v>
      </c>
      <c r="F18" s="4">
        <f t="shared" si="0"/>
        <v>7320</v>
      </c>
      <c r="G18" s="29" t="s">
        <v>47</v>
      </c>
      <c r="H18" s="41"/>
      <c r="I18" s="4"/>
      <c r="J18" s="4"/>
      <c r="K18" s="15"/>
      <c r="L18" s="22"/>
      <c r="M18" s="37"/>
      <c r="N18" s="10"/>
      <c r="O18" s="33"/>
      <c r="P18" s="17"/>
      <c r="Q18" s="4"/>
      <c r="R18" s="29"/>
    </row>
    <row r="19" spans="1:18">
      <c r="A19" s="22"/>
      <c r="B19" s="86"/>
      <c r="C19" s="10" t="s">
        <v>48</v>
      </c>
      <c r="D19" s="33">
        <v>3182</v>
      </c>
      <c r="E19" s="17">
        <v>2</v>
      </c>
      <c r="F19" s="4">
        <f t="shared" si="0"/>
        <v>6364</v>
      </c>
      <c r="G19" s="29" t="s">
        <v>49</v>
      </c>
      <c r="H19" s="41"/>
      <c r="I19" s="4"/>
      <c r="J19" s="4"/>
      <c r="K19" s="15"/>
      <c r="L19" s="22"/>
      <c r="M19" s="37"/>
      <c r="N19" s="10"/>
      <c r="O19" s="33"/>
      <c r="P19" s="17"/>
      <c r="Q19" s="4"/>
      <c r="R19" s="29"/>
    </row>
    <row r="20" spans="1:18">
      <c r="A20" s="22"/>
      <c r="B20" s="86"/>
      <c r="C20" s="10" t="s">
        <v>50</v>
      </c>
      <c r="D20" s="33">
        <v>14944</v>
      </c>
      <c r="E20" s="17">
        <v>1</v>
      </c>
      <c r="F20" s="4">
        <f t="shared" si="0"/>
        <v>14944</v>
      </c>
      <c r="G20" s="29" t="s">
        <v>51</v>
      </c>
      <c r="H20" s="41"/>
      <c r="I20" s="4"/>
      <c r="J20" s="4"/>
      <c r="K20" s="15"/>
      <c r="L20" s="22"/>
      <c r="M20" s="37"/>
      <c r="N20" s="10"/>
      <c r="O20" s="33"/>
      <c r="P20" s="17"/>
      <c r="Q20" s="4"/>
      <c r="R20" s="29"/>
    </row>
    <row r="21" spans="1:18">
      <c r="A21" s="22"/>
      <c r="B21" s="86"/>
      <c r="C21" s="10" t="s">
        <v>52</v>
      </c>
      <c r="D21" s="33">
        <v>5077</v>
      </c>
      <c r="E21" s="17">
        <v>2</v>
      </c>
      <c r="F21" s="4">
        <f t="shared" si="0"/>
        <v>10154</v>
      </c>
      <c r="G21" s="29" t="s">
        <v>53</v>
      </c>
      <c r="H21" s="41"/>
      <c r="I21" s="4"/>
      <c r="J21" s="4"/>
      <c r="K21" s="15"/>
      <c r="L21" s="22"/>
      <c r="M21" s="37"/>
      <c r="N21" s="10"/>
      <c r="O21" s="33"/>
      <c r="P21" s="17"/>
      <c r="Q21" s="4"/>
      <c r="R21" s="29"/>
    </row>
    <row r="22" spans="1:18">
      <c r="A22" s="22"/>
      <c r="B22" s="86"/>
      <c r="C22" s="10" t="s">
        <v>69</v>
      </c>
      <c r="D22" s="33">
        <v>9350</v>
      </c>
      <c r="E22" s="17">
        <v>2</v>
      </c>
      <c r="F22" s="4">
        <f t="shared" si="0"/>
        <v>18700</v>
      </c>
      <c r="G22" s="29" t="s">
        <v>73</v>
      </c>
      <c r="H22" s="41"/>
      <c r="I22" s="4"/>
      <c r="J22" s="4"/>
      <c r="K22" s="15"/>
      <c r="L22" s="22"/>
      <c r="M22" s="37"/>
      <c r="N22" s="10"/>
      <c r="O22" s="33"/>
      <c r="P22" s="17"/>
      <c r="Q22" s="4"/>
      <c r="R22" s="29"/>
    </row>
    <row r="23" spans="1:18">
      <c r="A23" s="22"/>
      <c r="B23" s="86"/>
      <c r="C23" s="10" t="s">
        <v>74</v>
      </c>
      <c r="D23" s="33">
        <v>7190</v>
      </c>
      <c r="E23" s="17">
        <v>4</v>
      </c>
      <c r="F23" s="4">
        <f t="shared" si="0"/>
        <v>28760</v>
      </c>
      <c r="G23" s="29" t="s">
        <v>77</v>
      </c>
      <c r="H23" s="41"/>
      <c r="I23" s="4"/>
      <c r="J23" s="4"/>
      <c r="K23" s="15"/>
      <c r="L23" s="22"/>
      <c r="M23" s="37"/>
      <c r="N23" s="10"/>
      <c r="O23" s="33"/>
      <c r="P23" s="17"/>
      <c r="Q23" s="4"/>
      <c r="R23" s="29"/>
    </row>
    <row r="24" spans="1:18">
      <c r="A24" s="22"/>
      <c r="B24" s="86"/>
      <c r="C24" s="10" t="s">
        <v>75</v>
      </c>
      <c r="D24" s="33">
        <v>14500</v>
      </c>
      <c r="E24" s="17">
        <v>4</v>
      </c>
      <c r="F24" s="4">
        <f t="shared" si="0"/>
        <v>58000</v>
      </c>
      <c r="G24" s="29" t="s">
        <v>78</v>
      </c>
      <c r="H24" s="41"/>
      <c r="I24" s="4"/>
      <c r="J24" s="4"/>
      <c r="K24" s="15"/>
      <c r="L24" s="22"/>
      <c r="M24" s="37"/>
      <c r="N24" s="10"/>
      <c r="O24" s="33"/>
      <c r="P24" s="17"/>
      <c r="Q24" s="4"/>
      <c r="R24" s="29"/>
    </row>
    <row r="25" spans="1:18">
      <c r="A25" s="22"/>
      <c r="B25" s="86"/>
      <c r="C25" s="10" t="s">
        <v>76</v>
      </c>
      <c r="D25" s="33">
        <v>37500</v>
      </c>
      <c r="E25" s="17">
        <v>2</v>
      </c>
      <c r="F25" s="4">
        <f t="shared" si="0"/>
        <v>75000</v>
      </c>
      <c r="G25" s="29" t="s">
        <v>79</v>
      </c>
      <c r="H25" s="41"/>
      <c r="I25" s="4"/>
      <c r="J25" s="4"/>
      <c r="K25" s="15"/>
      <c r="L25" s="22"/>
      <c r="M25" s="37"/>
      <c r="N25" s="10"/>
      <c r="O25" s="33"/>
      <c r="P25" s="17"/>
      <c r="Q25" s="4"/>
      <c r="R25" s="29"/>
    </row>
    <row r="26" spans="1:18">
      <c r="A26" s="22"/>
      <c r="B26" s="88" t="s">
        <v>27</v>
      </c>
      <c r="C26" s="10" t="s">
        <v>28</v>
      </c>
      <c r="D26" s="33">
        <v>7100000</v>
      </c>
      <c r="E26" s="17">
        <v>1</v>
      </c>
      <c r="F26" s="4">
        <f t="shared" si="0"/>
        <v>7100000</v>
      </c>
      <c r="G26" s="104" t="s">
        <v>84</v>
      </c>
      <c r="H26" s="41">
        <v>349</v>
      </c>
      <c r="I26" s="4">
        <f>H26*1180</f>
        <v>411820</v>
      </c>
      <c r="J26" s="4">
        <f t="shared" si="2"/>
        <v>411820</v>
      </c>
      <c r="K26" s="15"/>
      <c r="L26" s="22"/>
      <c r="M26" s="88" t="s">
        <v>27</v>
      </c>
      <c r="N26" s="10" t="s">
        <v>28</v>
      </c>
      <c r="O26" s="33">
        <v>3700000</v>
      </c>
      <c r="P26" s="17">
        <v>100</v>
      </c>
      <c r="Q26" s="4">
        <f t="shared" ref="Q26:Q27" si="6">O26*P26</f>
        <v>370000000</v>
      </c>
      <c r="R26" s="106"/>
    </row>
    <row r="27" spans="1:18">
      <c r="A27" s="22"/>
      <c r="B27" s="88"/>
      <c r="C27" s="10" t="s">
        <v>29</v>
      </c>
      <c r="D27" s="33">
        <v>8240000</v>
      </c>
      <c r="E27" s="17">
        <v>1</v>
      </c>
      <c r="F27" s="4">
        <f t="shared" si="0"/>
        <v>8240000</v>
      </c>
      <c r="G27" s="105"/>
      <c r="H27" s="41">
        <v>349</v>
      </c>
      <c r="I27" s="4">
        <f t="shared" ref="I27" si="7">H27*1180</f>
        <v>411820</v>
      </c>
      <c r="J27" s="4">
        <f t="shared" si="2"/>
        <v>411820</v>
      </c>
      <c r="K27" s="15"/>
      <c r="L27" s="22"/>
      <c r="M27" s="88"/>
      <c r="N27" s="10" t="s">
        <v>29</v>
      </c>
      <c r="O27" s="33">
        <v>5000000</v>
      </c>
      <c r="P27" s="17">
        <v>100</v>
      </c>
      <c r="Q27" s="4">
        <f t="shared" si="6"/>
        <v>500000000</v>
      </c>
      <c r="R27" s="107"/>
    </row>
    <row r="28" spans="1:18">
      <c r="A28" s="22"/>
      <c r="B28" s="85" t="s">
        <v>14</v>
      </c>
      <c r="C28" s="11" t="s">
        <v>57</v>
      </c>
      <c r="D28" s="38">
        <f t="shared" ref="D28:D41" si="8">F28/E28</f>
        <v>1800</v>
      </c>
      <c r="E28" s="39">
        <v>5</v>
      </c>
      <c r="F28" s="4">
        <v>9000</v>
      </c>
      <c r="G28" s="102" t="s">
        <v>54</v>
      </c>
      <c r="H28" s="40"/>
      <c r="I28" s="5"/>
      <c r="J28" s="5"/>
      <c r="K28" s="18"/>
      <c r="L28" s="22"/>
      <c r="M28" s="32"/>
      <c r="N28" s="11"/>
      <c r="O28" s="38"/>
      <c r="P28" s="39"/>
      <c r="Q28" s="4"/>
      <c r="R28" s="36"/>
    </row>
    <row r="29" spans="1:18">
      <c r="A29" s="22"/>
      <c r="B29" s="86"/>
      <c r="C29" s="11" t="s">
        <v>58</v>
      </c>
      <c r="D29" s="38">
        <f t="shared" si="8"/>
        <v>1900</v>
      </c>
      <c r="E29" s="39">
        <v>10</v>
      </c>
      <c r="F29" s="4">
        <v>19000</v>
      </c>
      <c r="G29" s="103"/>
      <c r="H29" s="40"/>
      <c r="I29" s="5"/>
      <c r="J29" s="5"/>
      <c r="K29" s="18"/>
      <c r="L29" s="22"/>
      <c r="M29" s="32"/>
      <c r="N29" s="11"/>
      <c r="O29" s="38"/>
      <c r="P29" s="39"/>
      <c r="Q29" s="4"/>
      <c r="R29" s="36"/>
    </row>
    <row r="30" spans="1:18">
      <c r="A30" s="22"/>
      <c r="B30" s="86"/>
      <c r="C30" s="11" t="s">
        <v>59</v>
      </c>
      <c r="D30" s="38">
        <f t="shared" si="8"/>
        <v>2100</v>
      </c>
      <c r="E30" s="39">
        <v>50</v>
      </c>
      <c r="F30" s="4">
        <v>105000</v>
      </c>
      <c r="G30" s="103"/>
      <c r="H30" s="40"/>
      <c r="I30" s="5"/>
      <c r="J30" s="5"/>
      <c r="K30" s="18"/>
      <c r="L30" s="22"/>
      <c r="M30" s="32"/>
      <c r="N30" s="11"/>
      <c r="O30" s="38"/>
      <c r="P30" s="39"/>
      <c r="Q30" s="4"/>
      <c r="R30" s="36"/>
    </row>
    <row r="31" spans="1:18">
      <c r="A31" s="22"/>
      <c r="B31" s="86"/>
      <c r="C31" s="11" t="s">
        <v>60</v>
      </c>
      <c r="D31" s="38">
        <f t="shared" si="8"/>
        <v>2800</v>
      </c>
      <c r="E31" s="39">
        <v>10</v>
      </c>
      <c r="F31" s="4">
        <v>28000</v>
      </c>
      <c r="G31" s="103"/>
      <c r="H31" s="40"/>
      <c r="I31" s="5"/>
      <c r="J31" s="5"/>
      <c r="K31" s="18"/>
      <c r="L31" s="22"/>
      <c r="M31" s="32"/>
      <c r="N31" s="11"/>
      <c r="O31" s="38"/>
      <c r="P31" s="39"/>
      <c r="Q31" s="4"/>
      <c r="R31" s="36"/>
    </row>
    <row r="32" spans="1:18">
      <c r="A32" s="22"/>
      <c r="B32" s="86"/>
      <c r="C32" s="11" t="s">
        <v>68</v>
      </c>
      <c r="D32" s="38">
        <f t="shared" si="8"/>
        <v>400</v>
      </c>
      <c r="E32" s="39">
        <v>50</v>
      </c>
      <c r="F32" s="4">
        <v>20000</v>
      </c>
      <c r="G32" s="103"/>
      <c r="H32" s="40"/>
      <c r="I32" s="5"/>
      <c r="J32" s="5"/>
      <c r="K32" s="18"/>
      <c r="L32" s="22"/>
      <c r="M32" s="32"/>
      <c r="N32" s="11"/>
      <c r="O32" s="38"/>
      <c r="P32" s="39"/>
      <c r="Q32" s="4"/>
      <c r="R32" s="36"/>
    </row>
    <row r="33" spans="1:18">
      <c r="A33" s="22"/>
      <c r="B33" s="86"/>
      <c r="C33" s="11" t="s">
        <v>70</v>
      </c>
      <c r="D33" s="38">
        <f t="shared" si="8"/>
        <v>640</v>
      </c>
      <c r="E33" s="39">
        <v>50</v>
      </c>
      <c r="F33" s="4">
        <v>32000</v>
      </c>
      <c r="G33" s="103"/>
      <c r="H33" s="40"/>
      <c r="I33" s="5"/>
      <c r="J33" s="5"/>
      <c r="K33" s="18"/>
      <c r="L33" s="22"/>
      <c r="M33" s="32"/>
      <c r="N33" s="11"/>
      <c r="O33" s="38"/>
      <c r="P33" s="39"/>
      <c r="Q33" s="4"/>
      <c r="R33" s="36"/>
    </row>
    <row r="34" spans="1:18">
      <c r="A34" s="22"/>
      <c r="B34" s="86"/>
      <c r="C34" s="11" t="s">
        <v>61</v>
      </c>
      <c r="D34" s="38">
        <f t="shared" si="8"/>
        <v>790</v>
      </c>
      <c r="E34" s="39">
        <v>100</v>
      </c>
      <c r="F34" s="4">
        <v>79000</v>
      </c>
      <c r="G34" s="103"/>
      <c r="H34" s="40"/>
      <c r="I34" s="5"/>
      <c r="J34" s="5"/>
      <c r="K34" s="18"/>
      <c r="L34" s="22"/>
      <c r="M34" s="32"/>
      <c r="N34" s="11"/>
      <c r="O34" s="38"/>
      <c r="P34" s="39"/>
      <c r="Q34" s="4"/>
      <c r="R34" s="36"/>
    </row>
    <row r="35" spans="1:18">
      <c r="A35" s="22"/>
      <c r="B35" s="86"/>
      <c r="C35" s="11" t="s">
        <v>62</v>
      </c>
      <c r="D35" s="38">
        <f t="shared" si="8"/>
        <v>790</v>
      </c>
      <c r="E35" s="39">
        <v>100</v>
      </c>
      <c r="F35" s="4">
        <v>79000</v>
      </c>
      <c r="G35" s="103"/>
      <c r="H35" s="40"/>
      <c r="I35" s="5"/>
      <c r="J35" s="5"/>
      <c r="K35" s="18"/>
      <c r="L35" s="22"/>
      <c r="M35" s="32"/>
      <c r="N35" s="11"/>
      <c r="O35" s="38"/>
      <c r="P35" s="39"/>
      <c r="Q35" s="4"/>
      <c r="R35" s="36"/>
    </row>
    <row r="36" spans="1:18">
      <c r="A36" s="22"/>
      <c r="B36" s="86"/>
      <c r="C36" s="11" t="s">
        <v>71</v>
      </c>
      <c r="D36" s="38">
        <f t="shared" si="8"/>
        <v>1150</v>
      </c>
      <c r="E36" s="39">
        <v>8</v>
      </c>
      <c r="F36" s="4">
        <v>9200</v>
      </c>
      <c r="G36" s="103"/>
      <c r="H36" s="40"/>
      <c r="I36" s="5"/>
      <c r="J36" s="5"/>
      <c r="K36" s="18"/>
      <c r="L36" s="22"/>
      <c r="M36" s="32"/>
      <c r="N36" s="11"/>
      <c r="O36" s="38"/>
      <c r="P36" s="39"/>
      <c r="Q36" s="4"/>
      <c r="R36" s="36"/>
    </row>
    <row r="37" spans="1:18">
      <c r="A37" s="22"/>
      <c r="B37" s="86"/>
      <c r="C37" s="11" t="s">
        <v>63</v>
      </c>
      <c r="D37" s="38">
        <f t="shared" si="8"/>
        <v>420</v>
      </c>
      <c r="E37" s="39">
        <v>50</v>
      </c>
      <c r="F37" s="4">
        <v>21000</v>
      </c>
      <c r="G37" s="103"/>
      <c r="H37" s="40"/>
      <c r="I37" s="5"/>
      <c r="J37" s="5"/>
      <c r="K37" s="18"/>
      <c r="L37" s="22"/>
      <c r="M37" s="32"/>
      <c r="N37" s="11"/>
      <c r="O37" s="38"/>
      <c r="P37" s="39"/>
      <c r="Q37" s="4"/>
      <c r="R37" s="36"/>
    </row>
    <row r="38" spans="1:18">
      <c r="A38" s="22"/>
      <c r="B38" s="86"/>
      <c r="C38" s="11" t="s">
        <v>64</v>
      </c>
      <c r="D38" s="38">
        <f t="shared" si="8"/>
        <v>210</v>
      </c>
      <c r="E38" s="39">
        <v>10</v>
      </c>
      <c r="F38" s="4">
        <v>2100</v>
      </c>
      <c r="G38" s="103"/>
      <c r="H38" s="40"/>
      <c r="I38" s="5"/>
      <c r="J38" s="5"/>
      <c r="K38" s="18"/>
      <c r="L38" s="22"/>
      <c r="M38" s="32"/>
      <c r="N38" s="11"/>
      <c r="O38" s="38"/>
      <c r="P38" s="39"/>
      <c r="Q38" s="4"/>
      <c r="R38" s="36"/>
    </row>
    <row r="39" spans="1:18">
      <c r="A39" s="22"/>
      <c r="B39" s="86"/>
      <c r="C39" s="11" t="s">
        <v>65</v>
      </c>
      <c r="D39" s="38">
        <f t="shared" si="8"/>
        <v>1000</v>
      </c>
      <c r="E39" s="39">
        <v>20</v>
      </c>
      <c r="F39" s="4">
        <v>20000</v>
      </c>
      <c r="G39" s="103"/>
      <c r="H39" s="40"/>
      <c r="I39" s="5"/>
      <c r="J39" s="5"/>
      <c r="K39" s="18"/>
      <c r="L39" s="22"/>
      <c r="M39" s="32"/>
      <c r="N39" s="11"/>
      <c r="O39" s="38"/>
      <c r="P39" s="39"/>
      <c r="Q39" s="4"/>
      <c r="R39" s="36"/>
    </row>
    <row r="40" spans="1:18">
      <c r="A40" s="22"/>
      <c r="B40" s="86"/>
      <c r="C40" s="11" t="s">
        <v>66</v>
      </c>
      <c r="D40" s="38">
        <f t="shared" si="8"/>
        <v>1200</v>
      </c>
      <c r="E40" s="39">
        <v>4</v>
      </c>
      <c r="F40" s="4">
        <v>4800</v>
      </c>
      <c r="G40" s="103"/>
      <c r="H40" s="40"/>
      <c r="I40" s="5"/>
      <c r="J40" s="5"/>
      <c r="K40" s="18"/>
      <c r="L40" s="22"/>
      <c r="M40" s="32"/>
      <c r="N40" s="11"/>
      <c r="O40" s="38"/>
      <c r="P40" s="39"/>
      <c r="Q40" s="4"/>
      <c r="R40" s="36"/>
    </row>
    <row r="41" spans="1:18">
      <c r="A41" s="22"/>
      <c r="B41" s="86"/>
      <c r="C41" s="11" t="s">
        <v>67</v>
      </c>
      <c r="D41" s="38">
        <f t="shared" si="8"/>
        <v>1700</v>
      </c>
      <c r="E41" s="39">
        <v>4</v>
      </c>
      <c r="F41" s="4">
        <v>6800</v>
      </c>
      <c r="G41" s="103"/>
      <c r="H41" s="40"/>
      <c r="I41" s="5"/>
      <c r="J41" s="5"/>
      <c r="K41" s="18"/>
      <c r="L41" s="22"/>
      <c r="M41" s="32"/>
      <c r="N41" s="11"/>
      <c r="O41" s="38"/>
      <c r="P41" s="39"/>
      <c r="Q41" s="4"/>
      <c r="R41" s="36"/>
    </row>
    <row r="42" spans="1:18" ht="27">
      <c r="A42" s="22"/>
      <c r="B42" s="101"/>
      <c r="C42" s="11" t="s">
        <v>55</v>
      </c>
      <c r="D42" s="16">
        <f>2307400-38400-17000-10000</f>
        <v>2242000</v>
      </c>
      <c r="E42" s="6">
        <v>1</v>
      </c>
      <c r="F42" s="4">
        <f t="shared" si="0"/>
        <v>2242000</v>
      </c>
      <c r="G42" s="42" t="s">
        <v>56</v>
      </c>
      <c r="H42" s="40"/>
      <c r="I42" s="5"/>
      <c r="J42" s="5"/>
      <c r="K42" s="18"/>
      <c r="L42" s="22"/>
      <c r="M42" s="32" t="s">
        <v>14</v>
      </c>
      <c r="N42" s="11"/>
      <c r="O42" s="16"/>
      <c r="P42" s="6"/>
      <c r="Q42" s="4"/>
      <c r="R42" s="29"/>
    </row>
    <row r="43" spans="1:18" ht="27" customHeight="1" thickBot="1">
      <c r="A43" s="22"/>
      <c r="B43" s="89" t="s">
        <v>7</v>
      </c>
      <c r="C43" s="90"/>
      <c r="D43" s="90"/>
      <c r="E43" s="90"/>
      <c r="F43" s="12">
        <f>SUM(F5:F42)</f>
        <v>24911626.666666668</v>
      </c>
      <c r="G43" s="13"/>
      <c r="H43" s="97" t="s">
        <v>7</v>
      </c>
      <c r="I43" s="98"/>
      <c r="J43" s="12">
        <f>SUM(J5:J27)</f>
        <v>27148850</v>
      </c>
      <c r="K43" s="13"/>
      <c r="L43" s="22"/>
      <c r="M43" s="89" t="s">
        <v>7</v>
      </c>
      <c r="N43" s="90"/>
      <c r="O43" s="90"/>
      <c r="P43" s="90"/>
      <c r="Q43" s="12">
        <f>SUM(Q5:Q42)</f>
        <v>1239350000</v>
      </c>
      <c r="R43" s="13"/>
    </row>
    <row r="44" spans="1:18">
      <c r="A44" s="22"/>
      <c r="B44" s="22"/>
      <c r="C44" s="22"/>
      <c r="D44" s="23"/>
      <c r="E44" s="22"/>
      <c r="F44" s="22"/>
      <c r="G44" s="22"/>
      <c r="H44" s="24"/>
      <c r="I44" s="23"/>
      <c r="J44" s="23"/>
      <c r="K44" s="22"/>
      <c r="L44" s="22"/>
    </row>
    <row r="45" spans="1:18">
      <c r="A45" s="22"/>
      <c r="B45" s="26" t="s">
        <v>22</v>
      </c>
      <c r="C45" s="22"/>
      <c r="D45" s="23"/>
      <c r="E45" s="22"/>
      <c r="F45" s="22"/>
      <c r="G45" s="22"/>
      <c r="H45" s="27"/>
      <c r="I45" s="23"/>
      <c r="J45" s="23"/>
      <c r="K45" s="22"/>
      <c r="L45" s="22"/>
    </row>
    <row r="46" spans="1:18">
      <c r="A46" s="22"/>
      <c r="B46" s="22"/>
      <c r="C46" s="22"/>
      <c r="D46" s="23"/>
      <c r="E46" s="22"/>
      <c r="F46" s="22"/>
      <c r="G46" s="22"/>
      <c r="H46" s="27"/>
      <c r="I46" s="23"/>
      <c r="J46" s="23"/>
      <c r="K46" s="22"/>
      <c r="L46" s="22"/>
    </row>
    <row r="47" spans="1:18">
      <c r="H47" s="21"/>
    </row>
    <row r="48" spans="1:18">
      <c r="H48" s="21" t="s">
        <v>97</v>
      </c>
    </row>
    <row r="49" spans="8:8">
      <c r="H49" s="21">
        <v>3700000</v>
      </c>
    </row>
    <row r="50" spans="8:8">
      <c r="H50" s="21">
        <v>5000000</v>
      </c>
    </row>
    <row r="51" spans="8:8">
      <c r="H51" s="21">
        <v>8700000</v>
      </c>
    </row>
    <row r="52" spans="8:8">
      <c r="H52" s="2">
        <v>6640000</v>
      </c>
    </row>
    <row r="53" spans="8:8">
      <c r="H53" s="2">
        <v>0.56714471968709257</v>
      </c>
    </row>
    <row r="54" spans="8:8">
      <c r="H54" s="2">
        <v>-0.43285528031290743</v>
      </c>
    </row>
    <row r="73" spans="3:4">
      <c r="C73" s="1"/>
      <c r="D73"/>
    </row>
  </sheetData>
  <mergeCells count="22">
    <mergeCell ref="M26:M27"/>
    <mergeCell ref="R26:R27"/>
    <mergeCell ref="M43:P43"/>
    <mergeCell ref="M1:R1"/>
    <mergeCell ref="M3:R3"/>
    <mergeCell ref="M5:M10"/>
    <mergeCell ref="M11:M13"/>
    <mergeCell ref="M15:M16"/>
    <mergeCell ref="B5:B10"/>
    <mergeCell ref="B1:K1"/>
    <mergeCell ref="B26:B27"/>
    <mergeCell ref="B43:E43"/>
    <mergeCell ref="B3:G3"/>
    <mergeCell ref="H3:K3"/>
    <mergeCell ref="H43:I43"/>
    <mergeCell ref="H4:J4"/>
    <mergeCell ref="B11:B13"/>
    <mergeCell ref="B15:B16"/>
    <mergeCell ref="B17:B25"/>
    <mergeCell ref="B28:B42"/>
    <mergeCell ref="G28:G41"/>
    <mergeCell ref="G26:G27"/>
  </mergeCells>
  <phoneticPr fontId="2" type="noConversion"/>
  <pageMargins left="0.7" right="0.7" top="0.75" bottom="0.75" header="0.3" footer="0.3"/>
  <pageSetup paperSize="9" scale="8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125B2-1BA4-404E-9E19-9332F01E65C9}">
  <sheetPr>
    <pageSetUpPr fitToPage="1"/>
  </sheetPr>
  <dimension ref="A1:P54"/>
  <sheetViews>
    <sheetView showGridLines="0" tabSelected="1" zoomScaleNormal="100" workbookViewId="0">
      <selection activeCell="P14" sqref="P14"/>
    </sheetView>
  </sheetViews>
  <sheetFormatPr defaultRowHeight="16.5"/>
  <cols>
    <col min="1" max="1" width="4.25" customWidth="1"/>
    <col min="2" max="2" width="9.875" style="2" hidden="1" customWidth="1"/>
    <col min="3" max="3" width="10.625" style="1" hidden="1" customWidth="1"/>
    <col min="4" max="4" width="13.625" style="1" hidden="1" customWidth="1"/>
    <col min="5" max="5" width="30.875" hidden="1" customWidth="1"/>
    <col min="6" max="6" width="3.25" customWidth="1"/>
    <col min="7" max="7" width="10.75" bestFit="1" customWidth="1"/>
    <col min="8" max="8" width="24.625" bestFit="1" customWidth="1"/>
    <col min="9" max="9" width="11.25" bestFit="1" customWidth="1"/>
    <col min="10" max="10" width="5.25" bestFit="1" customWidth="1"/>
    <col min="11" max="11" width="15.375" bestFit="1" customWidth="1"/>
    <col min="12" max="12" width="37.125" bestFit="1" customWidth="1"/>
  </cols>
  <sheetData>
    <row r="1" spans="1:16" ht="38.25">
      <c r="A1" s="22"/>
      <c r="B1" s="87"/>
      <c r="C1" s="87"/>
      <c r="D1" s="87"/>
      <c r="E1" s="87"/>
      <c r="F1" s="22"/>
      <c r="G1" s="87" t="s">
        <v>107</v>
      </c>
      <c r="H1" s="87"/>
      <c r="I1" s="87"/>
      <c r="J1" s="87"/>
      <c r="K1" s="87"/>
      <c r="L1" s="87"/>
      <c r="M1" s="35"/>
      <c r="N1" s="35"/>
      <c r="O1" s="35"/>
      <c r="P1" s="35"/>
    </row>
    <row r="2" spans="1:16" ht="17.25" thickBot="1">
      <c r="A2" s="22"/>
      <c r="B2" s="24"/>
      <c r="C2" s="23"/>
      <c r="D2" s="23"/>
      <c r="E2" s="25">
        <v>44524</v>
      </c>
      <c r="F2" s="22"/>
    </row>
    <row r="3" spans="1:16" ht="30" customHeight="1">
      <c r="A3" s="22"/>
      <c r="B3" s="94" t="s">
        <v>15</v>
      </c>
      <c r="C3" s="95"/>
      <c r="D3" s="95"/>
      <c r="E3" s="96"/>
      <c r="F3" s="22"/>
      <c r="G3" s="91" t="s">
        <v>96</v>
      </c>
      <c r="H3" s="92"/>
      <c r="I3" s="92"/>
      <c r="J3" s="92"/>
      <c r="K3" s="92"/>
      <c r="L3" s="93"/>
      <c r="N3" s="45"/>
    </row>
    <row r="4" spans="1:16">
      <c r="A4" s="22"/>
      <c r="B4" s="99" t="s">
        <v>16</v>
      </c>
      <c r="C4" s="100"/>
      <c r="D4" s="100"/>
      <c r="E4" s="19" t="s">
        <v>4</v>
      </c>
      <c r="F4" s="22"/>
      <c r="G4" s="30" t="s">
        <v>8</v>
      </c>
      <c r="H4" s="7" t="s">
        <v>0</v>
      </c>
      <c r="I4" s="8" t="s">
        <v>1</v>
      </c>
      <c r="J4" s="7" t="s">
        <v>2</v>
      </c>
      <c r="K4" s="7" t="s">
        <v>3</v>
      </c>
      <c r="L4" s="9" t="s">
        <v>4</v>
      </c>
    </row>
    <row r="5" spans="1:16" ht="17.45" customHeight="1">
      <c r="A5" s="22"/>
      <c r="B5" s="41">
        <v>1193</v>
      </c>
      <c r="C5" s="4">
        <f>B5*1180</f>
        <v>1407740</v>
      </c>
      <c r="D5" s="4" t="e">
        <f>C5*#REF!</f>
        <v>#REF!</v>
      </c>
      <c r="E5" s="15"/>
      <c r="F5" s="22"/>
      <c r="G5" s="85" t="s">
        <v>9</v>
      </c>
      <c r="H5" s="10" t="s">
        <v>25</v>
      </c>
      <c r="I5" s="33">
        <v>3750000</v>
      </c>
      <c r="J5" s="17">
        <v>7</v>
      </c>
      <c r="K5" s="4">
        <f>I5*J5</f>
        <v>26250000</v>
      </c>
      <c r="L5" s="28" t="s">
        <v>108</v>
      </c>
    </row>
    <row r="6" spans="1:16">
      <c r="A6" s="22"/>
      <c r="B6" s="41">
        <v>355</v>
      </c>
      <c r="C6" s="4">
        <f t="shared" ref="C6:C15" si="0">B6*1180</f>
        <v>418900</v>
      </c>
      <c r="D6" s="4" t="e">
        <f>C6*#REF!</f>
        <v>#REF!</v>
      </c>
      <c r="E6" s="15"/>
      <c r="F6" s="22"/>
      <c r="G6" s="86"/>
      <c r="H6" s="112" t="s">
        <v>19</v>
      </c>
      <c r="I6" s="113">
        <v>108000</v>
      </c>
      <c r="J6" s="114">
        <v>1</v>
      </c>
      <c r="K6" s="115">
        <f t="shared" ref="K6:K10" si="1">I6*J6</f>
        <v>108000</v>
      </c>
      <c r="L6" s="125" t="s">
        <v>31</v>
      </c>
    </row>
    <row r="7" spans="1:16">
      <c r="A7" s="22"/>
      <c r="B7" s="41">
        <v>455</v>
      </c>
      <c r="C7" s="4">
        <f t="shared" si="0"/>
        <v>536900</v>
      </c>
      <c r="D7" s="4" t="e">
        <f>C7*#REF!</f>
        <v>#REF!</v>
      </c>
      <c r="E7" s="15"/>
      <c r="F7" s="22"/>
      <c r="G7" s="86"/>
      <c r="H7" s="112" t="s">
        <v>5</v>
      </c>
      <c r="I7" s="113">
        <v>416300</v>
      </c>
      <c r="J7" s="114">
        <v>2</v>
      </c>
      <c r="K7" s="115">
        <f t="shared" si="1"/>
        <v>832600</v>
      </c>
      <c r="L7" s="125" t="s">
        <v>42</v>
      </c>
    </row>
    <row r="8" spans="1:16">
      <c r="A8" s="22"/>
      <c r="B8" s="41">
        <v>188</v>
      </c>
      <c r="C8" s="4">
        <f t="shared" si="0"/>
        <v>221840</v>
      </c>
      <c r="D8" s="4" t="e">
        <f>C8*#REF!</f>
        <v>#REF!</v>
      </c>
      <c r="E8" s="15"/>
      <c r="F8" s="22"/>
      <c r="G8" s="86"/>
      <c r="H8" s="112" t="s">
        <v>13</v>
      </c>
      <c r="I8" s="115">
        <v>56320</v>
      </c>
      <c r="J8" s="114">
        <v>1</v>
      </c>
      <c r="K8" s="115">
        <f t="shared" si="1"/>
        <v>56320</v>
      </c>
      <c r="L8" s="126" t="s">
        <v>41</v>
      </c>
    </row>
    <row r="9" spans="1:16" ht="18" customHeight="1">
      <c r="A9" s="22"/>
      <c r="B9" s="41">
        <v>1695.25</v>
      </c>
      <c r="C9" s="4">
        <f t="shared" si="0"/>
        <v>2000395</v>
      </c>
      <c r="D9" s="4" t="e">
        <f>C9*#REF!</f>
        <v>#REF!</v>
      </c>
      <c r="E9" s="14" t="s">
        <v>17</v>
      </c>
      <c r="F9" s="22"/>
      <c r="G9" s="86"/>
      <c r="H9" s="112" t="s">
        <v>80</v>
      </c>
      <c r="I9" s="115">
        <v>5620</v>
      </c>
      <c r="J9" s="114">
        <v>2</v>
      </c>
      <c r="K9" s="115">
        <f t="shared" si="1"/>
        <v>11240</v>
      </c>
      <c r="L9" s="126" t="s">
        <v>81</v>
      </c>
    </row>
    <row r="10" spans="1:16">
      <c r="A10" s="22"/>
      <c r="B10" s="41"/>
      <c r="C10" s="4"/>
      <c r="D10" s="4"/>
      <c r="E10" s="14"/>
      <c r="F10" s="22"/>
      <c r="G10" s="86"/>
      <c r="H10" s="112" t="s">
        <v>43</v>
      </c>
      <c r="I10" s="115">
        <v>5500</v>
      </c>
      <c r="J10" s="114">
        <v>2</v>
      </c>
      <c r="K10" s="115">
        <f t="shared" si="1"/>
        <v>11000</v>
      </c>
      <c r="L10" s="126" t="s">
        <v>72</v>
      </c>
    </row>
    <row r="11" spans="1:16">
      <c r="A11" s="22"/>
      <c r="B11" s="41">
        <v>7100</v>
      </c>
      <c r="C11" s="4">
        <f t="shared" si="0"/>
        <v>8378000</v>
      </c>
      <c r="D11" s="4" t="e">
        <f>C11*#REF!</f>
        <v>#REF!</v>
      </c>
      <c r="E11" s="15" t="s">
        <v>12</v>
      </c>
      <c r="F11" s="22"/>
      <c r="G11" s="85" t="s">
        <v>33</v>
      </c>
      <c r="H11" s="10" t="s">
        <v>34</v>
      </c>
      <c r="I11" s="33">
        <v>500000</v>
      </c>
      <c r="J11" s="17">
        <v>7</v>
      </c>
      <c r="K11" s="4">
        <f t="shared" ref="K11:K15" si="2">I11*J11</f>
        <v>3500000</v>
      </c>
      <c r="L11" s="28" t="s">
        <v>37</v>
      </c>
    </row>
    <row r="12" spans="1:16">
      <c r="A12" s="22"/>
      <c r="B12" s="41">
        <v>943</v>
      </c>
      <c r="C12" s="4">
        <f t="shared" si="0"/>
        <v>1112740</v>
      </c>
      <c r="D12" s="4" t="e">
        <f>C12*#REF!</f>
        <v>#REF!</v>
      </c>
      <c r="E12" s="15" t="s">
        <v>10</v>
      </c>
      <c r="F12" s="22"/>
      <c r="G12" s="86"/>
      <c r="H12" s="10" t="s">
        <v>35</v>
      </c>
      <c r="I12" s="33">
        <v>136870</v>
      </c>
      <c r="J12" s="17">
        <v>5</v>
      </c>
      <c r="K12" s="4">
        <f t="shared" si="2"/>
        <v>684350</v>
      </c>
      <c r="L12" s="34" t="s">
        <v>36</v>
      </c>
    </row>
    <row r="13" spans="1:16">
      <c r="A13" s="22"/>
      <c r="B13" s="41"/>
      <c r="C13" s="4"/>
      <c r="D13" s="4"/>
      <c r="E13" s="15"/>
      <c r="F13" s="22"/>
      <c r="G13" s="86"/>
      <c r="H13" s="10" t="s">
        <v>83</v>
      </c>
      <c r="I13" s="33">
        <v>105000</v>
      </c>
      <c r="J13" s="17">
        <v>5</v>
      </c>
      <c r="K13" s="4">
        <f t="shared" si="2"/>
        <v>525000</v>
      </c>
      <c r="L13" s="34" t="s">
        <v>109</v>
      </c>
    </row>
    <row r="14" spans="1:16">
      <c r="A14" s="22"/>
      <c r="B14" s="41">
        <v>2730</v>
      </c>
      <c r="C14" s="4">
        <f t="shared" si="0"/>
        <v>3221400</v>
      </c>
      <c r="D14" s="4" t="e">
        <f>C14*#REF!</f>
        <v>#REF!</v>
      </c>
      <c r="E14" s="15"/>
      <c r="F14" s="22"/>
      <c r="G14" s="30" t="s">
        <v>38</v>
      </c>
      <c r="H14" s="10" t="s">
        <v>110</v>
      </c>
      <c r="I14" s="4">
        <v>196000</v>
      </c>
      <c r="J14" s="17">
        <v>5</v>
      </c>
      <c r="K14" s="4">
        <f t="shared" si="2"/>
        <v>980000</v>
      </c>
      <c r="L14" s="20" t="s">
        <v>111</v>
      </c>
    </row>
    <row r="15" spans="1:16">
      <c r="A15" s="22"/>
      <c r="B15" s="41">
        <v>5500</v>
      </c>
      <c r="C15" s="4">
        <f t="shared" si="0"/>
        <v>6490000</v>
      </c>
      <c r="D15" s="4" t="e">
        <f>C15*#REF!</f>
        <v>#REF!</v>
      </c>
      <c r="E15" s="15" t="s">
        <v>11</v>
      </c>
      <c r="F15" s="22"/>
      <c r="G15" s="85" t="s">
        <v>21</v>
      </c>
      <c r="H15" s="10" t="s">
        <v>113</v>
      </c>
      <c r="I15" s="33">
        <v>678500</v>
      </c>
      <c r="J15" s="17">
        <v>10</v>
      </c>
      <c r="K15" s="4">
        <f t="shared" si="2"/>
        <v>6785000</v>
      </c>
      <c r="L15" s="20"/>
    </row>
    <row r="16" spans="1:16">
      <c r="A16" s="22"/>
      <c r="B16" s="41"/>
      <c r="C16" s="4"/>
      <c r="D16" s="4"/>
      <c r="E16" s="15"/>
      <c r="F16" s="22"/>
      <c r="G16" s="101"/>
      <c r="H16" s="10" t="s">
        <v>112</v>
      </c>
      <c r="I16" s="33"/>
      <c r="J16" s="17"/>
      <c r="K16" s="4"/>
      <c r="L16" s="29"/>
    </row>
    <row r="17" spans="1:12">
      <c r="A17" s="22"/>
      <c r="B17" s="41"/>
      <c r="C17" s="4"/>
      <c r="D17" s="4"/>
      <c r="E17" s="15"/>
      <c r="F17" s="22"/>
      <c r="G17" s="85" t="s">
        <v>20</v>
      </c>
      <c r="H17" s="112" t="s">
        <v>44</v>
      </c>
      <c r="I17" s="113">
        <v>2800</v>
      </c>
      <c r="J17" s="114">
        <v>2</v>
      </c>
      <c r="K17" s="115">
        <f t="shared" ref="K17:K25" si="3">I17*J17</f>
        <v>5600</v>
      </c>
      <c r="L17" s="116" t="s">
        <v>45</v>
      </c>
    </row>
    <row r="18" spans="1:12">
      <c r="A18" s="22"/>
      <c r="B18" s="41"/>
      <c r="C18" s="4"/>
      <c r="D18" s="4"/>
      <c r="E18" s="15"/>
      <c r="F18" s="22"/>
      <c r="G18" s="86"/>
      <c r="H18" s="112" t="s">
        <v>46</v>
      </c>
      <c r="I18" s="113">
        <v>3660</v>
      </c>
      <c r="J18" s="114">
        <v>2</v>
      </c>
      <c r="K18" s="115">
        <f t="shared" si="3"/>
        <v>7320</v>
      </c>
      <c r="L18" s="116" t="s">
        <v>47</v>
      </c>
    </row>
    <row r="19" spans="1:12">
      <c r="A19" s="22"/>
      <c r="B19" s="41"/>
      <c r="C19" s="4"/>
      <c r="D19" s="4"/>
      <c r="E19" s="15"/>
      <c r="F19" s="22"/>
      <c r="G19" s="86"/>
      <c r="H19" s="112" t="s">
        <v>48</v>
      </c>
      <c r="I19" s="113">
        <v>3182</v>
      </c>
      <c r="J19" s="114">
        <v>2</v>
      </c>
      <c r="K19" s="115">
        <f t="shared" si="3"/>
        <v>6364</v>
      </c>
      <c r="L19" s="116" t="s">
        <v>49</v>
      </c>
    </row>
    <row r="20" spans="1:12">
      <c r="A20" s="22"/>
      <c r="B20" s="41"/>
      <c r="C20" s="4"/>
      <c r="D20" s="4"/>
      <c r="E20" s="15"/>
      <c r="F20" s="22"/>
      <c r="G20" s="86"/>
      <c r="H20" s="112" t="s">
        <v>50</v>
      </c>
      <c r="I20" s="113">
        <v>14944</v>
      </c>
      <c r="J20" s="114">
        <v>1</v>
      </c>
      <c r="K20" s="115">
        <f t="shared" si="3"/>
        <v>14944</v>
      </c>
      <c r="L20" s="116" t="s">
        <v>51</v>
      </c>
    </row>
    <row r="21" spans="1:12">
      <c r="A21" s="22"/>
      <c r="B21" s="41"/>
      <c r="C21" s="4"/>
      <c r="D21" s="4"/>
      <c r="E21" s="15"/>
      <c r="F21" s="22"/>
      <c r="G21" s="86"/>
      <c r="H21" s="112" t="s">
        <v>52</v>
      </c>
      <c r="I21" s="113">
        <v>5077</v>
      </c>
      <c r="J21" s="114">
        <v>2</v>
      </c>
      <c r="K21" s="115">
        <f t="shared" si="3"/>
        <v>10154</v>
      </c>
      <c r="L21" s="116" t="s">
        <v>53</v>
      </c>
    </row>
    <row r="22" spans="1:12">
      <c r="A22" s="22"/>
      <c r="B22" s="41"/>
      <c r="C22" s="4"/>
      <c r="D22" s="4"/>
      <c r="E22" s="15"/>
      <c r="F22" s="22"/>
      <c r="G22" s="86"/>
      <c r="H22" s="112" t="s">
        <v>69</v>
      </c>
      <c r="I22" s="113">
        <v>9350</v>
      </c>
      <c r="J22" s="114">
        <v>2</v>
      </c>
      <c r="K22" s="115">
        <f t="shared" si="3"/>
        <v>18700</v>
      </c>
      <c r="L22" s="116" t="s">
        <v>73</v>
      </c>
    </row>
    <row r="23" spans="1:12">
      <c r="A23" s="22"/>
      <c r="B23" s="41"/>
      <c r="C23" s="4"/>
      <c r="D23" s="4"/>
      <c r="E23" s="15"/>
      <c r="F23" s="22"/>
      <c r="G23" s="86"/>
      <c r="H23" s="112" t="s">
        <v>74</v>
      </c>
      <c r="I23" s="113">
        <v>7190</v>
      </c>
      <c r="J23" s="114">
        <v>4</v>
      </c>
      <c r="K23" s="115">
        <f t="shared" si="3"/>
        <v>28760</v>
      </c>
      <c r="L23" s="116" t="s">
        <v>77</v>
      </c>
    </row>
    <row r="24" spans="1:12">
      <c r="A24" s="22"/>
      <c r="B24" s="41"/>
      <c r="C24" s="4"/>
      <c r="D24" s="4"/>
      <c r="E24" s="15"/>
      <c r="F24" s="22"/>
      <c r="G24" s="86"/>
      <c r="H24" s="112" t="s">
        <v>75</v>
      </c>
      <c r="I24" s="113">
        <v>14500</v>
      </c>
      <c r="J24" s="114">
        <v>4</v>
      </c>
      <c r="K24" s="115">
        <f t="shared" si="3"/>
        <v>58000</v>
      </c>
      <c r="L24" s="116" t="s">
        <v>78</v>
      </c>
    </row>
    <row r="25" spans="1:12">
      <c r="A25" s="22"/>
      <c r="B25" s="41"/>
      <c r="C25" s="4"/>
      <c r="D25" s="4"/>
      <c r="E25" s="15"/>
      <c r="F25" s="22"/>
      <c r="G25" s="86"/>
      <c r="H25" s="112" t="s">
        <v>76</v>
      </c>
      <c r="I25" s="113">
        <v>37500</v>
      </c>
      <c r="J25" s="114">
        <v>2</v>
      </c>
      <c r="K25" s="115">
        <f t="shared" si="3"/>
        <v>75000</v>
      </c>
      <c r="L25" s="116" t="s">
        <v>79</v>
      </c>
    </row>
    <row r="26" spans="1:12">
      <c r="A26" s="22"/>
      <c r="B26" s="41">
        <v>349</v>
      </c>
      <c r="C26" s="4">
        <f>B26*1180</f>
        <v>411820</v>
      </c>
      <c r="D26" s="4" t="e">
        <f>C26*#REF!</f>
        <v>#REF!</v>
      </c>
      <c r="E26" s="15"/>
      <c r="F26" s="22"/>
      <c r="G26" s="88" t="s">
        <v>27</v>
      </c>
      <c r="H26" s="10" t="s">
        <v>28</v>
      </c>
      <c r="I26" s="33">
        <v>8200000</v>
      </c>
      <c r="J26" s="17">
        <v>5</v>
      </c>
      <c r="K26" s="4">
        <f t="shared" ref="K26:K27" si="4">I26*J26</f>
        <v>41000000</v>
      </c>
      <c r="L26" s="106"/>
    </row>
    <row r="27" spans="1:12">
      <c r="A27" s="22"/>
      <c r="B27" s="41">
        <v>349</v>
      </c>
      <c r="C27" s="4">
        <f t="shared" ref="C27" si="5">B27*1180</f>
        <v>411820</v>
      </c>
      <c r="D27" s="4" t="e">
        <f>C27*#REF!</f>
        <v>#REF!</v>
      </c>
      <c r="E27" s="15"/>
      <c r="F27" s="22"/>
      <c r="G27" s="88"/>
      <c r="H27" s="10" t="s">
        <v>29</v>
      </c>
      <c r="I27" s="33">
        <v>9800000</v>
      </c>
      <c r="J27" s="17">
        <v>5</v>
      </c>
      <c r="K27" s="4">
        <f t="shared" si="4"/>
        <v>49000000</v>
      </c>
      <c r="L27" s="107"/>
    </row>
    <row r="28" spans="1:12">
      <c r="A28" s="22"/>
      <c r="B28" s="40"/>
      <c r="C28" s="5"/>
      <c r="D28" s="5"/>
      <c r="E28" s="18"/>
      <c r="F28" s="22"/>
      <c r="G28" s="85" t="s">
        <v>14</v>
      </c>
      <c r="H28" s="117" t="s">
        <v>57</v>
      </c>
      <c r="I28" s="118">
        <f t="shared" ref="I28:I41" si="6">K28/J28</f>
        <v>1800</v>
      </c>
      <c r="J28" s="119">
        <v>5</v>
      </c>
      <c r="K28" s="115">
        <v>9000</v>
      </c>
      <c r="L28" s="120" t="s">
        <v>54</v>
      </c>
    </row>
    <row r="29" spans="1:12">
      <c r="A29" s="22"/>
      <c r="B29" s="40"/>
      <c r="C29" s="5"/>
      <c r="D29" s="5"/>
      <c r="E29" s="18"/>
      <c r="F29" s="22"/>
      <c r="G29" s="86"/>
      <c r="H29" s="117" t="s">
        <v>58</v>
      </c>
      <c r="I29" s="118">
        <f t="shared" si="6"/>
        <v>1900</v>
      </c>
      <c r="J29" s="119">
        <v>10</v>
      </c>
      <c r="K29" s="115">
        <v>19000</v>
      </c>
      <c r="L29" s="121"/>
    </row>
    <row r="30" spans="1:12">
      <c r="A30" s="22"/>
      <c r="B30" s="40"/>
      <c r="C30" s="5"/>
      <c r="D30" s="5"/>
      <c r="E30" s="18"/>
      <c r="F30" s="22"/>
      <c r="G30" s="86"/>
      <c r="H30" s="117" t="s">
        <v>59</v>
      </c>
      <c r="I30" s="118">
        <f t="shared" si="6"/>
        <v>2100</v>
      </c>
      <c r="J30" s="119">
        <v>50</v>
      </c>
      <c r="K30" s="115">
        <v>105000</v>
      </c>
      <c r="L30" s="121"/>
    </row>
    <row r="31" spans="1:12">
      <c r="A31" s="22"/>
      <c r="B31" s="40"/>
      <c r="C31" s="5"/>
      <c r="D31" s="5"/>
      <c r="E31" s="18"/>
      <c r="F31" s="22"/>
      <c r="G31" s="86"/>
      <c r="H31" s="117" t="s">
        <v>60</v>
      </c>
      <c r="I31" s="118">
        <f t="shared" si="6"/>
        <v>2800</v>
      </c>
      <c r="J31" s="119">
        <v>10</v>
      </c>
      <c r="K31" s="115">
        <v>28000</v>
      </c>
      <c r="L31" s="121"/>
    </row>
    <row r="32" spans="1:12">
      <c r="A32" s="22"/>
      <c r="B32" s="40"/>
      <c r="C32" s="5"/>
      <c r="D32" s="5"/>
      <c r="E32" s="18"/>
      <c r="F32" s="22"/>
      <c r="G32" s="86"/>
      <c r="H32" s="117" t="s">
        <v>68</v>
      </c>
      <c r="I32" s="118">
        <f t="shared" si="6"/>
        <v>400</v>
      </c>
      <c r="J32" s="119">
        <v>50</v>
      </c>
      <c r="K32" s="115">
        <v>20000</v>
      </c>
      <c r="L32" s="121"/>
    </row>
    <row r="33" spans="1:12">
      <c r="A33" s="22"/>
      <c r="B33" s="40"/>
      <c r="C33" s="5"/>
      <c r="D33" s="5"/>
      <c r="E33" s="18"/>
      <c r="F33" s="22"/>
      <c r="G33" s="86"/>
      <c r="H33" s="117" t="s">
        <v>70</v>
      </c>
      <c r="I33" s="118">
        <f t="shared" si="6"/>
        <v>640</v>
      </c>
      <c r="J33" s="119">
        <v>50</v>
      </c>
      <c r="K33" s="115">
        <v>32000</v>
      </c>
      <c r="L33" s="121"/>
    </row>
    <row r="34" spans="1:12">
      <c r="A34" s="22"/>
      <c r="B34" s="40"/>
      <c r="C34" s="5"/>
      <c r="D34" s="5"/>
      <c r="E34" s="18"/>
      <c r="F34" s="22"/>
      <c r="G34" s="86"/>
      <c r="H34" s="117" t="s">
        <v>61</v>
      </c>
      <c r="I34" s="118">
        <f t="shared" si="6"/>
        <v>790</v>
      </c>
      <c r="J34" s="119">
        <v>100</v>
      </c>
      <c r="K34" s="115">
        <v>79000</v>
      </c>
      <c r="L34" s="121"/>
    </row>
    <row r="35" spans="1:12">
      <c r="A35" s="22"/>
      <c r="B35" s="40"/>
      <c r="C35" s="5"/>
      <c r="D35" s="5"/>
      <c r="E35" s="18"/>
      <c r="F35" s="22"/>
      <c r="G35" s="86"/>
      <c r="H35" s="117" t="s">
        <v>62</v>
      </c>
      <c r="I35" s="118">
        <f t="shared" si="6"/>
        <v>790</v>
      </c>
      <c r="J35" s="119">
        <v>100</v>
      </c>
      <c r="K35" s="115">
        <v>79000</v>
      </c>
      <c r="L35" s="121"/>
    </row>
    <row r="36" spans="1:12">
      <c r="A36" s="22"/>
      <c r="B36" s="40"/>
      <c r="C36" s="5"/>
      <c r="D36" s="5"/>
      <c r="E36" s="18"/>
      <c r="F36" s="22"/>
      <c r="G36" s="86"/>
      <c r="H36" s="117" t="s">
        <v>71</v>
      </c>
      <c r="I36" s="118">
        <f t="shared" si="6"/>
        <v>1150</v>
      </c>
      <c r="J36" s="119">
        <v>8</v>
      </c>
      <c r="K36" s="115">
        <v>9200</v>
      </c>
      <c r="L36" s="121"/>
    </row>
    <row r="37" spans="1:12">
      <c r="A37" s="22"/>
      <c r="B37" s="40"/>
      <c r="C37" s="5"/>
      <c r="D37" s="5"/>
      <c r="E37" s="18"/>
      <c r="F37" s="22"/>
      <c r="G37" s="86"/>
      <c r="H37" s="117" t="s">
        <v>63</v>
      </c>
      <c r="I37" s="118">
        <f t="shared" si="6"/>
        <v>420</v>
      </c>
      <c r="J37" s="119">
        <v>50</v>
      </c>
      <c r="K37" s="115">
        <v>21000</v>
      </c>
      <c r="L37" s="121"/>
    </row>
    <row r="38" spans="1:12">
      <c r="A38" s="22"/>
      <c r="B38" s="40"/>
      <c r="C38" s="5"/>
      <c r="D38" s="5"/>
      <c r="E38" s="18"/>
      <c r="F38" s="22"/>
      <c r="G38" s="86"/>
      <c r="H38" s="117" t="s">
        <v>64</v>
      </c>
      <c r="I38" s="118">
        <f t="shared" si="6"/>
        <v>210</v>
      </c>
      <c r="J38" s="119">
        <v>10</v>
      </c>
      <c r="K38" s="115">
        <v>2100</v>
      </c>
      <c r="L38" s="121"/>
    </row>
    <row r="39" spans="1:12">
      <c r="A39" s="22"/>
      <c r="B39" s="40"/>
      <c r="C39" s="5"/>
      <c r="D39" s="5"/>
      <c r="E39" s="18"/>
      <c r="F39" s="22"/>
      <c r="G39" s="86"/>
      <c r="H39" s="117" t="s">
        <v>65</v>
      </c>
      <c r="I39" s="118">
        <f t="shared" si="6"/>
        <v>1000</v>
      </c>
      <c r="J39" s="119">
        <v>20</v>
      </c>
      <c r="K39" s="115">
        <v>20000</v>
      </c>
      <c r="L39" s="121"/>
    </row>
    <row r="40" spans="1:12">
      <c r="A40" s="22"/>
      <c r="B40" s="40"/>
      <c r="C40" s="5"/>
      <c r="D40" s="5"/>
      <c r="E40" s="18"/>
      <c r="F40" s="22"/>
      <c r="G40" s="86"/>
      <c r="H40" s="117" t="s">
        <v>66</v>
      </c>
      <c r="I40" s="118">
        <f t="shared" si="6"/>
        <v>1200</v>
      </c>
      <c r="J40" s="119">
        <v>4</v>
      </c>
      <c r="K40" s="115">
        <v>4800</v>
      </c>
      <c r="L40" s="121"/>
    </row>
    <row r="41" spans="1:12">
      <c r="A41" s="22"/>
      <c r="B41" s="40"/>
      <c r="C41" s="5"/>
      <c r="D41" s="5"/>
      <c r="E41" s="18"/>
      <c r="F41" s="22"/>
      <c r="G41" s="86"/>
      <c r="H41" s="117" t="s">
        <v>67</v>
      </c>
      <c r="I41" s="118">
        <f t="shared" si="6"/>
        <v>1700</v>
      </c>
      <c r="J41" s="119">
        <v>4</v>
      </c>
      <c r="K41" s="115">
        <v>6800</v>
      </c>
      <c r="L41" s="121"/>
    </row>
    <row r="42" spans="1:12" ht="27">
      <c r="A42" s="22"/>
      <c r="B42" s="40"/>
      <c r="C42" s="5"/>
      <c r="D42" s="5"/>
      <c r="E42" s="18"/>
      <c r="F42" s="22"/>
      <c r="G42" s="101"/>
      <c r="H42" s="117" t="s">
        <v>55</v>
      </c>
      <c r="I42" s="122">
        <f>2307400-38400-17000-10000</f>
        <v>2242000</v>
      </c>
      <c r="J42" s="123">
        <v>1</v>
      </c>
      <c r="K42" s="115">
        <f t="shared" ref="K42" si="7">I42*J42</f>
        <v>2242000</v>
      </c>
      <c r="L42" s="124" t="s">
        <v>56</v>
      </c>
    </row>
    <row r="43" spans="1:12" ht="27" customHeight="1" thickBot="1">
      <c r="A43" s="22"/>
      <c r="B43" s="97" t="s">
        <v>7</v>
      </c>
      <c r="C43" s="98"/>
      <c r="D43" s="12" t="e">
        <f>SUM(D5:D27)</f>
        <v>#REF!</v>
      </c>
      <c r="E43" s="13"/>
      <c r="F43" s="22"/>
      <c r="G43" s="89" t="s">
        <v>7</v>
      </c>
      <c r="H43" s="90"/>
      <c r="I43" s="90"/>
      <c r="J43" s="90"/>
      <c r="K43" s="12">
        <f>SUM(K5:K42)</f>
        <v>132645252</v>
      </c>
      <c r="L43" s="13"/>
    </row>
    <row r="44" spans="1:12">
      <c r="A44" s="22"/>
      <c r="B44" s="24"/>
      <c r="C44" s="23"/>
      <c r="D44" s="23"/>
      <c r="E44" s="22"/>
      <c r="F44" s="22"/>
    </row>
    <row r="45" spans="1:12">
      <c r="A45" s="22"/>
      <c r="B45" s="27"/>
      <c r="C45" s="23"/>
      <c r="D45" s="23"/>
      <c r="E45" s="22"/>
      <c r="F45" s="22"/>
    </row>
    <row r="46" spans="1:12">
      <c r="A46" s="22"/>
      <c r="B46" s="27"/>
      <c r="C46" s="23"/>
      <c r="D46" s="23"/>
      <c r="E46" s="22"/>
      <c r="F46" s="22"/>
    </row>
    <row r="47" spans="1:12">
      <c r="B47" s="21"/>
    </row>
    <row r="48" spans="1:12">
      <c r="B48" s="21" t="s">
        <v>97</v>
      </c>
    </row>
    <row r="49" spans="2:2">
      <c r="B49" s="21">
        <v>3700000</v>
      </c>
    </row>
    <row r="50" spans="2:2">
      <c r="B50" s="21">
        <v>5000000</v>
      </c>
    </row>
    <row r="51" spans="2:2">
      <c r="B51" s="21">
        <v>8700000</v>
      </c>
    </row>
    <row r="52" spans="2:2">
      <c r="B52" s="2">
        <v>6640000</v>
      </c>
    </row>
    <row r="53" spans="2:2">
      <c r="B53" s="2">
        <v>0.56714471968709257</v>
      </c>
    </row>
    <row r="54" spans="2:2">
      <c r="B54" s="2">
        <v>-0.43285528031290743</v>
      </c>
    </row>
  </sheetData>
  <mergeCells count="15">
    <mergeCell ref="B43:C43"/>
    <mergeCell ref="G43:J43"/>
    <mergeCell ref="G17:G25"/>
    <mergeCell ref="G28:G42"/>
    <mergeCell ref="L28:L41"/>
    <mergeCell ref="G26:G27"/>
    <mergeCell ref="L26:L27"/>
    <mergeCell ref="G5:G10"/>
    <mergeCell ref="G11:G13"/>
    <mergeCell ref="G15:G16"/>
    <mergeCell ref="B1:E1"/>
    <mergeCell ref="G1:L1"/>
    <mergeCell ref="B3:E3"/>
    <mergeCell ref="G3:L3"/>
    <mergeCell ref="B4:D4"/>
  </mergeCells>
  <phoneticPr fontId="2" type="noConversion"/>
  <pageMargins left="0.7" right="0.7" top="0.75" bottom="0.75" header="0.3" footer="0.3"/>
  <pageSetup paperSize="9" scale="8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F0F9-9BA4-4893-88F5-A7B32562DD86}">
  <sheetPr>
    <pageSetUpPr fitToPage="1"/>
  </sheetPr>
  <dimension ref="A1:W73"/>
  <sheetViews>
    <sheetView showGridLines="0" zoomScaleNormal="100" workbookViewId="0">
      <selection activeCell="I13" sqref="I13"/>
    </sheetView>
  </sheetViews>
  <sheetFormatPr defaultRowHeight="16.5"/>
  <cols>
    <col min="1" max="1" width="4.25" customWidth="1"/>
    <col min="2" max="2" width="10.5" bestFit="1" customWidth="1"/>
    <col min="3" max="3" width="21.375" bestFit="1" customWidth="1"/>
    <col min="4" max="4" width="13.25" style="1" customWidth="1"/>
    <col min="5" max="5" width="5.25" bestFit="1" customWidth="1"/>
    <col min="6" max="6" width="13.625" bestFit="1" customWidth="1"/>
    <col min="7" max="7" width="36.125" customWidth="1"/>
    <col min="8" max="8" width="11" style="2" customWidth="1"/>
    <col min="9" max="9" width="10.625" style="75" customWidth="1"/>
    <col min="10" max="10" width="13.625" style="1" customWidth="1"/>
    <col min="11" max="11" width="9.125" style="80" customWidth="1"/>
    <col min="12" max="12" width="30.875" customWidth="1"/>
    <col min="13" max="13" width="3.25" customWidth="1"/>
    <col min="14" max="14" width="10.75" bestFit="1" customWidth="1"/>
    <col min="15" max="15" width="16.625" bestFit="1" customWidth="1"/>
    <col min="16" max="16" width="11.25" bestFit="1" customWidth="1"/>
    <col min="17" max="17" width="5.25" bestFit="1" customWidth="1"/>
    <col min="18" max="18" width="15.375" bestFit="1" customWidth="1"/>
    <col min="19" max="19" width="37.125" bestFit="1" customWidth="1"/>
  </cols>
  <sheetData>
    <row r="1" spans="1:23" ht="38.25">
      <c r="A1" s="22"/>
      <c r="B1" s="87" t="s">
        <v>23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22"/>
      <c r="N1" s="87" t="s">
        <v>24</v>
      </c>
      <c r="O1" s="87"/>
      <c r="P1" s="87"/>
      <c r="Q1" s="87"/>
      <c r="R1" s="87"/>
      <c r="S1" s="87"/>
      <c r="T1" s="35"/>
      <c r="U1" s="35"/>
      <c r="V1" s="35"/>
      <c r="W1" s="35"/>
    </row>
    <row r="2" spans="1:23" ht="17.25" thickBot="1">
      <c r="A2" s="22"/>
      <c r="B2" s="22"/>
      <c r="C2" s="22"/>
      <c r="D2" s="23"/>
      <c r="E2" s="22"/>
      <c r="F2" s="22"/>
      <c r="G2" s="25"/>
      <c r="H2" s="24"/>
      <c r="I2" s="63"/>
      <c r="J2" s="23"/>
      <c r="K2" s="76"/>
      <c r="L2" s="25"/>
      <c r="M2" s="22"/>
    </row>
    <row r="3" spans="1:23" ht="30" customHeight="1">
      <c r="A3" s="22"/>
      <c r="B3" s="91" t="s">
        <v>98</v>
      </c>
      <c r="C3" s="92"/>
      <c r="D3" s="92"/>
      <c r="E3" s="92"/>
      <c r="F3" s="92"/>
      <c r="G3" s="93"/>
      <c r="H3" s="94" t="s">
        <v>99</v>
      </c>
      <c r="I3" s="95"/>
      <c r="J3" s="95"/>
      <c r="K3" s="108"/>
      <c r="L3" s="96"/>
      <c r="M3" s="22"/>
      <c r="N3" s="91" t="s">
        <v>96</v>
      </c>
      <c r="O3" s="92"/>
      <c r="P3" s="92"/>
      <c r="Q3" s="92"/>
      <c r="R3" s="92"/>
      <c r="S3" s="93"/>
      <c r="U3" s="45" t="s">
        <v>95</v>
      </c>
    </row>
    <row r="4" spans="1:23">
      <c r="A4" s="22"/>
      <c r="B4" s="30" t="s">
        <v>8</v>
      </c>
      <c r="C4" s="7" t="s">
        <v>0</v>
      </c>
      <c r="D4" s="8" t="s">
        <v>1</v>
      </c>
      <c r="E4" s="7" t="s">
        <v>2</v>
      </c>
      <c r="F4" s="7" t="s">
        <v>3</v>
      </c>
      <c r="G4" s="9" t="s">
        <v>30</v>
      </c>
      <c r="H4" s="69" t="s">
        <v>1</v>
      </c>
      <c r="I4" s="74" t="s">
        <v>2</v>
      </c>
      <c r="J4" s="70" t="s">
        <v>3</v>
      </c>
      <c r="K4" s="72" t="s">
        <v>101</v>
      </c>
      <c r="L4" s="19" t="s">
        <v>4</v>
      </c>
      <c r="M4" s="22"/>
      <c r="N4" s="30" t="s">
        <v>8</v>
      </c>
      <c r="O4" s="7" t="s">
        <v>0</v>
      </c>
      <c r="P4" s="8" t="s">
        <v>1</v>
      </c>
      <c r="Q4" s="7" t="s">
        <v>2</v>
      </c>
      <c r="R4" s="7" t="s">
        <v>3</v>
      </c>
      <c r="S4" s="9" t="s">
        <v>4</v>
      </c>
    </row>
    <row r="5" spans="1:23" ht="17.45" customHeight="1">
      <c r="A5" s="22"/>
      <c r="B5" s="85" t="s">
        <v>9</v>
      </c>
      <c r="C5" s="10" t="s">
        <v>25</v>
      </c>
      <c r="D5" s="33">
        <v>3500000</v>
      </c>
      <c r="E5" s="17">
        <v>1</v>
      </c>
      <c r="F5" s="4">
        <f>D5*E5</f>
        <v>3500000</v>
      </c>
      <c r="G5" s="28" t="s">
        <v>32</v>
      </c>
      <c r="H5" s="82">
        <v>3750000</v>
      </c>
      <c r="I5" s="17">
        <v>5</v>
      </c>
      <c r="J5" s="71">
        <f t="shared" ref="J5" si="0">H5*I5</f>
        <v>18750000</v>
      </c>
      <c r="K5" s="73" t="s">
        <v>102</v>
      </c>
      <c r="L5" s="17" t="s">
        <v>100</v>
      </c>
      <c r="M5" s="22"/>
      <c r="N5" s="85" t="s">
        <v>9</v>
      </c>
      <c r="O5" s="10" t="s">
        <v>25</v>
      </c>
      <c r="P5" s="33">
        <v>3200000</v>
      </c>
      <c r="Q5" s="17">
        <v>100</v>
      </c>
      <c r="R5" s="4">
        <f>P5*Q5</f>
        <v>320000000</v>
      </c>
      <c r="S5" s="28" t="s">
        <v>26</v>
      </c>
    </row>
    <row r="6" spans="1:23">
      <c r="A6" s="22"/>
      <c r="B6" s="86"/>
      <c r="C6" s="10" t="s">
        <v>19</v>
      </c>
      <c r="D6" s="33">
        <v>108000</v>
      </c>
      <c r="E6" s="17">
        <v>1</v>
      </c>
      <c r="F6" s="4">
        <f t="shared" ref="F6:F42" si="1">D6*E6</f>
        <v>108000</v>
      </c>
      <c r="G6" s="20" t="s">
        <v>31</v>
      </c>
      <c r="H6" s="83"/>
      <c r="I6" s="17"/>
      <c r="J6" s="4"/>
      <c r="K6" s="77"/>
      <c r="L6" s="15"/>
      <c r="M6" s="22"/>
      <c r="N6" s="86"/>
      <c r="O6" s="10"/>
      <c r="P6" s="33"/>
      <c r="Q6" s="17"/>
      <c r="R6" s="4"/>
      <c r="S6" s="20"/>
    </row>
    <row r="7" spans="1:23">
      <c r="A7" s="22"/>
      <c r="B7" s="86"/>
      <c r="C7" s="10" t="s">
        <v>5</v>
      </c>
      <c r="D7" s="33">
        <v>416300</v>
      </c>
      <c r="E7" s="17">
        <v>2</v>
      </c>
      <c r="F7" s="4">
        <f t="shared" si="1"/>
        <v>832600</v>
      </c>
      <c r="G7" s="20" t="s">
        <v>42</v>
      </c>
      <c r="H7" s="84">
        <v>208000</v>
      </c>
      <c r="I7" s="17">
        <v>10</v>
      </c>
      <c r="J7" s="4">
        <f>H7*I7</f>
        <v>2080000</v>
      </c>
      <c r="K7" s="77" t="s">
        <v>103</v>
      </c>
      <c r="L7" s="15" t="s">
        <v>106</v>
      </c>
      <c r="M7" s="22"/>
      <c r="N7" s="86"/>
      <c r="O7" s="10"/>
      <c r="P7" s="3"/>
      <c r="Q7" s="17"/>
      <c r="R7" s="4"/>
      <c r="S7" s="20"/>
    </row>
    <row r="8" spans="1:23">
      <c r="A8" s="22"/>
      <c r="B8" s="86"/>
      <c r="C8" s="10" t="s">
        <v>13</v>
      </c>
      <c r="D8" s="4">
        <v>56320</v>
      </c>
      <c r="E8" s="17">
        <v>1</v>
      </c>
      <c r="F8" s="4">
        <f t="shared" si="1"/>
        <v>56320</v>
      </c>
      <c r="G8" s="28" t="s">
        <v>41</v>
      </c>
      <c r="H8" s="81">
        <v>56320</v>
      </c>
      <c r="I8" s="17">
        <v>5</v>
      </c>
      <c r="J8" s="4">
        <f>H8*I8</f>
        <v>281600</v>
      </c>
      <c r="K8" s="77" t="s">
        <v>104</v>
      </c>
      <c r="L8" s="15" t="s">
        <v>105</v>
      </c>
      <c r="M8" s="22"/>
      <c r="N8" s="86"/>
      <c r="O8" s="10"/>
      <c r="P8" s="33"/>
      <c r="Q8" s="17"/>
      <c r="R8" s="4"/>
      <c r="S8" s="31"/>
    </row>
    <row r="9" spans="1:23" ht="18" customHeight="1">
      <c r="A9" s="22"/>
      <c r="B9" s="86"/>
      <c r="C9" s="10" t="s">
        <v>80</v>
      </c>
      <c r="D9" s="4">
        <v>5620</v>
      </c>
      <c r="E9" s="17">
        <v>2</v>
      </c>
      <c r="F9" s="4">
        <f t="shared" si="1"/>
        <v>11240</v>
      </c>
      <c r="G9" s="28" t="s">
        <v>81</v>
      </c>
      <c r="H9" s="83"/>
      <c r="I9" s="17"/>
      <c r="J9" s="4"/>
      <c r="K9" s="77"/>
      <c r="L9" s="14"/>
      <c r="M9" s="22"/>
      <c r="N9" s="86"/>
      <c r="O9" s="10"/>
      <c r="P9" s="4"/>
      <c r="Q9" s="17"/>
      <c r="R9" s="4"/>
      <c r="S9" s="28"/>
    </row>
    <row r="10" spans="1:23">
      <c r="A10" s="22"/>
      <c r="B10" s="86"/>
      <c r="C10" s="10" t="s">
        <v>43</v>
      </c>
      <c r="D10" s="4">
        <v>5500</v>
      </c>
      <c r="E10" s="17">
        <v>2</v>
      </c>
      <c r="F10" s="4">
        <f t="shared" si="1"/>
        <v>11000</v>
      </c>
      <c r="G10" s="28" t="s">
        <v>72</v>
      </c>
      <c r="H10" s="41"/>
      <c r="I10" s="17"/>
      <c r="J10" s="4"/>
      <c r="K10" s="77"/>
      <c r="L10" s="14"/>
      <c r="M10" s="22"/>
      <c r="N10" s="86"/>
      <c r="O10" s="10"/>
      <c r="P10" s="4"/>
      <c r="Q10" s="17"/>
      <c r="R10" s="4"/>
      <c r="S10" s="28"/>
    </row>
    <row r="11" spans="1:23">
      <c r="A11" s="22"/>
      <c r="B11" s="85" t="s">
        <v>33</v>
      </c>
      <c r="C11" s="10" t="s">
        <v>34</v>
      </c>
      <c r="D11" s="33">
        <v>500000</v>
      </c>
      <c r="E11" s="17">
        <v>1</v>
      </c>
      <c r="F11" s="4">
        <f t="shared" si="1"/>
        <v>500000</v>
      </c>
      <c r="G11" s="28" t="s">
        <v>37</v>
      </c>
      <c r="H11" s="41"/>
      <c r="I11" s="17"/>
      <c r="J11" s="4"/>
      <c r="K11" s="77"/>
      <c r="L11" s="15"/>
      <c r="M11" s="22"/>
      <c r="N11" s="85" t="s">
        <v>33</v>
      </c>
      <c r="O11" s="10" t="s">
        <v>34</v>
      </c>
      <c r="P11" s="33">
        <v>385000</v>
      </c>
      <c r="Q11" s="17">
        <v>100</v>
      </c>
      <c r="R11" s="4">
        <f t="shared" ref="R11:R13" si="2">P11*Q11</f>
        <v>38500000</v>
      </c>
      <c r="S11" s="28" t="s">
        <v>37</v>
      </c>
    </row>
    <row r="12" spans="1:23">
      <c r="A12" s="22"/>
      <c r="B12" s="86"/>
      <c r="C12" s="10" t="s">
        <v>35</v>
      </c>
      <c r="D12" s="33">
        <v>138225</v>
      </c>
      <c r="E12" s="17">
        <v>1</v>
      </c>
      <c r="F12" s="4">
        <f t="shared" si="1"/>
        <v>138225</v>
      </c>
      <c r="G12" s="34" t="s">
        <v>36</v>
      </c>
      <c r="H12" s="41"/>
      <c r="I12" s="17"/>
      <c r="J12" s="4"/>
      <c r="K12" s="77"/>
      <c r="L12" s="15"/>
      <c r="M12" s="22"/>
      <c r="N12" s="86"/>
      <c r="O12" s="10" t="s">
        <v>35</v>
      </c>
      <c r="P12" s="33">
        <v>108500</v>
      </c>
      <c r="Q12" s="17">
        <v>100</v>
      </c>
      <c r="R12" s="4">
        <f t="shared" si="2"/>
        <v>10850000</v>
      </c>
      <c r="S12" s="34" t="s">
        <v>36</v>
      </c>
    </row>
    <row r="13" spans="1:23">
      <c r="A13" s="22"/>
      <c r="B13" s="86"/>
      <c r="C13" s="10" t="s">
        <v>83</v>
      </c>
      <c r="D13" s="33">
        <v>50000</v>
      </c>
      <c r="E13" s="17">
        <v>2</v>
      </c>
      <c r="F13" s="4">
        <f t="shared" si="1"/>
        <v>100000</v>
      </c>
      <c r="G13" s="34"/>
      <c r="H13" s="41"/>
      <c r="I13" s="17"/>
      <c r="J13" s="4"/>
      <c r="K13" s="77"/>
      <c r="L13" s="15"/>
      <c r="M13" s="22"/>
      <c r="N13" s="86"/>
      <c r="O13" s="10"/>
      <c r="P13" s="33"/>
      <c r="Q13" s="17"/>
      <c r="R13" s="4">
        <f t="shared" si="2"/>
        <v>0</v>
      </c>
      <c r="S13" s="34"/>
    </row>
    <row r="14" spans="1:23">
      <c r="A14" s="22"/>
      <c r="B14" s="30" t="s">
        <v>38</v>
      </c>
      <c r="C14" s="10" t="s">
        <v>39</v>
      </c>
      <c r="D14" s="4">
        <v>135000</v>
      </c>
      <c r="E14" s="17">
        <v>1</v>
      </c>
      <c r="F14" s="4">
        <f t="shared" si="1"/>
        <v>135000</v>
      </c>
      <c r="G14" s="20" t="s">
        <v>40</v>
      </c>
      <c r="H14" s="41"/>
      <c r="I14" s="17"/>
      <c r="J14" s="4"/>
      <c r="K14" s="77"/>
      <c r="L14" s="15"/>
      <c r="M14" s="22"/>
      <c r="N14" s="30" t="s">
        <v>18</v>
      </c>
      <c r="O14" s="10"/>
      <c r="P14" s="4"/>
      <c r="Q14" s="17"/>
      <c r="R14" s="4"/>
      <c r="S14" s="20"/>
    </row>
    <row r="15" spans="1:23">
      <c r="A15" s="22"/>
      <c r="B15" s="85" t="s">
        <v>21</v>
      </c>
      <c r="C15" s="10" t="s">
        <v>6</v>
      </c>
      <c r="D15" s="44">
        <v>944166.66666666663</v>
      </c>
      <c r="E15" s="17">
        <v>1</v>
      </c>
      <c r="F15" s="44">
        <f t="shared" si="1"/>
        <v>944166.66666666663</v>
      </c>
      <c r="G15" s="20"/>
      <c r="H15" s="41"/>
      <c r="I15" s="17"/>
      <c r="J15" s="4"/>
      <c r="K15" s="77"/>
      <c r="L15" s="15"/>
      <c r="M15" s="22"/>
      <c r="N15" s="85" t="s">
        <v>21</v>
      </c>
      <c r="O15" s="10"/>
      <c r="P15" s="33"/>
      <c r="Q15" s="17"/>
      <c r="R15" s="4"/>
      <c r="S15" s="20"/>
    </row>
    <row r="16" spans="1:23">
      <c r="A16" s="22"/>
      <c r="B16" s="101"/>
      <c r="C16" s="10" t="s">
        <v>82</v>
      </c>
      <c r="D16" s="43">
        <v>333333</v>
      </c>
      <c r="E16" s="17">
        <v>1</v>
      </c>
      <c r="F16" s="43">
        <f t="shared" si="1"/>
        <v>333333</v>
      </c>
      <c r="G16" s="29"/>
      <c r="H16" s="41"/>
      <c r="I16" s="17"/>
      <c r="J16" s="4"/>
      <c r="K16" s="77"/>
      <c r="L16" s="15"/>
      <c r="M16" s="22"/>
      <c r="N16" s="101"/>
      <c r="O16" s="10"/>
      <c r="P16" s="33"/>
      <c r="Q16" s="17"/>
      <c r="R16" s="4"/>
      <c r="S16" s="29"/>
    </row>
    <row r="17" spans="1:19">
      <c r="A17" s="22"/>
      <c r="B17" s="85" t="s">
        <v>20</v>
      </c>
      <c r="C17" s="10" t="s">
        <v>44</v>
      </c>
      <c r="D17" s="33">
        <v>2800</v>
      </c>
      <c r="E17" s="17">
        <v>2</v>
      </c>
      <c r="F17" s="4">
        <f t="shared" si="1"/>
        <v>5600</v>
      </c>
      <c r="G17" s="29" t="s">
        <v>45</v>
      </c>
      <c r="H17" s="41"/>
      <c r="I17" s="17"/>
      <c r="J17" s="4"/>
      <c r="K17" s="77"/>
      <c r="L17" s="15"/>
      <c r="M17" s="22"/>
      <c r="N17" s="37"/>
      <c r="O17" s="10"/>
      <c r="P17" s="33"/>
      <c r="Q17" s="17"/>
      <c r="R17" s="4"/>
      <c r="S17" s="29"/>
    </row>
    <row r="18" spans="1:19">
      <c r="A18" s="22"/>
      <c r="B18" s="86"/>
      <c r="C18" s="10" t="s">
        <v>46</v>
      </c>
      <c r="D18" s="33">
        <v>3660</v>
      </c>
      <c r="E18" s="17">
        <v>2</v>
      </c>
      <c r="F18" s="4">
        <f t="shared" si="1"/>
        <v>7320</v>
      </c>
      <c r="G18" s="29" t="s">
        <v>47</v>
      </c>
      <c r="H18" s="41"/>
      <c r="I18" s="17"/>
      <c r="J18" s="4"/>
      <c r="K18" s="77"/>
      <c r="L18" s="15"/>
      <c r="M18" s="22"/>
      <c r="N18" s="37"/>
      <c r="O18" s="10"/>
      <c r="P18" s="33"/>
      <c r="Q18" s="17"/>
      <c r="R18" s="4"/>
      <c r="S18" s="29"/>
    </row>
    <row r="19" spans="1:19">
      <c r="A19" s="22"/>
      <c r="B19" s="86"/>
      <c r="C19" s="10" t="s">
        <v>48</v>
      </c>
      <c r="D19" s="33">
        <v>3182</v>
      </c>
      <c r="E19" s="17">
        <v>2</v>
      </c>
      <c r="F19" s="4">
        <f t="shared" si="1"/>
        <v>6364</v>
      </c>
      <c r="G19" s="29" t="s">
        <v>49</v>
      </c>
      <c r="H19" s="41"/>
      <c r="I19" s="17"/>
      <c r="J19" s="4"/>
      <c r="K19" s="77"/>
      <c r="L19" s="15"/>
      <c r="M19" s="22"/>
      <c r="N19" s="37"/>
      <c r="O19" s="10"/>
      <c r="P19" s="33"/>
      <c r="Q19" s="17"/>
      <c r="R19" s="4"/>
      <c r="S19" s="29"/>
    </row>
    <row r="20" spans="1:19">
      <c r="A20" s="22"/>
      <c r="B20" s="86"/>
      <c r="C20" s="10" t="s">
        <v>50</v>
      </c>
      <c r="D20" s="33">
        <v>14944</v>
      </c>
      <c r="E20" s="17">
        <v>1</v>
      </c>
      <c r="F20" s="4">
        <f t="shared" si="1"/>
        <v>14944</v>
      </c>
      <c r="G20" s="29" t="s">
        <v>51</v>
      </c>
      <c r="H20" s="41"/>
      <c r="I20" s="17"/>
      <c r="J20" s="4"/>
      <c r="K20" s="77"/>
      <c r="L20" s="15"/>
      <c r="M20" s="22"/>
      <c r="N20" s="37"/>
      <c r="O20" s="10"/>
      <c r="P20" s="33"/>
      <c r="Q20" s="17"/>
      <c r="R20" s="4"/>
      <c r="S20" s="29"/>
    </row>
    <row r="21" spans="1:19">
      <c r="A21" s="22"/>
      <c r="B21" s="86"/>
      <c r="C21" s="10" t="s">
        <v>52</v>
      </c>
      <c r="D21" s="33">
        <v>5077</v>
      </c>
      <c r="E21" s="17">
        <v>2</v>
      </c>
      <c r="F21" s="4">
        <f t="shared" si="1"/>
        <v>10154</v>
      </c>
      <c r="G21" s="29" t="s">
        <v>53</v>
      </c>
      <c r="H21" s="33">
        <v>5077</v>
      </c>
      <c r="I21" s="17">
        <v>10</v>
      </c>
      <c r="J21" s="4">
        <f>H21*I21</f>
        <v>50770</v>
      </c>
      <c r="K21" s="77"/>
      <c r="L21" s="15"/>
      <c r="M21" s="22"/>
      <c r="N21" s="37"/>
      <c r="O21" s="10"/>
      <c r="P21" s="33"/>
      <c r="Q21" s="17"/>
      <c r="R21" s="4"/>
      <c r="S21" s="29"/>
    </row>
    <row r="22" spans="1:19">
      <c r="A22" s="22"/>
      <c r="B22" s="86"/>
      <c r="C22" s="10" t="s">
        <v>69</v>
      </c>
      <c r="D22" s="33">
        <v>9350</v>
      </c>
      <c r="E22" s="17">
        <v>2</v>
      </c>
      <c r="F22" s="4">
        <f t="shared" si="1"/>
        <v>18700</v>
      </c>
      <c r="G22" s="29" t="s">
        <v>73</v>
      </c>
      <c r="H22" s="41"/>
      <c r="I22" s="17"/>
      <c r="J22" s="4"/>
      <c r="K22" s="77"/>
      <c r="L22" s="15"/>
      <c r="M22" s="22"/>
      <c r="N22" s="37"/>
      <c r="O22" s="10"/>
      <c r="P22" s="33"/>
      <c r="Q22" s="17"/>
      <c r="R22" s="4"/>
      <c r="S22" s="29"/>
    </row>
    <row r="23" spans="1:19">
      <c r="A23" s="22"/>
      <c r="B23" s="86"/>
      <c r="C23" s="10" t="s">
        <v>74</v>
      </c>
      <c r="D23" s="33">
        <v>7190</v>
      </c>
      <c r="E23" s="17">
        <v>4</v>
      </c>
      <c r="F23" s="4">
        <f t="shared" si="1"/>
        <v>28760</v>
      </c>
      <c r="G23" s="29" t="s">
        <v>77</v>
      </c>
      <c r="H23" s="41"/>
      <c r="I23" s="17"/>
      <c r="J23" s="4"/>
      <c r="K23" s="77"/>
      <c r="L23" s="15"/>
      <c r="M23" s="22"/>
      <c r="N23" s="37"/>
      <c r="O23" s="10"/>
      <c r="P23" s="33"/>
      <c r="Q23" s="17"/>
      <c r="R23" s="4"/>
      <c r="S23" s="29"/>
    </row>
    <row r="24" spans="1:19">
      <c r="A24" s="22"/>
      <c r="B24" s="86"/>
      <c r="C24" s="10" t="s">
        <v>75</v>
      </c>
      <c r="D24" s="33">
        <v>14500</v>
      </c>
      <c r="E24" s="17">
        <v>4</v>
      </c>
      <c r="F24" s="4">
        <f t="shared" si="1"/>
        <v>58000</v>
      </c>
      <c r="G24" s="29" t="s">
        <v>78</v>
      </c>
      <c r="H24" s="41"/>
      <c r="I24" s="17"/>
      <c r="J24" s="4"/>
      <c r="K24" s="77"/>
      <c r="L24" s="15"/>
      <c r="M24" s="22"/>
      <c r="N24" s="37"/>
      <c r="O24" s="10"/>
      <c r="P24" s="33"/>
      <c r="Q24" s="17"/>
      <c r="R24" s="4"/>
      <c r="S24" s="29"/>
    </row>
    <row r="25" spans="1:19">
      <c r="A25" s="22"/>
      <c r="B25" s="86"/>
      <c r="C25" s="10" t="s">
        <v>76</v>
      </c>
      <c r="D25" s="33">
        <v>37500</v>
      </c>
      <c r="E25" s="17">
        <v>2</v>
      </c>
      <c r="F25" s="4">
        <f t="shared" si="1"/>
        <v>75000</v>
      </c>
      <c r="G25" s="29" t="s">
        <v>79</v>
      </c>
      <c r="H25" s="41"/>
      <c r="I25" s="17"/>
      <c r="J25" s="4"/>
      <c r="K25" s="77"/>
      <c r="L25" s="15"/>
      <c r="M25" s="22"/>
      <c r="N25" s="37"/>
      <c r="O25" s="10"/>
      <c r="P25" s="33"/>
      <c r="Q25" s="17"/>
      <c r="R25" s="4"/>
      <c r="S25" s="29"/>
    </row>
    <row r="26" spans="1:19">
      <c r="A26" s="22"/>
      <c r="B26" s="88" t="s">
        <v>27</v>
      </c>
      <c r="C26" s="10" t="s">
        <v>28</v>
      </c>
      <c r="D26" s="33">
        <v>7100000</v>
      </c>
      <c r="E26" s="17">
        <v>1</v>
      </c>
      <c r="F26" s="4">
        <f t="shared" si="1"/>
        <v>7100000</v>
      </c>
      <c r="G26" s="104" t="s">
        <v>84</v>
      </c>
      <c r="H26" s="41"/>
      <c r="I26" s="17"/>
      <c r="J26" s="4"/>
      <c r="K26" s="77"/>
      <c r="L26" s="15"/>
      <c r="M26" s="22"/>
      <c r="N26" s="88" t="s">
        <v>27</v>
      </c>
      <c r="O26" s="10" t="s">
        <v>28</v>
      </c>
      <c r="P26" s="33">
        <v>3700000</v>
      </c>
      <c r="Q26" s="17">
        <v>100</v>
      </c>
      <c r="R26" s="4">
        <f t="shared" ref="R26:R27" si="3">P26*Q26</f>
        <v>370000000</v>
      </c>
      <c r="S26" s="106"/>
    </row>
    <row r="27" spans="1:19">
      <c r="A27" s="22"/>
      <c r="B27" s="88"/>
      <c r="C27" s="10" t="s">
        <v>29</v>
      </c>
      <c r="D27" s="33">
        <v>8240000</v>
      </c>
      <c r="E27" s="17">
        <v>1</v>
      </c>
      <c r="F27" s="4">
        <f t="shared" si="1"/>
        <v>8240000</v>
      </c>
      <c r="G27" s="105"/>
      <c r="H27" s="41"/>
      <c r="I27" s="17"/>
      <c r="J27" s="4"/>
      <c r="K27" s="77"/>
      <c r="L27" s="15"/>
      <c r="M27" s="22"/>
      <c r="N27" s="88"/>
      <c r="O27" s="10" t="s">
        <v>29</v>
      </c>
      <c r="P27" s="33">
        <v>5000000</v>
      </c>
      <c r="Q27" s="17">
        <v>100</v>
      </c>
      <c r="R27" s="4">
        <f t="shared" si="3"/>
        <v>500000000</v>
      </c>
      <c r="S27" s="107"/>
    </row>
    <row r="28" spans="1:19">
      <c r="A28" s="22"/>
      <c r="B28" s="85" t="s">
        <v>14</v>
      </c>
      <c r="C28" s="11" t="s">
        <v>57</v>
      </c>
      <c r="D28" s="38">
        <f t="shared" ref="D28:D41" si="4">F28/E28</f>
        <v>1800</v>
      </c>
      <c r="E28" s="39">
        <v>5</v>
      </c>
      <c r="F28" s="4">
        <v>9000</v>
      </c>
      <c r="G28" s="102" t="s">
        <v>54</v>
      </c>
      <c r="H28" s="40"/>
      <c r="I28" s="39"/>
      <c r="J28" s="5"/>
      <c r="K28" s="78"/>
      <c r="L28" s="18"/>
      <c r="M28" s="22"/>
      <c r="N28" s="32"/>
      <c r="O28" s="11"/>
      <c r="P28" s="38"/>
      <c r="Q28" s="39"/>
      <c r="R28" s="4"/>
      <c r="S28" s="36"/>
    </row>
    <row r="29" spans="1:19">
      <c r="A29" s="22"/>
      <c r="B29" s="86"/>
      <c r="C29" s="11" t="s">
        <v>58</v>
      </c>
      <c r="D29" s="38">
        <f t="shared" si="4"/>
        <v>1900</v>
      </c>
      <c r="E29" s="39">
        <v>10</v>
      </c>
      <c r="F29" s="4">
        <v>19000</v>
      </c>
      <c r="G29" s="103"/>
      <c r="H29" s="40"/>
      <c r="I29" s="39"/>
      <c r="J29" s="5"/>
      <c r="K29" s="78"/>
      <c r="L29" s="18"/>
      <c r="M29" s="22"/>
      <c r="N29" s="32"/>
      <c r="O29" s="11"/>
      <c r="P29" s="38"/>
      <c r="Q29" s="39"/>
      <c r="R29" s="4"/>
      <c r="S29" s="36"/>
    </row>
    <row r="30" spans="1:19">
      <c r="A30" s="22"/>
      <c r="B30" s="86"/>
      <c r="C30" s="11" t="s">
        <v>59</v>
      </c>
      <c r="D30" s="38">
        <f t="shared" si="4"/>
        <v>2100</v>
      </c>
      <c r="E30" s="39">
        <v>50</v>
      </c>
      <c r="F30" s="4">
        <v>105000</v>
      </c>
      <c r="G30" s="103"/>
      <c r="H30" s="40"/>
      <c r="I30" s="39"/>
      <c r="J30" s="5"/>
      <c r="K30" s="78"/>
      <c r="L30" s="18"/>
      <c r="M30" s="22"/>
      <c r="N30" s="32"/>
      <c r="O30" s="11"/>
      <c r="P30" s="38"/>
      <c r="Q30" s="39"/>
      <c r="R30" s="4"/>
      <c r="S30" s="36"/>
    </row>
    <row r="31" spans="1:19">
      <c r="A31" s="22"/>
      <c r="B31" s="86"/>
      <c r="C31" s="11" t="s">
        <v>60</v>
      </c>
      <c r="D31" s="38">
        <f t="shared" si="4"/>
        <v>2800</v>
      </c>
      <c r="E31" s="39">
        <v>10</v>
      </c>
      <c r="F31" s="4">
        <v>28000</v>
      </c>
      <c r="G31" s="103"/>
      <c r="H31" s="40"/>
      <c r="I31" s="39"/>
      <c r="J31" s="5"/>
      <c r="K31" s="78"/>
      <c r="L31" s="18"/>
      <c r="M31" s="22"/>
      <c r="N31" s="32"/>
      <c r="O31" s="11"/>
      <c r="P31" s="38"/>
      <c r="Q31" s="39"/>
      <c r="R31" s="4"/>
      <c r="S31" s="36"/>
    </row>
    <row r="32" spans="1:19">
      <c r="A32" s="22"/>
      <c r="B32" s="86"/>
      <c r="C32" s="11" t="s">
        <v>68</v>
      </c>
      <c r="D32" s="38">
        <f t="shared" si="4"/>
        <v>400</v>
      </c>
      <c r="E32" s="39">
        <v>50</v>
      </c>
      <c r="F32" s="4">
        <v>20000</v>
      </c>
      <c r="G32" s="103"/>
      <c r="H32" s="40"/>
      <c r="I32" s="39"/>
      <c r="J32" s="5"/>
      <c r="K32" s="78"/>
      <c r="L32" s="18"/>
      <c r="M32" s="22"/>
      <c r="N32" s="32"/>
      <c r="O32" s="11"/>
      <c r="P32" s="38"/>
      <c r="Q32" s="39"/>
      <c r="R32" s="4"/>
      <c r="S32" s="36"/>
    </row>
    <row r="33" spans="1:19">
      <c r="A33" s="22"/>
      <c r="B33" s="86"/>
      <c r="C33" s="11" t="s">
        <v>70</v>
      </c>
      <c r="D33" s="38">
        <f t="shared" si="4"/>
        <v>640</v>
      </c>
      <c r="E33" s="39">
        <v>50</v>
      </c>
      <c r="F33" s="4">
        <v>32000</v>
      </c>
      <c r="G33" s="103"/>
      <c r="H33" s="40"/>
      <c r="I33" s="39"/>
      <c r="J33" s="5"/>
      <c r="K33" s="78"/>
      <c r="L33" s="18"/>
      <c r="M33" s="22"/>
      <c r="N33" s="32"/>
      <c r="O33" s="11"/>
      <c r="P33" s="38"/>
      <c r="Q33" s="39"/>
      <c r="R33" s="4"/>
      <c r="S33" s="36"/>
    </row>
    <row r="34" spans="1:19">
      <c r="A34" s="22"/>
      <c r="B34" s="86"/>
      <c r="C34" s="11" t="s">
        <v>61</v>
      </c>
      <c r="D34" s="38">
        <f t="shared" si="4"/>
        <v>790</v>
      </c>
      <c r="E34" s="39">
        <v>100</v>
      </c>
      <c r="F34" s="4">
        <v>79000</v>
      </c>
      <c r="G34" s="103"/>
      <c r="H34" s="40"/>
      <c r="I34" s="39"/>
      <c r="J34" s="5"/>
      <c r="K34" s="78"/>
      <c r="L34" s="18"/>
      <c r="M34" s="22"/>
      <c r="N34" s="32"/>
      <c r="O34" s="11"/>
      <c r="P34" s="38"/>
      <c r="Q34" s="39"/>
      <c r="R34" s="4"/>
      <c r="S34" s="36"/>
    </row>
    <row r="35" spans="1:19">
      <c r="A35" s="22"/>
      <c r="B35" s="86"/>
      <c r="C35" s="11" t="s">
        <v>62</v>
      </c>
      <c r="D35" s="38">
        <f t="shared" si="4"/>
        <v>790</v>
      </c>
      <c r="E35" s="39">
        <v>100</v>
      </c>
      <c r="F35" s="4">
        <v>79000</v>
      </c>
      <c r="G35" s="103"/>
      <c r="H35" s="40"/>
      <c r="I35" s="39"/>
      <c r="J35" s="5"/>
      <c r="K35" s="78"/>
      <c r="L35" s="18"/>
      <c r="M35" s="22"/>
      <c r="N35" s="32"/>
      <c r="O35" s="11"/>
      <c r="P35" s="38"/>
      <c r="Q35" s="39"/>
      <c r="R35" s="4"/>
      <c r="S35" s="36"/>
    </row>
    <row r="36" spans="1:19">
      <c r="A36" s="22"/>
      <c r="B36" s="86"/>
      <c r="C36" s="11" t="s">
        <v>71</v>
      </c>
      <c r="D36" s="38">
        <f t="shared" si="4"/>
        <v>1150</v>
      </c>
      <c r="E36" s="39">
        <v>8</v>
      </c>
      <c r="F36" s="4">
        <v>9200</v>
      </c>
      <c r="G36" s="103"/>
      <c r="H36" s="40"/>
      <c r="I36" s="39"/>
      <c r="J36" s="5"/>
      <c r="K36" s="78"/>
      <c r="L36" s="18"/>
      <c r="M36" s="22"/>
      <c r="N36" s="32"/>
      <c r="O36" s="11"/>
      <c r="P36" s="38"/>
      <c r="Q36" s="39"/>
      <c r="R36" s="4"/>
      <c r="S36" s="36"/>
    </row>
    <row r="37" spans="1:19">
      <c r="A37" s="22"/>
      <c r="B37" s="86"/>
      <c r="C37" s="11" t="s">
        <v>63</v>
      </c>
      <c r="D37" s="38">
        <f t="shared" si="4"/>
        <v>420</v>
      </c>
      <c r="E37" s="39">
        <v>50</v>
      </c>
      <c r="F37" s="4">
        <v>21000</v>
      </c>
      <c r="G37" s="103"/>
      <c r="H37" s="40"/>
      <c r="I37" s="39"/>
      <c r="J37" s="5"/>
      <c r="K37" s="78"/>
      <c r="L37" s="18"/>
      <c r="M37" s="22"/>
      <c r="N37" s="32"/>
      <c r="O37" s="11"/>
      <c r="P37" s="38"/>
      <c r="Q37" s="39"/>
      <c r="R37" s="4"/>
      <c r="S37" s="36"/>
    </row>
    <row r="38" spans="1:19">
      <c r="A38" s="22"/>
      <c r="B38" s="86"/>
      <c r="C38" s="11" t="s">
        <v>64</v>
      </c>
      <c r="D38" s="38">
        <f t="shared" si="4"/>
        <v>210</v>
      </c>
      <c r="E38" s="39">
        <v>10</v>
      </c>
      <c r="F38" s="4">
        <v>2100</v>
      </c>
      <c r="G38" s="103"/>
      <c r="H38" s="40"/>
      <c r="I38" s="39"/>
      <c r="J38" s="5"/>
      <c r="K38" s="78"/>
      <c r="L38" s="18"/>
      <c r="M38" s="22"/>
      <c r="N38" s="32"/>
      <c r="O38" s="11"/>
      <c r="P38" s="38"/>
      <c r="Q38" s="39"/>
      <c r="R38" s="4"/>
      <c r="S38" s="36"/>
    </row>
    <row r="39" spans="1:19">
      <c r="A39" s="22"/>
      <c r="B39" s="86"/>
      <c r="C39" s="11" t="s">
        <v>65</v>
      </c>
      <c r="D39" s="38">
        <f t="shared" si="4"/>
        <v>1000</v>
      </c>
      <c r="E39" s="39">
        <v>20</v>
      </c>
      <c r="F39" s="4">
        <v>20000</v>
      </c>
      <c r="G39" s="103"/>
      <c r="H39" s="40"/>
      <c r="I39" s="39"/>
      <c r="J39" s="5"/>
      <c r="K39" s="78"/>
      <c r="L39" s="18"/>
      <c r="M39" s="22"/>
      <c r="N39" s="32"/>
      <c r="O39" s="11"/>
      <c r="P39" s="38"/>
      <c r="Q39" s="39"/>
      <c r="R39" s="4"/>
      <c r="S39" s="36"/>
    </row>
    <row r="40" spans="1:19">
      <c r="A40" s="22"/>
      <c r="B40" s="86"/>
      <c r="C40" s="11" t="s">
        <v>66</v>
      </c>
      <c r="D40" s="38">
        <f t="shared" si="4"/>
        <v>1200</v>
      </c>
      <c r="E40" s="39">
        <v>4</v>
      </c>
      <c r="F40" s="4">
        <v>4800</v>
      </c>
      <c r="G40" s="103"/>
      <c r="H40" s="40"/>
      <c r="I40" s="39"/>
      <c r="J40" s="5"/>
      <c r="K40" s="78"/>
      <c r="L40" s="18"/>
      <c r="M40" s="22"/>
      <c r="N40" s="32"/>
      <c r="O40" s="11"/>
      <c r="P40" s="38"/>
      <c r="Q40" s="39"/>
      <c r="R40" s="4"/>
      <c r="S40" s="36"/>
    </row>
    <row r="41" spans="1:19">
      <c r="A41" s="22"/>
      <c r="B41" s="86"/>
      <c r="C41" s="11" t="s">
        <v>67</v>
      </c>
      <c r="D41" s="38">
        <f t="shared" si="4"/>
        <v>1700</v>
      </c>
      <c r="E41" s="39">
        <v>4</v>
      </c>
      <c r="F41" s="4">
        <v>6800</v>
      </c>
      <c r="G41" s="103"/>
      <c r="H41" s="40"/>
      <c r="I41" s="39"/>
      <c r="J41" s="5"/>
      <c r="K41" s="78"/>
      <c r="L41" s="18"/>
      <c r="M41" s="22"/>
      <c r="N41" s="32"/>
      <c r="O41" s="11"/>
      <c r="P41" s="38"/>
      <c r="Q41" s="39"/>
      <c r="R41" s="4"/>
      <c r="S41" s="36"/>
    </row>
    <row r="42" spans="1:19" ht="27">
      <c r="A42" s="22"/>
      <c r="B42" s="101"/>
      <c r="C42" s="11" t="s">
        <v>55</v>
      </c>
      <c r="D42" s="16">
        <f>2307400-38400-17000-10000</f>
        <v>2242000</v>
      </c>
      <c r="E42" s="6">
        <v>1</v>
      </c>
      <c r="F42" s="4">
        <f t="shared" si="1"/>
        <v>2242000</v>
      </c>
      <c r="G42" s="42" t="s">
        <v>56</v>
      </c>
      <c r="H42" s="40"/>
      <c r="I42" s="39"/>
      <c r="J42" s="5"/>
      <c r="K42" s="78"/>
      <c r="L42" s="18"/>
      <c r="M42" s="22"/>
      <c r="N42" s="32" t="s">
        <v>14</v>
      </c>
      <c r="O42" s="11"/>
      <c r="P42" s="16"/>
      <c r="Q42" s="6"/>
      <c r="R42" s="4"/>
      <c r="S42" s="29"/>
    </row>
    <row r="43" spans="1:19" ht="27" customHeight="1" thickBot="1">
      <c r="A43" s="22"/>
      <c r="B43" s="89" t="s">
        <v>7</v>
      </c>
      <c r="C43" s="90"/>
      <c r="D43" s="90"/>
      <c r="E43" s="90"/>
      <c r="F43" s="12">
        <f>SUM(F5:F42)</f>
        <v>24911626.666666668</v>
      </c>
      <c r="G43" s="13"/>
      <c r="H43" s="97" t="s">
        <v>7</v>
      </c>
      <c r="I43" s="98"/>
      <c r="J43" s="12">
        <f>SUM(J5:J27)</f>
        <v>21162370</v>
      </c>
      <c r="K43" s="79"/>
      <c r="L43" s="13"/>
      <c r="M43" s="22"/>
      <c r="N43" s="89" t="s">
        <v>7</v>
      </c>
      <c r="O43" s="90"/>
      <c r="P43" s="90"/>
      <c r="Q43" s="90"/>
      <c r="R43" s="12">
        <f>SUM(R5:R42)</f>
        <v>1239350000</v>
      </c>
      <c r="S43" s="13"/>
    </row>
    <row r="44" spans="1:19">
      <c r="A44" s="22"/>
      <c r="B44" s="22"/>
      <c r="C44" s="22"/>
      <c r="D44" s="23"/>
      <c r="E44" s="22"/>
      <c r="F44" s="22"/>
      <c r="G44" s="22"/>
      <c r="H44" s="24"/>
      <c r="I44" s="63"/>
      <c r="J44" s="23"/>
      <c r="K44" s="76"/>
      <c r="L44" s="22"/>
      <c r="M44" s="22"/>
    </row>
    <row r="45" spans="1:19">
      <c r="A45" s="22"/>
      <c r="B45" s="26" t="s">
        <v>22</v>
      </c>
      <c r="C45" s="22"/>
      <c r="D45" s="23"/>
      <c r="E45" s="22"/>
      <c r="F45" s="22"/>
      <c r="G45" s="22"/>
      <c r="H45" s="27"/>
      <c r="I45" s="63"/>
      <c r="J45" s="23"/>
      <c r="K45" s="76"/>
      <c r="L45" s="22"/>
      <c r="M45" s="22"/>
    </row>
    <row r="46" spans="1:19">
      <c r="A46" s="22"/>
      <c r="B46" s="22"/>
      <c r="C46" s="22"/>
      <c r="D46" s="23"/>
      <c r="E46" s="22"/>
      <c r="F46" s="22"/>
      <c r="G46" s="22"/>
      <c r="H46" s="27"/>
      <c r="I46" s="63"/>
      <c r="J46" s="23"/>
      <c r="K46" s="76"/>
      <c r="L46" s="22"/>
      <c r="M46" s="22"/>
    </row>
    <row r="47" spans="1:19">
      <c r="H47" s="21"/>
    </row>
    <row r="48" spans="1:19">
      <c r="H48" s="21" t="s">
        <v>97</v>
      </c>
    </row>
    <row r="49" spans="8:8">
      <c r="H49" s="21">
        <v>3700000</v>
      </c>
    </row>
    <row r="50" spans="8:8">
      <c r="H50" s="21">
        <v>5000000</v>
      </c>
    </row>
    <row r="51" spans="8:8">
      <c r="H51" s="21">
        <v>8700000</v>
      </c>
    </row>
    <row r="52" spans="8:8">
      <c r="H52" s="2">
        <v>6640000</v>
      </c>
    </row>
    <row r="53" spans="8:8">
      <c r="H53" s="2">
        <v>0.56714471968709257</v>
      </c>
    </row>
    <row r="54" spans="8:8">
      <c r="H54" s="2">
        <v>-0.43285528031290743</v>
      </c>
    </row>
    <row r="73" spans="3:4">
      <c r="C73" s="1"/>
      <c r="D73"/>
    </row>
  </sheetData>
  <mergeCells count="21">
    <mergeCell ref="B1:L1"/>
    <mergeCell ref="N1:S1"/>
    <mergeCell ref="B3:G3"/>
    <mergeCell ref="H3:L3"/>
    <mergeCell ref="N3:S3"/>
    <mergeCell ref="S26:S27"/>
    <mergeCell ref="B28:B42"/>
    <mergeCell ref="G28:G41"/>
    <mergeCell ref="B5:B10"/>
    <mergeCell ref="N5:N10"/>
    <mergeCell ref="B11:B13"/>
    <mergeCell ref="N11:N13"/>
    <mergeCell ref="B15:B16"/>
    <mergeCell ref="N15:N16"/>
    <mergeCell ref="B43:E43"/>
    <mergeCell ref="H43:I43"/>
    <mergeCell ref="N43:Q43"/>
    <mergeCell ref="B17:B25"/>
    <mergeCell ref="B26:B27"/>
    <mergeCell ref="G26:G27"/>
    <mergeCell ref="N26:N27"/>
  </mergeCells>
  <phoneticPr fontId="2" type="noConversion"/>
  <pageMargins left="0.7" right="0.7" top="0.75" bottom="0.75" header="0.3" footer="0.3"/>
  <pageSetup paperSize="9" scale="8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9571-286C-4CC1-9439-85D23269BE57}">
  <dimension ref="B1:H9"/>
  <sheetViews>
    <sheetView workbookViewId="0">
      <selection activeCell="E20" sqref="E20"/>
    </sheetView>
  </sheetViews>
  <sheetFormatPr defaultColWidth="8.75" defaultRowHeight="16.5"/>
  <cols>
    <col min="1" max="1" width="3.75" style="22" customWidth="1"/>
    <col min="2" max="2" width="11.375" style="22" bestFit="1" customWidth="1"/>
    <col min="3" max="7" width="15.25" style="22" bestFit="1" customWidth="1"/>
    <col min="8" max="8" width="14" style="22" bestFit="1" customWidth="1"/>
    <col min="9" max="16384" width="8.75" style="22"/>
  </cols>
  <sheetData>
    <row r="1" spans="2:8" ht="17.25" thickBot="1"/>
    <row r="2" spans="2:8" ht="21" thickBot="1">
      <c r="B2" s="109" t="s">
        <v>91</v>
      </c>
      <c r="C2" s="110"/>
      <c r="D2" s="111"/>
    </row>
    <row r="3" spans="2:8" ht="17.25" thickBot="1">
      <c r="B3" s="46" t="s">
        <v>2</v>
      </c>
      <c r="C3" s="47" t="s">
        <v>85</v>
      </c>
      <c r="D3" s="48" t="s">
        <v>86</v>
      </c>
      <c r="E3" s="48" t="s">
        <v>87</v>
      </c>
      <c r="F3" s="48" t="s">
        <v>88</v>
      </c>
      <c r="G3" s="48" t="s">
        <v>89</v>
      </c>
      <c r="H3" s="49" t="s">
        <v>90</v>
      </c>
    </row>
    <row r="4" spans="2:8">
      <c r="B4" s="67" t="s">
        <v>28</v>
      </c>
      <c r="C4" s="51">
        <v>7100000</v>
      </c>
      <c r="D4" s="52">
        <v>6440000</v>
      </c>
      <c r="E4" s="52">
        <v>6050000</v>
      </c>
      <c r="F4" s="52">
        <v>5570000</v>
      </c>
      <c r="G4" s="52">
        <v>4720000</v>
      </c>
      <c r="H4" s="53">
        <v>3700000</v>
      </c>
    </row>
    <row r="5" spans="2:8" ht="17.25" thickBot="1">
      <c r="B5" s="68" t="s">
        <v>29</v>
      </c>
      <c r="C5" s="54">
        <v>8240000</v>
      </c>
      <c r="D5" s="55">
        <v>7560000</v>
      </c>
      <c r="E5" s="55">
        <v>7050000</v>
      </c>
      <c r="F5" s="55">
        <v>6500000</v>
      </c>
      <c r="G5" s="55">
        <v>5560000</v>
      </c>
      <c r="H5" s="56">
        <v>5000000</v>
      </c>
    </row>
    <row r="6" spans="2:8" ht="17.25" thickBot="1">
      <c r="B6" s="50" t="s">
        <v>3</v>
      </c>
      <c r="C6" s="57">
        <f>C4+C5</f>
        <v>15340000</v>
      </c>
      <c r="D6" s="58">
        <f t="shared" ref="D6:H6" si="0">D4+D5</f>
        <v>14000000</v>
      </c>
      <c r="E6" s="58">
        <f t="shared" si="0"/>
        <v>13100000</v>
      </c>
      <c r="F6" s="58">
        <f t="shared" si="0"/>
        <v>12070000</v>
      </c>
      <c r="G6" s="58">
        <f t="shared" si="0"/>
        <v>10280000</v>
      </c>
      <c r="H6" s="59">
        <f t="shared" si="0"/>
        <v>8700000</v>
      </c>
    </row>
    <row r="7" spans="2:8">
      <c r="B7" s="60" t="s">
        <v>94</v>
      </c>
      <c r="C7" s="61"/>
      <c r="D7" s="62">
        <f>$C$6-D6</f>
        <v>1340000</v>
      </c>
      <c r="E7" s="62">
        <f t="shared" ref="E7:H7" si="1">$C$6-E6</f>
        <v>2240000</v>
      </c>
      <c r="F7" s="62">
        <f t="shared" si="1"/>
        <v>3270000</v>
      </c>
      <c r="G7" s="62">
        <f t="shared" si="1"/>
        <v>5060000</v>
      </c>
      <c r="H7" s="62">
        <f t="shared" si="1"/>
        <v>6640000</v>
      </c>
    </row>
    <row r="8" spans="2:8">
      <c r="B8" s="63" t="s">
        <v>93</v>
      </c>
      <c r="C8" s="64">
        <v>1</v>
      </c>
      <c r="D8" s="64">
        <f>D6/$C$6</f>
        <v>0.91264667535853972</v>
      </c>
      <c r="E8" s="64">
        <f t="shared" ref="E8:H8" si="2">E6/$C$6</f>
        <v>0.85397653194263368</v>
      </c>
      <c r="F8" s="64">
        <f t="shared" si="2"/>
        <v>0.78683181225554111</v>
      </c>
      <c r="G8" s="64">
        <f t="shared" si="2"/>
        <v>0.6701434159061278</v>
      </c>
      <c r="H8" s="64">
        <f t="shared" si="2"/>
        <v>0.56714471968709257</v>
      </c>
    </row>
    <row r="9" spans="2:8">
      <c r="B9" s="65" t="s">
        <v>92</v>
      </c>
      <c r="D9" s="66">
        <f>D8-$C$8</f>
        <v>-8.7353324641460284E-2</v>
      </c>
      <c r="E9" s="66">
        <f t="shared" ref="E9:H9" si="3">E8-$C$8</f>
        <v>-0.14602346805736632</v>
      </c>
      <c r="F9" s="66">
        <f t="shared" si="3"/>
        <v>-0.21316818774445889</v>
      </c>
      <c r="G9" s="66">
        <f t="shared" si="3"/>
        <v>-0.3298565840938722</v>
      </c>
      <c r="H9" s="66">
        <f t="shared" si="3"/>
        <v>-0.43285528031290743</v>
      </c>
    </row>
  </sheetData>
  <mergeCells count="1">
    <mergeCell ref="B2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제작 비용</vt:lpstr>
      <vt:lpstr>5SET 제작 비용</vt:lpstr>
      <vt:lpstr>제작 비용_230403</vt:lpstr>
      <vt:lpstr>센서 양산 단가 비교</vt:lpstr>
      <vt:lpstr>'제작 비용'!Print_Area</vt:lpstr>
      <vt:lpstr>'제작 비용_230403'!Print_Area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Jin Lee</dc:creator>
  <cp:lastModifiedBy>ATIK</cp:lastModifiedBy>
  <cp:lastPrinted>2022-07-19T00:51:35Z</cp:lastPrinted>
  <dcterms:created xsi:type="dcterms:W3CDTF">2021-11-04T00:02:27Z</dcterms:created>
  <dcterms:modified xsi:type="dcterms:W3CDTF">2023-06-08T01:51:07Z</dcterms:modified>
</cp:coreProperties>
</file>