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L-titrator\6. 전장하드웨어\4. firmware\"/>
    </mc:Choice>
  </mc:AlternateContent>
  <xr:revisionPtr revIDLastSave="0" documentId="13_ncr:1_{923D67B7-37AD-452D-90E4-E2FCC017A332}" xr6:coauthVersionLast="47" xr6:coauthVersionMax="47" xr10:uidLastSave="{00000000-0000-0000-0000-000000000000}"/>
  <bookViews>
    <workbookView xWindow="-120" yWindow="-120" windowWidth="29040" windowHeight="15990" tabRatio="857" activeTab="8" xr2:uid="{00000000-000D-0000-FFFF-FFFF00000000}"/>
  </bookViews>
  <sheets>
    <sheet name="98)V0.1보드시험현황" sheetId="36" r:id="rId1"/>
    <sheet name="99)HW추가수정사항" sheetId="31" r:id="rId2"/>
    <sheet name="00) L-Titrator_spec" sheetId="50" r:id="rId3"/>
    <sheet name="01) System block diagram" sheetId="53" r:id="rId4"/>
    <sheet name="02) SW Settings" sheetId="54" r:id="rId5"/>
    <sheet name="02-1) IAP" sheetId="55" r:id="rId6"/>
    <sheet name="2-2) GPIO" sheetId="63" r:id="rId7"/>
    <sheet name="03) Parm" sheetId="56" r:id="rId8"/>
    <sheet name="04) Cal" sheetId="57" r:id="rId9"/>
    <sheet name="05) Calibration" sheetId="60" r:id="rId10"/>
    <sheet name="06) SPI(ADC_DAC)" sheetId="59" r:id="rId11"/>
    <sheet name="07) DAC output" sheetId="73" r:id="rId12"/>
    <sheet name="08) RTD" sheetId="64" r:id="rId13"/>
    <sheet name="09) TC" sheetId="66" r:id="rId14"/>
    <sheet name="10) BLDC" sheetId="61" r:id="rId15"/>
    <sheet name="11) UART" sheetId="72" r:id="rId16"/>
    <sheet name="11-1) SW IO Protocol" sheetId="70" r:id="rId17"/>
    <sheet name="11-2) Syringe pump" sheetId="68" r:id="rId18"/>
    <sheet name="12) Ethernet" sheetId="71" r:id="rId19"/>
    <sheet name="98) Fault debugging" sheetId="67" r:id="rId20"/>
    <sheet name="97) Y Modem" sheetId="76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9" i="73" l="1"/>
  <c r="G50" i="73" s="1"/>
  <c r="F49" i="73"/>
  <c r="F50" i="73" s="1"/>
  <c r="E49" i="73"/>
  <c r="E50" i="73" s="1"/>
  <c r="D49" i="73"/>
  <c r="D50" i="73" s="1"/>
  <c r="C49" i="73"/>
  <c r="C50" i="73" s="1"/>
  <c r="F46" i="73"/>
  <c r="E46" i="73"/>
  <c r="G45" i="73"/>
  <c r="G46" i="73" s="1"/>
  <c r="F45" i="73"/>
  <c r="E45" i="73"/>
  <c r="D45" i="73"/>
  <c r="D46" i="73" s="1"/>
  <c r="C45" i="73"/>
  <c r="C46" i="73" s="1"/>
  <c r="K18" i="73"/>
  <c r="J18" i="73"/>
  <c r="K11" i="73"/>
  <c r="J11" i="73"/>
  <c r="Q107" i="66"/>
  <c r="R107" i="66" s="1"/>
  <c r="Q106" i="66"/>
  <c r="R106" i="66" s="1"/>
  <c r="Q105" i="66"/>
  <c r="R105" i="66" s="1"/>
  <c r="Q104" i="66"/>
  <c r="R104" i="66" s="1"/>
  <c r="Q103" i="66"/>
  <c r="R103" i="66" s="1"/>
  <c r="Q102" i="66"/>
  <c r="R102" i="66" s="1"/>
  <c r="Q101" i="66"/>
  <c r="R101" i="66" s="1"/>
  <c r="Q100" i="66"/>
  <c r="R100" i="66" s="1"/>
  <c r="Q99" i="66"/>
  <c r="R99" i="66" s="1"/>
  <c r="Q98" i="66"/>
  <c r="R98" i="66" s="1"/>
  <c r="Q97" i="66"/>
  <c r="R97" i="66" s="1"/>
  <c r="Q96" i="66"/>
  <c r="R96" i="66" s="1"/>
  <c r="Q95" i="66"/>
  <c r="R95" i="66" s="1"/>
  <c r="Q94" i="66"/>
  <c r="R94" i="66" s="1"/>
  <c r="P70" i="66"/>
  <c r="P69" i="66"/>
  <c r="R69" i="66" s="1"/>
  <c r="P68" i="66"/>
  <c r="P67" i="66"/>
  <c r="P66" i="66"/>
  <c r="P58" i="66"/>
  <c r="Q58" i="66" s="1"/>
  <c r="R58" i="66" s="1"/>
  <c r="S59" i="66" s="1"/>
  <c r="O58" i="66"/>
  <c r="P57" i="66"/>
  <c r="Q57" i="66" s="1"/>
  <c r="R57" i="66" s="1"/>
  <c r="O57" i="66"/>
  <c r="P56" i="66"/>
  <c r="Q56" i="66" s="1"/>
  <c r="R56" i="66" s="1"/>
  <c r="O56" i="66"/>
  <c r="P55" i="66"/>
  <c r="Q55" i="66" s="1"/>
  <c r="R55" i="66" s="1"/>
  <c r="O55" i="66"/>
  <c r="P54" i="66"/>
  <c r="Q54" i="66" s="1"/>
  <c r="R54" i="66" s="1"/>
  <c r="O54" i="66"/>
  <c r="P53" i="66"/>
  <c r="Q53" i="66" s="1"/>
  <c r="R53" i="66" s="1"/>
  <c r="O53" i="66"/>
  <c r="P52" i="66"/>
  <c r="Q52" i="66" s="1"/>
  <c r="R52" i="66" s="1"/>
  <c r="O52" i="66"/>
  <c r="P51" i="66"/>
  <c r="Q51" i="66" s="1"/>
  <c r="R51" i="66" s="1"/>
  <c r="O51" i="66"/>
  <c r="P50" i="66"/>
  <c r="Q50" i="66" s="1"/>
  <c r="R50" i="66" s="1"/>
  <c r="O50" i="66"/>
  <c r="P49" i="66"/>
  <c r="Q49" i="66" s="1"/>
  <c r="R49" i="66" s="1"/>
  <c r="O49" i="66"/>
  <c r="N84" i="64" l="1"/>
  <c r="D84" i="64"/>
  <c r="P83" i="64"/>
  <c r="N81" i="64"/>
  <c r="D81" i="64"/>
  <c r="N79" i="64"/>
  <c r="D79" i="64"/>
  <c r="N78" i="64"/>
  <c r="O78" i="64" s="1"/>
  <c r="P78" i="64" s="1"/>
  <c r="Q78" i="64" s="1"/>
  <c r="D78" i="64"/>
  <c r="E78" i="64" s="1"/>
  <c r="F78" i="64" s="1"/>
  <c r="N76" i="64"/>
  <c r="D76" i="64"/>
  <c r="R67" i="64"/>
  <c r="H67" i="64"/>
  <c r="D67" i="64"/>
  <c r="R65" i="64"/>
  <c r="S65" i="64" s="1"/>
  <c r="R64" i="64"/>
  <c r="S64" i="64" s="1"/>
  <c r="R63" i="64"/>
  <c r="S63" i="64" s="1"/>
  <c r="R62" i="64"/>
  <c r="S62" i="64" s="1"/>
  <c r="R61" i="64"/>
  <c r="S61" i="64" s="1"/>
  <c r="R60" i="64"/>
  <c r="S60" i="64" s="1"/>
  <c r="R59" i="64"/>
  <c r="S59" i="64" s="1"/>
  <c r="R58" i="64"/>
  <c r="S58" i="64" s="1"/>
  <c r="R57" i="64"/>
  <c r="S57" i="64" s="1"/>
  <c r="R56" i="64"/>
  <c r="S56" i="64" s="1"/>
  <c r="R55" i="64"/>
  <c r="S55" i="64" s="1"/>
  <c r="R54" i="64"/>
  <c r="S54" i="64" s="1"/>
  <c r="R53" i="64"/>
  <c r="S53" i="64" s="1"/>
  <c r="R52" i="64"/>
  <c r="S52" i="64" s="1"/>
  <c r="AF47" i="64"/>
  <c r="AG47" i="64" s="1"/>
  <c r="Y47" i="64"/>
  <c r="Z47" i="64" s="1"/>
  <c r="R47" i="64"/>
  <c r="S47" i="64" s="1"/>
  <c r="AF46" i="64"/>
  <c r="AG46" i="64" s="1"/>
  <c r="Y46" i="64"/>
  <c r="Z46" i="64" s="1"/>
  <c r="R46" i="64"/>
  <c r="S46" i="64" s="1"/>
  <c r="AF45" i="64"/>
  <c r="AG45" i="64" s="1"/>
  <c r="Y45" i="64"/>
  <c r="Z45" i="64" s="1"/>
  <c r="R45" i="64"/>
  <c r="S45" i="64" s="1"/>
  <c r="AF44" i="64"/>
  <c r="AG44" i="64" s="1"/>
  <c r="Z44" i="64"/>
  <c r="Y44" i="64"/>
  <c r="R44" i="64"/>
  <c r="S44" i="64" s="1"/>
  <c r="AF43" i="64"/>
  <c r="AG43" i="64" s="1"/>
  <c r="Y43" i="64"/>
  <c r="Z43" i="64" s="1"/>
  <c r="R43" i="64"/>
  <c r="S43" i="64" s="1"/>
  <c r="AF42" i="64"/>
  <c r="AG42" i="64" s="1"/>
  <c r="Y42" i="64"/>
  <c r="Z42" i="64" s="1"/>
  <c r="R42" i="64"/>
  <c r="S42" i="64" s="1"/>
  <c r="AF41" i="64"/>
  <c r="AG41" i="64" s="1"/>
  <c r="Y41" i="64"/>
  <c r="Z41" i="64" s="1"/>
  <c r="R41" i="64"/>
  <c r="S41" i="64" s="1"/>
  <c r="AF40" i="64"/>
  <c r="AG40" i="64" s="1"/>
  <c r="Y40" i="64"/>
  <c r="Z40" i="64" s="1"/>
  <c r="R40" i="64"/>
  <c r="S40" i="64" s="1"/>
  <c r="AF39" i="64"/>
  <c r="AG39" i="64" s="1"/>
  <c r="Y39" i="64"/>
  <c r="Z39" i="64" s="1"/>
  <c r="R39" i="64"/>
  <c r="S39" i="64" s="1"/>
  <c r="AF38" i="64"/>
  <c r="AG38" i="64" s="1"/>
  <c r="Y38" i="64"/>
  <c r="Z38" i="64" s="1"/>
  <c r="R38" i="64"/>
  <c r="S38" i="64" s="1"/>
  <c r="AF37" i="64"/>
  <c r="AG37" i="64" s="1"/>
  <c r="Y37" i="64"/>
  <c r="Z37" i="64" s="1"/>
  <c r="R37" i="64"/>
  <c r="S37" i="64" s="1"/>
  <c r="AF36" i="64"/>
  <c r="AG36" i="64" s="1"/>
  <c r="Y36" i="64"/>
  <c r="Z36" i="64" s="1"/>
  <c r="R36" i="64"/>
  <c r="S36" i="64" s="1"/>
  <c r="O81" i="64" l="1"/>
  <c r="P81" i="64" s="1"/>
  <c r="Q81" i="64" s="1"/>
  <c r="T83" i="64" s="1"/>
  <c r="U83" i="64" s="1"/>
  <c r="O79" i="64"/>
  <c r="P79" i="64" s="1"/>
  <c r="Q79" i="64" s="1"/>
  <c r="E84" i="64"/>
  <c r="F84" i="64" s="1"/>
  <c r="G84" i="64" s="1"/>
  <c r="I84" i="64" s="1"/>
  <c r="G78" i="64"/>
  <c r="O84" i="64"/>
  <c r="P84" i="64" s="1"/>
  <c r="Q84" i="64" s="1"/>
  <c r="T82" i="64" s="1"/>
  <c r="U82" i="64" s="1"/>
  <c r="T84" i="64"/>
  <c r="U84" i="64" s="1"/>
  <c r="R84" i="64"/>
  <c r="E76" i="64"/>
  <c r="F76" i="64" s="1"/>
  <c r="G76" i="64" s="1"/>
  <c r="O76" i="64"/>
  <c r="P76" i="64" s="1"/>
  <c r="Q76" i="64" s="1"/>
  <c r="T81" i="64" s="1"/>
  <c r="U81" i="64" s="1"/>
  <c r="E79" i="64"/>
  <c r="F79" i="64" s="1"/>
  <c r="G79" i="64" s="1"/>
  <c r="E81" i="64"/>
  <c r="F81" i="64" s="1"/>
  <c r="G81" i="64" s="1"/>
  <c r="H84" i="64" l="1"/>
  <c r="R81" i="64"/>
  <c r="S81" i="64"/>
  <c r="S84" i="64"/>
  <c r="J78" i="64"/>
  <c r="K78" i="64" s="1"/>
  <c r="T77" i="64"/>
  <c r="U77" i="64" s="1"/>
  <c r="T80" i="64"/>
  <c r="U80" i="64" s="1"/>
  <c r="T76" i="64"/>
  <c r="U76" i="64" s="1"/>
  <c r="S76" i="64"/>
  <c r="R76" i="64"/>
  <c r="J82" i="64"/>
  <c r="K82" i="64" s="1"/>
  <c r="J77" i="64"/>
  <c r="K77" i="64" s="1"/>
  <c r="J81" i="64"/>
  <c r="K81" i="64" s="1"/>
  <c r="I81" i="64"/>
  <c r="J83" i="64"/>
  <c r="K83" i="64" s="1"/>
  <c r="H81" i="64"/>
  <c r="J80" i="64"/>
  <c r="K80" i="64" s="1"/>
  <c r="J79" i="64"/>
  <c r="K79" i="64" s="1"/>
  <c r="J84" i="64"/>
  <c r="K84" i="64" s="1"/>
  <c r="T79" i="64"/>
  <c r="U79" i="64" s="1"/>
  <c r="J76" i="64"/>
  <c r="K76" i="64" s="1"/>
  <c r="I76" i="64"/>
  <c r="H76" i="64"/>
  <c r="T78" i="64"/>
  <c r="U78" i="6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3CF8B-BCCB-49C4-96AA-29794DA60671}" keepAlive="1" name="쿼리 - excel_test" description="통합 문서의 'excel_test' 쿼리에 대한 연결입니다." type="5" refreshedVersion="0" background="1">
    <dbPr connection="Provider=Microsoft.Mashup.OleDb.1;Data Source=$Workbook$;Location=excel_test;Extended Properties=&quot;&quot;" command="SELECT * FROM [excel_test]"/>
  </connection>
  <connection id="2" xr16:uid="{5A6ED454-5DAA-4BDE-82AF-85C1F1C9075D}" keepAlive="1" name="쿼리 - excel_test (2)" description="통합 문서의 'excel_test (2)' 쿼리에 대한 연결입니다." type="5" refreshedVersion="0" background="1">
    <dbPr connection="Provider=Microsoft.Mashup.OleDb.1;Data Source=$Workbook$;Location=&quot;excel_test (2)&quot;;Extended Properties=&quot;&quot;" command="SELECT * FROM [excel_test (2)]"/>
  </connection>
  <connection id="3" xr16:uid="{AE0E27EC-9EFE-4D21-8F42-EB68DFD1D593}" keepAlive="1" name="쿼리 - excel_test (3)" description="통합 문서의 'excel_test (3)' 쿼리에 대한 연결입니다." type="5" refreshedVersion="0" background="1">
    <dbPr connection="Provider=Microsoft.Mashup.OleDb.1;Data Source=$Workbook$;Location=&quot;excel_test (3)&quot;;Extended Properties=&quot;&quot;" command="SELECT * FROM [excel_test (3)]"/>
  </connection>
  <connection id="4" xr16:uid="{A524C98B-8407-461F-A2A5-B77F4F9E2067}" keepAlive="1" name="쿼리 - excel_test (4)" description="통합 문서의 'excel_test (4)' 쿼리에 대한 연결입니다." type="5" refreshedVersion="0" background="1">
    <dbPr connection="Provider=Microsoft.Mashup.OleDb.1;Data Source=$Workbook$;Location=&quot;excel_test (4)&quot;;Extended Properties=&quot;&quot;" command="SELECT * FROM [excel_test (4)]"/>
  </connection>
  <connection id="5" xr16:uid="{ED9F3CFD-002F-45CC-8085-DD38BF777984}" keepAlive="1" name="쿼리 - excel_test (5)" description="통합 문서의 'excel_test (5)' 쿼리에 대한 연결입니다." type="5" refreshedVersion="7" background="1" saveData="1">
    <dbPr connection="Provider=Microsoft.Mashup.OleDb.1;Data Source=$Workbook$;Location=&quot;excel_test (5)&quot;;Extended Properties=&quot;&quot;" command="SELECT * FROM [excel_test (5)]"/>
  </connection>
  <connection id="6" xr16:uid="{96E0334E-B319-4ECB-B615-57C3FFD21CA3}" keepAlive="1" name="쿼리 - 편집2" description="통합 문서의 '편집2' 쿼리에 대한 연결입니다." type="5" refreshedVersion="0" background="1">
    <dbPr connection="Provider=Microsoft.Mashup.OleDb.1;Data Source=$Workbook$;Location=편집2;Extended Properties=&quot;&quot;" command="SELECT * FROM [편집2]"/>
  </connection>
  <connection id="7" xr16:uid="{C7322192-4DB3-4371-98AA-8B1F5FB5E167}" keepAlive="1" name="쿼리 - 편집2 (2)" description="통합 문서의 '편집2 (2)' 쿼리에 대한 연결입니다." type="5" refreshedVersion="0" background="1">
    <dbPr connection="Provider=Microsoft.Mashup.OleDb.1;Data Source=$Workbook$;Location=&quot;편집2 (2)&quot;;Extended Properties=&quot;&quot;" command="SELECT * FROM [편집2 (2)]"/>
  </connection>
  <connection id="8" xr16:uid="{87EBAA81-48B6-4219-8E00-E3F9D192567E}" keepAlive="1" name="쿼리 - 편집3" description="통합 문서의 '편집3' 쿼리에 대한 연결입니다." type="5" refreshedVersion="0" background="1">
    <dbPr connection="Provider=Microsoft.Mashup.OleDb.1;Data Source=$Workbook$;Location=편집3;Extended Properties=&quot;&quot;" command="SELECT * FROM [편집3]"/>
  </connection>
</connections>
</file>

<file path=xl/sharedStrings.xml><?xml version="1.0" encoding="utf-8"?>
<sst xmlns="http://schemas.openxmlformats.org/spreadsheetml/2006/main" count="3133" uniqueCount="2167">
  <si>
    <t>Remark</t>
    <phoneticPr fontId="1" type="noConversion"/>
  </si>
  <si>
    <t xml:space="preserve">  1) Required Functions</t>
    <phoneticPr fontId="1" type="noConversion"/>
  </si>
  <si>
    <t>No.</t>
    <phoneticPr fontId="1" type="noConversion"/>
  </si>
  <si>
    <t>Description</t>
    <phoneticPr fontId="1" type="noConversion"/>
  </si>
  <si>
    <t>HW 추가 수정 필요한 사항</t>
    <phoneticPr fontId="1" type="noConversion"/>
  </si>
  <si>
    <t>기능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</si>
  <si>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</si>
  <si>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</si>
  <si>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</si>
  <si>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비고</t>
    <phoneticPr fontId="1" type="noConversion"/>
  </si>
  <si>
    <t>기능/HW</t>
    <phoneticPr fontId="1" type="noConversion"/>
  </si>
  <si>
    <t xml:space="preserve"> - PLC 에 제공하는 측정 data 2 채널 (4~20mA)</t>
    <phoneticPr fontId="1" type="noConversion"/>
  </si>
  <si>
    <t>Priority</t>
    <phoneticPr fontId="1" type="noConversion"/>
  </si>
  <si>
    <t>Issued by</t>
    <phoneticPr fontId="1" type="noConversion"/>
  </si>
  <si>
    <t>수정 필요 항목</t>
    <phoneticPr fontId="1" type="noConversion"/>
  </si>
  <si>
    <t>반영 여부</t>
    <phoneticPr fontId="1" type="noConversion"/>
  </si>
  <si>
    <t>시료 #2</t>
  </si>
  <si>
    <t>시료 #3</t>
  </si>
  <si>
    <t>시료 #4</t>
  </si>
  <si>
    <t>시료 #5</t>
  </si>
  <si>
    <t>시료 #6</t>
  </si>
  <si>
    <t xml:space="preserve"> 4~20mA OUT 1 calibration</t>
  </si>
  <si>
    <t xml:space="preserve"> 4~20mA OUT 2 calibration</t>
  </si>
  <si>
    <t xml:space="preserve"> 4~20mA OUT 3 calibration</t>
  </si>
  <si>
    <t xml:space="preserve"> UART #5 (RS485)</t>
  </si>
  <si>
    <t xml:space="preserve"> 4~20mA IN 0 calibration</t>
  </si>
  <si>
    <t xml:space="preserve"> 4~20mA IN 1 calibration</t>
  </si>
  <si>
    <t xml:space="preserve"> 4~20mA IN 2 calibration</t>
  </si>
  <si>
    <t xml:space="preserve"> 4~20mA IN 3 calibration</t>
  </si>
  <si>
    <t>Ethernet</t>
  </si>
  <si>
    <t>1. L-Titrator Basic Specification</t>
    <phoneticPr fontId="1" type="noConversion"/>
  </si>
  <si>
    <t>(적정 방식 농도계)</t>
    <phoneticPr fontId="1" type="noConversion"/>
  </si>
  <si>
    <t>Status</t>
  </si>
  <si>
    <t>기능</t>
  </si>
  <si>
    <t>RTC 기능</t>
  </si>
  <si>
    <t>RTC setup 기능</t>
  </si>
  <si>
    <t xml:space="preserve"> - RTC user setting 기능, back-up 기능</t>
  </si>
  <si>
    <t>RTC batterty 전압 check</t>
  </si>
  <si>
    <t>기능/HW</t>
  </si>
  <si>
    <t xml:space="preserve"> - RTC battery 전압 monitoring 및 low voltage warning</t>
  </si>
  <si>
    <t>EEPROM</t>
  </si>
  <si>
    <t>통신 기능</t>
  </si>
  <si>
    <t xml:space="preserve">RS-232C #1 기능 </t>
  </si>
  <si>
    <t xml:space="preserve">RS-232C #2 기능 </t>
  </si>
  <si>
    <t xml:space="preserve">RS-232C #3 기능 </t>
  </si>
  <si>
    <t>RS-485 #1 기능</t>
  </si>
  <si>
    <t>UDP</t>
  </si>
  <si>
    <t>TC(thermocouple)</t>
  </si>
  <si>
    <t xml:space="preserve"> - 회로 부품 오차 보상을 위한 calibration 기능</t>
  </si>
  <si>
    <t xml:space="preserve"> 기준 저항 jig 필요함</t>
  </si>
  <si>
    <t>Error 판단 기능</t>
  </si>
  <si>
    <t>TC1047 동작 판단</t>
  </si>
  <si>
    <t>TC 동작 판단</t>
  </si>
  <si>
    <t xml:space="preserve"> - TC 동작 상태 확인</t>
  </si>
  <si>
    <t>열선 heater 동작 판단</t>
  </si>
  <si>
    <t xml:space="preserve"> - 열선 heater 동작 상태 확인, TC sensor 이용</t>
  </si>
  <si>
    <t>Alarm 기능</t>
  </si>
  <si>
    <t>Data 저장 기능</t>
  </si>
  <si>
    <t>micro SD card I/F</t>
  </si>
  <si>
    <t>측정 data 저장</t>
  </si>
  <si>
    <t xml:space="preserve"> - 일반/raw data 분리 표시 기능</t>
  </si>
  <si>
    <t>HW test</t>
  </si>
  <si>
    <t>GPIO read 기능</t>
  </si>
  <si>
    <t xml:space="preserve"> - manual command 로 GPIO read</t>
  </si>
  <si>
    <t>GPIO write 기능</t>
  </si>
  <si>
    <t xml:space="preserve"> - manual command 로 GPIO write</t>
  </si>
  <si>
    <t>ex.) WRITE GPIOA 1234</t>
  </si>
  <si>
    <t>LED onoff 기능</t>
  </si>
  <si>
    <t xml:space="preserve"> - manual command 로 LED on/off</t>
  </si>
  <si>
    <t>ex.) LED RED ON</t>
  </si>
  <si>
    <t>Parallel input read 기능</t>
  </si>
  <si>
    <t xml:space="preserve"> - manual command 로 Parallel input read</t>
  </si>
  <si>
    <t>ex.) READ PARIN</t>
  </si>
  <si>
    <t>Parallel output write 기능</t>
  </si>
  <si>
    <t xml:space="preserve"> - manual command 로 Parallel output write</t>
  </si>
  <si>
    <t>ex.) WRITE PAROUT 12345</t>
  </si>
  <si>
    <t>Watch dog</t>
  </si>
  <si>
    <t>watchdog 기능</t>
  </si>
  <si>
    <t xml:space="preserve"> - MCU 이상 동작시 restart 하기 위한 기능</t>
  </si>
  <si>
    <t>SSCG</t>
  </si>
  <si>
    <t>SSCG 기능</t>
  </si>
  <si>
    <t xml:space="preserve"> - EMI 저감을 위해 SSCG(Spread Spectrum Clock Generation) 기능 구현</t>
  </si>
  <si>
    <t xml:space="preserve"> - PLC 에 제공하는 측정 data 1 채널 (4~20mA)</t>
    <phoneticPr fontId="1" type="noConversion"/>
  </si>
  <si>
    <t xml:space="preserve"> - PLC 에 제공하는 측정 data 3 채널 (4~20mA)</t>
    <phoneticPr fontId="1" type="noConversion"/>
  </si>
  <si>
    <t xml:space="preserve"> - PLC 에 제공하는 측정 data 4 채널 (4~20mA)</t>
    <phoneticPr fontId="1" type="noConversion"/>
  </si>
  <si>
    <t>4-20mA 출력 1 채널</t>
    <phoneticPr fontId="1" type="noConversion"/>
  </si>
  <si>
    <t>4-20mA 출력 2 채널</t>
    <phoneticPr fontId="1" type="noConversion"/>
  </si>
  <si>
    <t>4-20mA 출력 3 채널</t>
    <phoneticPr fontId="1" type="noConversion"/>
  </si>
  <si>
    <t>4-20mA 출력 4 채널</t>
    <phoneticPr fontId="1" type="noConversion"/>
  </si>
  <si>
    <t>4-20mA 출력 calibration</t>
    <phoneticPr fontId="1" type="noConversion"/>
  </si>
  <si>
    <t xml:space="preserve"> - 각 analog 출력 4~20mA 범위에 대한 calibration</t>
    <phoneticPr fontId="1" type="noConversion"/>
  </si>
  <si>
    <t xml:space="preserve">   (External DAC 출력에 대한 calibration 및 값 저장) </t>
    <phoneticPr fontId="1" type="noConversion"/>
  </si>
  <si>
    <t xml:space="preserve">   (External ADC 출력에 대한 calibration 및 값 저장) </t>
    <phoneticPr fontId="1" type="noConversion"/>
  </si>
  <si>
    <t xml:space="preserve"> - 각 analog 입력 0-4.025V 범위에 대한 calibration</t>
    <phoneticPr fontId="1" type="noConversion"/>
  </si>
  <si>
    <t>0-4.025V 입력 calibration</t>
    <phoneticPr fontId="1" type="noConversion"/>
  </si>
  <si>
    <t xml:space="preserve"> - unused</t>
    <phoneticPr fontId="1" type="noConversion"/>
  </si>
  <si>
    <t>Parallel Input (8-ch)</t>
    <phoneticPr fontId="1" type="noConversion"/>
  </si>
  <si>
    <t>Parallel Output (4-ch)</t>
    <phoneticPr fontId="1" type="noConversion"/>
  </si>
  <si>
    <t>0-4.025V 입력 1 채널</t>
    <phoneticPr fontId="1" type="noConversion"/>
  </si>
  <si>
    <t>0-4.025V 입력 2 채널</t>
    <phoneticPr fontId="1" type="noConversion"/>
  </si>
  <si>
    <t>0-4.025V 입력 3 채널</t>
    <phoneticPr fontId="1" type="noConversion"/>
  </si>
  <si>
    <t>0-4.025V 입력 4 채널</t>
    <phoneticPr fontId="1" type="noConversion"/>
  </si>
  <si>
    <t>RTD(PT100)</t>
    <phoneticPr fontId="1" type="noConversion"/>
  </si>
  <si>
    <t xml:space="preserve"> - MCU internal ADC 2 channel </t>
    <phoneticPr fontId="1" type="noConversion"/>
  </si>
  <si>
    <t xml:space="preserve"> - MCU internal ADC 1 channel </t>
    <phoneticPr fontId="1" type="noConversion"/>
  </si>
  <si>
    <t>Relay contact Input (4-ch)</t>
    <phoneticPr fontId="1" type="noConversion"/>
  </si>
  <si>
    <t>Relay contact Output (8-ch)</t>
    <phoneticPr fontId="1" type="noConversion"/>
  </si>
  <si>
    <t xml:space="preserve"> - Parallel input 기능 구현</t>
    <phoneticPr fontId="1" type="noConversion"/>
  </si>
  <si>
    <t xml:space="preserve"> - Parallel output 기능 구현</t>
    <phoneticPr fontId="1" type="noConversion"/>
  </si>
  <si>
    <t xml:space="preserve"> - Relay contact input 기능 구현</t>
    <phoneticPr fontId="1" type="noConversion"/>
  </si>
  <si>
    <t xml:space="preserve"> - Relay contact output 기능 구현</t>
    <phoneticPr fontId="1" type="noConversion"/>
  </si>
  <si>
    <t>Relay contact</t>
    <phoneticPr fontId="1" type="noConversion"/>
  </si>
  <si>
    <t>Parallel I/O</t>
    <phoneticPr fontId="1" type="noConversion"/>
  </si>
  <si>
    <t>Analog 입출력</t>
    <phoneticPr fontId="1" type="noConversion"/>
  </si>
  <si>
    <t xml:space="preserve"> - pH, ORP, ISE 전극 측정 data 입력 1 채널 (0-4.025V)</t>
    <phoneticPr fontId="1" type="noConversion"/>
  </si>
  <si>
    <t xml:space="preserve"> - pH, ORP, ISE 전극 측정 data 입력 2 채널 (0-4.025V)</t>
    <phoneticPr fontId="1" type="noConversion"/>
  </si>
  <si>
    <t xml:space="preserve"> - pH, ORP, ISE 전극 측정 data 입력 3 채널 (0-4.025V)</t>
    <phoneticPr fontId="1" type="noConversion"/>
  </si>
  <si>
    <t xml:space="preserve"> - pH, ORP, ISE 전극 측정 data 입력 4 채널 (0-4.025V)</t>
    <phoneticPr fontId="1" type="noConversion"/>
  </si>
  <si>
    <t>온도 측정</t>
    <phoneticPr fontId="1" type="noConversion"/>
  </si>
  <si>
    <t>TC Calibration</t>
    <phoneticPr fontId="1" type="noConversion"/>
  </si>
  <si>
    <t>RTD Calibration</t>
    <phoneticPr fontId="1" type="noConversion"/>
  </si>
  <si>
    <t>Relay input read 기능</t>
    <phoneticPr fontId="1" type="noConversion"/>
  </si>
  <si>
    <t>Relay output write 기능</t>
    <phoneticPr fontId="1" type="noConversion"/>
  </si>
  <si>
    <t>GPIO 입출력</t>
    <phoneticPr fontId="1" type="noConversion"/>
  </si>
  <si>
    <t xml:space="preserve"> unused</t>
    <phoneticPr fontId="1" type="noConversion"/>
  </si>
  <si>
    <t xml:space="preserve"> D-Sub 8p 출력</t>
    <phoneticPr fontId="1" type="noConversion"/>
  </si>
  <si>
    <t xml:space="preserve"> 4 channel ADC (AD7682)</t>
    <phoneticPr fontId="1" type="noConversion"/>
  </si>
  <si>
    <t>외부 Interface</t>
    <phoneticPr fontId="1" type="noConversion"/>
  </si>
  <si>
    <t>Sensor/FAN Input (16-ch)</t>
    <phoneticPr fontId="1" type="noConversion"/>
  </si>
  <si>
    <t>24V output (16-ch)</t>
    <phoneticPr fontId="1" type="noConversion"/>
  </si>
  <si>
    <t>BLDC I/O (4-ch)</t>
    <phoneticPr fontId="1" type="noConversion"/>
  </si>
  <si>
    <t xml:space="preserve"> - SOL 1~12, BURETTE 1~2 / Total 16ea</t>
    <phoneticPr fontId="1" type="noConversion"/>
  </si>
  <si>
    <t xml:space="preserve"> - LEAK 1~2, LEVEL 1~2, DOOR, EXHAUST, INTERLOCK, ESTOP / Total 8ea
 - FAN 1~4, RESERVED 1~4 / Total 8ea</t>
    <phoneticPr fontId="1" type="noConversion"/>
  </si>
  <si>
    <t xml:space="preserve"> - Mixer 제어용 BLDC Drive I/O</t>
    <phoneticPr fontId="1" type="noConversion"/>
  </si>
  <si>
    <t xml:space="preserve"> SN74LVC540PWR</t>
    <phoneticPr fontId="1" type="noConversion"/>
  </si>
  <si>
    <t xml:space="preserve"> ULN2003ADR</t>
    <phoneticPr fontId="1" type="noConversion"/>
  </si>
  <si>
    <t xml:space="preserve"> TXB0104PWR</t>
    <phoneticPr fontId="1" type="noConversion"/>
  </si>
  <si>
    <t xml:space="preserve"> 115200 baud, 8 data bit, no parity, 1 stop bit</t>
    <phoneticPr fontId="1" type="noConversion"/>
  </si>
  <si>
    <t xml:space="preserve"> 9600 baud, 8 data bit, no parity, 1 stop bit</t>
    <phoneticPr fontId="1" type="noConversion"/>
  </si>
  <si>
    <t>ex.) READ GPIOA</t>
    <phoneticPr fontId="1" type="noConversion"/>
  </si>
  <si>
    <t>ex.) WRITE ROUT 12345</t>
    <phoneticPr fontId="1" type="noConversion"/>
  </si>
  <si>
    <t>ex.) READ RIN</t>
    <phoneticPr fontId="1" type="noConversion"/>
  </si>
  <si>
    <t xml:space="preserve"> - manual command 로 Relay input read</t>
    <phoneticPr fontId="1" type="noConversion"/>
  </si>
  <si>
    <t xml:space="preserve"> - manual command 로 Relay output write</t>
    <phoneticPr fontId="1" type="noConversion"/>
  </si>
  <si>
    <t xml:space="preserve"> - External RS232, unused</t>
    <phoneticPr fontId="1" type="noConversion"/>
  </si>
  <si>
    <t xml:space="preserve"> - Cold junction temperature sensor</t>
    <phoneticPr fontId="1" type="noConversion"/>
  </si>
  <si>
    <t xml:space="preserve"> - Micro SD card interface</t>
    <phoneticPr fontId="1" type="noConversion"/>
  </si>
  <si>
    <t xml:space="preserve"> - Raw data 저장 (to micro SD card) @ 2 sec</t>
    <phoneticPr fontId="1" type="noConversion"/>
  </si>
  <si>
    <t xml:space="preserve"> - System 동작 monitoring (debugging)
 - F/W upgrade (Bootloader)</t>
    <phoneticPr fontId="1" type="noConversion"/>
  </si>
  <si>
    <t xml:space="preserve"> - Panal PC 와의 통신, 통신 protocol 구현</t>
    <phoneticPr fontId="1" type="noConversion"/>
  </si>
  <si>
    <t xml:space="preserve"> - External PC 연결
 - 측정 data UDP packet 송출 기능
 - PC 와의 통신 protocol 기능</t>
    <phoneticPr fontId="1" type="noConversion"/>
  </si>
  <si>
    <t xml:space="preserve"> Now unused</t>
    <phoneticPr fontId="1" type="noConversion"/>
  </si>
  <si>
    <t xml:space="preserve"> - Hamilton syringe pump 제어용</t>
    <phoneticPr fontId="1" type="noConversion"/>
  </si>
  <si>
    <t>1. 개발 환경 set-up</t>
  </si>
  <si>
    <t>1) STM32CubeIDE download 및 설치 한다</t>
    <phoneticPr fontId="1" type="noConversion"/>
  </si>
  <si>
    <t xml:space="preserve">  - STM32CubeIDE 프로그램은 STM32F407IG MCU 사용시 pin 설정, clock 설정, peripheral 설정 등을 수행한 후 기본 초기화 된 C source 를 generation 해주는 utility 이다.</t>
    <phoneticPr fontId="1" type="noConversion"/>
  </si>
  <si>
    <t xml:space="preserve">  - 또한 통합 개발 환경을 제공하여, compile, link 등을 수행하여 최종 image 까지 만들어 준다</t>
    <phoneticPr fontId="1" type="noConversion"/>
  </si>
  <si>
    <t xml:space="preserve">  - www.st.com 에서 STM32CubeIDE S/W download 후 압축 풀고 설치</t>
    <phoneticPr fontId="1" type="noConversion"/>
  </si>
  <si>
    <t>2) STM32CubeProgrammer download 및 설치 한다</t>
    <phoneticPr fontId="1" type="noConversion"/>
  </si>
  <si>
    <t xml:space="preserve">  - STM32CubeProgrammer 프로그램은 STM32F407IG MCU 사용시 최초 보드 제작후 System boot 기능을 이용하여 IAP 를 program 하기 위한 tool 이다</t>
    <phoneticPr fontId="1" type="noConversion"/>
  </si>
  <si>
    <t>2. 개발 source 관리</t>
    <phoneticPr fontId="1" type="noConversion"/>
  </si>
  <si>
    <t>1) 개발 source 는 svn 에 저장하고 version 관리 한다</t>
    <phoneticPr fontId="1" type="noConversion"/>
  </si>
  <si>
    <t>2) IAP source 저장 위치</t>
    <phoneticPr fontId="1" type="noConversion"/>
  </si>
  <si>
    <t xml:space="preserve">    https://yjyoo/svn/iap_fw/trunk</t>
    <phoneticPr fontId="1" type="noConversion"/>
  </si>
  <si>
    <t>3. Source 개발 순서</t>
    <phoneticPr fontId="1" type="noConversion"/>
  </si>
  <si>
    <t xml:space="preserve">    --&gt; project 생성에 시간 좀 걸림</t>
    <phoneticPr fontId="1" type="noConversion"/>
  </si>
  <si>
    <t>2) MCU resource assign (UART, I2C, SPI, SDIO, ETH, ADC, DAC, GPIO, RTC, timer, RTOS, LWIP)</t>
    <phoneticPr fontId="1" type="noConversion"/>
  </si>
  <si>
    <t xml:space="preserve">3) MCU clock assign </t>
    <phoneticPr fontId="1" type="noConversion"/>
  </si>
  <si>
    <t xml:space="preserve">   RCC --&gt; HSE enable(bypass clock source선택) --&gt; LSE enable(crystal/ceramic resonator 선택) --&gt; MCO1(master clock output 1) enable 할 것 </t>
    <phoneticPr fontId="1" type="noConversion"/>
  </si>
  <si>
    <t xml:space="preserve">   (MCU 25MHz clock 을 PHY 에 공급하고자 할때)</t>
    <phoneticPr fontId="1" type="noConversion"/>
  </si>
  <si>
    <t xml:space="preserve">   MCO1 &lt;-- HSE 가 되도록 할 것</t>
    <phoneticPr fontId="1" type="noConversion"/>
  </si>
  <si>
    <t xml:space="preserve">   RTC clock 은 LSE 가 되도록 할 것</t>
    <phoneticPr fontId="1" type="noConversion"/>
  </si>
  <si>
    <t>4) IWDG (independent watchdog) 기능 사용할 것</t>
    <phoneticPr fontId="1" type="noConversion"/>
  </si>
  <si>
    <t xml:space="preserve">   - pre-scaler : 16</t>
    <phoneticPr fontId="1" type="noConversion"/>
  </si>
  <si>
    <t xml:space="preserve">   - reload : 4095</t>
    <phoneticPr fontId="1" type="noConversion"/>
  </si>
  <si>
    <t xml:space="preserve">   - 단, generation watchdog code 는 그대로 사용하지 않고 env 설정에 맞추어 사용/비사용 결정할 것</t>
    <phoneticPr fontId="1" type="noConversion"/>
  </si>
  <si>
    <t>5) Middleware 사용 설정할 것</t>
    <phoneticPr fontId="1" type="noConversion"/>
  </si>
  <si>
    <t xml:space="preserve">   - FATFS : SD memory card 사용시 필요한 file system </t>
    <phoneticPr fontId="1" type="noConversion"/>
  </si>
  <si>
    <t xml:space="preserve">                ---&gt; SD_DET 핀으로 사용하는 GPIO 선택하여야 함.</t>
    <phoneticPr fontId="1" type="noConversion"/>
  </si>
  <si>
    <t xml:space="preserve">   -  LwIP :  Light weight IP, ethernet 사용시 선택</t>
    <phoneticPr fontId="1" type="noConversion"/>
  </si>
  <si>
    <t xml:space="preserve">      --- DHCP : disable</t>
    <phoneticPr fontId="1" type="noConversion"/>
  </si>
  <si>
    <t xml:space="preserve">      --- netconn interface 사용할 것이므로 반드시 FREERTOS 사용해야 함.</t>
    <phoneticPr fontId="1" type="noConversion"/>
  </si>
  <si>
    <t xml:space="preserve">   - FREERTOS : RTOS 사용시 선택</t>
    <phoneticPr fontId="1" type="noConversion"/>
  </si>
  <si>
    <t xml:space="preserve">     --- CMSIS_V2 선택</t>
    <phoneticPr fontId="1" type="noConversion"/>
  </si>
  <si>
    <t xml:space="preserve">     --- 필요한 task 설정</t>
    <phoneticPr fontId="1" type="noConversion"/>
  </si>
  <si>
    <t xml:space="preserve">     --- 필요한 semaphore 설정</t>
    <phoneticPr fontId="1" type="noConversion"/>
  </si>
  <si>
    <t>4. 다른 project 를 copy 하여 새로운 project 를 만드는 경우</t>
    <phoneticPr fontId="1" type="noConversion"/>
  </si>
  <si>
    <t>1) CubeMX 를 먼저 실행하여 pjt 이름을 확인하고 디렉토리 이름을 이것으로 변경한다.</t>
    <phoneticPr fontId="1" type="noConversion"/>
  </si>
  <si>
    <t>2) CubeIDE 실행한다. 이때 workspace 는 project 가 있는 상위 디렉토리를 선택해야 한다.</t>
    <phoneticPr fontId="1" type="noConversion"/>
  </si>
  <si>
    <t>3) compile error 발생시 흔히 include path 가 빠진것이므로 이를 추가해 준다</t>
    <phoneticPr fontId="1" type="noConversion"/>
  </si>
  <si>
    <t>4) 각 pin assign 및 MCU resource 할당 (UART, I2C, SPI 등)</t>
    <phoneticPr fontId="1" type="noConversion"/>
  </si>
  <si>
    <t>5) clock assign</t>
    <phoneticPr fontId="1" type="noConversion"/>
  </si>
  <si>
    <t>6) source coding &amp; debuggingh</t>
    <phoneticPr fontId="1" type="noConversion"/>
  </si>
  <si>
    <t>5. 주의 사항</t>
    <phoneticPr fontId="1" type="noConversion"/>
  </si>
  <si>
    <t xml:space="preserve"> - 반드시 compiler option 의 optimization 을 off 하고 사용할 것</t>
    <phoneticPr fontId="1" type="noConversion"/>
  </si>
  <si>
    <t>6. Cubemx 에서 source generation 시 반드시 비교하여 이전 수정 사항을 반영해야 하는 파일들</t>
    <phoneticPr fontId="1" type="noConversion"/>
  </si>
  <si>
    <t xml:space="preserve">   1) \Core\Src\ main.c &lt;---&gt; main.c.ref</t>
    <phoneticPr fontId="1" type="noConversion"/>
  </si>
  <si>
    <t xml:space="preserve">   2) \Middlewares\Third_Party\LwIP\src\include\lwip\ opt.h &lt;---&gt; opt.h.ref</t>
    <phoneticPr fontId="1" type="noConversion"/>
  </si>
  <si>
    <t xml:space="preserve">   3) \LWIP\App\ lwip.c &lt;---&gt; lwip.c.ref</t>
    <phoneticPr fontId="1" type="noConversion"/>
  </si>
  <si>
    <t xml:space="preserve">   4) \LWIP\Target\ ethernetif.c &lt;---&gt; ethernetif.c.ref</t>
    <phoneticPr fontId="1" type="noConversion"/>
  </si>
  <si>
    <t>L-Titrator Main board SW 작업 방법</t>
    <phoneticPr fontId="1" type="noConversion"/>
  </si>
  <si>
    <t>3) L-Titrator main board source 저장 위치</t>
    <phoneticPr fontId="1" type="noConversion"/>
  </si>
  <si>
    <t xml:space="preserve">    https://yjyoo/svn/L_Titrator/L_Titrator_FW</t>
    <phoneticPr fontId="1" type="noConversion"/>
  </si>
  <si>
    <t>1) CubeIDE 실행 --&gt; workspace directory 지정 (주로 06. FW directory 지정) --&gt; project 생성 (L_Titrator 와 같이 project 지정)</t>
    <phoneticPr fontId="1" type="noConversion"/>
  </si>
  <si>
    <r>
      <t xml:space="preserve">   - </t>
    </r>
    <r>
      <rPr>
        <b/>
        <sz val="10"/>
        <color theme="1"/>
        <rFont val="맑은 고딕"/>
        <family val="3"/>
        <charset val="129"/>
        <scheme val="minor"/>
      </rPr>
      <t>사용하지 않는 핀은 모두 GPIO input mode, pull-up 으로 설정</t>
    </r>
    <r>
      <rPr>
        <sz val="10"/>
        <color theme="1"/>
        <rFont val="맑은 고딕"/>
        <family val="3"/>
        <charset val="129"/>
        <scheme val="minor"/>
      </rPr>
      <t xml:space="preserve"> 한다.</t>
    </r>
    <phoneticPr fontId="1" type="noConversion"/>
  </si>
  <si>
    <r>
      <t xml:space="preserve">   - </t>
    </r>
    <r>
      <rPr>
        <b/>
        <sz val="10"/>
        <color theme="1"/>
        <rFont val="맑은 고딕"/>
        <family val="3"/>
        <charset val="129"/>
        <scheme val="minor"/>
      </rPr>
      <t>GPIO output 으로 사용할 pin 들은 초기값 high/low 를 동작에 맞추어 잘 설정</t>
    </r>
    <r>
      <rPr>
        <sz val="10"/>
        <color theme="1"/>
        <rFont val="맑은 고딕"/>
        <family val="3"/>
        <charset val="129"/>
        <scheme val="minor"/>
      </rPr>
      <t xml:space="preserve"> 한다.</t>
    </r>
    <phoneticPr fontId="1" type="noConversion"/>
  </si>
  <si>
    <r>
      <t xml:space="preserve">6) </t>
    </r>
    <r>
      <rPr>
        <b/>
        <sz val="10"/>
        <color theme="1"/>
        <rFont val="맑은 고딕"/>
        <family val="3"/>
        <charset val="129"/>
        <scheme val="minor"/>
      </rPr>
      <t>IAP 를 이용한 FW upgrade 를 위해 필요한 내용들 수정</t>
    </r>
    <r>
      <rPr>
        <sz val="10"/>
        <color theme="1"/>
        <rFont val="맑은 고딕"/>
        <family val="3"/>
        <charset val="129"/>
        <scheme val="minor"/>
      </rPr>
      <t>해야 함. --&gt; IAP sheet 내용 참조</t>
    </r>
    <phoneticPr fontId="1" type="noConversion"/>
  </si>
  <si>
    <t>1. IAP (In-circuit Application Programming) 관련</t>
    <phoneticPr fontId="1" type="noConversion"/>
  </si>
  <si>
    <t xml:space="preserve">  1) STM32F407 Boot Configuration 관련</t>
    <phoneticPr fontId="1" type="noConversion"/>
  </si>
  <si>
    <t xml:space="preserve">     a) STM32F407 은 Boot pin 2ea 의 설정상태에 따라 Booting 동작을 선택할 수 있다.</t>
    <phoneticPr fontId="1" type="noConversion"/>
  </si>
  <si>
    <t>Boot 1</t>
    <phoneticPr fontId="1" type="noConversion"/>
  </si>
  <si>
    <t>Boot 0</t>
    <phoneticPr fontId="1" type="noConversion"/>
  </si>
  <si>
    <t>Boot Operation</t>
    <phoneticPr fontId="1" type="noConversion"/>
  </si>
  <si>
    <t>x</t>
    <phoneticPr fontId="1" type="noConversion"/>
  </si>
  <si>
    <t xml:space="preserve"> Main Flash memory</t>
    <phoneticPr fontId="1" type="noConversion"/>
  </si>
  <si>
    <t xml:space="preserve"> - IAP 설치되어 살아날때 약 2초간 S/W upgrade 경우인지
   판단하여 S/W upgrade 를 하거나 그냥 살아나거나를 판단.
 - IAP program 이 address 0x800_0000 ~ 0x800_FFFF  를
   사용하므로 Application program 은 address 
   0x801_0000 ~ 0x80F_FFFF  를 사용하여야 한다.</t>
    <phoneticPr fontId="1" type="noConversion"/>
  </si>
  <si>
    <t xml:space="preserve"> System memory</t>
    <phoneticPr fontId="1" type="noConversion"/>
  </si>
  <si>
    <t xml:space="preserve"> - 최초에 IAP 를 program 하기위해 한 번 사용함.
 - embedded bootloader 가 내장되어 Flash memory 를 
   reprogram 하는 용도로 사용됨.
 - UART1/UART3/USB 를 사용함</t>
    <phoneticPr fontId="1" type="noConversion"/>
  </si>
  <si>
    <t xml:space="preserve"> Embedded SRAM</t>
    <phoneticPr fontId="1" type="noConversion"/>
  </si>
  <si>
    <t xml:space="preserve">     b) 보드가 최초 조립된 이후 DIP switch 를 System memory boot 로 설정한후 System memory boot 기능을 이용하여 미리 작성해둔 IAP 이미지를 Main Flash memory 에 program 한다.</t>
    <phoneticPr fontId="1" type="noConversion"/>
  </si>
  <si>
    <t xml:space="preserve">     c) 이후 DIP switch 는 Main Flash memory boot 상태로 설정하며 DIP switch 설정을 다시 변경할 경우는 없다.</t>
    <phoneticPr fontId="1" type="noConversion"/>
  </si>
  <si>
    <t xml:space="preserve">     d) IAP 가 program 된 후에는 Application S/W upgrade 는 serial port #1 을 이용하여 수행한다.</t>
    <phoneticPr fontId="1" type="noConversion"/>
  </si>
  <si>
    <t xml:space="preserve">         - 필요한 시리얼 통신 프로그램 : YMODEM 으로 파일 upload 가 가능해야 함. (ex. ExtraPutty 등)</t>
    <phoneticPr fontId="1" type="noConversion"/>
  </si>
  <si>
    <t xml:space="preserve">         - IAP 를 이용한 upgrade mode 상태로 진입하는 방법 : 보드 reset 후 1.5초 이내에 시리얼 통신 프로그램에서 ESC 버튼을 3회 이상 입력</t>
    <phoneticPr fontId="1" type="noConversion"/>
  </si>
  <si>
    <t xml:space="preserve">         - 필요한 application S/W format : binary</t>
    <phoneticPr fontId="1" type="noConversion"/>
  </si>
  <si>
    <t xml:space="preserve">         - serial port 설정 : 115200 baud, 1 stop bit, no parity</t>
    <phoneticPr fontId="1" type="noConversion"/>
  </si>
  <si>
    <t xml:space="preserve">  2) IAP 제작</t>
    <phoneticPr fontId="1" type="noConversion"/>
  </si>
  <si>
    <t xml:space="preserve">     a) Github 에 있는 STM32F4 의 IAP source 를 참조하여 제작함</t>
    <phoneticPr fontId="1" type="noConversion"/>
  </si>
  <si>
    <t xml:space="preserve">         - https://github.com/eziya/STM32F4_HAL_IAP_UART 에서 source downloiad 함</t>
    <phoneticPr fontId="1" type="noConversion"/>
  </si>
  <si>
    <t xml:space="preserve">         - source 수정 내용은 https://blog.naver.com/eziya76/221552811740 의 설명 참조 함</t>
    <phoneticPr fontId="1" type="noConversion"/>
  </si>
  <si>
    <t xml:space="preserve">     b) CubeIDE tool 에서 new project 생성함</t>
    <phoneticPr fontId="1" type="noConversion"/>
  </si>
  <si>
    <t xml:space="preserve">        - new project 생성</t>
    <phoneticPr fontId="1" type="noConversion"/>
  </si>
  <si>
    <t xml:space="preserve">        - pin 설정 : external clock(bypass mode), USART1 pin 번호 설정, </t>
    <phoneticPr fontId="1" type="noConversion"/>
  </si>
  <si>
    <t xml:space="preserve">        - clock configuration(HSE, use PLL, 168MHz) 설정</t>
    <phoneticPr fontId="1" type="noConversion"/>
  </si>
  <si>
    <t xml:space="preserve">        - source generation 함</t>
    <phoneticPr fontId="1" type="noConversion"/>
  </si>
  <si>
    <t xml:space="preserve">     c) 생성한 new project 에 download 한 파일들 추가 및 변경 내용들 비교하여 반영 한다.</t>
    <phoneticPr fontId="1" type="noConversion"/>
  </si>
  <si>
    <t xml:space="preserve">       - 제일 중요한 내용 : STM32F407 의 MSP 는 0x20020000 이기 때문에, 원래 코드대로 0x2FFE0000 와 AND 연산하면 0x20020000 이 되기 때문에</t>
    <phoneticPr fontId="1" type="noConversion"/>
  </si>
  <si>
    <t xml:space="preserve">         정상적으로 Application 으로 Jump 를 하지 못하므로  0x2FFD0000 으로 변경한 부분</t>
    <phoneticPr fontId="1" type="noConversion"/>
  </si>
  <si>
    <t>2. IAP 를 통한 upgrade 를 위해 Application 에서 반드시 수정해야 하는 부분</t>
    <phoneticPr fontId="1" type="noConversion"/>
  </si>
  <si>
    <t xml:space="preserve">  1) system_stm32f4xx.c : 아래와 같이 변경할 것</t>
    <phoneticPr fontId="1" type="noConversion"/>
  </si>
  <si>
    <r>
      <t xml:space="preserve">     - application 의 시작 번지를 0x0801_0000 으로 변경하는 내용, </t>
    </r>
    <r>
      <rPr>
        <sz val="10"/>
        <color rgb="FFFF0000"/>
        <rFont val="맑은 고딕"/>
        <family val="3"/>
        <charset val="129"/>
        <scheme val="minor"/>
      </rPr>
      <t>CubeIDE 설치 버전에 따라 아래와 같이 수정이 다를수 있음</t>
    </r>
    <phoneticPr fontId="1" type="noConversion"/>
  </si>
  <si>
    <t xml:space="preserve">  2) STM32F407IGHX_FLASH.ld : 아래와 같이 수정해야 함</t>
    <phoneticPr fontId="1" type="noConversion"/>
  </si>
  <si>
    <t xml:space="preserve">     - application 의 시작 번지를 0x0801_0000 으로 변경하는 내용</t>
    <phoneticPr fontId="1" type="noConversion"/>
  </si>
  <si>
    <t>3. Flash Memory Map</t>
    <phoneticPr fontId="1" type="noConversion"/>
  </si>
  <si>
    <t xml:space="preserve">    1) IAP : sector 0 에 위치하며 sector 4 ~ 11 이 user application SW 저장 됨</t>
    <phoneticPr fontId="1" type="noConversion"/>
  </si>
  <si>
    <t xml:space="preserve">               sector 1, 2, 3 은 environment config 저장을 위해 reserve 함, 일단 sector 3 을 config 저장 위치로 사용 함</t>
    <phoneticPr fontId="1" type="noConversion"/>
  </si>
  <si>
    <t xml:space="preserve">               Flash memory 의 특정 sector 를 환경 변수 저장 공간으로 사용함으로 보드상에 있는 EEPROM 은 사용하지 않음</t>
    <phoneticPr fontId="1" type="noConversion"/>
  </si>
  <si>
    <t>Address</t>
    <phoneticPr fontId="1" type="noConversion"/>
  </si>
  <si>
    <t>Flash Sector</t>
    <phoneticPr fontId="1" type="noConversion"/>
  </si>
  <si>
    <t>Size</t>
    <phoneticPr fontId="1" type="noConversion"/>
  </si>
  <si>
    <t>Nu-2000 Main controller S/W</t>
    <phoneticPr fontId="1" type="noConversion"/>
  </si>
  <si>
    <t>80F_FFFF</t>
    <phoneticPr fontId="1" type="noConversion"/>
  </si>
  <si>
    <t>Sector 11</t>
  </si>
  <si>
    <t>128 K</t>
    <phoneticPr fontId="1" type="noConversion"/>
  </si>
  <si>
    <t>80E_0000</t>
    <phoneticPr fontId="1" type="noConversion"/>
  </si>
  <si>
    <t>#7</t>
    <phoneticPr fontId="1" type="noConversion"/>
  </si>
  <si>
    <t>Sector 10</t>
  </si>
  <si>
    <t>80C_0000</t>
    <phoneticPr fontId="1" type="noConversion"/>
  </si>
  <si>
    <t>#6</t>
    <phoneticPr fontId="1" type="noConversion"/>
  </si>
  <si>
    <t>Sector 9</t>
  </si>
  <si>
    <t>80A_0000</t>
    <phoneticPr fontId="1" type="noConversion"/>
  </si>
  <si>
    <t>#5</t>
    <phoneticPr fontId="1" type="noConversion"/>
  </si>
  <si>
    <t>Sector 8</t>
  </si>
  <si>
    <t>808_0000</t>
    <phoneticPr fontId="1" type="noConversion"/>
  </si>
  <si>
    <t>#4</t>
    <phoneticPr fontId="1" type="noConversion"/>
  </si>
  <si>
    <t>Sector 7</t>
  </si>
  <si>
    <t>806_0000</t>
    <phoneticPr fontId="1" type="noConversion"/>
  </si>
  <si>
    <t>#3</t>
    <phoneticPr fontId="1" type="noConversion"/>
  </si>
  <si>
    <t>Sector 6</t>
  </si>
  <si>
    <t>804_0000</t>
    <phoneticPr fontId="1" type="noConversion"/>
  </si>
  <si>
    <t>#2</t>
    <phoneticPr fontId="1" type="noConversion"/>
  </si>
  <si>
    <t>Sector 5</t>
  </si>
  <si>
    <t>802_0000</t>
    <phoneticPr fontId="1" type="noConversion"/>
  </si>
  <si>
    <t>#1</t>
    <phoneticPr fontId="1" type="noConversion"/>
  </si>
  <si>
    <t>Sector 4</t>
  </si>
  <si>
    <t>64 K</t>
    <phoneticPr fontId="1" type="noConversion"/>
  </si>
  <si>
    <t>User App program SW starts from here
address : 0x801_0000</t>
    <phoneticPr fontId="1" type="noConversion"/>
  </si>
  <si>
    <t>801_0000</t>
    <phoneticPr fontId="1" type="noConversion"/>
  </si>
  <si>
    <t>Sector 3</t>
  </si>
  <si>
    <t>16 K</t>
    <phoneticPr fontId="1" type="noConversion"/>
  </si>
  <si>
    <t>800_C000</t>
    <phoneticPr fontId="1" type="noConversion"/>
  </si>
  <si>
    <t>Sector 2</t>
  </si>
  <si>
    <t>800_8000</t>
    <phoneticPr fontId="1" type="noConversion"/>
  </si>
  <si>
    <t>Sector 1</t>
    <phoneticPr fontId="1" type="noConversion"/>
  </si>
  <si>
    <t>Reserved area</t>
    <phoneticPr fontId="1" type="noConversion"/>
  </si>
  <si>
    <t>800_4000</t>
    <phoneticPr fontId="1" type="noConversion"/>
  </si>
  <si>
    <t>Sector 0</t>
    <phoneticPr fontId="1" type="noConversion"/>
  </si>
  <si>
    <t>IAP program start from 0x800_0000
and jump to user app SW at 0x801_0000</t>
    <phoneticPr fontId="1" type="noConversion"/>
  </si>
  <si>
    <t>800_0000</t>
    <phoneticPr fontId="1" type="noConversion"/>
  </si>
  <si>
    <t>Environment data</t>
    <phoneticPr fontId="1" type="noConversion"/>
  </si>
  <si>
    <t xml:space="preserve"> - Flash sector 3 은 512 byte 씩 32 개의 env_parm group 으로 구성 된다.</t>
    <phoneticPr fontId="1" type="noConversion"/>
  </si>
  <si>
    <t xml:space="preserve"> - Flash memory 의 특성상 erase 시 모든 bit 가 1 이 되며 1 --&gt; 0  으로 write 는 항상 가능한 특성을 이용함</t>
    <phoneticPr fontId="1" type="noConversion"/>
  </si>
  <si>
    <t xml:space="preserve"> - 이러한 형태로 구성하는 이유는 Flash erase 횟수를 최소화하기 위함 (Flash erase 가능 횟수 : 10,000 회로 통상적인 Flash memory 의 erase 가능 횟수 100,000 회에 비해 작기 때문)</t>
    <phoneticPr fontId="1" type="noConversion"/>
  </si>
  <si>
    <t xml:space="preserve">    즉, 1회 erase 후 31 번을 write 할 수 있음으로 마치 310,000 회를 write 하는 효과를 볼 수 있음</t>
    <phoneticPr fontId="1" type="noConversion"/>
  </si>
  <si>
    <t xml:space="preserve"> - 1 parm = 4 byte 로 구성</t>
    <phoneticPr fontId="1" type="noConversion"/>
  </si>
  <si>
    <t xml:space="preserve"> - 1 group = 128 개의 parm 으로 구성</t>
    <phoneticPr fontId="1" type="noConversion"/>
  </si>
  <si>
    <t xml:space="preserve"> - 첫번째 group 은 env table 의 version 및 env_parm group 중 valid 한것이 어느것인지 판단하는 용도로 사용</t>
    <phoneticPr fontId="1" type="noConversion"/>
  </si>
  <si>
    <t xml:space="preserve"> - 실제 valid 한 group 은 1개만 존재함</t>
    <phoneticPr fontId="1" type="noConversion"/>
  </si>
  <si>
    <t xml:space="preserve"> - env parm group 30 까지 쓴 다음에 Flash sector erase 수행하고 다시 env group 0 번 부터 write 함</t>
    <phoneticPr fontId="1" type="noConversion"/>
  </si>
  <si>
    <t>Note : Flash erase/program 관련 변동사항 있음 (IDE 버전에서 변경된것으로 추정됨)</t>
    <phoneticPr fontId="1" type="noConversion"/>
  </si>
  <si>
    <t xml:space="preserve">          erase/program 시 반드시 HAL_FLASH_Unlock();  과  HAL_FLASH_Lock(); 을 추가해야 함</t>
    <phoneticPr fontId="1" type="noConversion"/>
  </si>
  <si>
    <t xml:space="preserve">          program 시에는 매번 write 하기 전에 __HAL_FLASH_CLEAR_FLAG(FLASH_FLAG_EOP | FLASH_FLAG_OPERR | FLASH_FLAG_WRPERR | FLASH_FLAG_PGAERR | FLASH_FLAG_PGSERR ); 가 추가되어야 함</t>
    <phoneticPr fontId="1" type="noConversion"/>
  </si>
  <si>
    <t>sector #3</t>
    <phoneticPr fontId="1" type="noConversion"/>
  </si>
  <si>
    <t>base_address = 0x0800_C000</t>
    <phoneticPr fontId="1" type="noConversion"/>
  </si>
  <si>
    <t>저장 횟수 : 126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</si>
  <si>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</si>
  <si>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</si>
  <si>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</si>
  <si>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</si>
  <si>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</si>
  <si>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</si>
  <si>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0x0000</t>
    <phoneticPr fontId="1" type="noConversion"/>
  </si>
  <si>
    <t>Env version</t>
    <phoneticPr fontId="1" type="noConversion"/>
  </si>
  <si>
    <t>0x0010</t>
    <phoneticPr fontId="1" type="noConversion"/>
  </si>
  <si>
    <t>0..
7</t>
    <phoneticPr fontId="1" type="noConversion"/>
  </si>
  <si>
    <t>8..
15</t>
    <phoneticPr fontId="1" type="noConversion"/>
  </si>
  <si>
    <t>usage bit flag : 0(used), 1(not used)</t>
    <phoneticPr fontId="1" type="noConversion"/>
  </si>
  <si>
    <t>0x0020</t>
    <phoneticPr fontId="1" type="noConversion"/>
  </si>
  <si>
    <t>unused</t>
    <phoneticPr fontId="1" type="noConversion"/>
  </si>
  <si>
    <t>0x0030</t>
    <phoneticPr fontId="1" type="noConversion"/>
  </si>
  <si>
    <t>0x0040</t>
  </si>
  <si>
    <t>0x0050</t>
  </si>
  <si>
    <t>0x0060</t>
  </si>
  <si>
    <t>0x0070</t>
  </si>
  <si>
    <t>reserved</t>
    <phoneticPr fontId="1" type="noConversion"/>
  </si>
  <si>
    <t>0x0080</t>
  </si>
  <si>
    <t>0x0090</t>
  </si>
  <si>
    <t>0x00A0</t>
    <phoneticPr fontId="1" type="noConversion"/>
  </si>
  <si>
    <t>0x00B0</t>
    <phoneticPr fontId="1" type="noConversion"/>
  </si>
  <si>
    <t>0x00C0</t>
    <phoneticPr fontId="1" type="noConversion"/>
  </si>
  <si>
    <t>0x00D0</t>
    <phoneticPr fontId="1" type="noConversion"/>
  </si>
  <si>
    <t>0x00E0</t>
    <phoneticPr fontId="1" type="noConversion"/>
  </si>
  <si>
    <t>0x00F0</t>
    <phoneticPr fontId="1" type="noConversion"/>
  </si>
  <si>
    <t>0x0100</t>
    <phoneticPr fontId="1" type="noConversion"/>
  </si>
  <si>
    <t>0x0110</t>
    <phoneticPr fontId="1" type="noConversion"/>
  </si>
  <si>
    <t>0x0120</t>
    <phoneticPr fontId="1" type="noConversion"/>
  </si>
  <si>
    <t>0x0130</t>
  </si>
  <si>
    <t>0x0140</t>
  </si>
  <si>
    <t>0x0150</t>
  </si>
  <si>
    <t>0x0160</t>
  </si>
  <si>
    <t>0x0170</t>
  </si>
  <si>
    <t>0x0180</t>
  </si>
  <si>
    <t>0x0190</t>
  </si>
  <si>
    <t>0x01A0</t>
    <phoneticPr fontId="1" type="noConversion"/>
  </si>
  <si>
    <t>0x01B0</t>
    <phoneticPr fontId="1" type="noConversion"/>
  </si>
  <si>
    <t>0x01C0</t>
    <phoneticPr fontId="1" type="noConversion"/>
  </si>
  <si>
    <t>0x01D0</t>
    <phoneticPr fontId="1" type="noConversion"/>
  </si>
  <si>
    <t>0x01E0</t>
    <phoneticPr fontId="1" type="noConversion"/>
  </si>
  <si>
    <t>0x01F0</t>
    <phoneticPr fontId="1" type="noConversion"/>
  </si>
  <si>
    <t>0x0200</t>
    <phoneticPr fontId="1" type="noConversion"/>
  </si>
  <si>
    <t>parm 0</t>
    <phoneticPr fontId="1" type="noConversion"/>
  </si>
  <si>
    <t>parm 1</t>
  </si>
  <si>
    <t>parm 2</t>
  </si>
  <si>
    <t>parm 3</t>
  </si>
  <si>
    <t>parm  group 0</t>
    <phoneticPr fontId="1" type="noConversion"/>
  </si>
  <si>
    <t>0x0210</t>
    <phoneticPr fontId="1" type="noConversion"/>
  </si>
  <si>
    <t>parm 4</t>
    <phoneticPr fontId="1" type="noConversion"/>
  </si>
  <si>
    <t>parm 5</t>
  </si>
  <si>
    <t>parm 6</t>
  </si>
  <si>
    <t>parm 7</t>
  </si>
  <si>
    <t>. . .</t>
    <phoneticPr fontId="1" type="noConversion"/>
  </si>
  <si>
    <t>parm  group 1</t>
    <phoneticPr fontId="1" type="noConversion"/>
  </si>
  <si>
    <t>0x05F0</t>
    <phoneticPr fontId="1" type="noConversion"/>
  </si>
  <si>
    <t>0x0600</t>
    <phoneticPr fontId="1" type="noConversion"/>
  </si>
  <si>
    <t>parm  group 2</t>
    <phoneticPr fontId="1" type="noConversion"/>
  </si>
  <si>
    <t>0x3FF0</t>
    <phoneticPr fontId="1" type="noConversion"/>
  </si>
  <si>
    <t>1. Parameter 관련 commands</t>
    <phoneticPr fontId="1" type="noConversion"/>
  </si>
  <si>
    <t xml:space="preserve">   1) parameter read/write</t>
    <phoneticPr fontId="1" type="noConversion"/>
  </si>
  <si>
    <t xml:space="preserve"> - parm xx</t>
    <phoneticPr fontId="1" type="noConversion"/>
  </si>
  <si>
    <t>read parameter xx (xx = 0 - 127)</t>
    <phoneticPr fontId="1" type="noConversion"/>
  </si>
  <si>
    <t xml:space="preserve"> - parm xx yy</t>
    <phoneticPr fontId="1" type="noConversion"/>
  </si>
  <si>
    <t>write yy to parameter xx (xx = 0 - 127, yy = 32-bit unsigned integer)</t>
    <phoneticPr fontId="1" type="noConversion"/>
  </si>
  <si>
    <t xml:space="preserve"> - parm save</t>
    <phoneticPr fontId="1" type="noConversion"/>
  </si>
  <si>
    <t>save current working parameters to Flash memory except calibration info.</t>
    <phoneticPr fontId="1" type="noConversion"/>
  </si>
  <si>
    <t xml:space="preserve"> - parm show</t>
    <phoneticPr fontId="1" type="noConversion"/>
  </si>
  <si>
    <t>shows current working parameters</t>
    <phoneticPr fontId="1" type="noConversion"/>
  </si>
  <si>
    <t xml:space="preserve"> - parm compare</t>
    <phoneticPr fontId="1" type="noConversion"/>
  </si>
  <si>
    <t>compare parameters between Flash and working</t>
    <phoneticPr fontId="1" type="noConversion"/>
  </si>
  <si>
    <t xml:space="preserve">   2) Flash env table related</t>
    <phoneticPr fontId="1" type="noConversion"/>
  </si>
  <si>
    <t>initialize env table to default except cal_info</t>
    <phoneticPr fontId="1" type="noConversion"/>
  </si>
  <si>
    <t>shows Flash parameters, it can be different with working parameters</t>
    <phoneticPr fontId="1" type="noConversion"/>
  </si>
  <si>
    <t xml:space="preserve"> - cal save</t>
    <phoneticPr fontId="1" type="noConversion"/>
  </si>
  <si>
    <t xml:space="preserve"> - cal show</t>
    <phoneticPr fontId="1" type="noConversion"/>
  </si>
  <si>
    <t xml:space="preserve"> - cal compare</t>
    <phoneticPr fontId="1" type="noConversion"/>
  </si>
  <si>
    <t>2. Flash memory 에 저장할 Parameter 들</t>
    <phoneticPr fontId="1" type="noConversion"/>
  </si>
  <si>
    <t xml:space="preserve">    - 이 parameter 들은 Flash memory 의 environment 영역에 저장 됨</t>
    <phoneticPr fontId="1" type="noConversion"/>
  </si>
  <si>
    <t xml:space="preserve">    - board booting 시 여기에서 저장된 parameter 들을 읽어서 사용해야 함</t>
    <phoneticPr fontId="1" type="noConversion"/>
  </si>
  <si>
    <t>Parm
No.</t>
    <phoneticPr fontId="1" type="noConversion"/>
  </si>
  <si>
    <t>Group</t>
    <phoneticPr fontId="1" type="noConversion"/>
  </si>
  <si>
    <t>Name</t>
    <phoneticPr fontId="1" type="noConversion"/>
  </si>
  <si>
    <t>Function</t>
    <phoneticPr fontId="1" type="noConversion"/>
  </si>
  <si>
    <t>Sample</t>
    <phoneticPr fontId="1" type="noConversion"/>
  </si>
  <si>
    <t>#2</t>
  </si>
  <si>
    <t>#3</t>
  </si>
  <si>
    <t>#4</t>
  </si>
  <si>
    <t>#5</t>
  </si>
  <si>
    <t>mon_onoff</t>
    <phoneticPr fontId="1" type="noConversion"/>
  </si>
  <si>
    <t>System monitor trace onoff control</t>
    <phoneticPr fontId="1" type="noConversion"/>
  </si>
  <si>
    <t>default : 1 (monitor on)</t>
    <phoneticPr fontId="1" type="noConversion"/>
  </si>
  <si>
    <t>mon_flag</t>
    <phoneticPr fontId="1" type="noConversion"/>
  </si>
  <si>
    <t>default : 0x0001</t>
    <phoneticPr fontId="1" type="noConversion"/>
  </si>
  <si>
    <t>mon_interval</t>
    <phoneticPr fontId="1" type="noConversion"/>
  </si>
  <si>
    <t>monitoring interval based on 1 sec</t>
    <phoneticPr fontId="1" type="noConversion"/>
  </si>
  <si>
    <t>default : 3 sec (range 1..60)</t>
    <phoneticPr fontId="1" type="noConversion"/>
  </si>
  <si>
    <t>UDP_INT</t>
    <phoneticPr fontId="1" type="noConversion"/>
  </si>
  <si>
    <t>measured data UDP packet sending interval
 - msec 단위</t>
    <phoneticPr fontId="1" type="noConversion"/>
  </si>
  <si>
    <t>default : 1</t>
    <phoneticPr fontId="1" type="noConversion"/>
  </si>
  <si>
    <t>UDP_SEND_MODE</t>
    <phoneticPr fontId="1" type="noConversion"/>
  </si>
  <si>
    <r>
      <t xml:space="preserve">measured data UDP packet send mode
 - bit 0 : UDP send format
            </t>
    </r>
    <r>
      <rPr>
        <sz val="10"/>
        <color rgb="FFFF0000"/>
        <rFont val="맑은 고딕"/>
        <family val="3"/>
        <charset val="129"/>
        <scheme val="minor"/>
      </rPr>
      <t>0 (measured data send)</t>
    </r>
    <r>
      <rPr>
        <sz val="10"/>
        <color theme="1"/>
        <rFont val="맑은 고딕"/>
        <family val="2"/>
        <charset val="129"/>
        <scheme val="minor"/>
      </rPr>
      <t xml:space="preserve">
            1 (sequencial data : test purpose)
 - bit 1 : restarted evt field add
            </t>
    </r>
    <r>
      <rPr>
        <sz val="10"/>
        <color rgb="FFFF0000"/>
        <rFont val="맑은 고딕"/>
        <family val="3"/>
        <charset val="129"/>
        <scheme val="minor"/>
      </rPr>
      <t>0 (restarted evt field add)</t>
    </r>
    <r>
      <rPr>
        <sz val="10"/>
        <color theme="1"/>
        <rFont val="맑은 고딕"/>
        <family val="2"/>
        <charset val="129"/>
        <scheme val="minor"/>
      </rPr>
      <t xml:space="preserve">
            1 (No restarted evt field add)</t>
    </r>
    <phoneticPr fontId="1" type="noConversion"/>
  </si>
  <si>
    <t>default : 0</t>
    <phoneticPr fontId="1" type="noConversion"/>
  </si>
  <si>
    <t>TRACE_FLAG</t>
    <phoneticPr fontId="1" type="noConversion"/>
  </si>
  <si>
    <t>default : 0x0200_0000
 byte value = 0 : trace disable
                   1 : trace level 1
                   2 : trace level 2
                   n : trace level n</t>
    <phoneticPr fontId="1" type="noConversion"/>
  </si>
  <si>
    <t>SSCG_EN</t>
    <phoneticPr fontId="1" type="noConversion"/>
  </si>
  <si>
    <t>SSCG(Spread Spectrum Clock Generation) function enable,
 0 : disable
 1 : enable (1KHz 1.0%, MODPER = 250, INCSTEP =   88 )</t>
    <phoneticPr fontId="1" type="noConversion"/>
  </si>
  <si>
    <t>WATCHDOG_EN</t>
    <phoneticPr fontId="1" type="noConversion"/>
  </si>
  <si>
    <t>watchdog function enable,  1(enable), 0(disable)</t>
    <phoneticPr fontId="1" type="noConversion"/>
  </si>
  <si>
    <t>RTD(PT100) sensor
calibration data</t>
    <phoneticPr fontId="1" type="noConversion"/>
  </si>
  <si>
    <t>CAL_RTD0_000</t>
    <phoneticPr fontId="1" type="noConversion"/>
  </si>
  <si>
    <t>RTD #1(12-bit) calibration value on    0 °C</t>
    <phoneticPr fontId="1" type="noConversion"/>
  </si>
  <si>
    <t>default : 269      (range : 242..295)</t>
    <phoneticPr fontId="1" type="noConversion"/>
  </si>
  <si>
    <t>CAL_RTD0_100</t>
    <phoneticPr fontId="1" type="noConversion"/>
  </si>
  <si>
    <t>RTD #1(12-bit) calibration value on 100 °C</t>
    <phoneticPr fontId="1" type="noConversion"/>
  </si>
  <si>
    <t>default : 1404     (range : 1263..1544)</t>
    <phoneticPr fontId="1" type="noConversion"/>
  </si>
  <si>
    <t>CAL_RTD0_200</t>
    <phoneticPr fontId="1" type="noConversion"/>
  </si>
  <si>
    <t>RTD #1(12-bit) calibration value on 200 °C</t>
    <phoneticPr fontId="1" type="noConversion"/>
  </si>
  <si>
    <t>default : 2481     (range : 2232..2729)</t>
    <phoneticPr fontId="1" type="noConversion"/>
  </si>
  <si>
    <t>CAL_RTD1_000</t>
    <phoneticPr fontId="1" type="noConversion"/>
  </si>
  <si>
    <t>RTD #2(12-bit) calibration value on    0 °C</t>
    <phoneticPr fontId="1" type="noConversion"/>
  </si>
  <si>
    <t>CAL_RTD1_100</t>
    <phoneticPr fontId="1" type="noConversion"/>
  </si>
  <si>
    <t>RTD #2(12-bit) calibration value on 100 °C</t>
    <phoneticPr fontId="1" type="noConversion"/>
  </si>
  <si>
    <t>CAL_RTD1_200</t>
    <phoneticPr fontId="1" type="noConversion"/>
  </si>
  <si>
    <t>RTD #2(12-bit) calibration value on 200 °C</t>
    <phoneticPr fontId="1" type="noConversion"/>
  </si>
  <si>
    <t>ADC_IN0
calibration data</t>
    <phoneticPr fontId="1" type="noConversion"/>
  </si>
  <si>
    <t>CAL_ADC_IN0_20m</t>
    <phoneticPr fontId="1" type="noConversion"/>
  </si>
  <si>
    <t>ADC input ch 0 calibrated value for current @20mA</t>
    <phoneticPr fontId="1" type="noConversion"/>
  </si>
  <si>
    <t>default : 50,000</t>
    <phoneticPr fontId="1" type="noConversion"/>
  </si>
  <si>
    <t>ADC_IN1
calibration data</t>
  </si>
  <si>
    <t>CAL_ADC_IN1_20m</t>
    <phoneticPr fontId="1" type="noConversion"/>
  </si>
  <si>
    <t>ADC input ch 1 calibrated value for current @20mA</t>
    <phoneticPr fontId="1" type="noConversion"/>
  </si>
  <si>
    <t>ADC_IN2
calibration data</t>
  </si>
  <si>
    <t>CAL_ADC_IN2_20m</t>
    <phoneticPr fontId="1" type="noConversion"/>
  </si>
  <si>
    <t>ADC input ch 2 calibrated value for current @20mA</t>
    <phoneticPr fontId="1" type="noConversion"/>
  </si>
  <si>
    <t>ADC_IN3
calibration data</t>
  </si>
  <si>
    <t>CAL_ADC_IN3_20m</t>
    <phoneticPr fontId="1" type="noConversion"/>
  </si>
  <si>
    <t>ADC input ch 3 calibrated value for current @20mA</t>
    <phoneticPr fontId="1" type="noConversion"/>
  </si>
  <si>
    <t>CAL_DAC_OUT0_4m</t>
    <phoneticPr fontId="1" type="noConversion"/>
  </si>
  <si>
    <t>DAC output ch 0 calibrated value for current @4mA</t>
    <phoneticPr fontId="1" type="noConversion"/>
  </si>
  <si>
    <t>default : 700</t>
    <phoneticPr fontId="1" type="noConversion"/>
  </si>
  <si>
    <t>CAL_DAC_OUT0_20m</t>
    <phoneticPr fontId="1" type="noConversion"/>
  </si>
  <si>
    <t>DAC output ch 0 calibrated value for current @20mA</t>
    <phoneticPr fontId="1" type="noConversion"/>
  </si>
  <si>
    <t>default : 3,800</t>
    <phoneticPr fontId="1" type="noConversion"/>
  </si>
  <si>
    <t>CAL_DAC_OUT0_0V</t>
    <phoneticPr fontId="1" type="noConversion"/>
  </si>
  <si>
    <t>DAC output ch 0 calibrated value for voltage @0V</t>
    <phoneticPr fontId="1" type="noConversion"/>
  </si>
  <si>
    <t>default : 600</t>
    <phoneticPr fontId="1" type="noConversion"/>
  </si>
  <si>
    <t>CAL_DAC_OUT0_10V</t>
    <phoneticPr fontId="1" type="noConversion"/>
  </si>
  <si>
    <t>DAC output ch 0 calibrated value for voltage @10V</t>
    <phoneticPr fontId="1" type="noConversion"/>
  </si>
  <si>
    <t>default : 3700</t>
    <phoneticPr fontId="1" type="noConversion"/>
  </si>
  <si>
    <t>CAL_DAC_OUT1_4m</t>
    <phoneticPr fontId="1" type="noConversion"/>
  </si>
  <si>
    <t>DAC output ch 1 calibrated value for current @4mA</t>
    <phoneticPr fontId="1" type="noConversion"/>
  </si>
  <si>
    <t>default 700</t>
    <phoneticPr fontId="1" type="noConversion"/>
  </si>
  <si>
    <t>CAL_DAC_OUT1_20m</t>
    <phoneticPr fontId="1" type="noConversion"/>
  </si>
  <si>
    <t>DAC output ch 1 calibrated value for current @20mA</t>
    <phoneticPr fontId="1" type="noConversion"/>
  </si>
  <si>
    <t>default 3,800</t>
    <phoneticPr fontId="1" type="noConversion"/>
  </si>
  <si>
    <t>CAL_DAC_OUT1_0V</t>
    <phoneticPr fontId="1" type="noConversion"/>
  </si>
  <si>
    <t>DAC output ch 1 calibrated value for voltage @0V</t>
    <phoneticPr fontId="1" type="noConversion"/>
  </si>
  <si>
    <t>CAL_DAC_OUT1_10V</t>
    <phoneticPr fontId="1" type="noConversion"/>
  </si>
  <si>
    <t>DAC output ch 1 calibrated value for voltage @10V</t>
    <phoneticPr fontId="1" type="noConversion"/>
  </si>
  <si>
    <t>DAC_OUT2
(external)
calibration data</t>
    <phoneticPr fontId="1" type="noConversion"/>
  </si>
  <si>
    <t>CAL_DAC_OUT2_4m</t>
    <phoneticPr fontId="1" type="noConversion"/>
  </si>
  <si>
    <t>DAC output ch 2 calibrated value for current @4mA</t>
    <phoneticPr fontId="1" type="noConversion"/>
  </si>
  <si>
    <t>default 11,000</t>
    <phoneticPr fontId="1" type="noConversion"/>
  </si>
  <si>
    <t>CAL_DAC_OUT2_20m</t>
    <phoneticPr fontId="1" type="noConversion"/>
  </si>
  <si>
    <t>DAC output ch 2 calibrated value for current @20mA</t>
    <phoneticPr fontId="1" type="noConversion"/>
  </si>
  <si>
    <t>default 59,000</t>
    <phoneticPr fontId="1" type="noConversion"/>
  </si>
  <si>
    <t>CAL_DAC_OUT2_0V</t>
    <phoneticPr fontId="1" type="noConversion"/>
  </si>
  <si>
    <t>DAC output ch 2 calibrated value for voltage @0V</t>
    <phoneticPr fontId="1" type="noConversion"/>
  </si>
  <si>
    <t>default : 9800</t>
    <phoneticPr fontId="1" type="noConversion"/>
  </si>
  <si>
    <t>CAL_DAC_OUT2_10V</t>
    <phoneticPr fontId="1" type="noConversion"/>
  </si>
  <si>
    <t>DAC output ch 2 calibrated value for voltage @10V</t>
    <phoneticPr fontId="1" type="noConversion"/>
  </si>
  <si>
    <t>default : 59000</t>
    <phoneticPr fontId="1" type="noConversion"/>
  </si>
  <si>
    <t>DAC_OUT3
(external)
calibration data</t>
    <phoneticPr fontId="1" type="noConversion"/>
  </si>
  <si>
    <t>CAL_DAC_OUT3_4m</t>
    <phoneticPr fontId="1" type="noConversion"/>
  </si>
  <si>
    <t>DAC output ch 3 calibrated value for current @4mA</t>
    <phoneticPr fontId="1" type="noConversion"/>
  </si>
  <si>
    <t>CAL_DAC_OUT3_20m</t>
    <phoneticPr fontId="1" type="noConversion"/>
  </si>
  <si>
    <t>DAC output ch 3 calibrated value for current @20mA</t>
    <phoneticPr fontId="1" type="noConversion"/>
  </si>
  <si>
    <t>CAL_DAC_OUT3_0V</t>
    <phoneticPr fontId="1" type="noConversion"/>
  </si>
  <si>
    <t>DAC output ch 3 calibrated value for voltage @0V</t>
    <phoneticPr fontId="1" type="noConversion"/>
  </si>
  <si>
    <t>CAL_DAC_OUT3_10V</t>
    <phoneticPr fontId="1" type="noConversion"/>
  </si>
  <si>
    <t>DAC output ch 3 calibrated value for voltage @10V</t>
    <phoneticPr fontId="1" type="noConversion"/>
  </si>
  <si>
    <t>TC sensor
calibration data</t>
    <phoneticPr fontId="1" type="noConversion"/>
  </si>
  <si>
    <t>CAL_TC0_000</t>
    <phoneticPr fontId="1" type="noConversion"/>
  </si>
  <si>
    <t>TC #0 (12-bit) calibration value on     0 °C</t>
    <phoneticPr fontId="1" type="noConversion"/>
  </si>
  <si>
    <t>default : 621      (range : 600..650)</t>
    <phoneticPr fontId="1" type="noConversion"/>
  </si>
  <si>
    <t>CAL_TC0_246</t>
    <phoneticPr fontId="1" type="noConversion"/>
  </si>
  <si>
    <t>TC #0 (12-bit) calibration value on  246 °C</t>
    <phoneticPr fontId="1" type="noConversion"/>
  </si>
  <si>
    <t>CAL_TC1_000</t>
    <phoneticPr fontId="1" type="noConversion"/>
  </si>
  <si>
    <t>TC #1 (12-bit) calibration value on     0 °C</t>
    <phoneticPr fontId="1" type="noConversion"/>
  </si>
  <si>
    <t>CAL_TC1_246</t>
    <phoneticPr fontId="1" type="noConversion"/>
  </si>
  <si>
    <t>TC #1 (12-bit) calibration value on  246 °C</t>
    <phoneticPr fontId="1" type="noConversion"/>
  </si>
  <si>
    <t>TC1047 
offset 
calibration data</t>
    <phoneticPr fontId="1" type="noConversion"/>
  </si>
  <si>
    <t>TC_CJ_OFFSET_SIGN</t>
    <phoneticPr fontId="1" type="noConversion"/>
  </si>
  <si>
    <t>TC1047 temperature offset sign
 - TC1047 device is used to detect thermocouple's cold junction
   temperature. But if there is a offset (temperature difference)
   between TC1047 and TC's end terminal temperature, use this
   parameter. 
 - OFFSET = TC1047 temp. - cold junction temp.
 - OFFSET &gt; 0 : TC_CJ_OFFSET_SIGN = 1
 - OFFSET &lt; 0 : TC_CJ_OFFSET_SIGN = 0</t>
    <phoneticPr fontId="1" type="noConversion"/>
  </si>
  <si>
    <t xml:space="preserve">default :  1,  </t>
    <phoneticPr fontId="1" type="noConversion"/>
  </si>
  <si>
    <t>TC_CJ_OFFSET_VAL</t>
    <phoneticPr fontId="1" type="noConversion"/>
  </si>
  <si>
    <t>TC1047 temperature offset value
 - OFFSET_VAL = ABS(TC1047 temp. - cold junction temp.)
- value has x2 format, 1000 = 10.00</t>
    <phoneticPr fontId="1" type="noConversion"/>
  </si>
  <si>
    <r>
      <t>default :  200,  ( 2</t>
    </r>
    <r>
      <rPr>
        <sz val="10"/>
        <color theme="1"/>
        <rFont val="맑은 고딕"/>
        <family val="3"/>
        <charset val="129"/>
      </rPr>
      <t>°C, x2 value)</t>
    </r>
    <phoneticPr fontId="1" type="noConversion"/>
  </si>
  <si>
    <t>ADC_IN0</t>
    <phoneticPr fontId="1" type="noConversion"/>
  </si>
  <si>
    <t>ADC_IN0_MODE</t>
    <phoneticPr fontId="1" type="noConversion"/>
  </si>
  <si>
    <t>ADC_IN1</t>
    <phoneticPr fontId="1" type="noConversion"/>
  </si>
  <si>
    <t>ADC_IN1_MODE</t>
    <phoneticPr fontId="1" type="noConversion"/>
  </si>
  <si>
    <t>ADC_IN2</t>
    <phoneticPr fontId="1" type="noConversion"/>
  </si>
  <si>
    <t>ADC_IN2_MODE</t>
    <phoneticPr fontId="1" type="noConversion"/>
  </si>
  <si>
    <t>ADC_IN3</t>
    <phoneticPr fontId="1" type="noConversion"/>
  </si>
  <si>
    <t>ADC_IN3_MODE</t>
    <phoneticPr fontId="1" type="noConversion"/>
  </si>
  <si>
    <t>TC_MA_NUM</t>
    <phoneticPr fontId="1" type="noConversion"/>
  </si>
  <si>
    <t>TC sensor value moving avg. number
 - TC scan is done @ 50msec base
 - range : 2 - 100 (= max 100 x 50msec = 5 sec moving avg)</t>
    <phoneticPr fontId="1" type="noConversion"/>
  </si>
  <si>
    <t>default : 40 (2 sec moving avg)</t>
    <phoneticPr fontId="1" type="noConversion"/>
  </si>
  <si>
    <t>RTD_MA_NUM</t>
    <phoneticPr fontId="1" type="noConversion"/>
  </si>
  <si>
    <t>RTD sensor value moving avg. number
 - RTD scan is done @ 100msec base
 - range : 2 - 50 (= max 50 x 100msec = 5 sec moving avg)</t>
    <phoneticPr fontId="1" type="noConversion"/>
  </si>
  <si>
    <t>default : 20 (2 sec moving avg)</t>
    <phoneticPr fontId="1" type="noConversion"/>
  </si>
  <si>
    <t>ADC0_MA_NUM</t>
    <phoneticPr fontId="1" type="noConversion"/>
  </si>
  <si>
    <t>ADC channel 0 moving avg. number
 - ADC scan is done @ 1msec base
 - range : 2 - 100 (= max 100 x 1msec = 100 msec moving avg)</t>
    <phoneticPr fontId="1" type="noConversion"/>
  </si>
  <si>
    <t>default : 50 (50 msec moving avg)</t>
    <phoneticPr fontId="1" type="noConversion"/>
  </si>
  <si>
    <t>ADC1_MA_NUM</t>
  </si>
  <si>
    <t>ADC channel 1 moving avg. number
 - ADC scan is done @ 1msec base
 - range : 2 - 100 (= max 100 x 1msec = 101 msec moving avg)</t>
    <phoneticPr fontId="1" type="noConversion"/>
  </si>
  <si>
    <t>ADC2_MA_NUM</t>
  </si>
  <si>
    <t>ADC channel 2 moving avg. number
 - ADC scan is done @ 1msec base
 - range : 2 - 100 (= max 100 x 1msec = 102 msec moving avg)</t>
    <phoneticPr fontId="1" type="noConversion"/>
  </si>
  <si>
    <t>ADC3_MA_NUM</t>
  </si>
  <si>
    <t>ADC channel 3 moving avg. number
 - ADC scan is done @ 1msec base
 - range : 2 - 100 (= max 100 x 1msec = 103 msec moving avg)</t>
    <phoneticPr fontId="1" type="noConversion"/>
  </si>
  <si>
    <t>DAC_OUT0</t>
    <phoneticPr fontId="1" type="noConversion"/>
  </si>
  <si>
    <t>DAC_OUT0_EN</t>
    <phoneticPr fontId="1" type="noConversion"/>
  </si>
  <si>
    <t>DAC_OUT0, enable/disable,   1(enable), 0(disable)</t>
    <phoneticPr fontId="1" type="noConversion"/>
  </si>
  <si>
    <t>DAC_OUT0_MODE</t>
    <phoneticPr fontId="1" type="noConversion"/>
  </si>
  <si>
    <t>DAC_OUT0_TEST_VAL</t>
    <phoneticPr fontId="1" type="noConversion"/>
  </si>
  <si>
    <t>DAC_OUT0, manual test mode output value</t>
    <phoneticPr fontId="1" type="noConversion"/>
  </si>
  <si>
    <t>default : 800,  x100 format,     800 = 8.00</t>
    <phoneticPr fontId="1" type="noConversion"/>
  </si>
  <si>
    <t>DAC_OUT0_CR_MIN</t>
    <phoneticPr fontId="1" type="noConversion"/>
  </si>
  <si>
    <t xml:space="preserve">DAC_OUT0, current range min --&gt; 4mA </t>
    <phoneticPr fontId="1" type="noConversion"/>
  </si>
  <si>
    <t>default :   400,  x100 format,      0 =   4.00</t>
    <phoneticPr fontId="1" type="noConversion"/>
  </si>
  <si>
    <t>DAC_OUT0_CR_MAX</t>
    <phoneticPr fontId="1" type="noConversion"/>
  </si>
  <si>
    <t xml:space="preserve">DAC_OUT0, current range max --&gt; 20mA </t>
    <phoneticPr fontId="1" type="noConversion"/>
  </si>
  <si>
    <t>default : 2000,  x100 format, 1000 = 20.00</t>
    <phoneticPr fontId="1" type="noConversion"/>
  </si>
  <si>
    <t>DAC_OUT0_VR_MIN</t>
    <phoneticPr fontId="1" type="noConversion"/>
  </si>
  <si>
    <t xml:space="preserve">DAC_OUT0, voltage range min --&gt; 0 V </t>
    <phoneticPr fontId="1" type="noConversion"/>
  </si>
  <si>
    <t>default :      0,  x100 format,      0 =   0.00</t>
    <phoneticPr fontId="1" type="noConversion"/>
  </si>
  <si>
    <t>DAC_OUT0_VR_MAX</t>
    <phoneticPr fontId="1" type="noConversion"/>
  </si>
  <si>
    <t xml:space="preserve">DAC_OUT0, voltage range max --&gt; 10 V </t>
    <phoneticPr fontId="1" type="noConversion"/>
  </si>
  <si>
    <t>default : 1000,  x100 format, 1000 = 10.00</t>
    <phoneticPr fontId="1" type="noConversion"/>
  </si>
  <si>
    <t>DAC_OUT1</t>
  </si>
  <si>
    <t>DAC_OUT1_EN</t>
    <phoneticPr fontId="1" type="noConversion"/>
  </si>
  <si>
    <t>DAC_OUT1, enable/disable,   1(enable), 0(disable)</t>
    <phoneticPr fontId="1" type="noConversion"/>
  </si>
  <si>
    <t>DAC_OUT1_MODE</t>
    <phoneticPr fontId="1" type="noConversion"/>
  </si>
  <si>
    <r>
      <t>DAC_OUT1, operation mode, 
 bit 0 =</t>
    </r>
    <r>
      <rPr>
        <sz val="10"/>
        <color rgb="FFFF0000"/>
        <rFont val="맑은 고딕"/>
        <family val="3"/>
        <charset val="129"/>
        <scheme val="minor"/>
      </rPr>
      <t xml:space="preserve"> 0 : current 4-20 mA operation</t>
    </r>
    <r>
      <rPr>
        <sz val="10"/>
        <color theme="1"/>
        <rFont val="맑은 고딕"/>
        <family val="2"/>
        <charset val="129"/>
        <scheme val="minor"/>
      </rPr>
      <t xml:space="preserve">
           1 : voltage 0-10V operation
 bit 1 =</t>
    </r>
    <r>
      <rPr>
        <sz val="10"/>
        <color rgb="FFFF0000"/>
        <rFont val="맑은 고딕"/>
        <family val="3"/>
        <charset val="129"/>
        <scheme val="minor"/>
      </rPr>
      <t xml:space="preserve"> 0 : normal operation
           1 : manual test operation</t>
    </r>
    <phoneticPr fontId="1" type="noConversion"/>
  </si>
  <si>
    <t>DAC_OUT1_TEST_VAL</t>
    <phoneticPr fontId="1" type="noConversion"/>
  </si>
  <si>
    <t>DAC_OUT1, manual test mode output value</t>
    <phoneticPr fontId="1" type="noConversion"/>
  </si>
  <si>
    <t>DAC_OUT1_CR_MIN</t>
    <phoneticPr fontId="1" type="noConversion"/>
  </si>
  <si>
    <t xml:space="preserve">DAC_OUT1, current range min --&gt; 4mA </t>
    <phoneticPr fontId="1" type="noConversion"/>
  </si>
  <si>
    <t>DAC_OUT1_CR_MAX</t>
    <phoneticPr fontId="1" type="noConversion"/>
  </si>
  <si>
    <t xml:space="preserve">DAC_OUT1, current range max --&gt; 20mA </t>
    <phoneticPr fontId="1" type="noConversion"/>
  </si>
  <si>
    <t>DAC_OUT1_VR_MIN</t>
    <phoneticPr fontId="1" type="noConversion"/>
  </si>
  <si>
    <t xml:space="preserve">DAC_OUT1, voltage range min --&gt; 0 V </t>
    <phoneticPr fontId="1" type="noConversion"/>
  </si>
  <si>
    <t>DAC_OUT1_VR_MAX</t>
    <phoneticPr fontId="1" type="noConversion"/>
  </si>
  <si>
    <t xml:space="preserve">DAC_OUT1, voltage range max --&gt; 10 V </t>
    <phoneticPr fontId="1" type="noConversion"/>
  </si>
  <si>
    <t>DAC_OUT2</t>
  </si>
  <si>
    <t>DAC_OUT2_EN</t>
    <phoneticPr fontId="1" type="noConversion"/>
  </si>
  <si>
    <t>DAC_OUT2, enable/disable,   1(enable), 0(disable)</t>
    <phoneticPr fontId="1" type="noConversion"/>
  </si>
  <si>
    <t>DAC_OUT2_MODE</t>
    <phoneticPr fontId="1" type="noConversion"/>
  </si>
  <si>
    <r>
      <t xml:space="preserve">DAC_OUT2, operation mode, 
 bit 0 = </t>
    </r>
    <r>
      <rPr>
        <sz val="10"/>
        <color rgb="FFFF0000"/>
        <rFont val="맑은 고딕"/>
        <family val="3"/>
        <charset val="129"/>
        <scheme val="minor"/>
      </rPr>
      <t>0 : current 4-20 mA operation</t>
    </r>
    <r>
      <rPr>
        <sz val="10"/>
        <color theme="1"/>
        <rFont val="맑은 고딕"/>
        <family val="2"/>
        <charset val="129"/>
        <scheme val="minor"/>
      </rPr>
      <t xml:space="preserve">
           1 : voltage 0-10V operation
 bit 1 = </t>
    </r>
    <r>
      <rPr>
        <sz val="10"/>
        <color rgb="FFFF0000"/>
        <rFont val="맑은 고딕"/>
        <family val="3"/>
        <charset val="129"/>
        <scheme val="minor"/>
      </rPr>
      <t>0 : normal operation
           1 : manual test operation</t>
    </r>
    <phoneticPr fontId="1" type="noConversion"/>
  </si>
  <si>
    <t>DAC_OUT2_TEST_VAL</t>
    <phoneticPr fontId="1" type="noConversion"/>
  </si>
  <si>
    <t>DAC_OUT2, manual test mode output value</t>
    <phoneticPr fontId="1" type="noConversion"/>
  </si>
  <si>
    <t>DAC_OUT2_CR_MIN</t>
    <phoneticPr fontId="1" type="noConversion"/>
  </si>
  <si>
    <t xml:space="preserve">DAC_OUT2, current range min --&gt; 4mA </t>
    <phoneticPr fontId="1" type="noConversion"/>
  </si>
  <si>
    <t>DAC_OUT2_CR_MAX</t>
    <phoneticPr fontId="1" type="noConversion"/>
  </si>
  <si>
    <t xml:space="preserve">DAC_OUT2, current range max --&gt; 20mA </t>
    <phoneticPr fontId="1" type="noConversion"/>
  </si>
  <si>
    <t>DAC_OUT2_VR_MIN</t>
    <phoneticPr fontId="1" type="noConversion"/>
  </si>
  <si>
    <t xml:space="preserve">DAC_OUT2, voltage range min --&gt; 0 V </t>
    <phoneticPr fontId="1" type="noConversion"/>
  </si>
  <si>
    <t>DAC_OUT2_VR_MAX</t>
    <phoneticPr fontId="1" type="noConversion"/>
  </si>
  <si>
    <t xml:space="preserve">DAC_OUT2, voltage range max --&gt; 10 V </t>
    <phoneticPr fontId="1" type="noConversion"/>
  </si>
  <si>
    <t>DAC_OUT3</t>
  </si>
  <si>
    <t>DAC_OUT3_EN</t>
    <phoneticPr fontId="1" type="noConversion"/>
  </si>
  <si>
    <t>DAC_OUT3, enable/disable,   1(enable), 0(disable)</t>
    <phoneticPr fontId="1" type="noConversion"/>
  </si>
  <si>
    <t>DAC_OUT3_MODE</t>
    <phoneticPr fontId="1" type="noConversion"/>
  </si>
  <si>
    <r>
      <t xml:space="preserve">DAC_OUT3, operation mode, 
 bit 0 = 0 : current 4-20 mA operation
           </t>
    </r>
    <r>
      <rPr>
        <sz val="10"/>
        <color rgb="FFFF0000"/>
        <rFont val="맑은 고딕"/>
        <family val="3"/>
        <charset val="129"/>
        <scheme val="minor"/>
      </rPr>
      <t>1 : voltage 0-10V operation</t>
    </r>
    <r>
      <rPr>
        <sz val="10"/>
        <color theme="1"/>
        <rFont val="맑은 고딕"/>
        <family val="2"/>
        <charset val="129"/>
        <scheme val="minor"/>
      </rPr>
      <t xml:space="preserve">
 bit 1 = </t>
    </r>
    <r>
      <rPr>
        <sz val="10"/>
        <color rgb="FFFF0000"/>
        <rFont val="맑은 고딕"/>
        <family val="3"/>
        <charset val="129"/>
        <scheme val="minor"/>
      </rPr>
      <t>0 : normal operation
           1 : manual test operation</t>
    </r>
    <phoneticPr fontId="1" type="noConversion"/>
  </si>
  <si>
    <t>DAC_OUT3_TEST_VAL</t>
    <phoneticPr fontId="1" type="noConversion"/>
  </si>
  <si>
    <t>DAC_OUT3, manual test mode output value</t>
    <phoneticPr fontId="1" type="noConversion"/>
  </si>
  <si>
    <t>default :  800,  x100 format, 1000 = 10.00</t>
    <phoneticPr fontId="1" type="noConversion"/>
  </si>
  <si>
    <t>DAC_OUT3_CR_MIN</t>
    <phoneticPr fontId="1" type="noConversion"/>
  </si>
  <si>
    <t xml:space="preserve">DAC_OUT3, current range min --&gt; 4mA </t>
    <phoneticPr fontId="1" type="noConversion"/>
  </si>
  <si>
    <t>DAC_OUT3_CR_MAX</t>
    <phoneticPr fontId="1" type="noConversion"/>
  </si>
  <si>
    <t xml:space="preserve">DAC_OUT3, current range max --&gt; 20mA </t>
    <phoneticPr fontId="1" type="noConversion"/>
  </si>
  <si>
    <t>DAC_OUT3_VR_MIN</t>
    <phoneticPr fontId="1" type="noConversion"/>
  </si>
  <si>
    <t xml:space="preserve">DAC_OUT3, voltage range min --&gt; 0 V </t>
    <phoneticPr fontId="1" type="noConversion"/>
  </si>
  <si>
    <t>DAC_OUT3_VR_MAX</t>
    <phoneticPr fontId="1" type="noConversion"/>
  </si>
  <si>
    <t xml:space="preserve">DAC_OUT3, voltage range max --&gt; 10 V </t>
    <phoneticPr fontId="1" type="noConversion"/>
  </si>
  <si>
    <t>Network</t>
    <phoneticPr fontId="1" type="noConversion"/>
  </si>
  <si>
    <t>MY_IP_ADDRESS</t>
    <phoneticPr fontId="1" type="noConversion"/>
  </si>
  <si>
    <t>my IP address</t>
    <phoneticPr fontId="1" type="noConversion"/>
  </si>
  <si>
    <t>default : 192.168.10.100</t>
    <phoneticPr fontId="1" type="noConversion"/>
  </si>
  <si>
    <t>MY_NET_MASK</t>
    <phoneticPr fontId="1" type="noConversion"/>
  </si>
  <si>
    <t>network mask</t>
    <phoneticPr fontId="1" type="noConversion"/>
  </si>
  <si>
    <t>default : 255.255.255.0</t>
    <phoneticPr fontId="1" type="noConversion"/>
  </si>
  <si>
    <t>MY_GATEWAY_IP</t>
    <phoneticPr fontId="1" type="noConversion"/>
  </si>
  <si>
    <t>default : 0.0.0.0</t>
    <phoneticPr fontId="1" type="noConversion"/>
  </si>
  <si>
    <t>MY_UDP_PORT</t>
    <phoneticPr fontId="1" type="noConversion"/>
  </si>
  <si>
    <t>default : 7000</t>
    <phoneticPr fontId="1" type="noConversion"/>
  </si>
  <si>
    <t>MY_TCP_PORT</t>
    <phoneticPr fontId="1" type="noConversion"/>
  </si>
  <si>
    <t>default : 23</t>
    <phoneticPr fontId="1" type="noConversion"/>
  </si>
  <si>
    <t>TC_CJ_REPLACE</t>
    <phoneticPr fontId="1" type="noConversion"/>
  </si>
  <si>
    <t>Fixed constant enviroment temperature
this is used when TC1047 cold junction temperature sensor is in abnormal state</t>
    <phoneticPr fontId="1" type="noConversion"/>
  </si>
  <si>
    <r>
      <t>default : 3300,  (33</t>
    </r>
    <r>
      <rPr>
        <sz val="10"/>
        <color theme="1"/>
        <rFont val="맑은 고딕"/>
        <family val="3"/>
        <charset val="129"/>
      </rPr>
      <t>°C, x2 value)</t>
    </r>
    <phoneticPr fontId="1" type="noConversion"/>
  </si>
  <si>
    <t>TC_CJ_VALID_MIN</t>
    <phoneticPr fontId="1" type="noConversion"/>
  </si>
  <si>
    <t>TC1047 temperature valid range min value</t>
    <phoneticPr fontId="1" type="noConversion"/>
  </si>
  <si>
    <r>
      <t>default :  500,  ( 5</t>
    </r>
    <r>
      <rPr>
        <sz val="10"/>
        <color theme="1"/>
        <rFont val="맑은 고딕"/>
        <family val="3"/>
        <charset val="129"/>
      </rPr>
      <t>°C, x2 value)</t>
    </r>
    <phoneticPr fontId="1" type="noConversion"/>
  </si>
  <si>
    <t>TC_CJ_VALID_MAX</t>
    <phoneticPr fontId="1" type="noConversion"/>
  </si>
  <si>
    <t>TC1047 temperature valid range max value</t>
    <phoneticPr fontId="1" type="noConversion"/>
  </si>
  <si>
    <r>
      <t>default : 6500,  (65</t>
    </r>
    <r>
      <rPr>
        <sz val="10"/>
        <color theme="1"/>
        <rFont val="맑은 고딕"/>
        <family val="3"/>
        <charset val="129"/>
      </rPr>
      <t>°C, x2 value)</t>
    </r>
    <phoneticPr fontId="1" type="noConversion"/>
  </si>
  <si>
    <t>Calibration configure data area</t>
    <phoneticPr fontId="1" type="noConversion"/>
  </si>
  <si>
    <t>Environment configure data area</t>
    <phoneticPr fontId="1" type="noConversion"/>
  </si>
  <si>
    <r>
      <t xml:space="preserve">monitor contents control bit flag
 - bit 0 (0x01) : default monitor 
   --&gt; date/time, TC1, TC2, T_cj, p1, p2, pa(air)) 
 - bit 1 (0x02 ): ADC monitor 
          ADC ch 0..4 raw, voltage monitoring
 - bit 2 (0x04) : detailed TC/RTD monitor
</t>
    </r>
    <r>
      <rPr>
        <sz val="10"/>
        <color theme="0" tint="-0.14999847407452621"/>
        <rFont val="맑은 고딕"/>
        <family val="3"/>
        <charset val="129"/>
        <scheme val="minor"/>
      </rPr>
      <t xml:space="preserve"> - bit 3 (0x08) : detailed TC calc monitor
 - bit 4 (0x10) : heater PID monitor
   --&gt; time, SV(C), PV(C), CO(%) 
 - bit 5 (0x20) : heater PID detail monitor
   --&gt; time, SV(C), PV(C), CO(%), P-term, I-term, D-term</t>
    </r>
    <r>
      <rPr>
        <sz val="10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</si>
  <si>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 xml:space="preserve">trace onoff control flag
 - byte 0 : other trace control
</t>
    </r>
    <r>
      <rPr>
        <sz val="10"/>
        <color theme="1"/>
        <rFont val="맑은 고딕"/>
        <family val="3"/>
        <charset val="129"/>
        <scheme val="minor"/>
      </rPr>
      <t xml:space="preserve"> - byte 1 : PSD_pump trace control
</t>
    </r>
    <r>
      <rPr>
        <sz val="10"/>
        <color theme="0" tint="-0.14999847407452621"/>
        <rFont val="맑은 고딕"/>
        <family val="3"/>
        <charset val="129"/>
        <scheme val="minor"/>
      </rPr>
      <t xml:space="preserve"> - byte 1 : PID_ald trace control
 - byte 2 : PID_heater trace control
</t>
    </r>
    <r>
      <rPr>
        <sz val="10"/>
        <color theme="1"/>
        <rFont val="맑은 고딕"/>
        <family val="2"/>
        <charset val="129"/>
        <scheme val="minor"/>
      </rPr>
      <t xml:space="preserve"> - byte 2 : UDP trace control</t>
    </r>
    <phoneticPr fontId="1" type="noConversion"/>
  </si>
  <si>
    <t>L</t>
    <phoneticPr fontId="1" type="noConversion"/>
  </si>
  <si>
    <t>T</t>
    <phoneticPr fontId="1" type="noConversion"/>
  </si>
  <si>
    <t>sector #2</t>
    <phoneticPr fontId="1" type="noConversion"/>
  </si>
  <si>
    <t>base_address = 0x0800_8000</t>
    <phoneticPr fontId="1" type="noConversion"/>
  </si>
  <si>
    <t>CAL parm 1</t>
  </si>
  <si>
    <t>CAL parm 2</t>
  </si>
  <si>
    <t>CAL parm 3</t>
  </si>
  <si>
    <t>CAL parm 4</t>
  </si>
  <si>
    <t>CAL parm 5</t>
  </si>
  <si>
    <t>CAL parm 6</t>
  </si>
  <si>
    <t>CAL parm 7</t>
  </si>
  <si>
    <t>0x09F0</t>
    <phoneticPr fontId="1" type="noConversion"/>
  </si>
  <si>
    <t>parm 252</t>
  </si>
  <si>
    <t>parm 252</t>
    <phoneticPr fontId="1" type="noConversion"/>
  </si>
  <si>
    <t>parm 253</t>
  </si>
  <si>
    <t>parm 254</t>
  </si>
  <si>
    <t>parm 255</t>
  </si>
  <si>
    <t>0x0A00</t>
    <phoneticPr fontId="1" type="noConversion"/>
  </si>
  <si>
    <t>0x0DF0</t>
    <phoneticPr fontId="1" type="noConversion"/>
  </si>
  <si>
    <t>0x3C00</t>
    <phoneticPr fontId="1" type="noConversion"/>
  </si>
  <si>
    <t>parm  group 15</t>
    <phoneticPr fontId="1" type="noConversion"/>
  </si>
  <si>
    <t>CAL parm 0</t>
  </si>
  <si>
    <t>CAL parm 0</t>
    <phoneticPr fontId="1" type="noConversion"/>
  </si>
  <si>
    <t>CAL parm 252</t>
  </si>
  <si>
    <t>CAL parm 253</t>
  </si>
  <si>
    <t>CAL parm 254</t>
  </si>
  <si>
    <t>CAL parm 255</t>
  </si>
  <si>
    <t>CAL
group 0</t>
    <phoneticPr fontId="1" type="noConversion"/>
  </si>
  <si>
    <t>CAL
group 1</t>
    <phoneticPr fontId="1" type="noConversion"/>
  </si>
  <si>
    <t>CAL
group 2</t>
    <phoneticPr fontId="1" type="noConversion"/>
  </si>
  <si>
    <t>CAL
group 15</t>
    <phoneticPr fontId="1" type="noConversion"/>
  </si>
  <si>
    <t xml:space="preserve">   1) cal read/write</t>
    <phoneticPr fontId="1" type="noConversion"/>
  </si>
  <si>
    <t xml:space="preserve"> - cal xx</t>
    <phoneticPr fontId="1" type="noConversion"/>
  </si>
  <si>
    <t>1. cal 관련 commands</t>
    <phoneticPr fontId="1" type="noConversion"/>
  </si>
  <si>
    <t xml:space="preserve"> - cal xx yy</t>
    <phoneticPr fontId="1" type="noConversion"/>
  </si>
  <si>
    <t xml:space="preserve"> - env cal show</t>
    <phoneticPr fontId="1" type="noConversion"/>
  </si>
  <si>
    <t xml:space="preserve"> - env cal init</t>
    <phoneticPr fontId="1" type="noConversion"/>
  </si>
  <si>
    <t>save current working cal parameters to Flash memory</t>
    <phoneticPr fontId="1" type="noConversion"/>
  </si>
  <si>
    <t>read cal parameter xx (xx = 0 - 255)</t>
    <phoneticPr fontId="1" type="noConversion"/>
  </si>
  <si>
    <t>write yy to cal parameter xx (xx = 0 - 255, yy = 32-bit unsigned integer)</t>
    <phoneticPr fontId="1" type="noConversion"/>
  </si>
  <si>
    <t>shows current working cal parameters</t>
    <phoneticPr fontId="1" type="noConversion"/>
  </si>
  <si>
    <t>compare cal parameters between Flash and working</t>
    <phoneticPr fontId="1" type="noConversion"/>
  </si>
  <si>
    <t>initialize env cal table to default</t>
    <phoneticPr fontId="1" type="noConversion"/>
  </si>
  <si>
    <t>shows Flash cal parameters, it can be different with working cal parameters</t>
    <phoneticPr fontId="1" type="noConversion"/>
  </si>
  <si>
    <t>2. Flash memory 에 저장할 Cal parameter 들</t>
    <phoneticPr fontId="1" type="noConversion"/>
  </si>
  <si>
    <t xml:space="preserve">    - 이 cal parameter 들은 Flash memory 의 environment 영역에 저장 됨</t>
    <phoneticPr fontId="1" type="noConversion"/>
  </si>
  <si>
    <t xml:space="preserve">    - board booting 시 여기에서 저장된 cal parameter 들을 읽어서 사용해야 함</t>
    <phoneticPr fontId="1" type="noConversion"/>
  </si>
  <si>
    <t>CAL_RTD_RSV1</t>
    <phoneticPr fontId="1" type="noConversion"/>
  </si>
  <si>
    <t>CAL_RTD_RSV2</t>
    <phoneticPr fontId="1" type="noConversion"/>
  </si>
  <si>
    <t>Reserved</t>
    <phoneticPr fontId="1" type="noConversion"/>
  </si>
  <si>
    <t>CAL_TC_RSV1</t>
    <phoneticPr fontId="1" type="noConversion"/>
  </si>
  <si>
    <t>CAL_TC_RSV2</t>
    <phoneticPr fontId="1" type="noConversion"/>
  </si>
  <si>
    <t>ADC_IN4
calibration data</t>
  </si>
  <si>
    <t>ADC_IN5
calibration data</t>
  </si>
  <si>
    <t>ADC_IN6
calibration data</t>
  </si>
  <si>
    <t>ADC_IN7
calibration data</t>
  </si>
  <si>
    <t>CAL_ADC_IN4_20m</t>
    <phoneticPr fontId="1" type="noConversion"/>
  </si>
  <si>
    <t>CAL_ADC_IN5_20m</t>
    <phoneticPr fontId="1" type="noConversion"/>
  </si>
  <si>
    <t>CAL_ADC_IN6_20m</t>
    <phoneticPr fontId="1" type="noConversion"/>
  </si>
  <si>
    <t>CAL_ADC_IN7_20m</t>
    <phoneticPr fontId="1" type="noConversion"/>
  </si>
  <si>
    <t>ADC input ch 4 calibrated value for current @20mA</t>
    <phoneticPr fontId="1" type="noConversion"/>
  </si>
  <si>
    <t>ADC input ch 5 calibrated value for current @20mA</t>
    <phoneticPr fontId="1" type="noConversion"/>
  </si>
  <si>
    <t>ADC input ch 6 calibrated value for current @20mA</t>
    <phoneticPr fontId="1" type="noConversion"/>
  </si>
  <si>
    <t>ADC input ch 7 calibrated value for current @20mA</t>
    <phoneticPr fontId="1" type="noConversion"/>
  </si>
  <si>
    <t>ADC IN
calibration data</t>
    <phoneticPr fontId="1" type="noConversion"/>
  </si>
  <si>
    <t>CAL_ADC_RSV1</t>
    <phoneticPr fontId="1" type="noConversion"/>
  </si>
  <si>
    <t>CAL_ADC_RSV2</t>
    <phoneticPr fontId="1" type="noConversion"/>
  </si>
  <si>
    <t>DAC_OUT0
(external)
calibration data</t>
    <phoneticPr fontId="1" type="noConversion"/>
  </si>
  <si>
    <t>DAC_OUT1
(external)
calibration data</t>
    <phoneticPr fontId="1" type="noConversion"/>
  </si>
  <si>
    <t>DAC_OUT4
(MCU internal)
calibration data</t>
    <phoneticPr fontId="1" type="noConversion"/>
  </si>
  <si>
    <t>DAC_OUT5
(MCU internal)
calibration data</t>
    <phoneticPr fontId="1" type="noConversion"/>
  </si>
  <si>
    <t>DAC_OUT6
(MCU internal)
calibration data</t>
    <phoneticPr fontId="1" type="noConversion"/>
  </si>
  <si>
    <t>DAC_OUT7
(MCU internal)
calibration data</t>
    <phoneticPr fontId="1" type="noConversion"/>
  </si>
  <si>
    <t>CAL_DAC_OUT4_4m</t>
    <phoneticPr fontId="1" type="noConversion"/>
  </si>
  <si>
    <t>CAL_DAC_OUT4_20m</t>
    <phoneticPr fontId="1" type="noConversion"/>
  </si>
  <si>
    <t>CAL_DAC_OUT4_0V</t>
    <phoneticPr fontId="1" type="noConversion"/>
  </si>
  <si>
    <t>CAL_DAC_OUT4_10V</t>
    <phoneticPr fontId="1" type="noConversion"/>
  </si>
  <si>
    <t>CAL_DAC_OUT5_4m</t>
    <phoneticPr fontId="1" type="noConversion"/>
  </si>
  <si>
    <t>CAL_DAC_OUT5_20m</t>
    <phoneticPr fontId="1" type="noConversion"/>
  </si>
  <si>
    <t>CAL_DAC_OUT5_0V</t>
    <phoneticPr fontId="1" type="noConversion"/>
  </si>
  <si>
    <t>CAL_DAC_OUT5_10V</t>
    <phoneticPr fontId="1" type="noConversion"/>
  </si>
  <si>
    <t>CAL_DAC_OUT6_4m</t>
    <phoneticPr fontId="1" type="noConversion"/>
  </si>
  <si>
    <t>CAL_DAC_OUT6_20m</t>
    <phoneticPr fontId="1" type="noConversion"/>
  </si>
  <si>
    <t>CAL_DAC_OUT6_0V</t>
    <phoneticPr fontId="1" type="noConversion"/>
  </si>
  <si>
    <t>CAL_DAC_OUT6_10V</t>
    <phoneticPr fontId="1" type="noConversion"/>
  </si>
  <si>
    <t>CAL_DAC_OUT7_4m</t>
    <phoneticPr fontId="1" type="noConversion"/>
  </si>
  <si>
    <t>CAL_DAC_OUT7_20m</t>
    <phoneticPr fontId="1" type="noConversion"/>
  </si>
  <si>
    <t>CAL_DAC_OUT7_0V</t>
    <phoneticPr fontId="1" type="noConversion"/>
  </si>
  <si>
    <t>CAL_DAC_OUT7_10V</t>
    <phoneticPr fontId="1" type="noConversion"/>
  </si>
  <si>
    <t>DAC output ch 4 calibrated value for current @4mA</t>
    <phoneticPr fontId="1" type="noConversion"/>
  </si>
  <si>
    <t>DAC output ch 4 calibrated value for current @20mA</t>
    <phoneticPr fontId="1" type="noConversion"/>
  </si>
  <si>
    <t>DAC output ch 4 calibrated value for voltage @0V</t>
    <phoneticPr fontId="1" type="noConversion"/>
  </si>
  <si>
    <t>DAC output ch 4 calibrated value for voltage @10V</t>
    <phoneticPr fontId="1" type="noConversion"/>
  </si>
  <si>
    <t>DAC output ch 5 calibrated value for current @4mA</t>
    <phoneticPr fontId="1" type="noConversion"/>
  </si>
  <si>
    <t>DAC output ch 5 calibrated value for current @20mA</t>
    <phoneticPr fontId="1" type="noConversion"/>
  </si>
  <si>
    <t>DAC output ch 5 calibrated value for voltage @0V</t>
    <phoneticPr fontId="1" type="noConversion"/>
  </si>
  <si>
    <t>DAC output ch 5 calibrated value for voltage @10V</t>
    <phoneticPr fontId="1" type="noConversion"/>
  </si>
  <si>
    <t>DAC output ch 6 calibrated value for current @4mA</t>
    <phoneticPr fontId="1" type="noConversion"/>
  </si>
  <si>
    <t>DAC output ch 6 calibrated value for current @20mA</t>
    <phoneticPr fontId="1" type="noConversion"/>
  </si>
  <si>
    <t>DAC output ch 6 calibrated value for voltage @0V</t>
    <phoneticPr fontId="1" type="noConversion"/>
  </si>
  <si>
    <t>DAC output ch 6 calibrated value for voltage @10V</t>
    <phoneticPr fontId="1" type="noConversion"/>
  </si>
  <si>
    <t>DAC output ch 7 calibrated value for current @4mA</t>
    <phoneticPr fontId="1" type="noConversion"/>
  </si>
  <si>
    <t>DAC output ch 7 calibrated value for current @20mA</t>
    <phoneticPr fontId="1" type="noConversion"/>
  </si>
  <si>
    <t>DAC output ch 7 calibrated value for voltage @0V</t>
    <phoneticPr fontId="1" type="noConversion"/>
  </si>
  <si>
    <t>DAC output ch 7 calibrated value for voltage @10V</t>
    <phoneticPr fontId="1" type="noConversion"/>
  </si>
  <si>
    <t>DAC_OUT
calibration data</t>
    <phoneticPr fontId="1" type="noConversion"/>
  </si>
  <si>
    <t>CAL_DAC_RSV1</t>
    <phoneticPr fontId="1" type="noConversion"/>
  </si>
  <si>
    <t>CAL_DAC_RSV2</t>
    <phoneticPr fontId="1" type="noConversion"/>
  </si>
  <si>
    <t>ADC_IN4</t>
  </si>
  <si>
    <t>ADC_IN5</t>
  </si>
  <si>
    <t>ADC_IN6</t>
  </si>
  <si>
    <t>ADC_IN7</t>
  </si>
  <si>
    <t>ADC_IN4_MODE</t>
  </si>
  <si>
    <t>ADC_IN5_MODE</t>
  </si>
  <si>
    <t>ADC_IN6_MODE</t>
  </si>
  <si>
    <t>ADC_IN7_MODE</t>
  </si>
  <si>
    <t>ADC
Moving
Average
Calculation
Number</t>
    <phoneticPr fontId="1" type="noConversion"/>
  </si>
  <si>
    <t>ADC4_MA_NUM</t>
  </si>
  <si>
    <t>ADC5_MA_NUM</t>
  </si>
  <si>
    <t>ADC6_MA_NUM</t>
  </si>
  <si>
    <t>ADC7_MA_NUM</t>
  </si>
  <si>
    <t>ADC channel 4 moving avg. number
 - ADC scan is done @ 1msec base
 - range : 2 - 100 (= max 100 x 1msec = 103 msec moving avg)</t>
    <phoneticPr fontId="1" type="noConversion"/>
  </si>
  <si>
    <t>ADC channel 5 moving avg. number
 - ADC scan is done @ 1msec base
 - range : 2 - 100 (= max 100 x 1msec = 103 msec moving avg)</t>
    <phoneticPr fontId="1" type="noConversion"/>
  </si>
  <si>
    <t>ADC channel 6 moving avg. number
 - ADC scan is done @ 1msec base
 - range : 2 - 100 (= max 100 x 1msec = 103 msec moving avg)</t>
    <phoneticPr fontId="1" type="noConversion"/>
  </si>
  <si>
    <t>ADC channel 7 moving avg. number
 - ADC scan is done @ 1msec base
 - range : 2 - 100 (= max 100 x 1msec = 103 msec moving avg)</t>
    <phoneticPr fontId="1" type="noConversion"/>
  </si>
  <si>
    <t>DAC_OUT4</t>
  </si>
  <si>
    <t>DAC_OUT5</t>
  </si>
  <si>
    <t>DAC_OUT6</t>
  </si>
  <si>
    <t>DAC_OUT7</t>
  </si>
  <si>
    <t>DAC_OUT4_EN</t>
  </si>
  <si>
    <t>DAC_OUT4_MODE</t>
  </si>
  <si>
    <t>DAC_OUT4_TEST_VAL</t>
  </si>
  <si>
    <t>DAC_OUT4_CR_MIN</t>
  </si>
  <si>
    <t>DAC_OUT4_CR_MAX</t>
  </si>
  <si>
    <t>DAC_OUT4_VR_MIN</t>
  </si>
  <si>
    <t>DAC_OUT4_VR_MAX</t>
  </si>
  <si>
    <t>DAC_OUT5_EN</t>
  </si>
  <si>
    <t>DAC_OUT5_MODE</t>
  </si>
  <si>
    <t>DAC_OUT5_TEST_VAL</t>
  </si>
  <si>
    <t>DAC_OUT5_CR_MIN</t>
  </si>
  <si>
    <t>DAC_OUT5_CR_MAX</t>
  </si>
  <si>
    <t>DAC_OUT5_VR_MIN</t>
  </si>
  <si>
    <t>DAC_OUT5_VR_MAX</t>
  </si>
  <si>
    <t>DAC_OUT6_EN</t>
  </si>
  <si>
    <t>DAC_OUT6_MODE</t>
  </si>
  <si>
    <t>DAC_OUT6_TEST_VAL</t>
  </si>
  <si>
    <t>DAC_OUT6_CR_MIN</t>
  </si>
  <si>
    <t>DAC_OUT6_CR_MAX</t>
  </si>
  <si>
    <t>DAC_OUT6_VR_MIN</t>
  </si>
  <si>
    <t>DAC_OUT6_VR_MAX</t>
  </si>
  <si>
    <t>DAC_OUT7_EN</t>
  </si>
  <si>
    <t>DAC_OUT7_MODE</t>
  </si>
  <si>
    <t>DAC_OUT7_TEST_VAL</t>
  </si>
  <si>
    <t>DAC_OUT7_CR_MIN</t>
  </si>
  <si>
    <t>DAC_OUT7_CR_MAX</t>
  </si>
  <si>
    <t>DAC_OUT7_VR_MIN</t>
  </si>
  <si>
    <t>DAC_OUT7_VR_MAX</t>
  </si>
  <si>
    <r>
      <t>DAC_OUT4, operation mode, 
 bit 0 =</t>
    </r>
    <r>
      <rPr>
        <sz val="10"/>
        <color rgb="FFFF0000"/>
        <rFont val="맑은 고딕"/>
        <family val="3"/>
        <charset val="129"/>
        <scheme val="minor"/>
      </rPr>
      <t xml:space="preserve"> 0 : current 4-20 mA operation</t>
    </r>
    <r>
      <rPr>
        <sz val="10"/>
        <color theme="1"/>
        <rFont val="맑은 고딕"/>
        <family val="2"/>
        <charset val="129"/>
        <scheme val="minor"/>
      </rPr>
      <t xml:space="preserve">
           1 : voltage 0-10V operation
 bit 1 = </t>
    </r>
    <r>
      <rPr>
        <sz val="10"/>
        <color rgb="FFFF0000"/>
        <rFont val="맑은 고딕"/>
        <family val="3"/>
        <charset val="129"/>
        <scheme val="minor"/>
      </rPr>
      <t>0 : normal operation
           1 : manual test operation</t>
    </r>
    <phoneticPr fontId="1" type="noConversion"/>
  </si>
  <si>
    <t>DAC_OUT4, manual test mode output value</t>
    <phoneticPr fontId="1" type="noConversion"/>
  </si>
  <si>
    <t xml:space="preserve">DAC_OUT4, current range min --&gt; 4mA </t>
    <phoneticPr fontId="1" type="noConversion"/>
  </si>
  <si>
    <t xml:space="preserve">DAC_OUT4, current range max --&gt; 20mA </t>
    <phoneticPr fontId="1" type="noConversion"/>
  </si>
  <si>
    <t xml:space="preserve">DAC_OUT4, voltage range min --&gt; 0 V </t>
    <phoneticPr fontId="1" type="noConversion"/>
  </si>
  <si>
    <t xml:space="preserve">DAC_OUT4, voltage range max --&gt; 10 V </t>
    <phoneticPr fontId="1" type="noConversion"/>
  </si>
  <si>
    <t>DAC_OUT5, enable/disable,   1(enable), 0(disable)</t>
    <phoneticPr fontId="1" type="noConversion"/>
  </si>
  <si>
    <r>
      <t>DAC_OUT5, operation mode, 
 bit 0 =</t>
    </r>
    <r>
      <rPr>
        <sz val="10"/>
        <color rgb="FFFF0000"/>
        <rFont val="맑은 고딕"/>
        <family val="3"/>
        <charset val="129"/>
        <scheme val="minor"/>
      </rPr>
      <t xml:space="preserve"> 0 : current 4-20 mA operation</t>
    </r>
    <r>
      <rPr>
        <sz val="10"/>
        <color theme="1"/>
        <rFont val="맑은 고딕"/>
        <family val="2"/>
        <charset val="129"/>
        <scheme val="minor"/>
      </rPr>
      <t xml:space="preserve">
           1 : voltage 0-10V operation
 bit 1 =</t>
    </r>
    <r>
      <rPr>
        <sz val="10"/>
        <color rgb="FFFF0000"/>
        <rFont val="맑은 고딕"/>
        <family val="3"/>
        <charset val="129"/>
        <scheme val="minor"/>
      </rPr>
      <t xml:space="preserve"> 0 : normal operation
           1 : manual test operation</t>
    </r>
    <phoneticPr fontId="1" type="noConversion"/>
  </si>
  <si>
    <t xml:space="preserve">DAC_OUT5, current range min --&gt; 4mA </t>
    <phoneticPr fontId="1" type="noConversion"/>
  </si>
  <si>
    <t xml:space="preserve">DAC_OUT5, current range max --&gt; 20mA </t>
    <phoneticPr fontId="1" type="noConversion"/>
  </si>
  <si>
    <t xml:space="preserve">DAC_OUT5, voltage range min --&gt; 0 V </t>
    <phoneticPr fontId="1" type="noConversion"/>
  </si>
  <si>
    <t xml:space="preserve">DAC_OUT5, voltage range max --&gt; 10 V </t>
    <phoneticPr fontId="1" type="noConversion"/>
  </si>
  <si>
    <t>DAC_OUT6, enable/disable,   1(enable), 0(disable)</t>
    <phoneticPr fontId="1" type="noConversion"/>
  </si>
  <si>
    <r>
      <t xml:space="preserve">DAC_OUT6, operation mode, 
 bit 0 = </t>
    </r>
    <r>
      <rPr>
        <sz val="10"/>
        <color rgb="FFFF0000"/>
        <rFont val="맑은 고딕"/>
        <family val="3"/>
        <charset val="129"/>
        <scheme val="minor"/>
      </rPr>
      <t>0 : current 4-20 mA operation</t>
    </r>
    <r>
      <rPr>
        <sz val="10"/>
        <color theme="1"/>
        <rFont val="맑은 고딕"/>
        <family val="2"/>
        <charset val="129"/>
        <scheme val="minor"/>
      </rPr>
      <t xml:space="preserve">
           1 : voltage 0-10V operation
 bit 1 = </t>
    </r>
    <r>
      <rPr>
        <sz val="10"/>
        <color rgb="FFFF0000"/>
        <rFont val="맑은 고딕"/>
        <family val="3"/>
        <charset val="129"/>
        <scheme val="minor"/>
      </rPr>
      <t>0 : normal operation
           1 : manual test operation</t>
    </r>
    <phoneticPr fontId="1" type="noConversion"/>
  </si>
  <si>
    <t xml:space="preserve">DAC_OUT6, current range min --&gt; 4mA </t>
    <phoneticPr fontId="1" type="noConversion"/>
  </si>
  <si>
    <t>DAC_OUT6, manual test mode output value</t>
    <phoneticPr fontId="1" type="noConversion"/>
  </si>
  <si>
    <t xml:space="preserve">DAC_OUT6, current range max --&gt; 20mA </t>
    <phoneticPr fontId="1" type="noConversion"/>
  </si>
  <si>
    <t xml:space="preserve">DAC_OUT6, voltage range min --&gt; 0 V </t>
    <phoneticPr fontId="1" type="noConversion"/>
  </si>
  <si>
    <t xml:space="preserve">DAC_OUT6, voltage range max --&gt; 10 V </t>
    <phoneticPr fontId="1" type="noConversion"/>
  </si>
  <si>
    <t>DAC_OUT7, enable/disable,   1(enable), 0(disable)</t>
    <phoneticPr fontId="1" type="noConversion"/>
  </si>
  <si>
    <r>
      <t xml:space="preserve">DAC_OUT7, operation mode, 
 bit 0 = 0 : current 4-20 mA operation
           </t>
    </r>
    <r>
      <rPr>
        <sz val="10"/>
        <color rgb="FFFF0000"/>
        <rFont val="맑은 고딕"/>
        <family val="3"/>
        <charset val="129"/>
        <scheme val="minor"/>
      </rPr>
      <t>1 : voltage 0-10V operation</t>
    </r>
    <r>
      <rPr>
        <sz val="10"/>
        <color theme="1"/>
        <rFont val="맑은 고딕"/>
        <family val="2"/>
        <charset val="129"/>
        <scheme val="minor"/>
      </rPr>
      <t xml:space="preserve">
 bit 1 = </t>
    </r>
    <r>
      <rPr>
        <sz val="10"/>
        <color rgb="FFFF0000"/>
        <rFont val="맑은 고딕"/>
        <family val="3"/>
        <charset val="129"/>
        <scheme val="minor"/>
      </rPr>
      <t>0 : normal operation
           1 : manual test operation</t>
    </r>
    <phoneticPr fontId="1" type="noConversion"/>
  </si>
  <si>
    <t>DAC_OUT7, manual test mode output value</t>
    <phoneticPr fontId="1" type="noConversion"/>
  </si>
  <si>
    <t xml:space="preserve">DAC_OUT7, current range min --&gt; 4mA </t>
    <phoneticPr fontId="1" type="noConversion"/>
  </si>
  <si>
    <t xml:space="preserve">DAC_OUT7, current range max --&gt; 20mA </t>
    <phoneticPr fontId="1" type="noConversion"/>
  </si>
  <si>
    <t xml:space="preserve">DAC_OUT7, voltage range min --&gt; 0 V </t>
    <phoneticPr fontId="1" type="noConversion"/>
  </si>
  <si>
    <t xml:space="preserve">DAC_OUT7, voltage range max --&gt; 10 V </t>
    <phoneticPr fontId="1" type="noConversion"/>
  </si>
  <si>
    <t>TEMP
Moving
Average
Calculation
Number</t>
    <phoneticPr fontId="1" type="noConversion"/>
  </si>
  <si>
    <t>TC1047</t>
    <phoneticPr fontId="1" type="noConversion"/>
  </si>
  <si>
    <t>telnet TCP port</t>
    <phoneticPr fontId="1" type="noConversion"/>
  </si>
  <si>
    <t>I</t>
    <phoneticPr fontId="1" type="noConversion"/>
  </si>
  <si>
    <t>K</t>
    <phoneticPr fontId="1" type="noConversion"/>
  </si>
  <si>
    <t>_</t>
    <phoneticPr fontId="1" type="noConversion"/>
  </si>
  <si>
    <t>.</t>
    <phoneticPr fontId="1" type="noConversion"/>
  </si>
  <si>
    <t>Cal version</t>
    <phoneticPr fontId="1" type="noConversion"/>
  </si>
  <si>
    <t>N</t>
    <phoneticPr fontId="1" type="noConversion"/>
  </si>
  <si>
    <t>V</t>
    <phoneticPr fontId="1" type="noConversion"/>
  </si>
  <si>
    <t xml:space="preserve"> - env parm init</t>
    <phoneticPr fontId="1" type="noConversion"/>
  </si>
  <si>
    <t xml:space="preserve"> - env parm show</t>
    <phoneticPr fontId="1" type="noConversion"/>
  </si>
  <si>
    <t>MCU SPI : SPI #2 shares 3 board resources</t>
    <phoneticPr fontId="1" type="noConversion"/>
  </si>
  <si>
    <t>1. SPI #2 shared resources</t>
    <phoneticPr fontId="1" type="noConversion"/>
  </si>
  <si>
    <t xml:space="preserve"> 1.1 SPI allocations</t>
    <phoneticPr fontId="1" type="noConversion"/>
  </si>
  <si>
    <t xml:space="preserve">   - ADC (AD7682, 4 ch, 16-bit) : </t>
    <phoneticPr fontId="1" type="noConversion"/>
  </si>
  <si>
    <t xml:space="preserve">    </t>
    <phoneticPr fontId="1" type="noConversion"/>
  </si>
  <si>
    <t xml:space="preserve">   - DAC (LTC2601, 1 ch, 16-bit) : 4~20mA OUT #2</t>
    <phoneticPr fontId="1" type="noConversion"/>
  </si>
  <si>
    <t>write at every 10 msec</t>
    <phoneticPr fontId="1" type="noConversion"/>
  </si>
  <si>
    <t xml:space="preserve">   - DAC (LTC2601, 1 ch, 16-bit) : 4~20mA OUT #3</t>
  </si>
  <si>
    <t xml:space="preserve"> 1.2 ADC channel charateristic</t>
    <phoneticPr fontId="1" type="noConversion"/>
  </si>
  <si>
    <t>4mA : 4mA x 150 ohm = 600 mV,        9,600 step</t>
    <phoneticPr fontId="1" type="noConversion"/>
  </si>
  <si>
    <t>20mA : 20mA x 150 ohm = 3000 mV,  48,000 step</t>
    <phoneticPr fontId="1" type="noConversion"/>
  </si>
  <si>
    <r>
      <t xml:space="preserve">ADC 입력 전류에 대한 current 계산 공식
                       step x 62.5uV      48,000      </t>
    </r>
    <r>
      <rPr>
        <sz val="10"/>
        <color rgb="FFFF0000"/>
        <rFont val="맑은 고딕"/>
        <family val="3"/>
        <charset val="129"/>
        <scheme val="minor"/>
      </rPr>
      <t xml:space="preserve"> 20 x step</t>
    </r>
    <r>
      <rPr>
        <sz val="10"/>
        <color theme="1"/>
        <rFont val="맑은 고딕"/>
        <family val="2"/>
        <charset val="129"/>
        <scheme val="minor"/>
      </rPr>
      <t xml:space="preserve">
 current (mA) = ---------------- x ---------- =</t>
    </r>
    <r>
      <rPr>
        <sz val="10"/>
        <color rgb="FFFF0000"/>
        <rFont val="맑은 고딕"/>
        <family val="3"/>
        <charset val="129"/>
        <scheme val="minor"/>
      </rPr>
      <t xml:space="preserve"> -----------</t>
    </r>
    <r>
      <rPr>
        <sz val="10"/>
        <color theme="1"/>
        <rFont val="맑은 고딕"/>
        <family val="2"/>
        <charset val="129"/>
        <scheme val="minor"/>
      </rPr>
      <t xml:space="preserve">
                         150 ohm       CAL_20m      </t>
    </r>
    <r>
      <rPr>
        <sz val="10"/>
        <color rgb="FFFF0000"/>
        <rFont val="맑은 고딕"/>
        <family val="3"/>
        <charset val="129"/>
        <scheme val="minor"/>
      </rPr>
      <t>CAL_20m</t>
    </r>
    <phoneticPr fontId="1" type="noConversion"/>
  </si>
  <si>
    <r>
      <t xml:space="preserve">ADC 입력 전압에 대한 voltage 계산 공식
                                       150K    50,133 step      </t>
    </r>
    <r>
      <rPr>
        <sz val="10"/>
        <color rgb="FFFF0000"/>
        <rFont val="맑은 고딕"/>
        <family val="3"/>
        <charset val="129"/>
        <scheme val="minor"/>
      </rPr>
      <t>step x 10</t>
    </r>
    <r>
      <rPr>
        <sz val="10"/>
        <color theme="1"/>
        <rFont val="맑은 고딕"/>
        <family val="2"/>
        <charset val="129"/>
        <scheme val="minor"/>
      </rPr>
      <t xml:space="preserve">
voltage (V) = step x 62.5uV x ------ x ------------ =</t>
    </r>
    <r>
      <rPr>
        <sz val="10"/>
        <color rgb="FFFF0000"/>
        <rFont val="맑은 고딕"/>
        <family val="3"/>
        <charset val="129"/>
        <scheme val="minor"/>
      </rPr>
      <t xml:space="preserve"> -----------</t>
    </r>
    <r>
      <rPr>
        <sz val="10"/>
        <color theme="1"/>
        <rFont val="맑은 고딕"/>
        <family val="2"/>
        <charset val="129"/>
        <scheme val="minor"/>
      </rPr>
      <t xml:space="preserve">
                                        47K      CAL_10V        </t>
    </r>
    <r>
      <rPr>
        <sz val="10"/>
        <color rgb="FFFF0000"/>
        <rFont val="맑은 고딕"/>
        <family val="3"/>
        <charset val="129"/>
        <scheme val="minor"/>
      </rPr>
      <t>CAL_10V</t>
    </r>
    <phoneticPr fontId="1" type="noConversion"/>
  </si>
  <si>
    <t xml:space="preserve">2. AD7682 </t>
    <phoneticPr fontId="1" type="noConversion"/>
  </si>
  <si>
    <t xml:space="preserve"> 2.1 AD7682 spec.</t>
    <phoneticPr fontId="1" type="noConversion"/>
  </si>
  <si>
    <t xml:space="preserve">     - 16-bit sar ADC</t>
    <phoneticPr fontId="1" type="noConversion"/>
  </si>
  <si>
    <t xml:space="preserve">     - reference voltage : use internal 4.096 V </t>
    <phoneticPr fontId="1" type="noConversion"/>
  </si>
  <si>
    <t xml:space="preserve">     - resolution = 4.096 V / 65536 = 62.5 uV</t>
    <phoneticPr fontId="1" type="noConversion"/>
  </si>
  <si>
    <t>3.3 V 기준 step 수 = 3.3 V / 62.5 uV = 52,800</t>
    <phoneticPr fontId="1" type="noConversion"/>
  </si>
  <si>
    <t xml:space="preserve">     - 4 ch unipolar com mode 사용</t>
    <phoneticPr fontId="1" type="noConversion"/>
  </si>
  <si>
    <t xml:space="preserve"> 2.2. AD7682 SPI timing format</t>
    <phoneticPr fontId="1" type="noConversion"/>
  </si>
  <si>
    <t xml:space="preserve">  1) AD7682 CFG register</t>
    <phoneticPr fontId="1" type="noConversion"/>
  </si>
  <si>
    <t>bit</t>
    <phoneticPr fontId="1" type="noConversion"/>
  </si>
  <si>
    <t>CFG</t>
    <phoneticPr fontId="1" type="noConversion"/>
  </si>
  <si>
    <t>INCC</t>
    <phoneticPr fontId="1" type="noConversion"/>
  </si>
  <si>
    <t>Inx</t>
    <phoneticPr fontId="1" type="noConversion"/>
  </si>
  <si>
    <t>BW</t>
    <phoneticPr fontId="1" type="noConversion"/>
  </si>
  <si>
    <t>REF</t>
    <phoneticPr fontId="1" type="noConversion"/>
  </si>
  <si>
    <t>SEQ</t>
    <phoneticPr fontId="1" type="noConversion"/>
  </si>
  <si>
    <t>RB</t>
    <phoneticPr fontId="1" type="noConversion"/>
  </si>
  <si>
    <t>CFG
upd</t>
    <phoneticPr fontId="1" type="noConversion"/>
  </si>
  <si>
    <t>ch configuration
(unipolar com mode
COM pin ref)</t>
    <phoneticPr fontId="1" type="noConversion"/>
  </si>
  <si>
    <t>ch selection
0 0 0 : ch 0
0 0 1 : ch 1
0 1 0 : ch 2
0 1 1 : ch 3</t>
    <phoneticPr fontId="1" type="noConversion"/>
  </si>
  <si>
    <t>full 
BW</t>
    <phoneticPr fontId="1" type="noConversion"/>
  </si>
  <si>
    <t>ref. vtg selection
0 0 1 : int. 4.096V ref</t>
    <phoneticPr fontId="1" type="noConversion"/>
  </si>
  <si>
    <t>sequencer
0 0 : disable</t>
    <phoneticPr fontId="1" type="noConversion"/>
  </si>
  <si>
    <t>CFG
do not read</t>
    <phoneticPr fontId="1" type="noConversion"/>
  </si>
  <si>
    <t xml:space="preserve">     - Note 1 : CFG word must be shifted left 2 bits, that means SPI_data[15:2] = CFG[13:0], SPI_data[1:0] = 0</t>
    <phoneticPr fontId="1" type="noConversion"/>
  </si>
  <si>
    <t xml:space="preserve">     - Note 2 : At power-up, the CFG register is undefined and two dummy conversions are required to update the register</t>
    <phoneticPr fontId="1" type="noConversion"/>
  </si>
  <si>
    <t xml:space="preserve">  3) MCU SPI settings</t>
    <phoneticPr fontId="1" type="noConversion"/>
  </si>
  <si>
    <t xml:space="preserve">    - CPOL = CPHA = 0, --&gt; SCK idle state is 0</t>
    <phoneticPr fontId="1" type="noConversion"/>
  </si>
  <si>
    <t xml:space="preserve">    - MCU SPI block clock freq. = 42 MHz,  prescaler = 2 --&gt; SPI_CLK = 21 MHz</t>
    <phoneticPr fontId="1" type="noConversion"/>
  </si>
  <si>
    <t xml:space="preserve">  4) Timing</t>
    <phoneticPr fontId="1" type="noConversion"/>
  </si>
  <si>
    <t xml:space="preserve">    - to get 10 valid ADC sampled data, MCU must access ADC 12 times, because it requires 2 dummy cycle for proper CFG takes place.</t>
    <phoneticPr fontId="1" type="noConversion"/>
  </si>
  <si>
    <t xml:space="preserve">      first and second 2 ADC values must be ignored because they are garbage data caused by channel changing</t>
    <phoneticPr fontId="1" type="noConversion"/>
  </si>
  <si>
    <t xml:space="preserve">    - minimum 4 usec time is required between each AD conversion.</t>
    <phoneticPr fontId="1" type="noConversion"/>
  </si>
  <si>
    <t>ADC scheme</t>
    <phoneticPr fontId="1" type="noConversion"/>
  </si>
  <si>
    <t>ch 1</t>
    <phoneticPr fontId="1" type="noConversion"/>
  </si>
  <si>
    <t>ch 2</t>
    <phoneticPr fontId="1" type="noConversion"/>
  </si>
  <si>
    <t>ch 3</t>
    <phoneticPr fontId="1" type="noConversion"/>
  </si>
  <si>
    <t>ch 0</t>
    <phoneticPr fontId="1" type="noConversion"/>
  </si>
  <si>
    <t>CNV</t>
    <phoneticPr fontId="1" type="noConversion"/>
  </si>
  <si>
    <t>ADC</t>
    <phoneticPr fontId="1" type="noConversion"/>
  </si>
  <si>
    <t>ADC ch 1
read 12 times</t>
    <phoneticPr fontId="1" type="noConversion"/>
  </si>
  <si>
    <t>ADC ch 2
read 12 times</t>
    <phoneticPr fontId="1" type="noConversion"/>
  </si>
  <si>
    <t>ADC ch 3
read 12 times</t>
    <phoneticPr fontId="1" type="noConversion"/>
  </si>
  <si>
    <t>greater than 4usec</t>
    <phoneticPr fontId="1" type="noConversion"/>
  </si>
  <si>
    <t>channel #1 ADC read</t>
    <phoneticPr fontId="1" type="noConversion"/>
  </si>
  <si>
    <t>ADC ch1
read #0</t>
    <phoneticPr fontId="1" type="noConversion"/>
  </si>
  <si>
    <t>ADC ch1
read #1</t>
    <phoneticPr fontId="1" type="noConversion"/>
  </si>
  <si>
    <t xml:space="preserve"> - ch = 0</t>
    <phoneticPr fontId="1" type="noConversion"/>
  </si>
  <si>
    <t xml:space="preserve"> - ch = 1</t>
    <phoneticPr fontId="1" type="noConversion"/>
  </si>
  <si>
    <t xml:space="preserve"> - data = ch3</t>
    <phoneticPr fontId="1" type="noConversion"/>
  </si>
  <si>
    <t xml:space="preserve"> - data = ch0(-1)</t>
    <phoneticPr fontId="1" type="noConversion"/>
  </si>
  <si>
    <t xml:space="preserve"> - data = ch0(0)</t>
    <phoneticPr fontId="1" type="noConversion"/>
  </si>
  <si>
    <t xml:space="preserve"> - data = ch0(1)</t>
    <phoneticPr fontId="1" type="noConversion"/>
  </si>
  <si>
    <t xml:space="preserve"> - data = ch0(2)</t>
    <phoneticPr fontId="1" type="noConversion"/>
  </si>
  <si>
    <t xml:space="preserve"> - data = ch0(9)</t>
    <phoneticPr fontId="1" type="noConversion"/>
  </si>
  <si>
    <t xml:space="preserve"> - data = ch0</t>
    <phoneticPr fontId="1" type="noConversion"/>
  </si>
  <si>
    <t xml:space="preserve"> - data = ch1(-1)</t>
    <phoneticPr fontId="1" type="noConversion"/>
  </si>
  <si>
    <t>MCU</t>
    <phoneticPr fontId="1" type="noConversion"/>
  </si>
  <si>
    <t>AD7682</t>
    <phoneticPr fontId="1" type="noConversion"/>
  </si>
  <si>
    <t>GPIO</t>
    <phoneticPr fontId="1" type="noConversion"/>
  </si>
  <si>
    <t>SPI_CLK</t>
    <phoneticPr fontId="1" type="noConversion"/>
  </si>
  <si>
    <t>CLK</t>
    <phoneticPr fontId="1" type="noConversion"/>
  </si>
  <si>
    <t>MOSI</t>
    <phoneticPr fontId="1" type="noConversion"/>
  </si>
  <si>
    <t>DIN</t>
    <phoneticPr fontId="1" type="noConversion"/>
  </si>
  <si>
    <t>CFG13</t>
    <phoneticPr fontId="1" type="noConversion"/>
  </si>
  <si>
    <t>CFG12</t>
    <phoneticPr fontId="1" type="noConversion"/>
  </si>
  <si>
    <t>CFG11</t>
  </si>
  <si>
    <t>CFG10</t>
  </si>
  <si>
    <t>CFG9</t>
  </si>
  <si>
    <t>CFG8</t>
  </si>
  <si>
    <t>CFG7</t>
  </si>
  <si>
    <t>CFG6</t>
  </si>
  <si>
    <t>CFG5</t>
  </si>
  <si>
    <t>CFG4</t>
  </si>
  <si>
    <t>CFG3</t>
  </si>
  <si>
    <t>CFG2</t>
  </si>
  <si>
    <t>CFG1</t>
  </si>
  <si>
    <t>CFG0</t>
  </si>
  <si>
    <t>MISO</t>
    <phoneticPr fontId="1" type="noConversion"/>
  </si>
  <si>
    <t>SDO</t>
    <phoneticPr fontId="1" type="noConversion"/>
  </si>
  <si>
    <t>AD15</t>
    <phoneticPr fontId="1" type="noConversion"/>
  </si>
  <si>
    <t>AD14</t>
    <phoneticPr fontId="1" type="noConversion"/>
  </si>
  <si>
    <t>AD13</t>
  </si>
  <si>
    <t>AD12</t>
  </si>
  <si>
    <t>AD11</t>
  </si>
  <si>
    <t>AD10</t>
  </si>
  <si>
    <t>AD9</t>
  </si>
  <si>
    <t>AD8</t>
  </si>
  <si>
    <t>AD7</t>
  </si>
  <si>
    <t>AD6</t>
  </si>
  <si>
    <t>AD5</t>
  </si>
  <si>
    <t>AD4</t>
  </si>
  <si>
    <t>AD3</t>
  </si>
  <si>
    <t>AD2</t>
  </si>
  <si>
    <t>AD1</t>
  </si>
  <si>
    <t>AD0</t>
  </si>
  <si>
    <t xml:space="preserve">  5) AD7682 resolution 관련</t>
    <phoneticPr fontId="1" type="noConversion"/>
  </si>
  <si>
    <t xml:space="preserve">    - ADC 입력 : single ended analog, 0 ~ 3.3 V </t>
    <phoneticPr fontId="1" type="noConversion"/>
  </si>
  <si>
    <t xml:space="preserve">    - 16-bit ADC 이며 reference voltage (= Vref, Vref 까지 입력 전압 허용), Vref 는 3가지 중 선택할 수 있음.</t>
    <phoneticPr fontId="1" type="noConversion"/>
  </si>
  <si>
    <r>
      <t xml:space="preserve">      1) internal reference voltage : 2.5 V --&gt; </t>
    </r>
    <r>
      <rPr>
        <sz val="10"/>
        <color rgb="FFFF0000"/>
        <rFont val="맑은 고딕"/>
        <family val="3"/>
        <charset val="129"/>
        <scheme val="minor"/>
      </rPr>
      <t>사용 불가, 입력 전압은 최대 3.3 V 까지 가능하므로</t>
    </r>
    <phoneticPr fontId="1" type="noConversion"/>
  </si>
  <si>
    <t xml:space="preserve">      2) internal reference voltage : 4.096 V</t>
    <phoneticPr fontId="1" type="noConversion"/>
  </si>
  <si>
    <t>resolution = 4.096 V / 65536 = 62.5 uV</t>
    <phoneticPr fontId="1" type="noConversion"/>
  </si>
  <si>
    <t xml:space="preserve">      3) external reference voltage : 5.0 V(= Vcc)</t>
    <phoneticPr fontId="1" type="noConversion"/>
  </si>
  <si>
    <t>resolution = 5.0 V    / 65536 = 76.3 uV</t>
    <phoneticPr fontId="1" type="noConversion"/>
  </si>
  <si>
    <t>3.3 V 기준 step 수 = 3.3 V / 76.3 uV = 43,250</t>
    <phoneticPr fontId="1" type="noConversion"/>
  </si>
  <si>
    <t>3. LTC2601 SPI related</t>
    <phoneticPr fontId="1" type="noConversion"/>
  </si>
  <si>
    <t xml:space="preserve">   - LTC2601 : 1 channel 16-bit DAC</t>
    <phoneticPr fontId="1" type="noConversion"/>
  </si>
  <si>
    <t xml:space="preserve">   - output volage range : </t>
    <phoneticPr fontId="1" type="noConversion"/>
  </si>
  <si>
    <t>0 ~ 3.3 V (chip external reference 3.3V)</t>
    <phoneticPr fontId="1" type="noConversion"/>
  </si>
  <si>
    <t>resolution = 3.3 V / 65536 = 50.35 uV</t>
    <phoneticPr fontId="1" type="noConversion"/>
  </si>
  <si>
    <t xml:space="preserve">     - initial stage : </t>
    <phoneticPr fontId="1" type="noConversion"/>
  </si>
  <si>
    <t>1) write CMD = 0 0 1 1 , data = 0x0000 (DAC output 0 V)</t>
    <phoneticPr fontId="1" type="noConversion"/>
  </si>
  <si>
    <t xml:space="preserve">     - normal operation : </t>
    <phoneticPr fontId="1" type="noConversion"/>
  </si>
  <si>
    <t>100 msec</t>
    <phoneticPr fontId="1" type="noConversion"/>
  </si>
  <si>
    <t>CSB/LD</t>
    <phoneticPr fontId="1" type="noConversion"/>
  </si>
  <si>
    <t>DAC</t>
    <phoneticPr fontId="1" type="noConversion"/>
  </si>
  <si>
    <t>ext. DAC
write</t>
    <phoneticPr fontId="1" type="noConversion"/>
  </si>
  <si>
    <t>ext. DAC
ch0 write</t>
    <phoneticPr fontId="1" type="noConversion"/>
  </si>
  <si>
    <t>ext. DAC
ch1 write</t>
    <phoneticPr fontId="1" type="noConversion"/>
  </si>
  <si>
    <t>LTC2601</t>
    <phoneticPr fontId="1" type="noConversion"/>
  </si>
  <si>
    <t>SCK</t>
    <phoneticPr fontId="1" type="noConversion"/>
  </si>
  <si>
    <t>SDI</t>
    <phoneticPr fontId="1" type="noConversion"/>
  </si>
  <si>
    <t>C3</t>
    <phoneticPr fontId="1" type="noConversion"/>
  </si>
  <si>
    <t>C2</t>
    <phoneticPr fontId="1" type="noConversion"/>
  </si>
  <si>
    <t>C1</t>
  </si>
  <si>
    <t>C0</t>
  </si>
  <si>
    <t>D15</t>
    <phoneticPr fontId="1" type="noConversion"/>
  </si>
  <si>
    <t>D14</t>
    <phoneticPr fontId="1" type="noConversion"/>
  </si>
  <si>
    <t>D13</t>
  </si>
  <si>
    <t>D12</t>
  </si>
  <si>
    <t>D11</t>
  </si>
  <si>
    <t>D10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</si>
  <si>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</si>
  <si>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</si>
  <si>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</si>
  <si>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</si>
  <si>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</si>
  <si>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</si>
  <si>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</si>
  <si>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</si>
  <si>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</si>
  <si>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</si>
  <si>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-</t>
    <phoneticPr fontId="1" type="noConversion"/>
  </si>
  <si>
    <t>CMD</t>
    <phoneticPr fontId="1" type="noConversion"/>
  </si>
  <si>
    <t>DAC data</t>
    <phoneticPr fontId="1" type="noConversion"/>
  </si>
  <si>
    <t>Write to Input Register</t>
  </si>
  <si>
    <t>Update (Power up) DAC Register</t>
  </si>
  <si>
    <t>Write to and Update (Power up) DAC Register</t>
  </si>
  <si>
    <t>Use this command to change DAC output voltage</t>
    <phoneticPr fontId="1" type="noConversion"/>
  </si>
  <si>
    <t>Power down</t>
  </si>
  <si>
    <t>no operation</t>
    <phoneticPr fontId="1" type="noConversion"/>
  </si>
  <si>
    <t>4. SPI conflict 방지 방안</t>
    <phoneticPr fontId="1" type="noConversion"/>
  </si>
  <si>
    <t xml:space="preserve">    1) 현상</t>
    <phoneticPr fontId="1" type="noConversion"/>
  </si>
  <si>
    <t xml:space="preserve">       - 특정 조건(UV/IR LED 모두 50msec on 설정시) 에서 ADC error 간헐적으로 발생.</t>
    <phoneticPr fontId="1" type="noConversion"/>
  </si>
  <si>
    <t xml:space="preserve">       - 발생 빈도 : 약 1.5% 수준</t>
    <phoneticPr fontId="1" type="noConversion"/>
  </si>
  <si>
    <t xml:space="preserve">    2) 원인 : main routine 에서 SPI access 중 interrupt 에서 SPI access 시 발생</t>
    <phoneticPr fontId="1" type="noConversion"/>
  </si>
  <si>
    <t xml:space="preserve">      - main routine 에서 SPI access 하는 기능</t>
    <phoneticPr fontId="1" type="noConversion"/>
  </si>
  <si>
    <t xml:space="preserve">        a) UV/IR LED 구동 전류 제어시 (DAC), 100msec 주기 LED on 시 제어</t>
    <phoneticPr fontId="1" type="noConversion"/>
  </si>
  <si>
    <t xml:space="preserve">        b) 4-20mA 출력 전류 제어시 (DAC), 10msec 주기로 제어</t>
    <phoneticPr fontId="1" type="noConversion"/>
  </si>
  <si>
    <t xml:space="preserve">        c) UV/IR PD dark level 측정시 (ADC), 100msec 주기로 LED off 인 상태에서 측정</t>
    <phoneticPr fontId="1" type="noConversion"/>
  </si>
  <si>
    <t xml:space="preserve">      - interrupt routine 에서 SPI access 하는 기능</t>
    <phoneticPr fontId="1" type="noConversion"/>
  </si>
  <si>
    <t xml:space="preserve">        a) UV/IR PD reference/measure level 측정시 (ADC), 100msec 마다 측정, 측정 시점은 LED off 하기 직전으로 시간 가변</t>
    <phoneticPr fontId="1" type="noConversion"/>
  </si>
  <si>
    <t xml:space="preserve">      - SPI access 통계 기능 추가하여 확인결과 : 최대 약 1.5% 수준으로 발생</t>
    <phoneticPr fontId="1" type="noConversion"/>
  </si>
  <si>
    <t xml:space="preserve">        상기 특정 조건이 아닌 경우, SPI conflict 보이지 않으나 발생 가능성 있으므로 보완 필요.</t>
    <phoneticPr fontId="1" type="noConversion"/>
  </si>
  <si>
    <t xml:space="preserve">    3) 대응 방안 : SPI conflict 방지를 위한 방안 모색 중</t>
    <phoneticPr fontId="1" type="noConversion"/>
  </si>
  <si>
    <t xml:space="preserve"> method 1)</t>
    <phoneticPr fontId="1" type="noConversion"/>
  </si>
  <si>
    <t>a) spi_exe_flag : main routine 에서 SPI access 가 필요한 경우 이 flag 의 해당 bit 를 1 로 만든다.</t>
    <phoneticPr fontId="1" type="noConversion"/>
  </si>
  <si>
    <t>spi_exe_flag</t>
    <phoneticPr fontId="1" type="noConversion"/>
  </si>
  <si>
    <t>bit 7</t>
    <phoneticPr fontId="1" type="noConversion"/>
  </si>
  <si>
    <t>bit 6</t>
    <phoneticPr fontId="1" type="noConversion"/>
  </si>
  <si>
    <t>bit 5</t>
  </si>
  <si>
    <t>bit 4</t>
  </si>
  <si>
    <t>bit 3</t>
  </si>
  <si>
    <t>bit 2</t>
  </si>
  <si>
    <t>bit 1</t>
  </si>
  <si>
    <t>bit 0</t>
  </si>
  <si>
    <t>DAC ch 3</t>
  </si>
  <si>
    <t>DAC ch 2</t>
  </si>
  <si>
    <t>DAC ch 1</t>
  </si>
  <si>
    <t>DAC ch 0</t>
    <phoneticPr fontId="1" type="noConversion"/>
  </si>
  <si>
    <t>ADC ch 3</t>
  </si>
  <si>
    <t>ADC ch 2</t>
  </si>
  <si>
    <t>ADC ch 1</t>
    <phoneticPr fontId="1" type="noConversion"/>
  </si>
  <si>
    <t>ADC ch 0</t>
    <phoneticPr fontId="1" type="noConversion"/>
  </si>
  <si>
    <t>IR LED
current</t>
    <phoneticPr fontId="1" type="noConversion"/>
  </si>
  <si>
    <t>UV LED
current</t>
    <phoneticPr fontId="1" type="noConversion"/>
  </si>
  <si>
    <t>4-20mA
reserved</t>
    <phoneticPr fontId="1" type="noConversion"/>
  </si>
  <si>
    <t>4-20mA
MFC</t>
    <phoneticPr fontId="1" type="noConversion"/>
  </si>
  <si>
    <t>IR PD_meas</t>
    <phoneticPr fontId="1" type="noConversion"/>
  </si>
  <si>
    <t>IR PD_ref</t>
    <phoneticPr fontId="1" type="noConversion"/>
  </si>
  <si>
    <t>UV PD_meas</t>
    <phoneticPr fontId="1" type="noConversion"/>
  </si>
  <si>
    <t>UV PD_ref</t>
    <phoneticPr fontId="1" type="noConversion"/>
  </si>
  <si>
    <t>main routine</t>
    <phoneticPr fontId="1" type="noConversion"/>
  </si>
  <si>
    <t>1. main routine job 수행중 SPI access 필요한 경우 해당 flag 만 set 한다.</t>
    <phoneticPr fontId="1" type="noConversion"/>
  </si>
  <si>
    <t>1msec timer routine</t>
    <phoneticPr fontId="1" type="noConversion"/>
  </si>
  <si>
    <t>1. spi_exe_flag 를 검사하여 enable 되어 있는것이 있으면 수행 한다</t>
    <phoneticPr fontId="1" type="noConversion"/>
  </si>
  <si>
    <t xml:space="preserve">   bit 0 부터 bit 7 으로 순차적으로 검사 및 수행 한다.</t>
    <phoneticPr fontId="1" type="noConversion"/>
  </si>
  <si>
    <t>b) 이와 같은 방식을 적용하면 최대 1msec 의 응답 latency 가 발생할 수 있음.</t>
    <phoneticPr fontId="1" type="noConversion"/>
  </si>
  <si>
    <t>c) main routine 수행 주기를 1msec 로 변경 해야 함.</t>
    <phoneticPr fontId="1" type="noConversion"/>
  </si>
  <si>
    <t xml:space="preserve"> method 2)</t>
    <phoneticPr fontId="1" type="noConversion"/>
  </si>
  <si>
    <t>1. 현재의 SPI access 방식</t>
    <phoneticPr fontId="1" type="noConversion"/>
  </si>
  <si>
    <t>timer interrupt routine</t>
    <phoneticPr fontId="1" type="noConversion"/>
  </si>
  <si>
    <t xml:space="preserve">main job 1 </t>
    <phoneticPr fontId="1" type="noConversion"/>
  </si>
  <si>
    <t>when timer interrupt occurs</t>
    <phoneticPr fontId="1" type="noConversion"/>
  </si>
  <si>
    <t xml:space="preserve">main job 2 </t>
    <phoneticPr fontId="1" type="noConversion"/>
  </si>
  <si>
    <t>SPI access (UV PD ADC 제어)</t>
    <phoneticPr fontId="1" type="noConversion"/>
  </si>
  <si>
    <t>SPI access (UV/IR LED 전류 제어)</t>
    <phoneticPr fontId="1" type="noConversion"/>
  </si>
  <si>
    <t>SPI access (IR PD ADC 제어)</t>
    <phoneticPr fontId="1" type="noConversion"/>
  </si>
  <si>
    <t>SPI access (4-20mA 전류 제어)</t>
    <phoneticPr fontId="1" type="noConversion"/>
  </si>
  <si>
    <t>exit timer interrupt</t>
    <phoneticPr fontId="1" type="noConversion"/>
  </si>
  <si>
    <t xml:space="preserve">main job n </t>
    <phoneticPr fontId="1" type="noConversion"/>
  </si>
  <si>
    <t>2. SPI access conflict 방지 방식</t>
    <phoneticPr fontId="1" type="noConversion"/>
  </si>
  <si>
    <t>disable interrupt</t>
    <phoneticPr fontId="1" type="noConversion"/>
  </si>
  <si>
    <t>enable interrupt</t>
    <phoneticPr fontId="1" type="noConversion"/>
  </si>
  <si>
    <t>Calibration</t>
    <phoneticPr fontId="1" type="noConversion"/>
  </si>
  <si>
    <t xml:space="preserve">1. Purpose of Board Calibration </t>
    <phoneticPr fontId="1" type="noConversion"/>
  </si>
  <si>
    <t xml:space="preserve">   - board 에 있는 회로중 외부 센서, 또는 외부 장비와 연결되는 부분중 정밀도가 필요한 부분</t>
    <phoneticPr fontId="1" type="noConversion"/>
  </si>
  <si>
    <t xml:space="preserve">   - 또한 회로 부품값의 편차에 의해 오차가 발생할 수 있는 부분</t>
    <phoneticPr fontId="1" type="noConversion"/>
  </si>
  <si>
    <t xml:space="preserve">   - 조립된 이후 각 board 가 조립된 상태에서 보드 calibration 을 수행하여 이를 보정한 값들을 각 보드마다 저장하여야 한다.</t>
    <phoneticPr fontId="1" type="noConversion"/>
  </si>
  <si>
    <t xml:space="preserve">     따라서 각 보드별로 calibration 값은 상이 하다</t>
    <phoneticPr fontId="1" type="noConversion"/>
  </si>
  <si>
    <t xml:space="preserve">   - board 는 동작시 저장된 calibration 값을 이용하여 동작 하여야 한다.</t>
    <phoneticPr fontId="1" type="noConversion"/>
  </si>
  <si>
    <t>2. Board Calibration 필요 항목</t>
    <phoneticPr fontId="1" type="noConversion"/>
  </si>
  <si>
    <t xml:space="preserve">     2) analog 전류 입력 calibration : 4-20mA 전류 입력단 회로 calibration</t>
    <phoneticPr fontId="1" type="noConversion"/>
  </si>
  <si>
    <t xml:space="preserve">     3) analog 전압 입력 calibration : 0-10V 전압 입력단 회로 calibration</t>
    <phoneticPr fontId="1" type="noConversion"/>
  </si>
  <si>
    <t xml:space="preserve">     4) analog 전류 출력 calibration : 4-20mA 전류 출력단 회로 calibration</t>
    <phoneticPr fontId="1" type="noConversion"/>
  </si>
  <si>
    <t xml:space="preserve">     5) analog 전압 출력 calibration : 0-10V 전압 출력단 회로 calibration</t>
    <phoneticPr fontId="1" type="noConversion"/>
  </si>
  <si>
    <t>3. Board Calibration 보정값 저장</t>
    <phoneticPr fontId="1" type="noConversion"/>
  </si>
  <si>
    <t>4. Board Calibration 방법</t>
    <phoneticPr fontId="1" type="noConversion"/>
  </si>
  <si>
    <t xml:space="preserve">  1) LTC2601 setting</t>
    <phoneticPr fontId="1" type="noConversion"/>
  </si>
  <si>
    <t xml:space="preserve">  2) LTC2601 timing</t>
    <phoneticPr fontId="1" type="noConversion"/>
  </si>
  <si>
    <t>1) write CMD = 0 0 1 1 , data = 0xnnnn (DAC output 16-bit)</t>
    <phoneticPr fontId="1" type="noConversion"/>
  </si>
  <si>
    <t>read at every 10 msec</t>
    <phoneticPr fontId="1" type="noConversion"/>
  </si>
  <si>
    <t xml:space="preserve">   - ADC : 0-4.025V voltage sense</t>
    <phoneticPr fontId="1" type="noConversion"/>
  </si>
  <si>
    <t>OP-amp voltage gain = 1+(2.7K/1K) = 3.7,      Offset input = 0.544V</t>
    <phoneticPr fontId="1" type="noConversion"/>
  </si>
  <si>
    <t>ch 0 : -544mV ~ 544mV IN</t>
    <phoneticPr fontId="1" type="noConversion"/>
  </si>
  <si>
    <t>ch 1 : -544mV ~ 544mV IN</t>
    <phoneticPr fontId="1" type="noConversion"/>
  </si>
  <si>
    <t>ch 2 : -544mV ~ 544mV IN</t>
    <phoneticPr fontId="1" type="noConversion"/>
  </si>
  <si>
    <t>ch 3 : -544mV ~ 544mV IN</t>
    <phoneticPr fontId="1" type="noConversion"/>
  </si>
  <si>
    <t xml:space="preserve">   - DAC (LTC2601, 1 ch, 16-bit) : 4~20mA OUT #0</t>
    <phoneticPr fontId="1" type="noConversion"/>
  </si>
  <si>
    <t xml:space="preserve">   - DAC (LTC2601, 1 ch, 16-bit) : 4~20mA OUT #1</t>
    <phoneticPr fontId="1" type="noConversion"/>
  </si>
  <si>
    <t>-544mV ~ 544mV input ---&gt; OP-amp output : 0 ~ 4.025V,       4.025V / 62.5 uV = 64,400 step</t>
    <phoneticPr fontId="1" type="noConversion"/>
  </si>
  <si>
    <t>ADC ch 0
read 12 times</t>
    <phoneticPr fontId="1" type="noConversion"/>
  </si>
  <si>
    <t>00 usec</t>
    <phoneticPr fontId="1" type="noConversion"/>
  </si>
  <si>
    <t>10 msec</t>
    <phoneticPr fontId="1" type="noConversion"/>
  </si>
  <si>
    <t>40 msec</t>
    <phoneticPr fontId="1" type="noConversion"/>
  </si>
  <si>
    <t>channel #0 ADC read</t>
    <phoneticPr fontId="1" type="noConversion"/>
  </si>
  <si>
    <t>ADC ch0
read #0</t>
    <phoneticPr fontId="1" type="noConversion"/>
  </si>
  <si>
    <t>ADC ch0
read #1</t>
    <phoneticPr fontId="1" type="noConversion"/>
  </si>
  <si>
    <t>ADC ch0
read #2</t>
    <phoneticPr fontId="1" type="noConversion"/>
  </si>
  <si>
    <t>ADC ch0
read #3</t>
    <phoneticPr fontId="1" type="noConversion"/>
  </si>
  <si>
    <t>ADC ch0
read #4</t>
    <phoneticPr fontId="1" type="noConversion"/>
  </si>
  <si>
    <t>ADC ch0
read #11</t>
    <phoneticPr fontId="1" type="noConversion"/>
  </si>
  <si>
    <t>default : 0</t>
  </si>
  <si>
    <t>ADC_IN channel 0 operating mode
 - 0 : current mode
 - 1 : voltage mode (0-4.096V)</t>
    <phoneticPr fontId="1" type="noConversion"/>
  </si>
  <si>
    <t>ADC_IN channel 1 operating mode
 - 0 : current mode
 - 1 : voltage mode (0-4.096V)</t>
    <phoneticPr fontId="1" type="noConversion"/>
  </si>
  <si>
    <t>ADC_IN channel 2 operating mode
 - 0 : current mode
 - 1 : voltage mode (0-4.096V)</t>
    <phoneticPr fontId="1" type="noConversion"/>
  </si>
  <si>
    <t>ADC_IN channel 3 operating mode
 - 0 : current mode
 - 1 : voltage mode (0-4.096V)</t>
    <phoneticPr fontId="1" type="noConversion"/>
  </si>
  <si>
    <t>ADC_IN channel 4 operating mode
 - 0 : current mode
 - 1 : voltage mode (0-4.096V)</t>
    <phoneticPr fontId="1" type="noConversion"/>
  </si>
  <si>
    <t>ADC_IN channel 5 operating mode
 - 0 : current mode
 - 1 : voltage mode (0-4.096V)</t>
    <phoneticPr fontId="1" type="noConversion"/>
  </si>
  <si>
    <t>ADC_IN channel 6 operating mode
 - 0 : current mode
 - 1 : voltage mode (0-4.096V)</t>
    <phoneticPr fontId="1" type="noConversion"/>
  </si>
  <si>
    <t>ADC_IN channel 7 operating mode
 - 0 : current mode
 - 1 : voltage mode (0-4.096V)</t>
    <phoneticPr fontId="1" type="noConversion"/>
  </si>
  <si>
    <r>
      <t>DAC_OUT0, operation mode, 
 bit 0 =</t>
    </r>
    <r>
      <rPr>
        <sz val="10"/>
        <color rgb="FFFF0000"/>
        <rFont val="맑은 고딕"/>
        <family val="3"/>
        <charset val="129"/>
        <scheme val="minor"/>
      </rPr>
      <t xml:space="preserve"> 0 : current 4-20 mA operation  : 0</t>
    </r>
    <r>
      <rPr>
        <sz val="10"/>
        <color theme="1"/>
        <rFont val="맑은 고딕"/>
        <family val="2"/>
        <charset val="129"/>
        <scheme val="minor"/>
      </rPr>
      <t xml:space="preserve">
           1 : voltage 0-10V operation     : 1
 bit 1 = </t>
    </r>
    <r>
      <rPr>
        <sz val="10"/>
        <color rgb="FFFF0000"/>
        <rFont val="맑은 고딕"/>
        <family val="3"/>
        <charset val="129"/>
        <scheme val="minor"/>
      </rPr>
      <t>0 : normal operation               : 2
           1 : manual test operation        : 3</t>
    </r>
    <phoneticPr fontId="1" type="noConversion"/>
  </si>
  <si>
    <t>조락현</t>
    <phoneticPr fontId="1" type="noConversion"/>
  </si>
  <si>
    <t>Main 회로도 DAC PART, Connector pin 배열 수정</t>
    <phoneticPr fontId="1" type="noConversion"/>
  </si>
  <si>
    <t>SPI_SEC_CH1-가 현재 기준으로 DAC #4ch에 할당 됨
커넥터 핀맵 배열을 역순으로 수정 필요</t>
    <phoneticPr fontId="1" type="noConversion"/>
  </si>
  <si>
    <t>Main 회로도 DAC PART, V/I Convert 저항값 수정</t>
    <phoneticPr fontId="1" type="noConversion"/>
  </si>
  <si>
    <t>LTC2601의 출력 범위 : 0~3.3V (Ref. voltage : 3.3V)
현재 V/I Convert 저항값 기준 출력 범위 : 0~16.5mA
R1,R10,R19,R28 : 현재 200R에서 150R로 변경 필요
변경 V/I Convert 저항값 기준 출력 범위 : 0~22mA</t>
    <phoneticPr fontId="1" type="noConversion"/>
  </si>
  <si>
    <t>O</t>
    <phoneticPr fontId="1" type="noConversion"/>
  </si>
  <si>
    <t>CAL_ADC_IN0_0V</t>
    <phoneticPr fontId="1" type="noConversion"/>
  </si>
  <si>
    <t>ADC input ch 0 calibrated value for voltage @0V</t>
    <phoneticPr fontId="1" type="noConversion"/>
  </si>
  <si>
    <t>CAL_ADC_IN1_0V</t>
    <phoneticPr fontId="1" type="noConversion"/>
  </si>
  <si>
    <t>CAL_ADC_IN2_0V</t>
    <phoneticPr fontId="1" type="noConversion"/>
  </si>
  <si>
    <t>CAL_ADC_IN3_0V</t>
    <phoneticPr fontId="1" type="noConversion"/>
  </si>
  <si>
    <t>CAL_ADC_IN4_0V</t>
    <phoneticPr fontId="1" type="noConversion"/>
  </si>
  <si>
    <t>CAL_ADC_IN5_0V</t>
    <phoneticPr fontId="1" type="noConversion"/>
  </si>
  <si>
    <t>CAL_ADC_IN6_0V</t>
    <phoneticPr fontId="1" type="noConversion"/>
  </si>
  <si>
    <t>CAL_ADC_IN7_0V</t>
    <phoneticPr fontId="1" type="noConversion"/>
  </si>
  <si>
    <t>ADC input ch 0 calibrated value for current @4mA</t>
    <phoneticPr fontId="1" type="noConversion"/>
  </si>
  <si>
    <t>ADC input ch 1 calibrated value for current @4mA</t>
    <phoneticPr fontId="1" type="noConversion"/>
  </si>
  <si>
    <t>ADC input ch 1 calibrated value for voltage @0V</t>
    <phoneticPr fontId="1" type="noConversion"/>
  </si>
  <si>
    <t>ADC input ch 2 calibrated value for current @4mA</t>
    <phoneticPr fontId="1" type="noConversion"/>
  </si>
  <si>
    <t>ADC input ch 2 calibrated value for voltage @0V</t>
    <phoneticPr fontId="1" type="noConversion"/>
  </si>
  <si>
    <t>ADC input ch 3 calibrated value for current @4mA</t>
    <phoneticPr fontId="1" type="noConversion"/>
  </si>
  <si>
    <t>ADC input ch 3 calibrated value for voltage @0V</t>
    <phoneticPr fontId="1" type="noConversion"/>
  </si>
  <si>
    <t>ADC input ch 4 calibrated value for current @4mA</t>
    <phoneticPr fontId="1" type="noConversion"/>
  </si>
  <si>
    <t>ADC input ch 4 calibrated value for voltage @0V</t>
    <phoneticPr fontId="1" type="noConversion"/>
  </si>
  <si>
    <t>ADC input ch 5 calibrated value for current @4mA</t>
    <phoneticPr fontId="1" type="noConversion"/>
  </si>
  <si>
    <t>ADC input ch 5 calibrated value for voltage @0V</t>
    <phoneticPr fontId="1" type="noConversion"/>
  </si>
  <si>
    <t>ADC input ch 6 calibrated value for current @4mA</t>
    <phoneticPr fontId="1" type="noConversion"/>
  </si>
  <si>
    <t>ADC input ch 6 calibrated value for voltage @0V</t>
    <phoneticPr fontId="1" type="noConversion"/>
  </si>
  <si>
    <t>ADC input ch 7 calibrated value for current @4mA</t>
    <phoneticPr fontId="1" type="noConversion"/>
  </si>
  <si>
    <t>ADC input ch 7 calibrated value for voltage @0V</t>
    <phoneticPr fontId="1" type="noConversion"/>
  </si>
  <si>
    <t>default : 50,000</t>
  </si>
  <si>
    <t>default : 11,000</t>
  </si>
  <si>
    <t>default : 11,000</t>
    <phoneticPr fontId="1" type="noConversion"/>
  </si>
  <si>
    <t>CAL_ADC_IN0_4m</t>
    <phoneticPr fontId="1" type="noConversion"/>
  </si>
  <si>
    <t>CAL_ADC_IN1_4m</t>
    <phoneticPr fontId="1" type="noConversion"/>
  </si>
  <si>
    <t>CAL_ADC_IN2_4m</t>
    <phoneticPr fontId="1" type="noConversion"/>
  </si>
  <si>
    <t>CAL_ADC_IN3_4m</t>
    <phoneticPr fontId="1" type="noConversion"/>
  </si>
  <si>
    <t>CAL_ADC_IN4_4m</t>
    <phoneticPr fontId="1" type="noConversion"/>
  </si>
  <si>
    <t>CAL_ADC_IN5_4m</t>
    <phoneticPr fontId="1" type="noConversion"/>
  </si>
  <si>
    <t>CAL_ADC_IN6_4m</t>
    <phoneticPr fontId="1" type="noConversion"/>
  </si>
  <si>
    <t>CAL_ADC_IN7_4m</t>
    <phoneticPr fontId="1" type="noConversion"/>
  </si>
  <si>
    <t>ADC input ch 0 calibrated value for voltage @480mV</t>
    <phoneticPr fontId="1" type="noConversion"/>
  </si>
  <si>
    <t>ADC input ch 1 calibrated value for voltage @480mV</t>
    <phoneticPr fontId="1" type="noConversion"/>
  </si>
  <si>
    <t>ADC input ch 2 calibrated value for voltage @480mV</t>
    <phoneticPr fontId="1" type="noConversion"/>
  </si>
  <si>
    <t>ADC input ch 3 calibrated value for voltage @480mV</t>
    <phoneticPr fontId="1" type="noConversion"/>
  </si>
  <si>
    <t>ADC input ch 4 calibrated value for voltage @480mV</t>
    <phoneticPr fontId="1" type="noConversion"/>
  </si>
  <si>
    <t>ADC input ch 5 calibrated value for voltage @480mV</t>
    <phoneticPr fontId="1" type="noConversion"/>
  </si>
  <si>
    <t>ADC input ch 6 calibrated value for voltage @480mV</t>
    <phoneticPr fontId="1" type="noConversion"/>
  </si>
  <si>
    <t>ADC input ch 7 calibrated value for voltage @480mV</t>
    <phoneticPr fontId="1" type="noConversion"/>
  </si>
  <si>
    <t>CAL_ADC_IN7_480mV</t>
    <phoneticPr fontId="1" type="noConversion"/>
  </si>
  <si>
    <t>CAL_ADC_IN6_480mV</t>
    <phoneticPr fontId="1" type="noConversion"/>
  </si>
  <si>
    <t>CAL_ADC_IN5_480mV</t>
    <phoneticPr fontId="1" type="noConversion"/>
  </si>
  <si>
    <t>CAL_ADC_IN4_480mV</t>
    <phoneticPr fontId="1" type="noConversion"/>
  </si>
  <si>
    <t>CAL_ADC_IN3_480mV</t>
    <phoneticPr fontId="1" type="noConversion"/>
  </si>
  <si>
    <t>CAL_ADC_IN2_480mV</t>
    <phoneticPr fontId="1" type="noConversion"/>
  </si>
  <si>
    <t>CAL_ADC_IN1_480mV</t>
    <phoneticPr fontId="1" type="noConversion"/>
  </si>
  <si>
    <t>CAL_ADC_IN0_480mV</t>
    <phoneticPr fontId="1" type="noConversion"/>
  </si>
  <si>
    <t>MCU PWM : PWM out, RPM in</t>
    <phoneticPr fontId="1" type="noConversion"/>
  </si>
  <si>
    <t>1. PWM Out</t>
    <phoneticPr fontId="1" type="noConversion"/>
  </si>
  <si>
    <t xml:space="preserve">   - Prescaler : (42-1)</t>
    <phoneticPr fontId="1" type="noConversion"/>
  </si>
  <si>
    <t xml:space="preserve">   - TIM Clock APB1 : 84Mhz</t>
    <phoneticPr fontId="1" type="noConversion"/>
  </si>
  <si>
    <t xml:space="preserve">   - Period : (100-1)</t>
    <phoneticPr fontId="1" type="noConversion"/>
  </si>
  <si>
    <t xml:space="preserve">   - PWM Frequency : 84Mhz / (42-1) / (100-1) = 20Khz</t>
    <phoneticPr fontId="1" type="noConversion"/>
  </si>
  <si>
    <t xml:space="preserve">   - OCPolarity = LOW</t>
    <phoneticPr fontId="1" type="noConversion"/>
  </si>
  <si>
    <t xml:space="preserve">   - Duty(= Pulse / Period * 100) : 0 / 100 *100 = 0%</t>
    <phoneticPr fontId="1" type="noConversion"/>
  </si>
  <si>
    <t xml:space="preserve"> 2.1 GPIO PH9 EXTI Init set-up</t>
    <phoneticPr fontId="1" type="noConversion"/>
  </si>
  <si>
    <t xml:space="preserve">   - External trigger mode : Rising edge</t>
    <phoneticPr fontId="1" type="noConversion"/>
  </si>
  <si>
    <t>2. RPM In</t>
    <phoneticPr fontId="1" type="noConversion"/>
  </si>
  <si>
    <t xml:space="preserve">   → 기존 RPM Input 포트는 PH10이었으나, 아래와 같은 ST社의 Chip bug로 인해 해당 포트는 EXTI로 사용이 불가</t>
    <phoneticPr fontId="1" type="noConversion"/>
  </si>
  <si>
    <t xml:space="preserve"> 2.1 GPIO PH9 EXTI function</t>
    <phoneticPr fontId="1" type="noConversion"/>
  </si>
  <si>
    <t xml:space="preserve">   - Rising edge 감지 시 위의 Call back 함수 호출</t>
    <phoneticPr fontId="1" type="noConversion"/>
  </si>
  <si>
    <t xml:space="preserve">   - 해당 함수 호출 시 마다 rpm_cnt 변수 값을 증가</t>
    <phoneticPr fontId="1" type="noConversion"/>
  </si>
  <si>
    <t xml:space="preserve">   - Main task에서 1s 마다 RPM(분당 회전수)를 계산하고 rpm_cnt를 초기화</t>
    <phoneticPr fontId="1" type="noConversion"/>
  </si>
  <si>
    <t xml:space="preserve"> 1.1 TIM12 PWM out Init set-up</t>
    <phoneticPr fontId="1" type="noConversion"/>
  </si>
  <si>
    <t xml:space="preserve"> 1.1 TIM12 PWM out function</t>
    <phoneticPr fontId="1" type="noConversion"/>
  </si>
  <si>
    <t xml:space="preserve">   - Main task 내 loop 진입 전 PWM turn on</t>
    <phoneticPr fontId="1" type="noConversion"/>
  </si>
  <si>
    <t xml:space="preserve">   - TIM12 init 시 duty를 0으로 설정하였기에, init 시 motor는 동작하지 않음</t>
    <phoneticPr fontId="1" type="noConversion"/>
  </si>
  <si>
    <t xml:space="preserve">   - debug 명령어 'pwm'으로 출력 제어</t>
    <phoneticPr fontId="1" type="noConversion"/>
  </si>
  <si>
    <t xml:space="preserve">   - 'pwm st' 입력 시 현재의 출력 상태 출력 (Duty &amp; Frequency)</t>
    <phoneticPr fontId="1" type="noConversion"/>
  </si>
  <si>
    <t xml:space="preserve">   - 'pwm 0..100' 입력 시 해당 값으로 duty 설정하여 pwm 출력</t>
    <phoneticPr fontId="1" type="noConversion"/>
  </si>
  <si>
    <t xml:space="preserve">   ※ 오실로스코프 PWM 출력 파형 체크 시 주기가 흔들리는 현상</t>
    <phoneticPr fontId="1" type="noConversion"/>
  </si>
  <si>
    <t xml:space="preserve">     → SSCG 기능에 의한 현상이므로 실제 동작 시 문제 없음 (디버그 시 SSCG 기능 Off)</t>
    <phoneticPr fontId="1" type="noConversion"/>
  </si>
  <si>
    <t>BLDC PWM 출력 Pull-up 추가</t>
    <phoneticPr fontId="1" type="noConversion"/>
  </si>
  <si>
    <t xml:space="preserve">   ※ RPM Input level 부족 현상</t>
    <phoneticPr fontId="1" type="noConversion"/>
  </si>
  <si>
    <t xml:space="preserve">     → RPM Input signal level이 1.5V 아래로 동작하면서 해당 Level shifter (TXB0104)에서 인식하지 못하는 현상 발생</t>
    <phoneticPr fontId="1" type="noConversion"/>
  </si>
  <si>
    <t xml:space="preserve">     → BLDC 제조사에 출력 신호 레벨 문의 후 신호 증폭 또는 모델 변경 조치 필요</t>
    <phoneticPr fontId="1" type="noConversion"/>
  </si>
  <si>
    <t>SPI</t>
    <phoneticPr fontId="1" type="noConversion"/>
  </si>
  <si>
    <t>STM32F407IG</t>
    <phoneticPr fontId="1" type="noConversion"/>
  </si>
  <si>
    <t>UART</t>
    <phoneticPr fontId="1" type="noConversion"/>
  </si>
  <si>
    <t>I2C</t>
    <phoneticPr fontId="1" type="noConversion"/>
  </si>
  <si>
    <t>SDIO</t>
    <phoneticPr fontId="1" type="noConversion"/>
  </si>
  <si>
    <t>JTAG</t>
    <phoneticPr fontId="1" type="noConversion"/>
  </si>
  <si>
    <t>ETH</t>
    <phoneticPr fontId="1" type="noConversion"/>
  </si>
  <si>
    <t>GPIO_A</t>
    <phoneticPr fontId="1" type="noConversion"/>
  </si>
  <si>
    <t>Function
Block</t>
    <phoneticPr fontId="1" type="noConversion"/>
  </si>
  <si>
    <t>Signal
Name</t>
    <phoneticPr fontId="1" type="noConversion"/>
  </si>
  <si>
    <t>Direction</t>
    <phoneticPr fontId="1" type="noConversion"/>
  </si>
  <si>
    <t>---</t>
    <phoneticPr fontId="1" type="noConversion"/>
  </si>
  <si>
    <t>IN</t>
    <phoneticPr fontId="1" type="noConversion"/>
  </si>
  <si>
    <t>MII_RX_CLK</t>
    <phoneticPr fontId="1" type="noConversion"/>
  </si>
  <si>
    <t>MII_MDIO</t>
    <phoneticPr fontId="1" type="noConversion"/>
  </si>
  <si>
    <t>ADC2</t>
    <phoneticPr fontId="1" type="noConversion"/>
  </si>
  <si>
    <t>AIN</t>
    <phoneticPr fontId="1" type="noConversion"/>
  </si>
  <si>
    <t>DAC1</t>
    <phoneticPr fontId="1" type="noConversion"/>
  </si>
  <si>
    <t>AOUT</t>
    <phoneticPr fontId="1" type="noConversion"/>
  </si>
  <si>
    <t xml:space="preserve"> DAC #1 output, 4-20mA ch#1 output</t>
    <phoneticPr fontId="1" type="noConversion"/>
  </si>
  <si>
    <t>DAC2</t>
  </si>
  <si>
    <t xml:space="preserve"> DAC #2 output, 4-20mA ch#2 output</t>
    <phoneticPr fontId="1" type="noConversion"/>
  </si>
  <si>
    <t>ADC1</t>
    <phoneticPr fontId="1" type="noConversion"/>
  </si>
  <si>
    <t xml:space="preserve"> ADC #1 input,  TC temperature sensor #1 input</t>
    <phoneticPr fontId="1" type="noConversion"/>
  </si>
  <si>
    <t>MII_RX_DV</t>
    <phoneticPr fontId="1" type="noConversion"/>
  </si>
  <si>
    <t>RCC</t>
    <phoneticPr fontId="1" type="noConversion"/>
  </si>
  <si>
    <t>MCO</t>
    <phoneticPr fontId="1" type="noConversion"/>
  </si>
  <si>
    <t>OUT</t>
    <phoneticPr fontId="1" type="noConversion"/>
  </si>
  <si>
    <t xml:space="preserve"> 25MHz clock for PHY</t>
    <phoneticPr fontId="1" type="noConversion"/>
  </si>
  <si>
    <t>UART1</t>
    <phoneticPr fontId="1" type="noConversion"/>
  </si>
  <si>
    <t>UART_TX1</t>
    <phoneticPr fontId="1" type="noConversion"/>
  </si>
  <si>
    <t>UART_RX1</t>
    <phoneticPr fontId="1" type="noConversion"/>
  </si>
  <si>
    <t xml:space="preserve"> unused (internal pull-up)</t>
    <phoneticPr fontId="1" type="noConversion"/>
  </si>
  <si>
    <t>SWDIO</t>
    <phoneticPr fontId="1" type="noConversion"/>
  </si>
  <si>
    <t/>
  </si>
  <si>
    <t xml:space="preserve"> JTAG</t>
    <phoneticPr fontId="1" type="noConversion"/>
  </si>
  <si>
    <t>SWCLK</t>
    <phoneticPr fontId="1" type="noConversion"/>
  </si>
  <si>
    <t>JTDI</t>
    <phoneticPr fontId="1" type="noConversion"/>
  </si>
  <si>
    <t>GPIO_B</t>
    <phoneticPr fontId="1" type="noConversion"/>
  </si>
  <si>
    <t>MII_RXD2</t>
    <phoneticPr fontId="1" type="noConversion"/>
  </si>
  <si>
    <t>MII_RXD3</t>
    <phoneticPr fontId="1" type="noConversion"/>
  </si>
  <si>
    <t>BOOT</t>
    <phoneticPr fontId="1" type="noConversion"/>
  </si>
  <si>
    <t>BOOT1</t>
    <phoneticPr fontId="1" type="noConversion"/>
  </si>
  <si>
    <t xml:space="preserve"> Boot1 : always 0</t>
    <phoneticPr fontId="1" type="noConversion"/>
  </si>
  <si>
    <t>SWO</t>
    <phoneticPr fontId="1" type="noConversion"/>
  </si>
  <si>
    <t>NJTRST</t>
    <phoneticPr fontId="1" type="noConversion"/>
  </si>
  <si>
    <t>UART3</t>
    <phoneticPr fontId="1" type="noConversion"/>
  </si>
  <si>
    <t>UART_TX3</t>
    <phoneticPr fontId="1" type="noConversion"/>
  </si>
  <si>
    <t>UART_RX3</t>
    <phoneticPr fontId="1" type="noConversion"/>
  </si>
  <si>
    <t>GPIO_C</t>
    <phoneticPr fontId="1" type="noConversion"/>
  </si>
  <si>
    <t>ADC3</t>
    <phoneticPr fontId="1" type="noConversion"/>
  </si>
  <si>
    <t xml:space="preserve"> ADC #3 input,  TC cold junction temperature sensor #3 input
 TC1047 output is connected to this pin.</t>
    <phoneticPr fontId="1" type="noConversion"/>
  </si>
  <si>
    <t>MII_MDC</t>
    <phoneticPr fontId="1" type="noConversion"/>
  </si>
  <si>
    <t>MII_TXD2</t>
    <phoneticPr fontId="1" type="noConversion"/>
  </si>
  <si>
    <t>MII_TX_CLK</t>
    <phoneticPr fontId="1" type="noConversion"/>
  </si>
  <si>
    <t>MII_RXD0</t>
    <phoneticPr fontId="1" type="noConversion"/>
  </si>
  <si>
    <t>MII_RXD1</t>
    <phoneticPr fontId="1" type="noConversion"/>
  </si>
  <si>
    <t>UART6</t>
    <phoneticPr fontId="1" type="noConversion"/>
  </si>
  <si>
    <t>UART_TX6</t>
    <phoneticPr fontId="1" type="noConversion"/>
  </si>
  <si>
    <t>UART_RX6</t>
    <phoneticPr fontId="1" type="noConversion"/>
  </si>
  <si>
    <t>SD_D0</t>
    <phoneticPr fontId="1" type="noConversion"/>
  </si>
  <si>
    <t>IN/OUT</t>
    <phoneticPr fontId="1" type="noConversion"/>
  </si>
  <si>
    <r>
      <t xml:space="preserve"> micro SD card interface, </t>
    </r>
    <r>
      <rPr>
        <b/>
        <sz val="10"/>
        <color rgb="FFFF0000"/>
        <rFont val="맑은 고딕"/>
        <family val="3"/>
        <charset val="129"/>
        <scheme val="minor"/>
      </rPr>
      <t xml:space="preserve">unused now
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10"/>
        <color rgb="FFFF0000"/>
        <rFont val="맑은 고딕"/>
        <family val="3"/>
        <charset val="129"/>
        <scheme val="minor"/>
      </rPr>
      <t>use DMA2</t>
    </r>
    <phoneticPr fontId="1" type="noConversion"/>
  </si>
  <si>
    <t>SD_D1</t>
    <phoneticPr fontId="1" type="noConversion"/>
  </si>
  <si>
    <t>SD_D2</t>
    <phoneticPr fontId="1" type="noConversion"/>
  </si>
  <si>
    <t>SD_D3</t>
    <phoneticPr fontId="1" type="noConversion"/>
  </si>
  <si>
    <t>SD_CLK</t>
    <phoneticPr fontId="1" type="noConversion"/>
  </si>
  <si>
    <t>SD_DET</t>
    <phoneticPr fontId="1" type="noConversion"/>
  </si>
  <si>
    <t xml:space="preserve"> SD card detect
 - avoid chattering min. 400 msec
 - 0 : SD card extracted,  1 : SD card inserted
 - internal pull-up required</t>
    <phoneticPr fontId="1" type="noConversion"/>
  </si>
  <si>
    <t>XTAL</t>
    <phoneticPr fontId="1" type="noConversion"/>
  </si>
  <si>
    <t>OSC32</t>
    <phoneticPr fontId="1" type="noConversion"/>
  </si>
  <si>
    <t xml:space="preserve"> external 32.768KHz clock for RTC</t>
    <phoneticPr fontId="1" type="noConversion"/>
  </si>
  <si>
    <t>GPIO_D</t>
    <phoneticPr fontId="1" type="noConversion"/>
  </si>
  <si>
    <t xml:space="preserve"> micro SD card interface</t>
  </si>
  <si>
    <t>UART2</t>
    <phoneticPr fontId="1" type="noConversion"/>
  </si>
  <si>
    <t>UART_TX2</t>
    <phoneticPr fontId="1" type="noConversion"/>
  </si>
  <si>
    <t>UART_RX2</t>
    <phoneticPr fontId="1" type="noConversion"/>
  </si>
  <si>
    <t>GPIO_E</t>
    <phoneticPr fontId="1" type="noConversion"/>
  </si>
  <si>
    <t>MII_TXD3</t>
    <phoneticPr fontId="1" type="noConversion"/>
  </si>
  <si>
    <t>GPIO_F</t>
    <phoneticPr fontId="1" type="noConversion"/>
  </si>
  <si>
    <t>BD_LED_YL</t>
    <phoneticPr fontId="1" type="noConversion"/>
  </si>
  <si>
    <t xml:space="preserve"> board LED yellow : 1(on), 0(off)</t>
    <phoneticPr fontId="1" type="noConversion"/>
  </si>
  <si>
    <t>BD_LED_GR</t>
    <phoneticPr fontId="1" type="noConversion"/>
  </si>
  <si>
    <t xml:space="preserve"> board LED green  : 1(on), 0(off)</t>
    <phoneticPr fontId="1" type="noConversion"/>
  </si>
  <si>
    <t>BD_LED_RED</t>
    <phoneticPr fontId="1" type="noConversion"/>
  </si>
  <si>
    <t xml:space="preserve"> board LED red     : 1(on), 0(off)</t>
    <phoneticPr fontId="1" type="noConversion"/>
  </si>
  <si>
    <t>GPIO_G</t>
    <phoneticPr fontId="1" type="noConversion"/>
  </si>
  <si>
    <r>
      <t xml:space="preserve"> external 24V input</t>
    </r>
    <r>
      <rPr>
        <b/>
        <sz val="10"/>
        <color rgb="FFFF0000"/>
        <rFont val="맑은 고딕"/>
        <family val="3"/>
        <charset val="129"/>
        <scheme val="minor"/>
      </rPr>
      <t xml:space="preserve"> defined</t>
    </r>
    <r>
      <rPr>
        <sz val="10"/>
        <color theme="1"/>
        <rFont val="맑은 고딕"/>
        <family val="2"/>
        <charset val="129"/>
        <scheme val="minor"/>
      </rPr>
      <t xml:space="preserve">
 - 0 : input activated
 - 1 : idle</t>
    </r>
    <phoneticPr fontId="1" type="noConversion"/>
  </si>
  <si>
    <t>MII_TX_EN</t>
    <phoneticPr fontId="1" type="noConversion"/>
  </si>
  <si>
    <t>GPIO_H</t>
    <phoneticPr fontId="1" type="noConversion"/>
  </si>
  <si>
    <t>OSC_IN</t>
    <phoneticPr fontId="1" type="noConversion"/>
  </si>
  <si>
    <t>25MHz clock input</t>
    <phoneticPr fontId="1" type="noConversion"/>
  </si>
  <si>
    <t>OSC_OUT</t>
    <phoneticPr fontId="1" type="noConversion"/>
  </si>
  <si>
    <t>MII_CRS</t>
    <phoneticPr fontId="1" type="noConversion"/>
  </si>
  <si>
    <t>MII_COL</t>
    <phoneticPr fontId="1" type="noConversion"/>
  </si>
  <si>
    <t>I2C3</t>
    <phoneticPr fontId="1" type="noConversion"/>
  </si>
  <si>
    <t>SCL</t>
    <phoneticPr fontId="1" type="noConversion"/>
  </si>
  <si>
    <r>
      <t xml:space="preserve"> EEPROM I2C, </t>
    </r>
    <r>
      <rPr>
        <b/>
        <sz val="10"/>
        <color rgb="FFFF0000"/>
        <rFont val="맑은 고딕"/>
        <family val="3"/>
        <charset val="129"/>
        <scheme val="minor"/>
      </rPr>
      <t>unused now</t>
    </r>
    <r>
      <rPr>
        <sz val="10"/>
        <rFont val="맑은 고딕"/>
        <family val="3"/>
        <charset val="129"/>
        <scheme val="minor"/>
      </rPr>
      <t xml:space="preserve">
 - fast mode (400 KHz)</t>
    </r>
    <phoneticPr fontId="1" type="noConversion"/>
  </si>
  <si>
    <t>SDA</t>
    <phoneticPr fontId="1" type="noConversion"/>
  </si>
  <si>
    <t>GPIO_I</t>
    <phoneticPr fontId="1" type="noConversion"/>
  </si>
  <si>
    <t>SPI2</t>
    <phoneticPr fontId="1" type="noConversion"/>
  </si>
  <si>
    <t>PCB_REV0</t>
    <phoneticPr fontId="1" type="noConversion"/>
  </si>
  <si>
    <t>PCB_REV1</t>
    <phoneticPr fontId="1" type="noConversion"/>
  </si>
  <si>
    <t>MII_RX_ER</t>
    <phoneticPr fontId="1" type="noConversion"/>
  </si>
  <si>
    <t>L-Titrator MCU GPIOs</t>
    <phoneticPr fontId="1" type="noConversion"/>
  </si>
  <si>
    <t xml:space="preserve"> UART #3, Panel PC port 
 9600 baud, 8-bit data, 1 stop bit, no parity</t>
    <phoneticPr fontId="1" type="noConversion"/>
  </si>
  <si>
    <t>MII_TXD0</t>
    <phoneticPr fontId="1" type="noConversion"/>
  </si>
  <si>
    <t>MII_TXD1</t>
    <phoneticPr fontId="1" type="noConversion"/>
  </si>
  <si>
    <t xml:space="preserve"> ADC #2 input,  RTD temperature sensor #3 input</t>
    <phoneticPr fontId="1" type="noConversion"/>
  </si>
  <si>
    <r>
      <t xml:space="preserve"> UART #6, </t>
    </r>
    <r>
      <rPr>
        <b/>
        <sz val="10"/>
        <color theme="1"/>
        <rFont val="맑은 고딕"/>
        <family val="3"/>
        <charset val="129"/>
        <scheme val="minor"/>
      </rPr>
      <t>Hamilton silinge pump</t>
    </r>
    <r>
      <rPr>
        <sz val="10"/>
        <color theme="1"/>
        <rFont val="맑은 고딕"/>
        <family val="2"/>
        <charset val="129"/>
        <scheme val="minor"/>
      </rPr>
      <t xml:space="preserve"> communication port, </t>
    </r>
    <r>
      <rPr>
        <b/>
        <sz val="10"/>
        <color theme="1"/>
        <rFont val="맑은 고딕"/>
        <family val="3"/>
        <charset val="129"/>
        <scheme val="minor"/>
      </rPr>
      <t>RS485</t>
    </r>
    <r>
      <rPr>
        <sz val="10"/>
        <color theme="1"/>
        <rFont val="맑은 고딕"/>
        <family val="2"/>
        <charset val="129"/>
        <scheme val="minor"/>
      </rPr>
      <t xml:space="preserve">
 - 9600 baud, 8-bit data, 1 stop bit, no parity</t>
    </r>
    <phoneticPr fontId="1" type="noConversion"/>
  </si>
  <si>
    <t xml:space="preserve"> UART #1, PC debugging port (isolation)
 115200 baud, 8-bit data, 1 stop bit, no parity</t>
    <phoneticPr fontId="1" type="noConversion"/>
  </si>
  <si>
    <t>RD_ENB1</t>
    <phoneticPr fontId="1" type="noConversion"/>
  </si>
  <si>
    <t>RD_ENB2</t>
    <phoneticPr fontId="1" type="noConversion"/>
  </si>
  <si>
    <t xml:space="preserve"> sensor input read enable</t>
    <phoneticPr fontId="1" type="noConversion"/>
  </si>
  <si>
    <t xml:space="preserve"> fan input read enable</t>
    <phoneticPr fontId="1" type="noConversion"/>
  </si>
  <si>
    <r>
      <t xml:space="preserve"> UART #2, PLC connection port(isolated)</t>
    </r>
    <r>
      <rPr>
        <b/>
        <sz val="10"/>
        <color rgb="FFFF0000"/>
        <rFont val="맑은 고딕"/>
        <family val="3"/>
        <charset val="129"/>
        <scheme val="minor"/>
      </rPr>
      <t xml:space="preserve">
</t>
    </r>
    <r>
      <rPr>
        <sz val="10"/>
        <color theme="1"/>
        <rFont val="맑은 고딕"/>
        <family val="2"/>
        <charset val="129"/>
        <scheme val="minor"/>
      </rPr>
      <t xml:space="preserve"> 9600 baud, 8-bit data, 1 stop bit, no parity</t>
    </r>
    <phoneticPr fontId="1" type="noConversion"/>
  </si>
  <si>
    <t>RD_D0</t>
    <phoneticPr fontId="1" type="noConversion"/>
  </si>
  <si>
    <t>RD_D1</t>
  </si>
  <si>
    <t>RD_D2</t>
  </si>
  <si>
    <t>RD_D3</t>
  </si>
  <si>
    <t>RD_D4</t>
  </si>
  <si>
    <t>RD_D5</t>
  </si>
  <si>
    <t>RD_D6</t>
  </si>
  <si>
    <t>RD_D7</t>
  </si>
  <si>
    <t>B_MB_REV1</t>
    <phoneticPr fontId="1" type="noConversion"/>
  </si>
  <si>
    <t>B_MB_REV2</t>
  </si>
  <si>
    <t>PAR_IN0</t>
    <phoneticPr fontId="1" type="noConversion"/>
  </si>
  <si>
    <t xml:space="preserve"> external open collector input defined
 - 1 : input activated
 - 0 : idle</t>
    <phoneticPr fontId="1" type="noConversion"/>
  </si>
  <si>
    <t>PAR_IN1</t>
  </si>
  <si>
    <t>PAR_IN2</t>
  </si>
  <si>
    <t>PAR_IN3</t>
  </si>
  <si>
    <t>PAR_IN4</t>
  </si>
  <si>
    <t>PAR_IN5</t>
  </si>
  <si>
    <t>PAR_IN6</t>
  </si>
  <si>
    <t>PAR_IN7</t>
  </si>
  <si>
    <t>PAR_OUT0</t>
    <phoneticPr fontId="1" type="noConversion"/>
  </si>
  <si>
    <t>PAR_OUT1</t>
  </si>
  <si>
    <t>PAR_OUT2</t>
  </si>
  <si>
    <t>PAR_OUT3</t>
  </si>
  <si>
    <t xml:space="preserve"> Parallel output 0,  1(output Tr. on)  0(output Tr. off)</t>
    <phoneticPr fontId="1" type="noConversion"/>
  </si>
  <si>
    <t>RELAY_CON0</t>
    <phoneticPr fontId="1" type="noConversion"/>
  </si>
  <si>
    <t>RELAY_CON1</t>
    <phoneticPr fontId="1" type="noConversion"/>
  </si>
  <si>
    <t xml:space="preserve"> Relay contact output</t>
    <phoneticPr fontId="1" type="noConversion"/>
  </si>
  <si>
    <t>RELAY_CON2</t>
    <phoneticPr fontId="1" type="noConversion"/>
  </si>
  <si>
    <t>RELAY_CON3</t>
  </si>
  <si>
    <t>RELAY_CON4</t>
  </si>
  <si>
    <t>RELAY_CON5</t>
  </si>
  <si>
    <t>RELAY_CON6</t>
  </si>
  <si>
    <t>RELAY_CON7</t>
  </si>
  <si>
    <t>B_RELAY_IN0</t>
    <phoneticPr fontId="1" type="noConversion"/>
  </si>
  <si>
    <t>B_RELAY_IN1</t>
  </si>
  <si>
    <t>B_RELAY_IN2</t>
  </si>
  <si>
    <t>B_RELAY_IN3</t>
  </si>
  <si>
    <t xml:space="preserve"> Relay contact input</t>
    <phoneticPr fontId="1" type="noConversion"/>
  </si>
  <si>
    <t>SOL_1</t>
    <phoneticPr fontId="1" type="noConversion"/>
  </si>
  <si>
    <t>SOL_2</t>
  </si>
  <si>
    <t>SOL_3</t>
  </si>
  <si>
    <t>SOL_4</t>
  </si>
  <si>
    <t>SOL_5</t>
  </si>
  <si>
    <t>SOL_6</t>
  </si>
  <si>
    <t>SOL_7</t>
  </si>
  <si>
    <t>SOL_8</t>
  </si>
  <si>
    <t>SOL_9</t>
  </si>
  <si>
    <t>SOL_10</t>
  </si>
  <si>
    <t>SOL_11</t>
  </si>
  <si>
    <t>SOL_12</t>
    <phoneticPr fontId="1" type="noConversion"/>
  </si>
  <si>
    <t xml:space="preserve"> Solenoid valve output (dalington)</t>
    <phoneticPr fontId="1" type="noConversion"/>
  </si>
  <si>
    <t>BU_1</t>
    <phoneticPr fontId="1" type="noConversion"/>
  </si>
  <si>
    <t>BU_2</t>
  </si>
  <si>
    <t xml:space="preserve"> Burette valve output #1</t>
    <phoneticPr fontId="1" type="noConversion"/>
  </si>
  <si>
    <t xml:space="preserve"> Burette valve output #2</t>
  </si>
  <si>
    <t>BLDC_DIR</t>
    <phoneticPr fontId="1" type="noConversion"/>
  </si>
  <si>
    <t xml:space="preserve"> BLDC CW/CCW</t>
    <phoneticPr fontId="1" type="noConversion"/>
  </si>
  <si>
    <t>I2C2</t>
    <phoneticPr fontId="1" type="noConversion"/>
  </si>
  <si>
    <t>BLDC_PWM</t>
    <phoneticPr fontId="1" type="noConversion"/>
  </si>
  <si>
    <t xml:space="preserve"> TIM12_CH1 PWM out
 Frequency : 84Mhz / Prescaler (42-1) / Period (100-1) = 20kHz
 Duty : 0%</t>
    <phoneticPr fontId="1" type="noConversion"/>
  </si>
  <si>
    <r>
      <t xml:space="preserve"> I2C, </t>
    </r>
    <r>
      <rPr>
        <b/>
        <sz val="10"/>
        <color rgb="FFFF0000"/>
        <rFont val="맑은 고딕"/>
        <family val="3"/>
        <charset val="129"/>
        <scheme val="minor"/>
      </rPr>
      <t>unused now</t>
    </r>
    <r>
      <rPr>
        <sz val="10"/>
        <rFont val="맑은 고딕"/>
        <family val="3"/>
        <charset val="129"/>
        <scheme val="minor"/>
      </rPr>
      <t xml:space="preserve">
 - fast mode (400 KHz)</t>
    </r>
    <phoneticPr fontId="1" type="noConversion"/>
  </si>
  <si>
    <t>BLDC_RPM</t>
    <phoneticPr fontId="1" type="noConversion"/>
  </si>
  <si>
    <t xml:space="preserve"> BLDC RPM</t>
    <phoneticPr fontId="1" type="noConversion"/>
  </si>
  <si>
    <t>BLDC_EN</t>
    <phoneticPr fontId="1" type="noConversion"/>
  </si>
  <si>
    <t xml:space="preserve"> BLDC Break (Enable)</t>
    <phoneticPr fontId="1" type="noConversion"/>
  </si>
  <si>
    <t>SPI_SEL_CH1</t>
    <phoneticPr fontId="1" type="noConversion"/>
  </si>
  <si>
    <t>SPI_SEL_CH2</t>
  </si>
  <si>
    <t>SPI_SEL_CH3</t>
  </si>
  <si>
    <t>SPI_SEL_CH4</t>
  </si>
  <si>
    <t>SPI_SEL_CH5</t>
  </si>
  <si>
    <t xml:space="preserve"> SPI CS #1 : Ext DAC #1</t>
    <phoneticPr fontId="1" type="noConversion"/>
  </si>
  <si>
    <t xml:space="preserve"> SPI CS #2 : Ext DAC #2</t>
    <phoneticPr fontId="1" type="noConversion"/>
  </si>
  <si>
    <t xml:space="preserve"> SPI CS #3 : Ext DAC #3</t>
    <phoneticPr fontId="1" type="noConversion"/>
  </si>
  <si>
    <t xml:space="preserve"> SPI CS #4 : Ext DAC #4</t>
    <phoneticPr fontId="1" type="noConversion"/>
  </si>
  <si>
    <t xml:space="preserve"> SPI CS #5 : Ext ADC</t>
    <phoneticPr fontId="1" type="noConversion"/>
  </si>
  <si>
    <t>SPI I/F, used for ...
1) Ext. ADC 4ch / 1ea
2) Ext. DAC 1ch / 4ea</t>
    <phoneticPr fontId="1" type="noConversion"/>
  </si>
  <si>
    <t>B_MB_TYPE1</t>
    <phoneticPr fontId="1" type="noConversion"/>
  </si>
  <si>
    <t>B_MB_TYPE2</t>
  </si>
  <si>
    <t>B_MB_TYPE3</t>
  </si>
  <si>
    <t>B_MB_TYPE4</t>
  </si>
  <si>
    <t xml:space="preserve"> 0001 ~ 1111 Main Board type
 0001 : L-Titrator</t>
    <phoneticPr fontId="1" type="noConversion"/>
  </si>
  <si>
    <t xml:space="preserve"> PCB Revision (internal pull-up)
 PA_11   PA_12   PCB Revision
   0        0       rev 0.1
   0        1       rev 0.2
   1        0       rev 1.0
   1        1       rev 1.1</t>
    <phoneticPr fontId="1" type="noConversion"/>
  </si>
  <si>
    <t xml:space="preserve"> PCB Revision (internal pull-up)
 PI_09   PI_08   PCB Revision
   0        0       rev 0.1
   0        1       rev 0.2
   1        0       rev 1.0
   1        1       rev 1.1</t>
    <phoneticPr fontId="1" type="noConversion"/>
  </si>
  <si>
    <t>O</t>
  </si>
  <si>
    <t>RTD temperature sensor</t>
    <phoneticPr fontId="1" type="noConversion"/>
  </si>
  <si>
    <t>1. RTD(PT100) temperature sensor</t>
    <phoneticPr fontId="1" type="noConversion"/>
  </si>
  <si>
    <r>
      <t xml:space="preserve"> - temperature range : 0 ~ 200 </t>
    </r>
    <r>
      <rPr>
        <sz val="10"/>
        <color rgb="FFFF0000"/>
        <rFont val="맑은 고딕"/>
        <family val="3"/>
        <charset val="129"/>
      </rPr>
      <t>°</t>
    </r>
    <r>
      <rPr>
        <sz val="8.5"/>
        <color rgb="FFFF0000"/>
        <rFont val="맑은 고딕"/>
        <family val="3"/>
        <charset val="129"/>
      </rPr>
      <t>C 범위만 사용 함.</t>
    </r>
    <phoneticPr fontId="1" type="noConversion"/>
  </si>
  <si>
    <t>2. Wheatstone bridge 로 회로 구성</t>
    <phoneticPr fontId="1" type="noConversion"/>
  </si>
  <si>
    <t>상세 회로 구성 및 gain 설정, resolution 등은 아래 그림 참조</t>
    <phoneticPr fontId="1" type="noConversion"/>
  </si>
  <si>
    <t>&lt; RTD external ADC 사용시 interface 회로 &gt;</t>
    <phoneticPr fontId="1" type="noConversion"/>
  </si>
  <si>
    <r>
      <t xml:space="preserve">예상 온도 resolution = 0.03 </t>
    </r>
    <r>
      <rPr>
        <sz val="10"/>
        <color theme="1"/>
        <rFont val="맑은 고딕"/>
        <family val="3"/>
        <charset val="129"/>
      </rPr>
      <t>°C</t>
    </r>
    <phoneticPr fontId="1" type="noConversion"/>
  </si>
  <si>
    <r>
      <t xml:space="preserve">예상 온도 resolution = 0.1 </t>
    </r>
    <r>
      <rPr>
        <sz val="10"/>
        <color theme="1"/>
        <rFont val="맑은 고딕"/>
        <family val="3"/>
        <charset val="129"/>
      </rPr>
      <t>°C</t>
    </r>
    <phoneticPr fontId="1" type="noConversion"/>
  </si>
  <si>
    <t>3. Error cases</t>
    <phoneticPr fontId="1" type="noConversion"/>
  </si>
  <si>
    <t xml:space="preserve">   1) PT100 이 연결되지 않은 경우           </t>
    <phoneticPr fontId="1" type="noConversion"/>
  </si>
  <si>
    <r>
      <t xml:space="preserve"> : Va = 3.3V, Vb = 3.3V, (Va - Vb = 0 V) --&gt; </t>
    </r>
    <r>
      <rPr>
        <sz val="10"/>
        <color rgb="FFFF0000"/>
        <rFont val="맑은 고딕"/>
        <family val="3"/>
        <charset val="129"/>
        <scheme val="minor"/>
      </rPr>
      <t xml:space="preserve">0&lt;= ADC value &lt;= 500 </t>
    </r>
    <phoneticPr fontId="1" type="noConversion"/>
  </si>
  <si>
    <t xml:space="preserve">   2) PT100 이 배선 short 된 경우 </t>
    <phoneticPr fontId="1" type="noConversion"/>
  </si>
  <si>
    <r>
      <t xml:space="preserve"> : Va = 0V, Vb = 88 mV, (Va - Vb = -88 mV) --&gt; </t>
    </r>
    <r>
      <rPr>
        <sz val="10"/>
        <color rgb="FFFF0000"/>
        <rFont val="맑은 고딕"/>
        <family val="3"/>
        <charset val="129"/>
        <scheme val="minor"/>
      </rPr>
      <t>ADC value &lt; 0</t>
    </r>
    <phoneticPr fontId="1" type="noConversion"/>
  </si>
  <si>
    <t>4. Calibration</t>
    <phoneticPr fontId="1" type="noConversion"/>
  </si>
  <si>
    <t>R1</t>
    <phoneticPr fontId="1" type="noConversion"/>
  </si>
  <si>
    <t>R4</t>
    <phoneticPr fontId="1" type="noConversion"/>
  </si>
  <si>
    <t>R2</t>
    <phoneticPr fontId="1" type="noConversion"/>
  </si>
  <si>
    <t>R3</t>
    <phoneticPr fontId="1" type="noConversion"/>
  </si>
  <si>
    <t>R2//R3</t>
    <phoneticPr fontId="1" type="noConversion"/>
  </si>
  <si>
    <t>R1+R4+(R2//R3)</t>
    <phoneticPr fontId="1" type="noConversion"/>
  </si>
  <si>
    <t xml:space="preserve"> - 조립 부품 오차에 의한 영향이 발생할 수 밖에 없으므로 조립된 보드별로 별도의 calibration 이 필요 함</t>
    <phoneticPr fontId="1" type="noConversion"/>
  </si>
  <si>
    <t xml:space="preserve"> - calibration 한 값을 저장할 수 있어야 함</t>
    <phoneticPr fontId="1" type="noConversion"/>
  </si>
  <si>
    <t xml:space="preserve"> - calibration 을 위해 RTD 온도 0°C, 100°C, 200°C 에 해당하는 저항값을 정밀하고 맞춘 calibration jig 가 필요 함</t>
    <phoneticPr fontId="1" type="noConversion"/>
  </si>
  <si>
    <r>
      <t xml:space="preserve">    1)    0°C RTD resistance : 100.00 </t>
    </r>
    <r>
      <rPr>
        <sz val="10"/>
        <color theme="1"/>
        <rFont val="Calibri"/>
        <family val="3"/>
        <charset val="161"/>
      </rPr>
      <t>Ω</t>
    </r>
    <phoneticPr fontId="1" type="noConversion"/>
  </si>
  <si>
    <t>---&gt; 82 + 8.2 + ( 10 // 2K VR )</t>
    <phoneticPr fontId="1" type="noConversion"/>
  </si>
  <si>
    <r>
      <t xml:space="preserve">    2) 100°C RTD resistance : 138.51 </t>
    </r>
    <r>
      <rPr>
        <sz val="10"/>
        <color theme="1"/>
        <rFont val="Calibri"/>
        <family val="3"/>
        <charset val="161"/>
      </rPr>
      <t>Ω</t>
    </r>
    <phoneticPr fontId="1" type="noConversion"/>
  </si>
  <si>
    <t>---&gt; 120 + 9.1 + ( 10 // 2K VR )</t>
    <phoneticPr fontId="1" type="noConversion"/>
  </si>
  <si>
    <r>
      <t xml:space="preserve">    3) 200°C RTD resistance : 175.86 </t>
    </r>
    <r>
      <rPr>
        <sz val="10"/>
        <color theme="1"/>
        <rFont val="Calibri"/>
        <family val="3"/>
        <charset val="161"/>
      </rPr>
      <t>Ω</t>
    </r>
    <phoneticPr fontId="1" type="noConversion"/>
  </si>
  <si>
    <t>---&gt; 150 + 8.2 + 8.2 + ( 10 // 2K VR )</t>
    <phoneticPr fontId="1" type="noConversion"/>
  </si>
  <si>
    <t>5. Calibration &amp; temperature calculation method</t>
    <phoneticPr fontId="1" type="noConversion"/>
  </si>
  <si>
    <r>
      <rPr>
        <b/>
        <sz val="10"/>
        <rFont val="맑은 고딕"/>
        <family val="3"/>
        <charset val="129"/>
        <scheme val="minor"/>
      </rPr>
      <t xml:space="preserve">  1) Case 1 :</t>
    </r>
    <r>
      <rPr>
        <sz val="10"/>
        <rFont val="맑은 고딕"/>
        <family val="3"/>
        <charset val="129"/>
        <scheme val="minor"/>
      </rPr>
      <t xml:space="preserve"> 16-bit ADC, pt100 저항값 계산 방법</t>
    </r>
    <phoneticPr fontId="1" type="noConversion"/>
  </si>
  <si>
    <t>8.2 + 8.2</t>
    <phoneticPr fontId="1" type="noConversion"/>
  </si>
  <si>
    <t xml:space="preserve">     - 전체 계산의 흐름은 아래의 계산 공식을 이용한다.</t>
    <phoneticPr fontId="1" type="noConversion"/>
  </si>
  <si>
    <t xml:space="preserve">     - 16-bit ADC 사용시 resolution 은 약 0.03°C 임</t>
    <phoneticPr fontId="1" type="noConversion"/>
  </si>
  <si>
    <t xml:space="preserve">     a) 기준 저항을 이용하여 reference ADC value 를 저장한다. (0°C, 100°C, 200°C)</t>
    <phoneticPr fontId="1" type="noConversion"/>
  </si>
  <si>
    <r>
      <t xml:space="preserve">     b) reference ADC value 가 </t>
    </r>
    <r>
      <rPr>
        <sz val="10"/>
        <color rgb="FFFF0000"/>
        <rFont val="맑은 고딕"/>
        <family val="3"/>
        <charset val="129"/>
      </rPr>
      <t>±10% 범위(아래표에 기입됨) 를 벗어나면 main board 조립불량이 의심됨</t>
    </r>
    <phoneticPr fontId="1" type="noConversion"/>
  </si>
  <si>
    <t xml:space="preserve">     c) 주어진 ADC value 에 대해 아래 계산 공식을 이용하여 Rx 값을 계산 한다.</t>
    <phoneticPr fontId="1" type="noConversion"/>
  </si>
  <si>
    <t xml:space="preserve">case 1) (ref_0_val) &gt; adc_val_x </t>
    <phoneticPr fontId="1" type="noConversion"/>
  </si>
  <si>
    <t>Rx = 100 - (138.51-100)/(ref_100 - ref_0) x (ref_0 - adc_val_x)</t>
    <phoneticPr fontId="1" type="noConversion"/>
  </si>
  <si>
    <t xml:space="preserve">    = 100 - 38.51/(ref_100 - ref_0) x (ref_0 - adc_val_x)</t>
    <phoneticPr fontId="1" type="noConversion"/>
  </si>
  <si>
    <t xml:space="preserve">case 2) (ref_0_val) &lt;= adc_val_x &lt;= (ref_100_val) </t>
    <phoneticPr fontId="1" type="noConversion"/>
  </si>
  <si>
    <t>Rx = (138.51-100)/(ref_100 - ref_0) x (adc_val_x - ref_0) + 100</t>
    <phoneticPr fontId="1" type="noConversion"/>
  </si>
  <si>
    <t xml:space="preserve">    = 38.51/(ref_100 - ref_0) x (adc_val_x - ref_0) + 100</t>
    <phoneticPr fontId="1" type="noConversion"/>
  </si>
  <si>
    <t>case 3) ref_100_val) &lt; adc_val_x &lt;= (ref_200_val)</t>
    <phoneticPr fontId="1" type="noConversion"/>
  </si>
  <si>
    <t>Rx = (175.86-138.51)/(ref_200 - ref_100) x (adc_val_x - ref_100) + 138.51</t>
    <phoneticPr fontId="1" type="noConversion"/>
  </si>
  <si>
    <t xml:space="preserve">    = 37.35/(ref_200 - ref_100) x (adc_val_x - ref_100) + 138.51</t>
    <phoneticPr fontId="1" type="noConversion"/>
  </si>
  <si>
    <t xml:space="preserve">     d) 계산된 Rx 값에서 아래 PT100 온도별 저항값 table 을 이용하여 가장 근접한 온도를 찾는다.</t>
    <phoneticPr fontId="1" type="noConversion"/>
  </si>
  <si>
    <t xml:space="preserve">     e) 소수점 단위는 table 상의 1°C 차이값에서 근사치로 계산한다.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</si>
  <si>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Vb</t>
    </r>
    <r>
      <rPr>
        <sz val="10"/>
        <color theme="1"/>
        <rFont val="맑은 고딕"/>
        <family val="3"/>
        <charset val="129"/>
        <scheme val="minor"/>
      </rPr>
      <t xml:space="preserve"> = 3.3K x (91/(3.3K+91))</t>
    </r>
    <phoneticPr fontId="1" type="noConversion"/>
  </si>
  <si>
    <t>mV</t>
    <phoneticPr fontId="1" type="noConversion"/>
  </si>
  <si>
    <t>16-bit ADC bit resolution =</t>
    <phoneticPr fontId="1" type="noConversion"/>
  </si>
  <si>
    <t>12-bit ADC bit resolution =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</si>
  <si>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Va</t>
    </r>
    <r>
      <rPr>
        <sz val="10"/>
        <color theme="1"/>
        <rFont val="맑은 고딕"/>
        <family val="3"/>
        <charset val="129"/>
        <scheme val="minor"/>
      </rPr>
      <t xml:space="preserve"> = 3.3K x (Rx/(3.3K+Rx))</t>
    </r>
    <phoneticPr fontId="1" type="noConversion"/>
  </si>
  <si>
    <t>search temp integer value, N = pt100_table[N] &lt;= Rx &lt; pt100_table[N+1]</t>
    <phoneticPr fontId="1" type="noConversion"/>
  </si>
  <si>
    <t>calculate decimal value = (Rx - pt100_table[N]) / (pt100_table[N+1] - pt100_table[N])</t>
    <phoneticPr fontId="1" type="noConversion"/>
  </si>
  <si>
    <t>16-bit ADC</t>
    <phoneticPr fontId="1" type="noConversion"/>
  </si>
  <si>
    <t>12-bit ADC</t>
    <phoneticPr fontId="1" type="noConversion"/>
  </si>
  <si>
    <t>Rrtd</t>
    <phoneticPr fontId="1" type="noConversion"/>
  </si>
  <si>
    <t>Va</t>
    <phoneticPr fontId="1" type="noConversion"/>
  </si>
  <si>
    <t>(Va-Vb)</t>
    <phoneticPr fontId="1" type="noConversion"/>
  </si>
  <si>
    <t>(Va-Vb) x 8</t>
    <phoneticPr fontId="1" type="noConversion"/>
  </si>
  <si>
    <t>ADC value</t>
    <phoneticPr fontId="1" type="noConversion"/>
  </si>
  <si>
    <r>
      <t>ADC setting range (</t>
    </r>
    <r>
      <rPr>
        <b/>
        <sz val="10"/>
        <color theme="1"/>
        <rFont val="맑은 고딕"/>
        <family val="3"/>
        <charset val="129"/>
      </rPr>
      <t>±</t>
    </r>
    <r>
      <rPr>
        <b/>
        <sz val="10"/>
        <color theme="1"/>
        <rFont val="맑은 고딕"/>
        <family val="3"/>
        <charset val="129"/>
        <scheme val="minor"/>
      </rPr>
      <t>10%)</t>
    </r>
    <phoneticPr fontId="1" type="noConversion"/>
  </si>
  <si>
    <t>Rx</t>
    <phoneticPr fontId="1" type="noConversion"/>
  </si>
  <si>
    <t>Temp.</t>
    <phoneticPr fontId="1" type="noConversion"/>
  </si>
  <si>
    <t>(Va-Vb) x 25.5</t>
    <phoneticPr fontId="1" type="noConversion"/>
  </si>
  <si>
    <t>(ohm)</t>
    <phoneticPr fontId="1" type="noConversion"/>
  </si>
  <si>
    <t>(mV)</t>
    <phoneticPr fontId="1" type="noConversion"/>
  </si>
  <si>
    <t>(default)</t>
    <phoneticPr fontId="1" type="noConversion"/>
  </si>
  <si>
    <t>(°C)</t>
  </si>
  <si>
    <t xml:space="preserve">   0°C</t>
    <phoneticPr fontId="1" type="noConversion"/>
  </si>
  <si>
    <t xml:space="preserve"> 0 +1 bit</t>
    <phoneticPr fontId="1" type="noConversion"/>
  </si>
  <si>
    <t xml:space="preserve">   10°C</t>
    <phoneticPr fontId="1" type="noConversion"/>
  </si>
  <si>
    <t xml:space="preserve">   20°C</t>
    <phoneticPr fontId="1" type="noConversion"/>
  </si>
  <si>
    <t>100°C</t>
    <phoneticPr fontId="1" type="noConversion"/>
  </si>
  <si>
    <t xml:space="preserve"> 100 +1 bit</t>
    <phoneticPr fontId="1" type="noConversion"/>
  </si>
  <si>
    <t>200°C</t>
    <phoneticPr fontId="1" type="noConversion"/>
  </si>
  <si>
    <t>6. PT 100 온도별 저항값 table</t>
    <phoneticPr fontId="1" type="noConversion"/>
  </si>
  <si>
    <t>main board 에 1개의 RTD sensor(3 wire) 가 부착 될 수 있음</t>
    <phoneticPr fontId="1" type="noConversion"/>
  </si>
  <si>
    <t xml:space="preserve"> - RTD#1 : internal ADC(MCU, ADC2, 12-bit resolution) 사용 </t>
    <phoneticPr fontId="1" type="noConversion"/>
  </si>
  <si>
    <t>&lt; RTD #1 internal ADC 사용시 interface 회로 &gt;</t>
    <phoneticPr fontId="1" type="noConversion"/>
  </si>
  <si>
    <t>TC(thermocouple) temperature sensor</t>
    <phoneticPr fontId="1" type="noConversion"/>
  </si>
  <si>
    <t>1. Thermocouple</t>
    <phoneticPr fontId="1" type="noConversion"/>
  </si>
  <si>
    <t xml:space="preserve">  - 서로 다른 2개의 금속을 한곳만 접합한 경우 접합한 곳의 온도에 따라 반대쪽에 전압이 발생 함. (Seebeck voltage)</t>
    <phoneticPr fontId="1" type="noConversion"/>
  </si>
  <si>
    <t xml:space="preserve">  - 이 발생 전압으로 온도를 측정할 수 있음.</t>
    <phoneticPr fontId="1" type="noConversion"/>
  </si>
  <si>
    <r>
      <t>T</t>
    </r>
    <r>
      <rPr>
        <sz val="6"/>
        <color theme="1"/>
        <rFont val="맑은 고딕"/>
        <family val="3"/>
        <charset val="129"/>
        <scheme val="minor"/>
      </rPr>
      <t>TC</t>
    </r>
    <r>
      <rPr>
        <sz val="10"/>
        <color theme="1"/>
        <rFont val="맑은 고딕"/>
        <family val="2"/>
        <charset val="129"/>
        <scheme val="minor"/>
      </rPr>
      <t xml:space="preserve"> : thermocouple 접합점의 온도</t>
    </r>
    <phoneticPr fontId="1" type="noConversion"/>
  </si>
  <si>
    <r>
      <t>T</t>
    </r>
    <r>
      <rPr>
        <sz val="6"/>
        <color theme="1"/>
        <rFont val="맑은 고딕"/>
        <family val="3"/>
        <charset val="129"/>
        <scheme val="minor"/>
      </rPr>
      <t>CJ</t>
    </r>
    <r>
      <rPr>
        <sz val="10"/>
        <color theme="1"/>
        <rFont val="맑은 고딕"/>
        <family val="2"/>
        <charset val="129"/>
        <scheme val="minor"/>
      </rPr>
      <t xml:space="preserve"> : thermocouple 접합점 반대쪽의 온도</t>
    </r>
    <phoneticPr fontId="1" type="noConversion"/>
  </si>
  <si>
    <r>
      <t>V</t>
    </r>
    <r>
      <rPr>
        <sz val="6"/>
        <color theme="1"/>
        <rFont val="맑은 고딕"/>
        <family val="3"/>
        <charset val="129"/>
        <scheme val="minor"/>
      </rPr>
      <t>TC</t>
    </r>
    <r>
      <rPr>
        <sz val="10"/>
        <color theme="1"/>
        <rFont val="맑은 고딕"/>
        <family val="2"/>
        <charset val="129"/>
        <scheme val="minor"/>
      </rPr>
      <t xml:space="preserve"> : thermocouple 접합점 온도에 해당하는 발생 전압</t>
    </r>
    <phoneticPr fontId="1" type="noConversion"/>
  </si>
  <si>
    <t xml:space="preserve">  - TC 의 기전력은 graph 와 같이 non linear 하므로 온도 계산시 이를 고려 해야 함.</t>
    <phoneticPr fontId="1" type="noConversion"/>
  </si>
  <si>
    <t xml:space="preserve">  - 같은 K type 이라도 배선시 아래의 color code 를 확인해야 함.</t>
    <phoneticPr fontId="1" type="noConversion"/>
  </si>
  <si>
    <t>2. Thermocouple K type 온도별 전압표</t>
    <phoneticPr fontId="1" type="noConversion"/>
  </si>
  <si>
    <t>3. Thermocouple K type 전압에서 온도 환산 방법</t>
    <phoneticPr fontId="1" type="noConversion"/>
  </si>
  <si>
    <t>uV</t>
    <phoneticPr fontId="1" type="noConversion"/>
  </si>
  <si>
    <t>Temp.
(°C)</t>
    <phoneticPr fontId="1" type="noConversion"/>
  </si>
  <si>
    <t>TC vtg</t>
    <phoneticPr fontId="1" type="noConversion"/>
  </si>
  <si>
    <t>OP-amp vtg (G=210)</t>
    <phoneticPr fontId="1" type="noConversion"/>
  </si>
  <si>
    <t>(uV)</t>
    <phoneticPr fontId="1" type="noConversion"/>
  </si>
  <si>
    <t>offset=0</t>
    <phoneticPr fontId="1" type="noConversion"/>
  </si>
  <si>
    <t>offset=500</t>
    <phoneticPr fontId="1" type="noConversion"/>
  </si>
  <si>
    <t>CAL_0</t>
    <phoneticPr fontId="1" type="noConversion"/>
  </si>
  <si>
    <t>CAL_246</t>
    <phoneticPr fontId="1" type="noConversion"/>
  </si>
  <si>
    <t>circuit cal.
(246.225)</t>
    <phoneticPr fontId="1" type="noConversion"/>
  </si>
  <si>
    <t>3227 - 621 =</t>
    <phoneticPr fontId="1" type="noConversion"/>
  </si>
  <si>
    <t>5. TC1047 을 이용한 cold junction 온도 환산 방법</t>
    <phoneticPr fontId="1" type="noConversion"/>
  </si>
  <si>
    <t xml:space="preserve"> - TC1047 의 온도 특성 (10mV @ °C)</t>
    <phoneticPr fontId="1" type="noConversion"/>
  </si>
  <si>
    <r>
      <t xml:space="preserve"> - TC1047 출력 전압을 온도로 환산하는 공식
              (ADC_val x 0.805664mV) - 500mV  
</t>
    </r>
    <r>
      <rPr>
        <b/>
        <sz val="10"/>
        <color rgb="FFFF0000"/>
        <rFont val="맑은 고딕"/>
        <family val="3"/>
        <charset val="129"/>
        <scheme val="minor"/>
      </rPr>
      <t xml:space="preserve">     Tcj</t>
    </r>
    <r>
      <rPr>
        <sz val="10"/>
        <color theme="1"/>
        <rFont val="맑은 고딕"/>
        <family val="2"/>
        <charset val="129"/>
        <scheme val="minor"/>
      </rPr>
      <t xml:space="preserve"> = ---------------------------------------- (°C)
    (float)                    10                          </t>
    </r>
    <phoneticPr fontId="1" type="noConversion"/>
  </si>
  <si>
    <t>TC1047 voltage</t>
    <phoneticPr fontId="1" type="noConversion"/>
  </si>
  <si>
    <t>100°C diff</t>
    <phoneticPr fontId="1" type="noConversion"/>
  </si>
  <si>
    <t>4. Thermocouple 회로 구성</t>
    <phoneticPr fontId="1" type="noConversion"/>
  </si>
  <si>
    <t>6. 최종 온도 계산 방법</t>
    <phoneticPr fontId="1" type="noConversion"/>
  </si>
  <si>
    <t>7. board calibration 을 위한 jig 에 필요한 저항값</t>
    <phoneticPr fontId="1" type="noConversion"/>
  </si>
  <si>
    <t xml:space="preserve">  - TC 의 상대 온도 246.225 °C 에 대한 전압 = 10.000 mV --&gt; 이를 simulation 하기 위한 Target resistance = 6079 ohm</t>
    <phoneticPr fontId="1" type="noConversion"/>
  </si>
  <si>
    <t>R3//R4</t>
    <phoneticPr fontId="1" type="noConversion"/>
  </si>
  <si>
    <t>R1+R2+(R3//R4)</t>
    <phoneticPr fontId="1" type="noConversion"/>
  </si>
  <si>
    <r>
      <t xml:space="preserve">default : 3227    </t>
    </r>
    <r>
      <rPr>
        <sz val="10"/>
        <color rgb="FFFF0000"/>
        <rFont val="맑은 고딕"/>
        <family val="3"/>
        <charset val="129"/>
        <scheme val="minor"/>
      </rPr>
      <t xml:space="preserve"> (range : 3150..3300)</t>
    </r>
    <phoneticPr fontId="1" type="noConversion"/>
  </si>
  <si>
    <r>
      <t xml:space="preserve">default : 3227     </t>
    </r>
    <r>
      <rPr>
        <sz val="10"/>
        <color rgb="FFFF0000"/>
        <rFont val="맑은 고딕"/>
        <family val="3"/>
        <charset val="129"/>
        <scheme val="minor"/>
      </rPr>
      <t>(range : 3150..3300)</t>
    </r>
    <phoneticPr fontId="1" type="noConversion"/>
  </si>
  <si>
    <t>BLDC RPM(PH10), DIR(PH3) 포트 변경</t>
    <phoneticPr fontId="1" type="noConversion"/>
  </si>
  <si>
    <t xml:space="preserve">   → EXTI를 사용하기 위해 DIR 용도로 할당하였던 PH3와 포트를 스위칭하였음</t>
    <phoneticPr fontId="1" type="noConversion"/>
  </si>
  <si>
    <t xml:space="preserve">   - EXTI Port &amp; Pin : GPIO H, 3 Pin (아래 그림 참조)</t>
    <phoneticPr fontId="1" type="noConversion"/>
  </si>
  <si>
    <t xml:space="preserve">  - 단, 측정 온도는 Ttc 단과 Tcj 단의 상대 온도 임. 따라서 정확한 온도는 (Ttc + Tcj) 임.</t>
    <phoneticPr fontId="1" type="noConversion"/>
  </si>
  <si>
    <t xml:space="preserve">  - 사용하는 금속 종류에 따라 여러가지 TC 가 존재하며 가장 일반적인 K type 을 사용 한다.</t>
    <phoneticPr fontId="1" type="noConversion"/>
  </si>
  <si>
    <r>
      <t xml:space="preserve">   - 실제 TC 의 측정 온도 범위는 -270</t>
    </r>
    <r>
      <rPr>
        <sz val="10"/>
        <color theme="1"/>
        <rFont val="맑은 고딕"/>
        <family val="3"/>
        <charset val="129"/>
      </rPr>
      <t>°C ~ 1370°C 이나 아래표에서와 같이 -20°C ~ 320°C 측정을 목표로 한다.</t>
    </r>
    <phoneticPr fontId="1" type="noConversion"/>
  </si>
  <si>
    <r>
      <t xml:space="preserve">   1) TC temp. </t>
    </r>
    <r>
      <rPr>
        <sz val="10"/>
        <color theme="1"/>
        <rFont val="맑은 고딕"/>
        <family val="3"/>
        <charset val="129"/>
      </rPr>
      <t>↔</t>
    </r>
    <r>
      <rPr>
        <sz val="8"/>
        <color theme="1"/>
        <rFont val="맑은 고딕"/>
        <family val="3"/>
        <charset val="129"/>
      </rPr>
      <t xml:space="preserve"> 발생전압</t>
    </r>
    <r>
      <rPr>
        <sz val="10"/>
        <color theme="1"/>
        <rFont val="맑은 고딕"/>
        <family val="2"/>
        <charset val="129"/>
        <scheme val="minor"/>
      </rPr>
      <t xml:space="preserve"> table : uV 기준으로 작성 (즉, x3 mV)</t>
    </r>
    <phoneticPr fontId="1" type="noConversion"/>
  </si>
  <si>
    <r>
      <t xml:space="preserve">   - TC </t>
    </r>
    <r>
      <rPr>
        <sz val="10"/>
        <color theme="1"/>
        <rFont val="맑은 고딕"/>
        <family val="3"/>
        <charset val="129"/>
      </rPr>
      <t>-20°C ~ 250°C 에 대해 발생 기전압 범위는 -1.0mV ~ +13.0mV 이다.</t>
    </r>
    <phoneticPr fontId="1" type="noConversion"/>
  </si>
  <si>
    <t xml:space="preserve">   2) 실제 TC 입력 전압 = TC전압 + offset (500mV)</t>
    <phoneticPr fontId="1" type="noConversion"/>
  </si>
  <si>
    <t xml:space="preserve">   3) 12-bit ADC resolution = 3.3V / 4096 = </t>
    <phoneticPr fontId="1" type="noConversion"/>
  </si>
  <si>
    <t xml:space="preserve">   4) TC interface circuit calibration 방법</t>
    <phoneticPr fontId="1" type="noConversion"/>
  </si>
  <si>
    <t xml:space="preserve">      step 1) TC 단에 R=      0 ohm( 0mV) + offset (500mV) 시 ADC 값 =         0°C 에 대한 cal 값 (500mV offset 오차 반영)</t>
    <phoneticPr fontId="1" type="noConversion"/>
  </si>
  <si>
    <t xml:space="preserve">      step 2) TC 단에 R=6,079 ohm(10mV) + offset (500mV) 시 ADC 값 = 246.225°C 에 대한 cal 값 (OP-amp Gain 회로부품 오차 반영)</t>
    <phoneticPr fontId="1" type="noConversion"/>
  </si>
  <si>
    <t xml:space="preserve">   5) TC 온도별 회로 구성 반영된 ADC 결과 계산값</t>
    <phoneticPr fontId="1" type="noConversion"/>
  </si>
  <si>
    <r>
      <t xml:space="preserve">   6) 회로 calibration 값 반영하여 실제 TC 입력 전압 계산
                                                        2606.0                (ADC - CAL_0) x 805.664uV              </t>
    </r>
    <r>
      <rPr>
        <b/>
        <sz val="10"/>
        <color rgb="FFFF0000"/>
        <rFont val="맑은 고딕"/>
        <family val="3"/>
        <charset val="129"/>
        <scheme val="minor"/>
      </rPr>
      <t>(ADC - CAL_0) x 9997.9066</t>
    </r>
    <r>
      <rPr>
        <sz val="10"/>
        <color theme="1"/>
        <rFont val="맑은 고딕"/>
        <family val="2"/>
        <charset val="129"/>
        <scheme val="minor"/>
      </rPr>
      <t xml:space="preserve">
</t>
    </r>
    <r>
      <rPr>
        <b/>
        <sz val="10"/>
        <color rgb="FFFF0000"/>
        <rFont val="맑은 고딕"/>
        <family val="3"/>
        <charset val="129"/>
        <scheme val="minor"/>
      </rPr>
      <t xml:space="preserve">     Vtc</t>
    </r>
    <r>
      <rPr>
        <sz val="10"/>
        <color theme="1"/>
        <rFont val="맑은 고딕"/>
        <family val="2"/>
        <charset val="129"/>
        <scheme val="minor"/>
      </rPr>
      <t xml:space="preserve"> = 보정값 x 측정전압 / Gain = --------------------- x ------------------------------   (uV) =</t>
    </r>
    <r>
      <rPr>
        <b/>
        <sz val="10"/>
        <color rgb="FFFF0000"/>
        <rFont val="맑은 고딕"/>
        <family val="3"/>
        <charset val="129"/>
        <scheme val="minor"/>
      </rPr>
      <t xml:space="preserve"> ------------------------------- (uV)</t>
    </r>
    <r>
      <rPr>
        <sz val="10"/>
        <color theme="1"/>
        <rFont val="맑은 고딕"/>
        <family val="2"/>
        <charset val="129"/>
        <scheme val="minor"/>
      </rPr>
      <t xml:space="preserve">
  (float)(uV)                                    (CAL_246 - CAL_0)                     210.0                              </t>
    </r>
    <r>
      <rPr>
        <b/>
        <sz val="10"/>
        <color rgb="FFFF0000"/>
        <rFont val="맑은 고딕"/>
        <family val="3"/>
        <charset val="129"/>
        <scheme val="minor"/>
      </rPr>
      <t>(CAL_246 - CAL_0)</t>
    </r>
    <phoneticPr fontId="1" type="noConversion"/>
  </si>
  <si>
    <r>
      <t xml:space="preserve"> - TC 의 특성이 non linear 하므로 단순히 Ttc와 Tcj 를 더해서는 안되며 </t>
    </r>
    <r>
      <rPr>
        <b/>
        <sz val="10"/>
        <color rgb="FFFF0000"/>
        <rFont val="맑은 고딕"/>
        <family val="3"/>
        <charset val="129"/>
        <scheme val="minor"/>
      </rPr>
      <t>반드시</t>
    </r>
    <r>
      <rPr>
        <sz val="10"/>
        <color theme="1"/>
        <rFont val="맑은 고딕"/>
        <family val="2"/>
        <charset val="129"/>
        <scheme val="minor"/>
      </rPr>
      <t xml:space="preserve"> 아래의 순서로 계산 하여야 한다.</t>
    </r>
    <phoneticPr fontId="1" type="noConversion"/>
  </si>
  <si>
    <r>
      <t xml:space="preserve">   1) (5) 항의 공식 이용하여 TC1047 : ADC 값 </t>
    </r>
    <r>
      <rPr>
        <sz val="10"/>
        <color theme="1"/>
        <rFont val="맑은 고딕"/>
        <family val="3"/>
        <charset val="129"/>
      </rPr>
      <t xml:space="preserve">→ </t>
    </r>
    <r>
      <rPr>
        <b/>
        <sz val="10"/>
        <color rgb="FFFF0000"/>
        <rFont val="맑은 고딕"/>
        <family val="3"/>
        <charset val="129"/>
      </rPr>
      <t>Tcj_TC1047</t>
    </r>
    <r>
      <rPr>
        <sz val="10"/>
        <color theme="1"/>
        <rFont val="맑은 고딕"/>
        <family val="3"/>
        <charset val="129"/>
      </rPr>
      <t xml:space="preserve"> (Cold Junction temperature) 계산 한다.</t>
    </r>
    <phoneticPr fontId="1" type="noConversion"/>
  </si>
  <si>
    <t xml:space="preserve">   2) TC1047 은 PCB 에 장착되므로 board 열기에 의해 실제 Tcj 온도 보다 높게 Tcj_TC1047 가 측정 된다. </t>
    <phoneticPr fontId="1" type="noConversion"/>
  </si>
  <si>
    <r>
      <t xml:space="preserve">      따라서 Tcj 를 계산 한다. </t>
    </r>
    <r>
      <rPr>
        <b/>
        <sz val="10"/>
        <color rgb="FFFF0000"/>
        <rFont val="맑은 고딕"/>
        <family val="3"/>
        <charset val="129"/>
        <scheme val="minor"/>
      </rPr>
      <t>Tcj</t>
    </r>
    <r>
      <rPr>
        <sz val="10"/>
        <rFont val="맑은 고딕"/>
        <family val="3"/>
        <charset val="129"/>
        <scheme val="minor"/>
      </rPr>
      <t xml:space="preserve"> = Tcj_TC1047 - mount_offset (</t>
    </r>
    <r>
      <rPr>
        <sz val="10"/>
        <rFont val="맑은 고딕"/>
        <family val="3"/>
        <charset val="129"/>
      </rPr>
      <t>≒ 2.0 °C)</t>
    </r>
    <phoneticPr fontId="1" type="noConversion"/>
  </si>
  <si>
    <r>
      <t xml:space="preserve">   3) TC 온도-전압 table 에서 Tcj 에 해당하는 </t>
    </r>
    <r>
      <rPr>
        <b/>
        <sz val="10"/>
        <color rgb="FFFF0000"/>
        <rFont val="맑은 고딕"/>
        <family val="3"/>
        <charset val="129"/>
        <scheme val="minor"/>
      </rPr>
      <t>Vcj</t>
    </r>
    <r>
      <rPr>
        <sz val="10"/>
        <rFont val="맑은 고딕"/>
        <family val="3"/>
        <charset val="129"/>
        <scheme val="minor"/>
      </rPr>
      <t xml:space="preserve"> 를 찾는다.</t>
    </r>
    <phoneticPr fontId="1" type="noConversion"/>
  </si>
  <si>
    <r>
      <t xml:space="preserve">   4) 위 3-6) 항의 공식 이용하여 </t>
    </r>
    <r>
      <rPr>
        <b/>
        <sz val="10"/>
        <color rgb="FFFF0000"/>
        <rFont val="맑은 고딕"/>
        <family val="3"/>
        <charset val="129"/>
        <scheme val="minor"/>
      </rPr>
      <t>Vtc</t>
    </r>
    <r>
      <rPr>
        <sz val="10"/>
        <rFont val="맑은 고딕"/>
        <family val="3"/>
        <charset val="129"/>
        <scheme val="minor"/>
      </rPr>
      <t xml:space="preserve"> 를 계산한다.</t>
    </r>
    <phoneticPr fontId="1" type="noConversion"/>
  </si>
  <si>
    <r>
      <t xml:space="preserve">   5) 실제 온도에 해당하는 전압, </t>
    </r>
    <r>
      <rPr>
        <b/>
        <sz val="10"/>
        <color rgb="FFFF0000"/>
        <rFont val="맑은 고딕"/>
        <family val="3"/>
        <charset val="129"/>
        <scheme val="minor"/>
      </rPr>
      <t>Vtotal = Vtc + Vcj</t>
    </r>
    <phoneticPr fontId="1" type="noConversion"/>
  </si>
  <si>
    <r>
      <t xml:space="preserve">   6) </t>
    </r>
    <r>
      <rPr>
        <sz val="10"/>
        <rFont val="맑은 고딕"/>
        <family val="3"/>
        <charset val="129"/>
        <scheme val="minor"/>
      </rPr>
      <t>Vtotal</t>
    </r>
    <r>
      <rPr>
        <sz val="10"/>
        <color theme="1"/>
        <rFont val="맑은 고딕"/>
        <family val="2"/>
        <charset val="129"/>
        <scheme val="minor"/>
      </rPr>
      <t xml:space="preserve"> 에 해당하는 온도 </t>
    </r>
    <r>
      <rPr>
        <b/>
        <sz val="10"/>
        <color rgb="FFFF0000"/>
        <rFont val="맑은 고딕"/>
        <family val="3"/>
        <charset val="129"/>
        <scheme val="minor"/>
      </rPr>
      <t>Ttotal</t>
    </r>
    <r>
      <rPr>
        <sz val="10"/>
        <color theme="1"/>
        <rFont val="맑은 고딕"/>
        <family val="2"/>
        <charset val="129"/>
        <scheme val="minor"/>
      </rPr>
      <t xml:space="preserve"> 을 TC table 에서 찾는다.</t>
    </r>
    <phoneticPr fontId="1" type="noConversion"/>
  </si>
  <si>
    <t xml:space="preserve">  - TC 의 상대 온도         0 °C 에 대한 전압 =  0.000 mV --&gt; 이를 simulation 하기 위한 Target resistance = 0 ohm</t>
    <phoneticPr fontId="1" type="noConversion"/>
  </si>
  <si>
    <t>target resistance
= 6079 ohm</t>
    <phoneticPr fontId="1" type="noConversion"/>
  </si>
  <si>
    <t>8. Thermocouple AD conversion handling scheme</t>
    <phoneticPr fontId="1" type="noConversion"/>
  </si>
  <si>
    <t xml:space="preserve">     ADC#0 : TC #0 ADC</t>
    <phoneticPr fontId="1" type="noConversion"/>
  </si>
  <si>
    <t xml:space="preserve">     ADC#2 : Tcj (TC1047) ADC</t>
    <phoneticPr fontId="1" type="noConversion"/>
  </si>
  <si>
    <t xml:space="preserve">   - thermocouple service routine executes at every 10 msec</t>
    <phoneticPr fontId="1" type="noConversion"/>
  </si>
  <si>
    <t xml:space="preserve">   - AD Conversion rate : at every 50 msec per channel</t>
    <phoneticPr fontId="1" type="noConversion"/>
  </si>
  <si>
    <t>0 msec</t>
    <phoneticPr fontId="1" type="noConversion"/>
  </si>
  <si>
    <t>20 msec</t>
  </si>
  <si>
    <t>30 msec</t>
  </si>
  <si>
    <t>40 msec</t>
  </si>
  <si>
    <t>50 msec</t>
  </si>
  <si>
    <t>tc_seq</t>
    <phoneticPr fontId="1" type="noConversion"/>
  </si>
  <si>
    <t>internal ADC #0</t>
    <phoneticPr fontId="1" type="noConversion"/>
  </si>
  <si>
    <t>internal ADC #2</t>
  </si>
  <si>
    <t>calculate</t>
    <phoneticPr fontId="1" type="noConversion"/>
  </si>
  <si>
    <t>conversion</t>
    <phoneticPr fontId="1" type="noConversion"/>
  </si>
  <si>
    <t>temperature</t>
    <phoneticPr fontId="1" type="noConversion"/>
  </si>
  <si>
    <t>do nothing</t>
    <phoneticPr fontId="1" type="noConversion"/>
  </si>
  <si>
    <t>for TC #0</t>
    <phoneticPr fontId="1" type="noConversion"/>
  </si>
  <si>
    <t>for Tcj = TC1047</t>
    <phoneticPr fontId="1" type="noConversion"/>
  </si>
  <si>
    <t>for TC#0, TC#1, Tcj</t>
    <phoneticPr fontId="1" type="noConversion"/>
  </si>
  <si>
    <t>repeat same operation at every 50 msec</t>
    <phoneticPr fontId="1" type="noConversion"/>
  </si>
  <si>
    <t xml:space="preserve">   - MCU internal ADC #0, #2 are used </t>
    <phoneticPr fontId="1" type="noConversion"/>
  </si>
  <si>
    <t>MCU Fault state debugging</t>
    <phoneticPr fontId="1" type="noConversion"/>
  </si>
  <si>
    <t>1. Error_Handler() 관련</t>
    <phoneticPr fontId="1" type="noConversion"/>
  </si>
  <si>
    <t xml:space="preserve">   1) 주로 HAL interface function 수행중 error 발생하는 경우 Error_Handler() 를 call 하도록 되어 있음.</t>
    <phoneticPr fontId="1" type="noConversion"/>
  </si>
  <si>
    <t xml:space="preserve">   2) 기본적으로 제공되는 Error_Handler function 은 아래와 같이 아무런 일도 하지 않고 무한 loop 내에 빠지도록</t>
    <phoneticPr fontId="1" type="noConversion"/>
  </si>
  <si>
    <t xml:space="preserve">      되어 있어 어떠한 원인으로 Error_Handler 로 들어 오게 되었는지 debugging 이 불가능 함.</t>
    <phoneticPr fontId="1" type="noConversion"/>
  </si>
  <si>
    <t xml:space="preserve">   3) Error_Handler() 를 call 하는 원인을 debugging 하기 위해 다음과 같이 수정한다.</t>
    <phoneticPr fontId="1" type="noConversion"/>
  </si>
  <si>
    <t xml:space="preserve">      그러면, Error_Handler 를 call 한 file 정보, line number, function 이름을 print 할 수 있어 debugging 이 용이해 진다.</t>
    <phoneticPr fontId="1" type="noConversion"/>
  </si>
  <si>
    <t xml:space="preserve">      a) main.h 파일에 아래 내용 추가</t>
    <phoneticPr fontId="1" type="noConversion"/>
  </si>
  <si>
    <t xml:space="preserve">        --&gt; 기존 Error_Handler() function call에 파일명, 라인위치, function 이름 의 parameter 를 넘겨 주도록 define 변경</t>
    <phoneticPr fontId="1" type="noConversion"/>
  </si>
  <si>
    <t xml:space="preserve">      b) main.c 파일에 아래 내용 추가</t>
    <phoneticPr fontId="1" type="noConversion"/>
  </si>
  <si>
    <t xml:space="preserve">        --&gt; 기존 Error_Handler() function 대신에 수행할 _Error_Handler() 함수를 만든다.</t>
    <phoneticPr fontId="1" type="noConversion"/>
  </si>
  <si>
    <t xml:space="preserve">      c) 기타 Error_Handler(void) 관련된 compile warning/error 발생하는 부분은 모두 막는다.</t>
    <phoneticPr fontId="1" type="noConversion"/>
  </si>
  <si>
    <t xml:space="preserve">   4) 수행된 결과는 아래와 같이 원인이 되는 파일명, line수, function 이름이 표시 됨.</t>
    <phoneticPr fontId="1" type="noConversion"/>
  </si>
  <si>
    <t>2. HardFault_Handler() 관련</t>
    <phoneticPr fontId="1" type="noConversion"/>
  </si>
  <si>
    <t xml:space="preserve">   1) MCU 동작중 여러가지 이유로 Hard Fault 발생할 수 있으며 이경우 HardFault_Handler() 를 call 하도록 되어 있음.</t>
    <phoneticPr fontId="1" type="noConversion"/>
  </si>
  <si>
    <t xml:space="preserve">   2) 기본적으로 제공되는 HardFault_Handler function 은 아래와 같이 아무런 일도 하지 않고 무한 loop 내에 빠지도록</t>
    <phoneticPr fontId="1" type="noConversion"/>
  </si>
  <si>
    <t xml:space="preserve">      되어 있어 어떠한 원인으로 HardFault_Handler 로 들어 오게 되었는지 debugging 이 불가능 함.</t>
    <phoneticPr fontId="1" type="noConversion"/>
  </si>
  <si>
    <t xml:space="preserve">   3) HardFault 상태의 원인 파악을 위한 정보 print 를 위해 다음과 같이 file 수정이 필요 함.</t>
    <phoneticPr fontId="1" type="noConversion"/>
  </si>
  <si>
    <t xml:space="preserve">      - \Core\Inc\stm32f4xx_it.h 파일 수정</t>
    <phoneticPr fontId="1" type="noConversion"/>
  </si>
  <si>
    <t xml:space="preserve">      - \Core\Src\stm32f4xx_it.c 파일 수정</t>
    <phoneticPr fontId="1" type="noConversion"/>
  </si>
  <si>
    <t xml:space="preserve">   4) HardFault 발생시 다음과 같은 형태로 필요 정보 print 됨.</t>
    <phoneticPr fontId="1" type="noConversion"/>
  </si>
  <si>
    <t>PC 와 LR(return address) 정보로 hard fault 의 원인이</t>
    <phoneticPr fontId="1" type="noConversion"/>
  </si>
  <si>
    <t>되는 지점을 찾아 수정할 수 있음</t>
    <phoneticPr fontId="1" type="noConversion"/>
  </si>
  <si>
    <t>V1.2</t>
  </si>
  <si>
    <t>V0.1</t>
  </si>
  <si>
    <t>ST社 Chip bug로 EXTI 사용을 위해 포트 변경
기존 : RPM (PH10), DIR(PH3)
변경 : RPM (PH3), DIR(PH10)
※ R121, R122 Cross 해야함
※ [07) BLDC] Sheet 참고</t>
    <phoneticPr fontId="1" type="noConversion"/>
  </si>
  <si>
    <t>Reset 시 Level Shifter OE Pin - NRST 연결</t>
    <phoneticPr fontId="1" type="noConversion"/>
  </si>
  <si>
    <t>Board reset 시 PWM 출력이 Low로 고정되면서, BLDC
motor가 최대(무부하) 출력을 하게 됨.
이를 방지하기 위해 아래 내용 적용
1) PWM signal A, B Side Pull-up 저항 추가
2) OE - NRST 연결하여 Reset 시 IC Disable</t>
    <phoneticPr fontId="1" type="noConversion"/>
  </si>
  <si>
    <t>BLDC RPM, EN Port Pin swap</t>
  </si>
  <si>
    <t>BLDC Buffer OE Pin pull up 추가</t>
  </si>
  <si>
    <t>항목</t>
  </si>
  <si>
    <t>시료 #1</t>
  </si>
  <si>
    <t>Remark</t>
  </si>
  <si>
    <t>1. Power</t>
  </si>
  <si>
    <t>12V(11.99V) output</t>
  </si>
  <si>
    <t xml:space="preserve">  12V(11.99V) ripple (mVpp)</t>
  </si>
  <si>
    <t>5V(5.289V) output</t>
  </si>
  <si>
    <t xml:space="preserve">  5V(5.289V) ripple (mVpp)</t>
  </si>
  <si>
    <t>5V(A5V) output</t>
  </si>
  <si>
    <t xml:space="preserve">  5V(A5V) ripple (mVpp)</t>
  </si>
  <si>
    <t>3.3V output</t>
  </si>
  <si>
    <t xml:space="preserve">  3.3V ripple (mVpp)</t>
  </si>
  <si>
    <t>2. F/W upload</t>
  </si>
  <si>
    <t>IAP image upload</t>
  </si>
  <si>
    <t>Application image upload</t>
  </si>
  <si>
    <t>3. Board
   Rework</t>
  </si>
  <si>
    <t>V/I Convert 저항값 수정</t>
  </si>
  <si>
    <t>4. UART</t>
  </si>
  <si>
    <t xml:space="preserve"> UART #1 (DEBUG)</t>
  </si>
  <si>
    <t xml:space="preserve"> UART #2 (RS232)</t>
  </si>
  <si>
    <t xml:space="preserve"> UART #3 (Panel PC)</t>
  </si>
  <si>
    <t xml:space="preserve"> Ethernet</t>
  </si>
  <si>
    <t>5. Calibration</t>
  </si>
  <si>
    <t xml:space="preserve"> RTD calibration</t>
  </si>
  <si>
    <t xml:space="preserve"> TC calibration</t>
  </si>
  <si>
    <t xml:space="preserve"> 4~20mA OUT 0 calibration</t>
  </si>
  <si>
    <t>6. I/O read/write</t>
  </si>
  <si>
    <t>Parallel input read (8p)</t>
  </si>
  <si>
    <t>Parallel output write (4p)</t>
  </si>
  <si>
    <t>Relay contact input read (4p)</t>
  </si>
  <si>
    <t>Relay contact output write (8p)</t>
  </si>
  <si>
    <t>Sensor input#1 (8p)</t>
  </si>
  <si>
    <t>Sensor input#2 (8p)</t>
  </si>
  <si>
    <t>24V output#1 write (8p)</t>
  </si>
  <si>
    <t>24V output#2 write (8p)</t>
  </si>
  <si>
    <t>Micro SD card</t>
  </si>
  <si>
    <t>BLDC Motor output</t>
  </si>
  <si>
    <t>BLDC Motor Input</t>
  </si>
  <si>
    <t>STX</t>
    <phoneticPr fontId="1" type="noConversion"/>
  </si>
  <si>
    <t>R</t>
    <phoneticPr fontId="1" type="noConversion"/>
  </si>
  <si>
    <t>ST10 :  identify state</t>
    <phoneticPr fontId="1" type="noConversion"/>
  </si>
  <si>
    <t>valid ACK</t>
    <phoneticPr fontId="1" type="noConversion"/>
  </si>
  <si>
    <t>- read some registers</t>
    <phoneticPr fontId="1" type="noConversion"/>
  </si>
  <si>
    <t>no ACK</t>
    <phoneticPr fontId="1" type="noConversion"/>
  </si>
  <si>
    <t>- wait ACK</t>
    <phoneticPr fontId="1" type="noConversion"/>
  </si>
  <si>
    <t>Hamilton syringe pump (RS485)</t>
    <phoneticPr fontId="1" type="noConversion"/>
  </si>
  <si>
    <t xml:space="preserve">1. PSD4 (24VDC) </t>
    <phoneticPr fontId="1" type="noConversion"/>
  </si>
  <si>
    <t xml:space="preserve">   - RS-485 interface : D-sub 15p (with CAN, RS232)</t>
    <phoneticPr fontId="1" type="noConversion"/>
  </si>
  <si>
    <t>PSD4 receptacle</t>
    <phoneticPr fontId="1" type="noConversion"/>
  </si>
  <si>
    <t xml:space="preserve">   - Hamilton terminal protocol</t>
    <phoneticPr fontId="1" type="noConversion"/>
  </si>
  <si>
    <t>2. Terminal Protocol</t>
    <phoneticPr fontId="1" type="noConversion"/>
  </si>
  <si>
    <t xml:space="preserve">   - 9600 bps, 8 data bit, 1 stop bit, none parity</t>
    <phoneticPr fontId="1" type="noConversion"/>
  </si>
  <si>
    <t>COMMAND</t>
  </si>
  <si>
    <t>DATA CODE (ASCII)</t>
  </si>
  <si>
    <t>DATA CORDING(HEX)</t>
  </si>
  <si>
    <t>DESCRIPTION</t>
  </si>
  <si>
    <t>초기화 (좌측)</t>
  </si>
  <si>
    <t>"/1ZR" 0D 0A</t>
  </si>
  <si>
    <t>2F 31 5A 52 0D 0A</t>
  </si>
  <si>
    <t>ASC=&gt;HEX</t>
  </si>
  <si>
    <t>* 1번 콘트롤러 디스펜서 초기화(좌측 사이드 기준= Input)</t>
  </si>
  <si>
    <t>초기화 (우측)</t>
  </si>
  <si>
    <t>"/1YR" 0D 0A</t>
  </si>
  <si>
    <t>2F 31 59 52 0D 0A</t>
  </si>
  <si>
    <t>* 1번 콘트롤러 디스펜서 초기화(우측 사이드 기준= Input)</t>
  </si>
  <si>
    <t>현재상태 묻기</t>
  </si>
  <si>
    <t>"/1?" 0D 0A</t>
  </si>
  <si>
    <t>2F 31 3F 0D 0A</t>
  </si>
  <si>
    <t>* 1번 콘트롤러 주사기 현재 위치 상태 묻기</t>
  </si>
  <si>
    <t>1번 주사기 현재상태 묻기</t>
  </si>
  <si>
    <t>충전(Input)</t>
  </si>
  <si>
    <t>2F 31 49 41 33 30 30 30 52 0D 0A</t>
  </si>
  <si>
    <t>* PORT 1번(Input)으로 오일을 3000 STEP으로 충전한다</t>
  </si>
  <si>
    <t>토출(Output)</t>
  </si>
  <si>
    <t>2F 31 4F 44 31 30 30 52 0D 0A</t>
  </si>
  <si>
    <t>* PORT 2번(Output)으로 오일을 100 STEP 토출한다</t>
  </si>
  <si>
    <t>충전/반복토출</t>
  </si>
  <si>
    <t>2F 31 49 41 33 30 30 30 4D 31 30 30 
30 67 4F 44 31 30 30 47 35 0D 0A</t>
  </si>
  <si>
    <t>* 노즐1번으로 3000스탭 충전하고 노즐2번으로 
  100스탭으로 5번 연속 반복하여 토출한다(M1000-&gt;1초 지연)</t>
  </si>
  <si>
    <t>모타 속도설정 이동</t>
  </si>
  <si>
    <t>2F 31 53 31 30 49 31 41 32 30 30 4F 32
44 31 30 30 47 31 30 52 0D 0A</t>
  </si>
  <si>
    <t>* 속도 10레벨값(3.7초)으로 Input으로 3000스탭 절대위치로 충전한다.</t>
  </si>
  <si>
    <t>모타 속도설정</t>
  </si>
  <si>
    <t>"/1S10R" 0D 0A</t>
  </si>
  <si>
    <t>2F 31 53 31 30 52 0D 0A</t>
  </si>
  <si>
    <t>* 속도를 10레벨(3.7초)로 설정한다(레벨값이 낮을수록 모타속도는 빠르다)</t>
  </si>
  <si>
    <t>분해능(Resolution)설정</t>
  </si>
  <si>
    <t>"/1N1R" 0D 0A</t>
  </si>
  <si>
    <t>2F 31 4E 31 52 OD OA</t>
  </si>
  <si>
    <t>* 고 분해능(24,000)으로 설정한다.(N0R은 저 분해능-3000)</t>
  </si>
  <si>
    <t>긴급정지 명령</t>
  </si>
  <si>
    <t>"/1T" 0D 0A</t>
  </si>
  <si>
    <t>2F 31 54 0D 0A</t>
  </si>
  <si>
    <t># 헥사코드 = 아스키코드</t>
  </si>
  <si>
    <t>0D = CR</t>
  </si>
  <si>
    <t>0A = LF</t>
  </si>
  <si>
    <t>2F = /</t>
  </si>
  <si>
    <t>5A = Z</t>
  </si>
  <si>
    <t>52 = R</t>
  </si>
  <si>
    <t>3F = ?</t>
  </si>
  <si>
    <t>49 = I</t>
  </si>
  <si>
    <t>41 = A</t>
  </si>
  <si>
    <t>44 = D</t>
  </si>
  <si>
    <t>30 = 0</t>
  </si>
  <si>
    <t>31 = 1</t>
  </si>
  <si>
    <t>32 = 2</t>
  </si>
  <si>
    <t>33 = 3</t>
  </si>
  <si>
    <t>34 = 4</t>
  </si>
  <si>
    <t>35 = 5</t>
  </si>
  <si>
    <t>36 = 6</t>
  </si>
  <si>
    <t>37 = 7</t>
  </si>
  <si>
    <t>[ " " = 아스키 코드값, 별도 표시가 없으면 헥사코드값 ]</t>
  </si>
  <si>
    <r>
      <t>* 현재 동작중인 모타를 긴급 정지한다 (</t>
    </r>
    <r>
      <rPr>
        <b/>
        <sz val="10"/>
        <color rgb="FFFF0000"/>
        <rFont val="맑은 고딕"/>
        <family val="3"/>
        <charset val="129"/>
        <scheme val="minor"/>
      </rPr>
      <t>시린지 동작 중 정지 불가</t>
    </r>
    <r>
      <rPr>
        <sz val="10"/>
        <rFont val="맑은 고딕"/>
        <family val="3"/>
        <charset val="129"/>
        <scheme val="minor"/>
      </rPr>
      <t>)</t>
    </r>
    <phoneticPr fontId="1" type="noConversion"/>
  </si>
  <si>
    <t>- send 'YR' cmd</t>
    <phoneticPr fontId="1" type="noConversion"/>
  </si>
  <si>
    <t>ST00 : Syringe detect &amp; init state</t>
    <phoneticPr fontId="1" type="noConversion"/>
  </si>
  <si>
    <t xml:space="preserve">  1) syringe status</t>
    <phoneticPr fontId="1" type="noConversion"/>
  </si>
  <si>
    <t xml:space="preserve">  2) syringe position</t>
    <phoneticPr fontId="1" type="noConversion"/>
  </si>
  <si>
    <t xml:space="preserve">  3) syringe mode</t>
    <phoneticPr fontId="1" type="noConversion"/>
  </si>
  <si>
    <t xml:space="preserve">  4) valve status</t>
    <phoneticPr fontId="1" type="noConversion"/>
  </si>
  <si>
    <t xml:space="preserve">  5) valve position</t>
    <phoneticPr fontId="1" type="noConversion"/>
  </si>
  <si>
    <t>- check initialized status</t>
    <phoneticPr fontId="1" type="noConversion"/>
  </si>
  <si>
    <t>init. Complete</t>
    <phoneticPr fontId="1" type="noConversion"/>
  </si>
  <si>
    <t>ST20 :  Stop &amp; Idle</t>
    <phoneticPr fontId="1" type="noConversion"/>
  </si>
  <si>
    <t>- check the ready status</t>
    <phoneticPr fontId="1" type="noConversion"/>
  </si>
  <si>
    <t xml:space="preserve">  1) input (0-24000)</t>
    <phoneticPr fontId="1" type="noConversion"/>
  </si>
  <si>
    <t xml:space="preserve">  2) output (0-24000)</t>
    <phoneticPr fontId="1" type="noConversion"/>
  </si>
  <si>
    <t>- wait pump control cmd</t>
    <phoneticPr fontId="1" type="noConversion"/>
  </si>
  <si>
    <t>not input cmd (Idle)</t>
    <phoneticPr fontId="1" type="noConversion"/>
  </si>
  <si>
    <t>ST40 :  Error state</t>
    <phoneticPr fontId="1" type="noConversion"/>
  </si>
  <si>
    <t>ST30 :  Run state</t>
    <phoneticPr fontId="1" type="noConversion"/>
  </si>
  <si>
    <t>- control valve &amp; syringe pump</t>
    <phoneticPr fontId="1" type="noConversion"/>
  </si>
  <si>
    <t>- check the syringe position</t>
    <phoneticPr fontId="1" type="noConversion"/>
  </si>
  <si>
    <t>- check syringe moving done</t>
    <phoneticPr fontId="1" type="noConversion"/>
  </si>
  <si>
    <t xml:space="preserve">  Error event</t>
    <phoneticPr fontId="1" type="noConversion"/>
  </si>
  <si>
    <t>syringe position != control value</t>
    <phoneticPr fontId="1" type="noConversion"/>
  </si>
  <si>
    <t xml:space="preserve">input control cmd </t>
    <phoneticPr fontId="1" type="noConversion"/>
  </si>
  <si>
    <t>(run event)</t>
    <phoneticPr fontId="1" type="noConversion"/>
  </si>
  <si>
    <t>syringe moving complete</t>
    <phoneticPr fontId="1" type="noConversion"/>
  </si>
  <si>
    <t>(stop event)</t>
    <phoneticPr fontId="1" type="noConversion"/>
  </si>
  <si>
    <t>1. Protocol 정의</t>
    <phoneticPr fontId="1" type="noConversion"/>
  </si>
  <si>
    <t>L-Titrator SW IO Protocol</t>
    <phoneticPr fontId="1" type="noConversion"/>
  </si>
  <si>
    <t>Line #</t>
    <phoneticPr fontId="1" type="noConversion"/>
  </si>
  <si>
    <t>Value range</t>
    <phoneticPr fontId="1" type="noConversion"/>
  </si>
  <si>
    <t>Example code</t>
    <phoneticPr fontId="1" type="noConversion"/>
  </si>
  <si>
    <t>Protocol ID</t>
    <phoneticPr fontId="1" type="noConversion"/>
  </si>
  <si>
    <t>Error code</t>
    <phoneticPr fontId="1" type="noConversion"/>
  </si>
  <si>
    <t>Model</t>
    <phoneticPr fontId="1" type="noConversion"/>
  </si>
  <si>
    <t>0 : OFF, 1 : ON
LSB -&gt; MSB</t>
    <phoneticPr fontId="1" type="noConversion"/>
  </si>
  <si>
    <t>02h &lt;CR&gt;&lt;LF&gt;</t>
    <phoneticPr fontId="1" type="noConversion"/>
  </si>
  <si>
    <t>AAh &lt;CR&gt;&lt;LF&gt;</t>
    <phoneticPr fontId="1" type="noConversion"/>
  </si>
  <si>
    <t>0001 &lt;CR&gt;&lt;LF&gt;</t>
    <phoneticPr fontId="1" type="noConversion"/>
  </si>
  <si>
    <t>0 &lt;CR&gt;&lt;LF&gt;</t>
    <phoneticPr fontId="1" type="noConversion"/>
  </si>
  <si>
    <t>Alarm Input</t>
    <phoneticPr fontId="1" type="noConversion"/>
  </si>
  <si>
    <t>Analog input (CH 1)</t>
    <phoneticPr fontId="1" type="noConversion"/>
  </si>
  <si>
    <t>0 : L-titrator
1 .. 9 : TBD</t>
    <phoneticPr fontId="1" type="noConversion"/>
  </si>
  <si>
    <t>0000 : No error
0001 .. 9999 : TBD</t>
    <phoneticPr fontId="1" type="noConversion"/>
  </si>
  <si>
    <t>Analog input (CH 2)</t>
  </si>
  <si>
    <t>Analog input (CH 3)</t>
  </si>
  <si>
    <t>Analog input (CH 4)</t>
  </si>
  <si>
    <t>Analog output (CH 1)</t>
    <phoneticPr fontId="1" type="noConversion"/>
  </si>
  <si>
    <t>Analog output (CH 2)</t>
  </si>
  <si>
    <t>Analog output (CH 3)</t>
  </si>
  <si>
    <t>Analog output (CH 4)</t>
  </si>
  <si>
    <t>Temperature (RTD)</t>
    <phoneticPr fontId="1" type="noConversion"/>
  </si>
  <si>
    <t>Temperature (TC)</t>
    <phoneticPr fontId="1" type="noConversion"/>
  </si>
  <si>
    <t>02800 &lt;CR&gt;&lt;LF&gt;</t>
    <phoneticPr fontId="1" type="noConversion"/>
  </si>
  <si>
    <t>Relay Input</t>
    <phoneticPr fontId="1" type="noConversion"/>
  </si>
  <si>
    <t>Relay Output</t>
    <phoneticPr fontId="1" type="noConversion"/>
  </si>
  <si>
    <t>11000010 &lt;CR&gt;&lt;LF&gt;</t>
    <phoneticPr fontId="1" type="noConversion"/>
  </si>
  <si>
    <t>Parallel Input</t>
    <phoneticPr fontId="1" type="noConversion"/>
  </si>
  <si>
    <t>Parallel Output</t>
    <phoneticPr fontId="1" type="noConversion"/>
  </si>
  <si>
    <t>00011110&lt;CR&gt;&lt;LF&gt;</t>
    <phoneticPr fontId="1" type="noConversion"/>
  </si>
  <si>
    <t>0010 &lt;CR&gt;&lt;LF&gt;</t>
    <phoneticPr fontId="1" type="noConversion"/>
  </si>
  <si>
    <t>0001111000000010 &lt;CR&gt;&lt;LF&gt;</t>
    <phoneticPr fontId="1" type="noConversion"/>
  </si>
  <si>
    <t>0 : OFF, 1 : ON</t>
    <phoneticPr fontId="1" type="noConversion"/>
  </si>
  <si>
    <t>bit #</t>
    <phoneticPr fontId="1" type="noConversion"/>
  </si>
  <si>
    <t>LSB</t>
    <phoneticPr fontId="1" type="noConversion"/>
  </si>
  <si>
    <t>MSB</t>
    <phoneticPr fontId="1" type="noConversion"/>
  </si>
  <si>
    <t>Leak #1</t>
    <phoneticPr fontId="1" type="noConversion"/>
  </si>
  <si>
    <t>Leak #2</t>
    <phoneticPr fontId="1" type="noConversion"/>
  </si>
  <si>
    <t>Level #1</t>
    <phoneticPr fontId="1" type="noConversion"/>
  </si>
  <si>
    <t>Level #2</t>
    <phoneticPr fontId="1" type="noConversion"/>
  </si>
  <si>
    <t>Door</t>
    <phoneticPr fontId="1" type="noConversion"/>
  </si>
  <si>
    <t>Exhaust</t>
    <phoneticPr fontId="1" type="noConversion"/>
  </si>
  <si>
    <t>Interlock</t>
    <phoneticPr fontId="1" type="noConversion"/>
  </si>
  <si>
    <t>E - Stop</t>
    <phoneticPr fontId="1" type="noConversion"/>
  </si>
  <si>
    <t>FAN #1</t>
    <phoneticPr fontId="1" type="noConversion"/>
  </si>
  <si>
    <t>FAN #2</t>
  </si>
  <si>
    <t>FAN #3</t>
  </si>
  <si>
    <t>FAN #4</t>
  </si>
  <si>
    <t>Reserved #1</t>
    <phoneticPr fontId="1" type="noConversion"/>
  </si>
  <si>
    <t>Reserved #2</t>
  </si>
  <si>
    <t>Reserved #3</t>
  </si>
  <si>
    <t>Reserved #4</t>
  </si>
  <si>
    <t>0 .. 20000 (0.00 ~ 200.00℃)</t>
    <phoneticPr fontId="1" type="noConversion"/>
  </si>
  <si>
    <t>050 &lt;CR&gt;&lt;LF&gt;</t>
    <phoneticPr fontId="1" type="noConversion"/>
  </si>
  <si>
    <t>0 .. 99999</t>
    <phoneticPr fontId="1" type="noConversion"/>
  </si>
  <si>
    <t>04800 &lt;CR&gt;&lt;LF&gt;</t>
    <phoneticPr fontId="1" type="noConversion"/>
  </si>
  <si>
    <t>Solenoid Output</t>
    <phoneticPr fontId="1" type="noConversion"/>
  </si>
  <si>
    <t>Syringe Control</t>
    <phoneticPr fontId="1" type="noConversion"/>
  </si>
  <si>
    <t>ETX</t>
    <phoneticPr fontId="1" type="noConversion"/>
  </si>
  <si>
    <t>03h &lt;CR&gt;&lt;LF&gt;</t>
    <phoneticPr fontId="1" type="noConversion"/>
  </si>
  <si>
    <t>R/W</t>
  </si>
  <si>
    <t>R/W</t>
    <phoneticPr fontId="1" type="noConversion"/>
  </si>
  <si>
    <t>PC → Board</t>
    <phoneticPr fontId="1" type="noConversion"/>
  </si>
  <si>
    <t>Board → PC
(Feedback)</t>
    <phoneticPr fontId="1" type="noConversion"/>
  </si>
  <si>
    <t>R</t>
  </si>
  <si>
    <t>BBh &lt;CR&gt;&lt;LF&gt;</t>
    <phoneticPr fontId="1" type="noConversion"/>
  </si>
  <si>
    <t>xxxx &lt;CR&gt;&lt;LF&gt;</t>
    <phoneticPr fontId="1" type="noConversion"/>
  </si>
  <si>
    <t xml:space="preserve"> ※ x : don't care bit</t>
    <phoneticPr fontId="1" type="noConversion"/>
  </si>
  <si>
    <t>x &lt;CR&gt;&lt;LF&gt;</t>
    <phoneticPr fontId="1" type="noConversion"/>
  </si>
  <si>
    <t>xxxxxxxx&lt;CR&gt;&lt;LF&gt;</t>
    <phoneticPr fontId="1" type="noConversion"/>
  </si>
  <si>
    <t>xxxxxxxxxxxxxxxx &lt;CR&gt;&lt;LF&gt;</t>
    <phoneticPr fontId="1" type="noConversion"/>
  </si>
  <si>
    <t>xxxxx &lt;CR&gt;&lt;LF&gt;</t>
    <phoneticPr fontId="1" type="noConversion"/>
  </si>
  <si>
    <t>00010010010100 &lt;CR&gt;&lt;LF&gt;</t>
    <phoneticPr fontId="1" type="noConversion"/>
  </si>
  <si>
    <t>Stir. Control</t>
    <phoneticPr fontId="1" type="noConversion"/>
  </si>
  <si>
    <t>Stir. RPM read</t>
    <phoneticPr fontId="1" type="noConversion"/>
  </si>
  <si>
    <t>0 .. 4 bit : 0 .. 24000 (position)
5 .. 6 bit : 0 .. 40 (velocity)
7 bit : 1-In, 2-Out (valve ctrl)</t>
    <phoneticPr fontId="1" type="noConversion"/>
  </si>
  <si>
    <t xml:space="preserve">  Input : 11015000 &lt;CR&gt;&lt;LF&gt;
Output : 21000000 &lt;CR&gt;&lt;LF&gt;</t>
    <phoneticPr fontId="1" type="noConversion"/>
  </si>
  <si>
    <t>0 .. 100 (velocity %)
(&lt;20 : Off)</t>
    <phoneticPr fontId="1" type="noConversion"/>
  </si>
  <si>
    <t>"/1IA3000R" 0D 0A</t>
    <phoneticPr fontId="1" type="noConversion"/>
  </si>
  <si>
    <t>"/1OD100R" 0D 0A</t>
    <phoneticPr fontId="1" type="noConversion"/>
  </si>
  <si>
    <t>"/1IA3000M1000gOD100G5R" 0D 0A</t>
    <phoneticPr fontId="1" type="noConversion"/>
  </si>
  <si>
    <t>"/1S10IA3000R"0D 0A</t>
    <phoneticPr fontId="1" type="noConversion"/>
  </si>
  <si>
    <t>3. Operation State Machine Diagram</t>
    <phoneticPr fontId="1" type="noConversion"/>
  </si>
  <si>
    <t>1. STM32F407 Ethernet 기능 관련 보완 필요 항목</t>
    <phoneticPr fontId="1" type="noConversion"/>
  </si>
  <si>
    <t xml:space="preserve">   1) LAN cable connect/disconnect 에 대한 notification 추가 필요 </t>
    <phoneticPr fontId="1" type="noConversion"/>
  </si>
  <si>
    <t xml:space="preserve">   2) ST 에서 제공하는 source 가 Booting 시 처리하는 작업이 비 효율적으로 구성되어 있어 booting 시 소요 시간이 아래와 같이 다름</t>
    <phoneticPr fontId="1" type="noConversion"/>
  </si>
  <si>
    <t xml:space="preserve">      - LAN disconnect 시 LWIP init 시간 : 현재 5초 소요</t>
    <phoneticPr fontId="1" type="noConversion"/>
  </si>
  <si>
    <t xml:space="preserve">      - LAN connect 시 LWIP init 시간 : 현재 2초 소요</t>
    <phoneticPr fontId="1" type="noConversion"/>
  </si>
  <si>
    <t>2. STM32F407 Ethernet Source 작업시 주의 사항</t>
    <phoneticPr fontId="1" type="noConversion"/>
  </si>
  <si>
    <t xml:space="preserve">   1) Cubemx 에서 source generation 한 경우 반드시 다음 file 들은 reference file 과 비교하여 수정사항 적용 해야 함</t>
    <phoneticPr fontId="1" type="noConversion"/>
  </si>
  <si>
    <t xml:space="preserve">       --&gt;  1-2) SW작업방법에 표시한 파일들 (총 12 개)</t>
    <phoneticPr fontId="1" type="noConversion"/>
  </si>
  <si>
    <t xml:space="preserve">   2) watchdog enable 시점 : 반드시 LWIP_init 완료된 이후 watchdog 초기화 및 enable 되어야 함.</t>
    <phoneticPr fontId="1" type="noConversion"/>
  </si>
  <si>
    <t xml:space="preserve">      - watchdog reset 시간은 2 sec 를 사용중이며 LWIP_init() 함수 수행에 시간이 많이 소요되므로 …</t>
    <phoneticPr fontId="1" type="noConversion"/>
  </si>
  <si>
    <t xml:space="preserve">   3) Cubemx 에서 RTOS 관련 설정 변경 필요한 부분</t>
    <phoneticPr fontId="1" type="noConversion"/>
  </si>
  <si>
    <t xml:space="preserve">      - FreeRTOS : MINIMAL_STACK_SIZE = 256 word 로 수정해야 함</t>
    <phoneticPr fontId="1" type="noConversion"/>
  </si>
  <si>
    <t xml:space="preserve">      - FreeRTOS : TOTAL_HEAP_SIZE = 32768 byte 로 수정해야 함</t>
    <phoneticPr fontId="1" type="noConversion"/>
  </si>
  <si>
    <t xml:space="preserve">      - FreeRTOS : CHECK_FOR_STACK_OVERFLOW = Option 2 로 수정해야 함</t>
    <phoneticPr fontId="1" type="noConversion"/>
  </si>
  <si>
    <t xml:space="preserve">      - FreeRTOS : USE_TRACE_FACILITY = enable 로 수정해야 함</t>
    <phoneticPr fontId="1" type="noConversion"/>
  </si>
  <si>
    <t xml:space="preserve">      - FreeRTOS : USE_STATS_FORMATTING_FUNCTIONS = enable 로 수정해야 함</t>
    <phoneticPr fontId="1" type="noConversion"/>
  </si>
  <si>
    <t xml:space="preserve">      - PHY address 는 반드시 1로 할 것</t>
    <phoneticPr fontId="1" type="noConversion"/>
  </si>
  <si>
    <t>3. Ethernet 연결 시험 방법</t>
    <phoneticPr fontId="1" type="noConversion"/>
  </si>
  <si>
    <t xml:space="preserve">   1) board network 정보</t>
    <phoneticPr fontId="1" type="noConversion"/>
  </si>
  <si>
    <t xml:space="preserve">      - IP : 192.168.10.100</t>
    <phoneticPr fontId="1" type="noConversion"/>
  </si>
  <si>
    <t xml:space="preserve"> - net mask : 255.255.255.0</t>
    <phoneticPr fontId="1" type="noConversion"/>
  </si>
  <si>
    <t xml:space="preserve"> - gateway : 0.0.0.0 (지정 안함)</t>
    <phoneticPr fontId="1" type="noConversion"/>
  </si>
  <si>
    <t xml:space="preserve">      - UDP port : 7000 (PC 와 CMD/EVT 주고 받기 위한 UDP port #)</t>
    <phoneticPr fontId="1" type="noConversion"/>
  </si>
  <si>
    <t xml:space="preserve">      - UDP port : 7002 (PC 와 serial comm. 을 위한 UDP port #)</t>
    <phoneticPr fontId="1" type="noConversion"/>
  </si>
  <si>
    <t xml:space="preserve">      - TCP telnet port : 23 (PC 와 serial comm. 을 위한 TCP port #)</t>
    <phoneticPr fontId="1" type="noConversion"/>
  </si>
  <si>
    <t xml:space="preserve">   2) TCP connection</t>
    <phoneticPr fontId="1" type="noConversion"/>
  </si>
  <si>
    <t xml:space="preserve">      - putty 에서 telnet(port = 23) 연결하면 TCP 로 connection 됨.</t>
    <phoneticPr fontId="1" type="noConversion"/>
  </si>
  <si>
    <t xml:space="preserve">      - putty telnet 설정 : terminal --&gt; local echo off, local line editing off</t>
    <phoneticPr fontId="1" type="noConversion"/>
  </si>
  <si>
    <t xml:space="preserve">   3) UDP </t>
    <phoneticPr fontId="1" type="noConversion"/>
  </si>
  <si>
    <t xml:space="preserve">      - UDP 송수신 시험을 위한 별도의 tool program 이 있어야 함. (ex. Hercules)</t>
    <phoneticPr fontId="1" type="noConversion"/>
  </si>
  <si>
    <t xml:space="preserve">      - UDP 기능을 위해 server / client 로 구분하여 2개의 task 로 동작 해야 함.</t>
    <phoneticPr fontId="1" type="noConversion"/>
  </si>
  <si>
    <t xml:space="preserve">        1) UDP_CE_Task : UDP server 로 구성되며 PC CMD Rx 및 이에 대한 EVT Tx 담당</t>
    <phoneticPr fontId="1" type="noConversion"/>
  </si>
  <si>
    <t xml:space="preserve">        3) UDP_SC_Task : UDP server 로 구성되며 PC 와 serial comm. 을 담당</t>
    <phoneticPr fontId="1" type="noConversion"/>
  </si>
  <si>
    <t>4. UDP protocol 시험을 위한 text</t>
    <phoneticPr fontId="1" type="noConversion"/>
  </si>
  <si>
    <t xml:space="preserve">   - UDP protocol 시험을 위한 CMD text</t>
    <phoneticPr fontId="1" type="noConversion"/>
  </si>
  <si>
    <t xml:space="preserve">  1) mode set CMD</t>
    <phoneticPr fontId="1" type="noConversion"/>
  </si>
  <si>
    <t xml:space="preserve">    a) valid cmd</t>
    <phoneticPr fontId="1" type="noConversion"/>
  </si>
  <si>
    <t>full close</t>
    <phoneticPr fontId="1" type="noConversion"/>
  </si>
  <si>
    <t>$10$00$00$00</t>
    <phoneticPr fontId="1" type="noConversion"/>
  </si>
  <si>
    <t>full open</t>
    <phoneticPr fontId="1" type="noConversion"/>
  </si>
  <si>
    <t>$10$00$00$01</t>
    <phoneticPr fontId="1" type="noConversion"/>
  </si>
  <si>
    <t>auto mode</t>
    <phoneticPr fontId="1" type="noConversion"/>
  </si>
  <si>
    <t>$10$00$00$02</t>
    <phoneticPr fontId="1" type="noConversion"/>
  </si>
  <si>
    <t>manual mode</t>
    <phoneticPr fontId="1" type="noConversion"/>
  </si>
  <si>
    <t>$10$00$00$03</t>
    <phoneticPr fontId="1" type="noConversion"/>
  </si>
  <si>
    <t xml:space="preserve">    b) invalid cmd</t>
    <phoneticPr fontId="1" type="noConversion"/>
  </si>
  <si>
    <t>length error</t>
    <phoneticPr fontId="1" type="noConversion"/>
  </si>
  <si>
    <t>$10$00$00$03$02</t>
    <phoneticPr fontId="1" type="noConversion"/>
  </si>
  <si>
    <t xml:space="preserve">    c) invalid cmd</t>
    <phoneticPr fontId="1" type="noConversion"/>
  </si>
  <si>
    <t>cmd error</t>
    <phoneticPr fontId="1" type="noConversion"/>
  </si>
  <si>
    <t>$10$00$00$04</t>
    <phoneticPr fontId="1" type="noConversion"/>
  </si>
  <si>
    <t xml:space="preserve">  2) autotune set CMD</t>
    <phoneticPr fontId="1" type="noConversion"/>
  </si>
  <si>
    <t>ALD tuning start</t>
    <phoneticPr fontId="1" type="noConversion"/>
  </si>
  <si>
    <t>$20$00$00$01$00$01$00$00$00$10$00$02$00$00$00$03$00$00$00$04$00$00</t>
    <phoneticPr fontId="1" type="noConversion"/>
  </si>
  <si>
    <t xml:space="preserve">    b) valid cmd</t>
    <phoneticPr fontId="1" type="noConversion"/>
  </si>
  <si>
    <t>temp tuning start</t>
    <phoneticPr fontId="1" type="noConversion"/>
  </si>
  <si>
    <r>
      <t>100</t>
    </r>
    <r>
      <rPr>
        <sz val="10"/>
        <color theme="1"/>
        <rFont val="맑은 고딕"/>
        <family val="3"/>
        <charset val="129"/>
      </rPr>
      <t>°C</t>
    </r>
    <r>
      <rPr>
        <sz val="10"/>
        <color theme="1"/>
        <rFont val="맑은 고딕"/>
        <family val="2"/>
        <charset val="129"/>
        <scheme val="minor"/>
      </rPr>
      <t xml:space="preserve"> (100x10^5=0x989680)</t>
    </r>
    <phoneticPr fontId="1" type="noConversion"/>
  </si>
  <si>
    <t>$20$00$00$02$00$98$96$80$0e$10$00$00$27$10$00$00$00$64$00$00$03$e8</t>
    <phoneticPr fontId="1" type="noConversion"/>
  </si>
  <si>
    <t>timeout = 3600 sec(= 0x0e10)</t>
    <phoneticPr fontId="1" type="noConversion"/>
  </si>
  <si>
    <t>timeout = 60 sec(= 0x003c)</t>
    <phoneticPr fontId="1" type="noConversion"/>
  </si>
  <si>
    <t>$20$00$00$02$00$98$96$80$00$3c$00$00$27$10$00$00$00$64$00$00$03$e8</t>
    <phoneticPr fontId="1" type="noConversion"/>
  </si>
  <si>
    <t>Kp=10.0(10x10^3 = 0x2710)</t>
    <phoneticPr fontId="1" type="noConversion"/>
  </si>
  <si>
    <t>99.5C(=0x97_d330)</t>
    <phoneticPr fontId="1" type="noConversion"/>
  </si>
  <si>
    <t>$20$00$00$02$00$97$d3$30$00$3c$00$00$27$10$00$00$00$64$00$00$03$e8</t>
    <phoneticPr fontId="1" type="noConversion"/>
  </si>
  <si>
    <t>Ki=0.1(0.1x10^3 = 0x64)</t>
    <phoneticPr fontId="1" type="noConversion"/>
  </si>
  <si>
    <t>Kd=1(1x10^3 = 0x03e8)</t>
    <phoneticPr fontId="1" type="noConversion"/>
  </si>
  <si>
    <t xml:space="preserve">    c) valid cmd</t>
    <phoneticPr fontId="1" type="noConversion"/>
  </si>
  <si>
    <t>tuning stop</t>
    <phoneticPr fontId="1" type="noConversion"/>
  </si>
  <si>
    <t>$20$00$00$03$00$01$00$00$00$10$00$02$00$00$00$03$00$00$00$04$00$00</t>
    <phoneticPr fontId="1" type="noConversion"/>
  </si>
  <si>
    <t xml:space="preserve">    d) invalid cmd</t>
    <phoneticPr fontId="1" type="noConversion"/>
  </si>
  <si>
    <t>$20$00$00$04$00$01$00$00$00$10$00$02$00$00$00$03$00$00$00$04$00$00</t>
    <phoneticPr fontId="1" type="noConversion"/>
  </si>
  <si>
    <t xml:space="preserve">  3) recipe set CMD</t>
    <phoneticPr fontId="1" type="noConversion"/>
  </si>
  <si>
    <t>receipe setting</t>
    <phoneticPr fontId="1" type="noConversion"/>
  </si>
  <si>
    <t>kp=10, ki=1.5, kd=1</t>
    <phoneticPr fontId="1" type="noConversion"/>
  </si>
  <si>
    <t>$30$00$00$00$1d$4c$00$04$00$00$06$40$00$00$27$10$00$00$05$dc$00$00$03$e8$00$00$4e$20$00$00$c3$50$00$00$c3$50$00$01$86$a0$00$00$69$32</t>
    <phoneticPr fontId="1" type="noConversion"/>
  </si>
  <si>
    <t>kp=18, ki=0.02, kd=1</t>
    <phoneticPr fontId="1" type="noConversion"/>
  </si>
  <si>
    <t>$30$00$00$00$1d$4c$00$04$00$00$06$40$00$00$46$50$00$00$00$14$00$00$03$e8$00$00$4e$20$00$00$c3$50$00$00$c3$50$00$01$86$a0$00$00$69$32</t>
    <phoneticPr fontId="1" type="noConversion"/>
  </si>
  <si>
    <t xml:space="preserve">  4) manual set CMD</t>
    <phoneticPr fontId="1" type="noConversion"/>
  </si>
  <si>
    <t>manual setting</t>
    <phoneticPr fontId="1" type="noConversion"/>
  </si>
  <si>
    <t>duty_min=1.6%</t>
    <phoneticPr fontId="1" type="noConversion"/>
  </si>
  <si>
    <t>$40$00$00$00$1d$4c$00$04$00$00$06$40</t>
    <phoneticPr fontId="1" type="noConversion"/>
  </si>
  <si>
    <t>duty_min=30%</t>
    <phoneticPr fontId="1" type="noConversion"/>
  </si>
  <si>
    <t>$40$00$00$00$1d$4c$00$04$00$00$75$30</t>
    <phoneticPr fontId="1" type="noConversion"/>
  </si>
  <si>
    <t>duty_min=50%</t>
    <phoneticPr fontId="1" type="noConversion"/>
  </si>
  <si>
    <t>$40$00$00$00$1d$4c$00$04$00$00$c3$50</t>
    <phoneticPr fontId="1" type="noConversion"/>
  </si>
  <si>
    <t xml:space="preserve">  5) filter set CMD</t>
    <phoneticPr fontId="1" type="noConversion"/>
  </si>
  <si>
    <t>filter setting</t>
    <phoneticPr fontId="1" type="noConversion"/>
  </si>
  <si>
    <t>$50$00$00$c8$07$d0$00$c8$00$c8$07$d0$01$f4$01$02$03$04$01$f4$00$c8$01$f4$00$c8$01$f4$00$c8</t>
    <phoneticPr fontId="1" type="noConversion"/>
  </si>
  <si>
    <t xml:space="preserve">  6) config set CMD</t>
    <phoneticPr fontId="1" type="noConversion"/>
  </si>
  <si>
    <t>config setting</t>
    <phoneticPr fontId="1" type="noConversion"/>
  </si>
  <si>
    <t>$60$00$00$00$03$e8$00$00$03$e8$00$00$03$e8$00$0f$42$40$00$00$00$01$00$01$84$ac</t>
    <phoneticPr fontId="1" type="noConversion"/>
  </si>
  <si>
    <t xml:space="preserve">  7) measure set CMD</t>
    <phoneticPr fontId="1" type="noConversion"/>
  </si>
  <si>
    <t>measure setting</t>
    <phoneticPr fontId="1" type="noConversion"/>
  </si>
  <si>
    <t>$70$00$00$00$00$01$00$00$00$05</t>
    <phoneticPr fontId="1" type="noConversion"/>
  </si>
  <si>
    <t xml:space="preserve">  8) date/time set CMD</t>
    <phoneticPr fontId="1" type="noConversion"/>
  </si>
  <si>
    <t>date/time setting</t>
    <phoneticPr fontId="1" type="noConversion"/>
  </si>
  <si>
    <t>$80$00$00$01$02$03$04$05</t>
    <phoneticPr fontId="1" type="noConversion"/>
  </si>
  <si>
    <t>$80$00$00$13$02$03$04$05</t>
    <phoneticPr fontId="1" type="noConversion"/>
  </si>
  <si>
    <t xml:space="preserve">  9) DA config set CMD</t>
    <phoneticPr fontId="1" type="noConversion"/>
  </si>
  <si>
    <t>DA config set</t>
    <phoneticPr fontId="1" type="noConversion"/>
  </si>
  <si>
    <t>$90$00$00$01$01$01$00$00$00$00$00$19$00$00$01$9a$00$00$01$e5$00$00$00$96$00$00$01$2c$00$00$13$88$00$00$00$37$00$00$03$b6</t>
    <phoneticPr fontId="1" type="noConversion"/>
  </si>
  <si>
    <t>5. ALD PID 시험을 위한 text</t>
    <phoneticPr fontId="1" type="noConversion"/>
  </si>
  <si>
    <t xml:space="preserve">  1) date/time set CMD</t>
    <phoneticPr fontId="1" type="noConversion"/>
  </si>
  <si>
    <t>$80$00 $16$01$02 $03$04$05</t>
    <phoneticPr fontId="1" type="noConversion"/>
  </si>
  <si>
    <t>$80$00$16$01$02$03$04$05</t>
    <phoneticPr fontId="1" type="noConversion"/>
  </si>
  <si>
    <t xml:space="preserve">  2) recipe set CMD</t>
    <phoneticPr fontId="1" type="noConversion"/>
  </si>
  <si>
    <t>sv=0.075</t>
    <phoneticPr fontId="1" type="noConversion"/>
  </si>
  <si>
    <t>$30$00 $00$00$1d$4c $00$04 $00$00$06$40</t>
    <phoneticPr fontId="1" type="noConversion"/>
  </si>
  <si>
    <t>$30$00$00$00$1d$4c$00$04$00$00$06$40</t>
    <phoneticPr fontId="1" type="noConversion"/>
  </si>
  <si>
    <t xml:space="preserve">  3) mode set CMD</t>
    <phoneticPr fontId="1" type="noConversion"/>
  </si>
  <si>
    <t>$10$00 $00$02</t>
    <phoneticPr fontId="1" type="noConversion"/>
  </si>
  <si>
    <t>1. UART 종류 및 구성</t>
    <phoneticPr fontId="1" type="noConversion"/>
  </si>
  <si>
    <t>UART No.</t>
    <phoneticPr fontId="1" type="noConversion"/>
  </si>
  <si>
    <t>FW name</t>
    <phoneticPr fontId="1" type="noConversion"/>
  </si>
  <si>
    <t>setting 관련</t>
    <phoneticPr fontId="1" type="noConversion"/>
  </si>
  <si>
    <t>UART 1</t>
    <phoneticPr fontId="1" type="noConversion"/>
  </si>
  <si>
    <t>TPID_DEBUG</t>
    <phoneticPr fontId="1" type="noConversion"/>
  </si>
  <si>
    <t xml:space="preserve"> PC 와 연결
 - system monitoring, FW upgrade
 - 115200 baud, 8 data bit, no parity, 1 stop bit</t>
    <phoneticPr fontId="1" type="noConversion"/>
  </si>
  <si>
    <t xml:space="preserve"> - interrupt driven</t>
    <phoneticPr fontId="1" type="noConversion"/>
  </si>
  <si>
    <t xml:space="preserve"> isolated RS-232</t>
    <phoneticPr fontId="1" type="noConversion"/>
  </si>
  <si>
    <t>UART 2</t>
    <phoneticPr fontId="1" type="noConversion"/>
  </si>
  <si>
    <r>
      <t xml:space="preserve"> isolated RS-232
</t>
    </r>
    <r>
      <rPr>
        <sz val="10"/>
        <color rgb="FFFF0000"/>
        <rFont val="맑은 고딕"/>
        <family val="3"/>
        <charset val="129"/>
        <scheme val="minor"/>
      </rPr>
      <t xml:space="preserve"> 사용 안함</t>
    </r>
    <phoneticPr fontId="1" type="noConversion"/>
  </si>
  <si>
    <t>UART 3</t>
    <phoneticPr fontId="1" type="noConversion"/>
  </si>
  <si>
    <t>UART 6</t>
    <phoneticPr fontId="1" type="noConversion"/>
  </si>
  <si>
    <t>TPID_RS485</t>
  </si>
  <si>
    <t xml:space="preserve"> isolated RS-485</t>
    <phoneticPr fontId="1" type="noConversion"/>
  </si>
  <si>
    <t>2. UART Handling</t>
    <phoneticPr fontId="1" type="noConversion"/>
  </si>
  <si>
    <t xml:space="preserve">   1) UART Rx</t>
    <phoneticPr fontId="1" type="noConversion"/>
  </si>
  <si>
    <t xml:space="preserve">      - uart Rx 는 interrupt 방식을 사용 한다.</t>
    <phoneticPr fontId="1" type="noConversion"/>
  </si>
  <si>
    <t xml:space="preserve">      - Rx int. 발생시 받은 1 character 를 Rx queue 에 저장 한다.</t>
    <phoneticPr fontId="1" type="noConversion"/>
  </si>
  <si>
    <t xml:space="preserve">      - Rx queue 에 저장된 message 는 application service routine 에서 주기적으로(10msec) polling 하여 처리 한다.</t>
    <phoneticPr fontId="1" type="noConversion"/>
  </si>
  <si>
    <t xml:space="preserve">      - HAL I/F 를 사용하는 경우 연속되는 Rx 에 대해 data 를 까먹거나 lock up 되는 현상 발생 함으로 다른 대안을 찾아야 함.</t>
    <phoneticPr fontId="1" type="noConversion"/>
  </si>
  <si>
    <t xml:space="preserve">   2) UART Tx</t>
    <phoneticPr fontId="1" type="noConversion"/>
  </si>
  <si>
    <t xml:space="preserve">      - term_printf() 함수에서 uart Tx queue 에 Tx 할 data 를 저장 한다.</t>
    <phoneticPr fontId="1" type="noConversion"/>
  </si>
  <si>
    <t xml:space="preserve">      - application 에서 주기적으로(1msec) 으로 uart_tx_service() 함수를 호출하여야 한다.</t>
    <phoneticPr fontId="1" type="noConversion"/>
  </si>
  <si>
    <t>3-1. Control Register #1 bits</t>
    <phoneticPr fontId="1" type="noConversion"/>
  </si>
  <si>
    <t>3-2. Control Register #2 bits</t>
    <phoneticPr fontId="1" type="noConversion"/>
  </si>
  <si>
    <t xml:space="preserve"> - CR1.OVER8</t>
    <phoneticPr fontId="1" type="noConversion"/>
  </si>
  <si>
    <r>
      <t xml:space="preserve">over sampling mode, </t>
    </r>
    <r>
      <rPr>
        <sz val="10"/>
        <color rgb="FFFF0000"/>
        <rFont val="맑은 고딕"/>
        <family val="3"/>
        <charset val="129"/>
        <scheme val="minor"/>
      </rPr>
      <t>0(16)</t>
    </r>
    <r>
      <rPr>
        <sz val="10"/>
        <color theme="1"/>
        <rFont val="맑은 고딕"/>
        <family val="2"/>
        <charset val="129"/>
        <scheme val="minor"/>
      </rPr>
      <t>, 1(8)</t>
    </r>
    <phoneticPr fontId="1" type="noConversion"/>
  </si>
  <si>
    <t xml:space="preserve"> - CR2.LINEN</t>
    <phoneticPr fontId="1" type="noConversion"/>
  </si>
  <si>
    <r>
      <t xml:space="preserve">LIN mode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</si>
  <si>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CR1.UE</t>
    <phoneticPr fontId="1" type="noConversion"/>
  </si>
  <si>
    <r>
      <t xml:space="preserve">0(UART disable), </t>
    </r>
    <r>
      <rPr>
        <sz val="10"/>
        <color rgb="FFFF0000"/>
        <rFont val="맑은 고딕"/>
        <family val="3"/>
        <charset val="129"/>
        <scheme val="minor"/>
      </rPr>
      <t>1(UART enable)</t>
    </r>
    <phoneticPr fontId="1" type="noConversion"/>
  </si>
  <si>
    <t xml:space="preserve"> - CR2.STOP[1:0]</t>
    <phoneticPr fontId="1" type="noConversion"/>
  </si>
  <si>
    <r>
      <t xml:space="preserve">stop bit, </t>
    </r>
    <r>
      <rPr>
        <sz val="10"/>
        <color rgb="FFFF0000"/>
        <rFont val="맑은 고딕"/>
        <family val="3"/>
        <charset val="129"/>
        <scheme val="minor"/>
      </rPr>
      <t>00(1 stop)</t>
    </r>
    <r>
      <rPr>
        <sz val="10"/>
        <color theme="1"/>
        <rFont val="맑은 고딕"/>
        <family val="2"/>
        <charset val="129"/>
        <scheme val="minor"/>
      </rPr>
      <t>, 01(0.5 stop), 10(2 stop), 11(1.5 stop)</t>
    </r>
    <phoneticPr fontId="1" type="noConversion"/>
  </si>
  <si>
    <t xml:space="preserve"> - CR1.M</t>
    <phoneticPr fontId="1" type="noConversion"/>
  </si>
  <si>
    <r>
      <t xml:space="preserve">word length, </t>
    </r>
    <r>
      <rPr>
        <sz val="10"/>
        <color rgb="FFFF0000"/>
        <rFont val="맑은 고딕"/>
        <family val="3"/>
        <charset val="129"/>
        <scheme val="minor"/>
      </rPr>
      <t>0(8-bit)</t>
    </r>
    <r>
      <rPr>
        <sz val="10"/>
        <color theme="1"/>
        <rFont val="맑은 고딕"/>
        <family val="2"/>
        <charset val="129"/>
        <scheme val="minor"/>
      </rPr>
      <t>, 1(9-bit)</t>
    </r>
    <phoneticPr fontId="1" type="noConversion"/>
  </si>
  <si>
    <t xml:space="preserve"> - CR2.CLKEN</t>
    <phoneticPr fontId="1" type="noConversion"/>
  </si>
  <si>
    <r>
      <t xml:space="preserve">CK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</si>
  <si>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CR1.WAKE</t>
    <phoneticPr fontId="1" type="noConversion"/>
  </si>
  <si>
    <r>
      <t xml:space="preserve">wake up mothod, </t>
    </r>
    <r>
      <rPr>
        <sz val="10"/>
        <color rgb="FFFF0000"/>
        <rFont val="맑은 고딕"/>
        <family val="3"/>
        <charset val="129"/>
        <scheme val="minor"/>
      </rPr>
      <t>0(idle line)</t>
    </r>
    <r>
      <rPr>
        <sz val="10"/>
        <color theme="1"/>
        <rFont val="맑은 고딕"/>
        <family val="2"/>
        <charset val="129"/>
        <scheme val="minor"/>
      </rPr>
      <t>, 1(address mark)</t>
    </r>
    <phoneticPr fontId="1" type="noConversion"/>
  </si>
  <si>
    <t xml:space="preserve"> - CR2.CPOL</t>
    <phoneticPr fontId="1" type="noConversion"/>
  </si>
  <si>
    <r>
      <t xml:space="preserve">CK polarity, </t>
    </r>
    <r>
      <rPr>
        <sz val="10"/>
        <color rgb="FFFF0000"/>
        <rFont val="맑은 고딕"/>
        <family val="3"/>
        <charset val="129"/>
        <scheme val="minor"/>
      </rPr>
      <t>0(idle low)</t>
    </r>
    <r>
      <rPr>
        <sz val="10"/>
        <color theme="1"/>
        <rFont val="맑은 고딕"/>
        <family val="2"/>
        <charset val="129"/>
        <scheme val="minor"/>
      </rPr>
      <t>, 1(idle high)</t>
    </r>
    <phoneticPr fontId="1" type="noConversion"/>
  </si>
  <si>
    <t xml:space="preserve"> - CR1.PCE</t>
    <phoneticPr fontId="1" type="noConversion"/>
  </si>
  <si>
    <r>
      <t xml:space="preserve">parity control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</si>
  <si>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CR2.CPHA</t>
    <phoneticPr fontId="1" type="noConversion"/>
  </si>
  <si>
    <r>
      <t xml:space="preserve">CK phase, </t>
    </r>
    <r>
      <rPr>
        <sz val="10"/>
        <color rgb="FFFF0000"/>
        <rFont val="맑은 고딕"/>
        <family val="3"/>
        <charset val="129"/>
        <scheme val="minor"/>
      </rPr>
      <t>0(1st clock transition)</t>
    </r>
    <r>
      <rPr>
        <sz val="10"/>
        <color theme="1"/>
        <rFont val="맑은 고딕"/>
        <family val="2"/>
        <charset val="129"/>
        <scheme val="minor"/>
      </rPr>
      <t>, 1(2nd clock transition)</t>
    </r>
    <phoneticPr fontId="1" type="noConversion"/>
  </si>
  <si>
    <t xml:space="preserve"> - CR1.PS</t>
    <phoneticPr fontId="1" type="noConversion"/>
  </si>
  <si>
    <r>
      <t xml:space="preserve">parity selection, </t>
    </r>
    <r>
      <rPr>
        <sz val="10"/>
        <color rgb="FFFF0000"/>
        <rFont val="맑은 고딕"/>
        <family val="3"/>
        <charset val="129"/>
        <scheme val="minor"/>
      </rPr>
      <t>0(even)</t>
    </r>
    <r>
      <rPr>
        <sz val="10"/>
        <color theme="1"/>
        <rFont val="맑은 고딕"/>
        <family val="2"/>
        <charset val="129"/>
        <scheme val="minor"/>
      </rPr>
      <t>, 1(odd)</t>
    </r>
    <phoneticPr fontId="1" type="noConversion"/>
  </si>
  <si>
    <t xml:space="preserve"> - CR2.LBCL</t>
    <phoneticPr fontId="1" type="noConversion"/>
  </si>
  <si>
    <r>
      <t xml:space="preserve">last bit clock pulse, </t>
    </r>
    <r>
      <rPr>
        <sz val="10"/>
        <color rgb="FFFF0000"/>
        <rFont val="맑은 고딕"/>
        <family val="3"/>
        <charset val="129"/>
        <scheme val="minor"/>
      </rPr>
      <t>0(no)</t>
    </r>
    <r>
      <rPr>
        <sz val="10"/>
        <color theme="1"/>
        <rFont val="맑은 고딕"/>
        <family val="2"/>
        <charset val="129"/>
        <scheme val="minor"/>
      </rPr>
      <t>, 1(yes)</t>
    </r>
    <phoneticPr fontId="1" type="noConversion"/>
  </si>
  <si>
    <t xml:space="preserve"> - CR1.PEIE</t>
    <phoneticPr fontId="1" type="noConversion"/>
  </si>
  <si>
    <r>
      <t xml:space="preserve">PE(parity error) int.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</si>
  <si>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CR2.LBDIE</t>
    <phoneticPr fontId="1" type="noConversion"/>
  </si>
  <si>
    <r>
      <t xml:space="preserve">LIN break detect int.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</si>
  <si>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CR1.TXEIE</t>
    <phoneticPr fontId="1" type="noConversion"/>
  </si>
  <si>
    <r>
      <t xml:space="preserve">TXE(Tx empty) int.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</si>
  <si>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CR2.LBDL</t>
    <phoneticPr fontId="1" type="noConversion"/>
  </si>
  <si>
    <r>
      <t xml:space="preserve">LIN break detection length, </t>
    </r>
    <r>
      <rPr>
        <sz val="10"/>
        <color rgb="FFFF0000"/>
        <rFont val="맑은 고딕"/>
        <family val="3"/>
        <charset val="129"/>
        <scheme val="minor"/>
      </rPr>
      <t>0(10 bit)</t>
    </r>
    <r>
      <rPr>
        <sz val="10"/>
        <color theme="1"/>
        <rFont val="맑은 고딕"/>
        <family val="2"/>
        <charset val="129"/>
        <scheme val="minor"/>
      </rPr>
      <t>, 1(11 bit)</t>
    </r>
    <phoneticPr fontId="1" type="noConversion"/>
  </si>
  <si>
    <t xml:space="preserve"> - CR1.TCIE</t>
    <phoneticPr fontId="1" type="noConversion"/>
  </si>
  <si>
    <r>
      <t xml:space="preserve">TC(Tx complete) int.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</si>
  <si>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CR2.ADDR[3:0]</t>
    <phoneticPr fontId="1" type="noConversion"/>
  </si>
  <si>
    <t>address of UART node</t>
    <phoneticPr fontId="1" type="noConversion"/>
  </si>
  <si>
    <t xml:space="preserve"> - CR1.RXNEIE </t>
    <phoneticPr fontId="1" type="noConversion"/>
  </si>
  <si>
    <r>
      <t xml:space="preserve">RXNE(Rx data ready) int. enable, </t>
    </r>
    <r>
      <rPr>
        <sz val="1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 xml:space="preserve">, </t>
    </r>
    <r>
      <rPr>
        <sz val="10"/>
        <color rgb="FFFF0000"/>
        <rFont val="맑은 고딕"/>
        <family val="3"/>
        <charset val="129"/>
        <scheme val="minor"/>
      </rPr>
      <t>1(enable)</t>
    </r>
    <phoneticPr fontId="1" type="noConversion"/>
  </si>
  <si>
    <t xml:space="preserve"> - CR1.IDLEIE </t>
    <phoneticPr fontId="1" type="noConversion"/>
  </si>
  <si>
    <r>
      <t xml:space="preserve">IDLE int.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</si>
  <si>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CR1.TE </t>
    <phoneticPr fontId="1" type="noConversion"/>
  </si>
  <si>
    <r>
      <t xml:space="preserve">Tx enable, </t>
    </r>
    <r>
      <rPr>
        <sz val="1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 xml:space="preserve">, </t>
    </r>
    <r>
      <rPr>
        <sz val="10"/>
        <color rgb="FFFF0000"/>
        <rFont val="맑은 고딕"/>
        <family val="3"/>
        <charset val="129"/>
        <scheme val="minor"/>
      </rPr>
      <t>1(enable)</t>
    </r>
    <phoneticPr fontId="1" type="noConversion"/>
  </si>
  <si>
    <t xml:space="preserve"> - CR1.RE</t>
    <phoneticPr fontId="1" type="noConversion"/>
  </si>
  <si>
    <r>
      <t xml:space="preserve">Rx enable, </t>
    </r>
    <r>
      <rPr>
        <sz val="1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 xml:space="preserve">, </t>
    </r>
    <r>
      <rPr>
        <sz val="10"/>
        <color rgb="FFFF0000"/>
        <rFont val="맑은 고딕"/>
        <family val="3"/>
        <charset val="129"/>
        <scheme val="minor"/>
      </rPr>
      <t>1(enable)</t>
    </r>
    <phoneticPr fontId="1" type="noConversion"/>
  </si>
  <si>
    <t xml:space="preserve"> - CR1.RWU </t>
    <phoneticPr fontId="1" type="noConversion"/>
  </si>
  <si>
    <r>
      <t xml:space="preserve">Receiver wakeup, </t>
    </r>
    <r>
      <rPr>
        <sz val="10"/>
        <color rgb="FFFF0000"/>
        <rFont val="맑은 고딕"/>
        <family val="3"/>
        <charset val="129"/>
        <scheme val="minor"/>
      </rPr>
      <t>0(receiver active)</t>
    </r>
    <r>
      <rPr>
        <sz val="10"/>
        <color theme="1"/>
        <rFont val="맑은 고딕"/>
        <family val="2"/>
        <charset val="129"/>
        <scheme val="minor"/>
      </rPr>
      <t>, 1(receiver mute)</t>
    </r>
    <phoneticPr fontId="1" type="noConversion"/>
  </si>
  <si>
    <t xml:space="preserve"> - CR1.SBK</t>
    <phoneticPr fontId="1" type="noConversion"/>
  </si>
  <si>
    <r>
      <t xml:space="preserve">send break, </t>
    </r>
    <r>
      <rPr>
        <sz val="10"/>
        <color rgb="FFFF0000"/>
        <rFont val="맑은 고딕"/>
        <family val="3"/>
        <charset val="129"/>
        <scheme val="minor"/>
      </rPr>
      <t>0(no send)</t>
    </r>
    <r>
      <rPr>
        <sz val="10"/>
        <color theme="1"/>
        <rFont val="맑은 고딕"/>
        <family val="2"/>
        <charset val="129"/>
        <scheme val="minor"/>
      </rPr>
      <t>, 1(send)</t>
    </r>
    <phoneticPr fontId="1" type="noConversion"/>
  </si>
  <si>
    <t>3-3. Control Register #3 bits</t>
    <phoneticPr fontId="1" type="noConversion"/>
  </si>
  <si>
    <t>3-4. status register bits</t>
    <phoneticPr fontId="1" type="noConversion"/>
  </si>
  <si>
    <t xml:space="preserve"> - CR3.ONEBIT</t>
    <phoneticPr fontId="1" type="noConversion"/>
  </si>
  <si>
    <r>
      <t xml:space="preserve">sample bit mode, </t>
    </r>
    <r>
      <rPr>
        <sz val="10"/>
        <color rgb="FFFF0000"/>
        <rFont val="맑은 고딕"/>
        <family val="3"/>
        <charset val="129"/>
        <scheme val="minor"/>
      </rPr>
      <t>0(3 sample bit)</t>
    </r>
    <r>
      <rPr>
        <sz val="10"/>
        <color theme="1"/>
        <rFont val="맑은 고딕"/>
        <family val="2"/>
        <charset val="129"/>
        <scheme val="minor"/>
      </rPr>
      <t>, 1(1 sample bit)</t>
    </r>
    <phoneticPr fontId="1" type="noConversion"/>
  </si>
  <si>
    <t xml:space="preserve"> SR.CTS</t>
    <phoneticPr fontId="1" type="noConversion"/>
  </si>
  <si>
    <t>CTS flag</t>
    <phoneticPr fontId="1" type="noConversion"/>
  </si>
  <si>
    <t xml:space="preserve"> - CR3.CTSIE</t>
    <phoneticPr fontId="1" type="noConversion"/>
  </si>
  <si>
    <r>
      <t xml:space="preserve">CTS int.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</si>
  <si>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SR.LBD</t>
    <phoneticPr fontId="1" type="noConversion"/>
  </si>
  <si>
    <t>LIN break detect</t>
    <phoneticPr fontId="1" type="noConversion"/>
  </si>
  <si>
    <t xml:space="preserve"> - CR3.CTSE</t>
    <phoneticPr fontId="1" type="noConversion"/>
  </si>
  <si>
    <r>
      <t xml:space="preserve">CTS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</si>
  <si>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SR.TXE</t>
    <phoneticPr fontId="1" type="noConversion"/>
  </si>
  <si>
    <t>Tx data register empty (1)</t>
    <phoneticPr fontId="1" type="noConversion"/>
  </si>
  <si>
    <t xml:space="preserve"> - CR3.RTSE</t>
    <phoneticPr fontId="1" type="noConversion"/>
  </si>
  <si>
    <r>
      <t xml:space="preserve">RTS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</si>
  <si>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SR.TC</t>
    <phoneticPr fontId="1" type="noConversion"/>
  </si>
  <si>
    <t>Tx complete</t>
    <phoneticPr fontId="1" type="noConversion"/>
  </si>
  <si>
    <t xml:space="preserve"> - CR3.DMAT</t>
    <phoneticPr fontId="1" type="noConversion"/>
  </si>
  <si>
    <r>
      <t xml:space="preserve">Tx DMA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</si>
  <si>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SR.RXNE</t>
    <phoneticPr fontId="1" type="noConversion"/>
  </si>
  <si>
    <t>Rx data ready (1)</t>
    <phoneticPr fontId="1" type="noConversion"/>
  </si>
  <si>
    <t xml:space="preserve"> - CR3.DMAR</t>
    <phoneticPr fontId="1" type="noConversion"/>
  </si>
  <si>
    <r>
      <t xml:space="preserve">Rx DMA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</si>
  <si>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SR.IDLE </t>
    <phoneticPr fontId="1" type="noConversion"/>
  </si>
  <si>
    <t>idle line detect</t>
    <phoneticPr fontId="1" type="noConversion"/>
  </si>
  <si>
    <t xml:space="preserve"> - CR3.SCEN</t>
    <phoneticPr fontId="1" type="noConversion"/>
  </si>
  <si>
    <r>
      <t xml:space="preserve">smart card mode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</si>
  <si>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SR.ORE </t>
    <phoneticPr fontId="1" type="noConversion"/>
  </si>
  <si>
    <t>overrun error flag</t>
    <phoneticPr fontId="1" type="noConversion"/>
  </si>
  <si>
    <t xml:space="preserve"> - CR3.NACK</t>
    <phoneticPr fontId="1" type="noConversion"/>
  </si>
  <si>
    <r>
      <t xml:space="preserve">smart card NACK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</si>
  <si>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SR.NF </t>
    <phoneticPr fontId="1" type="noConversion"/>
  </si>
  <si>
    <t>noise detect</t>
    <phoneticPr fontId="1" type="noConversion"/>
  </si>
  <si>
    <t xml:space="preserve"> - CR3.HDSEL</t>
    <phoneticPr fontId="1" type="noConversion"/>
  </si>
  <si>
    <r>
      <t xml:space="preserve">half duplex enable, </t>
    </r>
    <r>
      <rPr>
        <sz val="10"/>
        <color rgb="FFFF0000"/>
        <rFont val="맑은 고딕"/>
        <family val="3"/>
        <charset val="129"/>
        <scheme val="minor"/>
      </rPr>
      <t>0(full duplex)</t>
    </r>
    <r>
      <rPr>
        <sz val="10"/>
        <color theme="1"/>
        <rFont val="맑은 고딕"/>
        <family val="2"/>
        <charset val="129"/>
        <scheme val="minor"/>
      </rPr>
      <t>, 1(half duplex)</t>
    </r>
    <phoneticPr fontId="1" type="noConversion"/>
  </si>
  <si>
    <t xml:space="preserve"> SR.FE</t>
    <phoneticPr fontId="1" type="noConversion"/>
  </si>
  <si>
    <t>framing error flag</t>
    <phoneticPr fontId="1" type="noConversion"/>
  </si>
  <si>
    <t xml:space="preserve"> - CR3.IRLP</t>
    <phoneticPr fontId="1" type="noConversion"/>
  </si>
  <si>
    <r>
      <t xml:space="preserve">IrDA low power, </t>
    </r>
    <r>
      <rPr>
        <sz val="10"/>
        <rFont val="맑은 고딕"/>
        <family val="3"/>
        <charset val="129"/>
        <scheme val="minor"/>
      </rPr>
      <t>0(normal)</t>
    </r>
    <r>
      <rPr>
        <sz val="10"/>
        <color theme="1"/>
        <rFont val="맑은 고딕"/>
        <family val="2"/>
        <charset val="129"/>
        <scheme val="minor"/>
      </rPr>
      <t xml:space="preserve">, </t>
    </r>
    <r>
      <rPr>
        <sz val="10"/>
        <color rgb="FFFF0000"/>
        <rFont val="맑은 고딕"/>
        <family val="3"/>
        <charset val="129"/>
        <scheme val="minor"/>
      </rPr>
      <t>1(low power)</t>
    </r>
    <phoneticPr fontId="1" type="noConversion"/>
  </si>
  <si>
    <t xml:space="preserve"> SR.PE</t>
    <phoneticPr fontId="1" type="noConversion"/>
  </si>
  <si>
    <t>parity error flag</t>
    <phoneticPr fontId="1" type="noConversion"/>
  </si>
  <si>
    <t xml:space="preserve"> - CR3.IREN</t>
    <phoneticPr fontId="1" type="noConversion"/>
  </si>
  <si>
    <r>
      <t xml:space="preserve">IrDA mode enable, </t>
    </r>
    <r>
      <rPr>
        <sz val="10"/>
        <color rgb="FFFF000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>, 1(enable)</t>
    </r>
    <phoneticPr fontId="1" type="noConversion"/>
  </si>
  <si>
    <t xml:space="preserve"> - CR3.EIE</t>
    <phoneticPr fontId="1" type="noConversion"/>
  </si>
  <si>
    <r>
      <t xml:space="preserve">error int. enable, </t>
    </r>
    <r>
      <rPr>
        <sz val="10"/>
        <rFont val="맑은 고딕"/>
        <family val="3"/>
        <charset val="129"/>
        <scheme val="minor"/>
      </rPr>
      <t>0(disable)</t>
    </r>
    <r>
      <rPr>
        <sz val="10"/>
        <color theme="1"/>
        <rFont val="맑은 고딕"/>
        <family val="2"/>
        <charset val="129"/>
        <scheme val="minor"/>
      </rPr>
      <t xml:space="preserve">, </t>
    </r>
    <r>
      <rPr>
        <sz val="10"/>
        <color rgb="FFFF0000"/>
        <rFont val="맑은 고딕"/>
        <family val="3"/>
        <charset val="129"/>
        <scheme val="minor"/>
      </rPr>
      <t>1(enable)</t>
    </r>
    <phoneticPr fontId="1" type="noConversion"/>
  </si>
  <si>
    <t>4. Control procedure</t>
    <phoneticPr fontId="1" type="noConversion"/>
  </si>
  <si>
    <t xml:space="preserve">  4-1. Tx procedure </t>
    <phoneticPr fontId="1" type="noConversion"/>
  </si>
  <si>
    <t xml:space="preserve">       - use polling scheme</t>
    <phoneticPr fontId="1" type="noConversion"/>
  </si>
  <si>
    <t xml:space="preserve">       - 1 byte sending at every 1 msec when Tx buffer is not empty</t>
    <phoneticPr fontId="1" type="noConversion"/>
  </si>
  <si>
    <t xml:space="preserve">  4-2. Tx procedure (polling)</t>
    <phoneticPr fontId="1" type="noConversion"/>
  </si>
  <si>
    <t xml:space="preserve">    below step 1) ~ 5) are already done in UART init</t>
    <phoneticPr fontId="1" type="noConversion"/>
  </si>
  <si>
    <t xml:space="preserve">    1) CR1.UE = 1</t>
    <phoneticPr fontId="1" type="noConversion"/>
  </si>
  <si>
    <t>enable UART</t>
    <phoneticPr fontId="1" type="noConversion"/>
  </si>
  <si>
    <t xml:space="preserve">    2) CR1.M = 0</t>
    <phoneticPr fontId="1" type="noConversion"/>
  </si>
  <si>
    <t>data length = 8 setting</t>
    <phoneticPr fontId="1" type="noConversion"/>
  </si>
  <si>
    <t xml:space="preserve">    3) CR2.xx = xx</t>
    <phoneticPr fontId="1" type="noConversion"/>
  </si>
  <si>
    <t>stop bit length setting</t>
    <phoneticPr fontId="1" type="noConversion"/>
  </si>
  <si>
    <t xml:space="preserve">    4) BRR = xxxx</t>
    <phoneticPr fontId="1" type="noConversion"/>
  </si>
  <si>
    <t>baud rate setting</t>
  </si>
  <si>
    <t xml:space="preserve">    5) CR1.TE = 1</t>
    <phoneticPr fontId="1" type="noConversion"/>
  </si>
  <si>
    <t>tx enable</t>
    <phoneticPr fontId="1" type="noConversion"/>
  </si>
  <si>
    <t xml:space="preserve">    6) DR = data</t>
    <phoneticPr fontId="1" type="noConversion"/>
  </si>
  <si>
    <t>tx data write --&gt; this makes TXE=0</t>
    <phoneticPr fontId="1" type="noConversion"/>
  </si>
  <si>
    <t>after data moves : TDR --&gt; shift register, TXE=1</t>
    <phoneticPr fontId="1" type="noConversion"/>
  </si>
  <si>
    <t xml:space="preserve">    7) DR = data again</t>
    <phoneticPr fontId="1" type="noConversion"/>
  </si>
  <si>
    <t xml:space="preserve">check TXE==1 </t>
    <phoneticPr fontId="1" type="noConversion"/>
  </si>
  <si>
    <t>4-3. Rx procedure (1 byte interrupt)</t>
    <phoneticPr fontId="1" type="noConversion"/>
  </si>
  <si>
    <t>USARTx_IRQHandler()   (x=1/2/3/6)</t>
    <phoneticPr fontId="1" type="noConversion"/>
  </si>
  <si>
    <t xml:space="preserve"> |--- HAL_UART_IRQHandler(&amp;huartx)    (x=1/2/3/6)</t>
    <phoneticPr fontId="1" type="noConversion"/>
  </si>
  <si>
    <t xml:space="preserve">          (valid data Rx 시)</t>
    <phoneticPr fontId="1" type="noConversion"/>
  </si>
  <si>
    <t xml:space="preserve">          (error 발생시)</t>
    <phoneticPr fontId="1" type="noConversion"/>
  </si>
  <si>
    <t xml:space="preserve"> </t>
    <phoneticPr fontId="1" type="noConversion"/>
  </si>
  <si>
    <t xml:space="preserve">      |</t>
    <phoneticPr fontId="1" type="noConversion"/>
  </si>
  <si>
    <t xml:space="preserve">       |--- error flag set</t>
    <phoneticPr fontId="1" type="noConversion"/>
  </si>
  <si>
    <t xml:space="preserve">      |--- UART_Receive_IT(huart) </t>
    <phoneticPr fontId="1" type="noConversion"/>
  </si>
  <si>
    <t xml:space="preserve">       |--- UART_Receive_IT(huart) </t>
    <phoneticPr fontId="1" type="noConversion"/>
  </si>
  <si>
    <t xml:space="preserve">    5) CR1.RE = 1</t>
    <phoneticPr fontId="1" type="noConversion"/>
  </si>
  <si>
    <t>rx enable</t>
    <phoneticPr fontId="1" type="noConversion"/>
  </si>
  <si>
    <t xml:space="preserve">           |--- Rxbuf = DR</t>
    <phoneticPr fontId="1" type="noConversion"/>
  </si>
  <si>
    <t xml:space="preserve">       |--- HAL_UART_ErrorCallback(huart)</t>
    <phoneticPr fontId="1" type="noConversion"/>
  </si>
  <si>
    <t xml:space="preserve">           |--- disable Rx interrupt</t>
    <phoneticPr fontId="1" type="noConversion"/>
  </si>
  <si>
    <t>after data moves : TDR --&gt; shift register, TXE=1 &amp; TDR empty</t>
    <phoneticPr fontId="1" type="noConversion"/>
  </si>
  <si>
    <t xml:space="preserve">           |--- HAL_UART_RxCpltCallback(huart)</t>
    <phoneticPr fontId="1" type="noConversion"/>
  </si>
  <si>
    <t>check TXE==1 or TDR empty</t>
    <phoneticPr fontId="1" type="noConversion"/>
  </si>
  <si>
    <t xml:space="preserve">                |--- ch = Rxbuf</t>
    <phoneticPr fontId="1" type="noConversion"/>
  </si>
  <si>
    <t xml:space="preserve">                |--- enqueue_character(tpid, ch)</t>
    <phoneticPr fontId="1" type="noConversion"/>
  </si>
  <si>
    <t>5. status register bits</t>
    <phoneticPr fontId="1" type="noConversion"/>
  </si>
  <si>
    <t xml:space="preserve">                |     |--- RingBuf &lt;-- ch</t>
    <phoneticPr fontId="1" type="noConversion"/>
  </si>
  <si>
    <t xml:space="preserve"> CTS :</t>
    <phoneticPr fontId="1" type="noConversion"/>
  </si>
  <si>
    <t xml:space="preserve">                |     </t>
    <phoneticPr fontId="1" type="noConversion"/>
  </si>
  <si>
    <t xml:space="preserve"> LBD :</t>
    <phoneticPr fontId="1" type="noConversion"/>
  </si>
  <si>
    <t xml:space="preserve"> TXE :</t>
    <phoneticPr fontId="1" type="noConversion"/>
  </si>
  <si>
    <t xml:space="preserve">                |--- HAL_UART_Receive_IT(huart, &amp;uart[tpid].rx_tmp_buf[0], 1)</t>
    <phoneticPr fontId="1" type="noConversion"/>
  </si>
  <si>
    <t xml:space="preserve"> TC :</t>
    <phoneticPr fontId="1" type="noConversion"/>
  </si>
  <si>
    <t xml:space="preserve">                     |--- UART_Start_Receive_IT(huart, pData, Size)</t>
    <phoneticPr fontId="1" type="noConversion"/>
  </si>
  <si>
    <t xml:space="preserve"> RXNE :</t>
    <phoneticPr fontId="1" type="noConversion"/>
  </si>
  <si>
    <t xml:space="preserve">                          |--- enable Rx interrupt</t>
    <phoneticPr fontId="1" type="noConversion"/>
  </si>
  <si>
    <t xml:space="preserve"> IDLE :</t>
    <phoneticPr fontId="1" type="noConversion"/>
  </si>
  <si>
    <t xml:space="preserve"> ORE :</t>
    <phoneticPr fontId="1" type="noConversion"/>
  </si>
  <si>
    <t xml:space="preserve"> NF :</t>
    <phoneticPr fontId="1" type="noConversion"/>
  </si>
  <si>
    <t xml:space="preserve"> FE :</t>
    <phoneticPr fontId="1" type="noConversion"/>
  </si>
  <si>
    <t xml:space="preserve"> PE :</t>
    <phoneticPr fontId="1" type="noConversion"/>
  </si>
  <si>
    <t>DAC OUT 기능</t>
    <phoneticPr fontId="1" type="noConversion"/>
  </si>
  <si>
    <t xml:space="preserve"> - DAC output 은 4-20mA 출력 또는 0-10V 출력으로 사용 가능 함.</t>
    <phoneticPr fontId="1" type="noConversion"/>
  </si>
  <si>
    <t>1. MCU DAC</t>
    <phoneticPr fontId="1" type="noConversion"/>
  </si>
  <si>
    <t xml:space="preserve">  - MCU 의 internal DAC 를 사용하여 전압을 조정 한다.</t>
    <phoneticPr fontId="1" type="noConversion"/>
  </si>
  <si>
    <t xml:space="preserve">  - MCU DAC 의 전압 출력 범위 : 200mV ~ 3100 mV</t>
    <phoneticPr fontId="1" type="noConversion"/>
  </si>
  <si>
    <t xml:space="preserve">  - resolution : 12-bit (4096 step), 3300 mV/ 4096 = 805.7uV</t>
    <phoneticPr fontId="1" type="noConversion"/>
  </si>
  <si>
    <t xml:space="preserve">  - default DAC value </t>
    <phoneticPr fontId="1" type="noConversion"/>
  </si>
  <si>
    <r>
      <t xml:space="preserve"> - 0.5V output = </t>
    </r>
    <r>
      <rPr>
        <b/>
        <u/>
        <sz val="10"/>
        <color rgb="FFFF0000"/>
        <rFont val="맑은 고딕"/>
        <family val="3"/>
        <charset val="129"/>
        <scheme val="minor"/>
      </rPr>
      <t>620</t>
    </r>
    <r>
      <rPr>
        <sz val="10"/>
        <color theme="1"/>
        <rFont val="맑은 고딕"/>
        <family val="2"/>
        <charset val="129"/>
        <scheme val="minor"/>
      </rPr>
      <t xml:space="preserve"> x 805.7uV</t>
    </r>
    <phoneticPr fontId="1" type="noConversion"/>
  </si>
  <si>
    <t>DAC value</t>
    <phoneticPr fontId="1" type="noConversion"/>
  </si>
  <si>
    <r>
      <t xml:space="preserve"> - 3.0V output = </t>
    </r>
    <r>
      <rPr>
        <b/>
        <u/>
        <sz val="10"/>
        <color rgb="FFFF0000"/>
        <rFont val="맑은 고딕"/>
        <family val="3"/>
        <charset val="129"/>
        <scheme val="minor"/>
      </rPr>
      <t>3723</t>
    </r>
    <r>
      <rPr>
        <sz val="10"/>
        <color theme="1"/>
        <rFont val="맑은 고딕"/>
        <family val="2"/>
        <charset val="129"/>
        <scheme val="minor"/>
      </rPr>
      <t xml:space="preserve"> x 805.7uV</t>
    </r>
    <phoneticPr fontId="1" type="noConversion"/>
  </si>
  <si>
    <t>Vout(mV)</t>
    <phoneticPr fontId="1" type="noConversion"/>
  </si>
  <si>
    <t>2. external DAC (LTC2601)</t>
    <phoneticPr fontId="1" type="noConversion"/>
  </si>
  <si>
    <t xml:space="preserve">  - 16-bit DAC</t>
    <phoneticPr fontId="1" type="noConversion"/>
  </si>
  <si>
    <t xml:space="preserve">  - MCU DAC 의 전압 출력 범위 : 0mV ~ 3300 mV</t>
    <phoneticPr fontId="1" type="noConversion"/>
  </si>
  <si>
    <t xml:space="preserve">  - resolution : 16-bit (65536 step), 3300 mV / 65536 = 50.354 uV</t>
    <phoneticPr fontId="1" type="noConversion"/>
  </si>
  <si>
    <r>
      <t xml:space="preserve"> - 0.5V output = </t>
    </r>
    <r>
      <rPr>
        <b/>
        <u/>
        <sz val="10"/>
        <color rgb="FFFF0000"/>
        <rFont val="맑은 고딕"/>
        <family val="3"/>
        <charset val="129"/>
        <scheme val="minor"/>
      </rPr>
      <t>9929</t>
    </r>
    <r>
      <rPr>
        <sz val="10"/>
        <color theme="1"/>
        <rFont val="맑은 고딕"/>
        <family val="2"/>
        <charset val="129"/>
        <scheme val="minor"/>
      </rPr>
      <t xml:space="preserve"> x 50.354uV</t>
    </r>
    <phoneticPr fontId="1" type="noConversion"/>
  </si>
  <si>
    <r>
      <t xml:space="preserve"> - 3.0V output = </t>
    </r>
    <r>
      <rPr>
        <b/>
        <u/>
        <sz val="10"/>
        <color rgb="FFFF0000"/>
        <rFont val="맑은 고딕"/>
        <family val="3"/>
        <charset val="129"/>
        <scheme val="minor"/>
      </rPr>
      <t>59578</t>
    </r>
    <r>
      <rPr>
        <sz val="10"/>
        <color theme="1"/>
        <rFont val="맑은 고딕"/>
        <family val="2"/>
        <charset val="129"/>
        <scheme val="minor"/>
      </rPr>
      <t xml:space="preserve"> x 50.354uV</t>
    </r>
    <phoneticPr fontId="1" type="noConversion"/>
  </si>
  <si>
    <t>3. 0-10V output</t>
    <phoneticPr fontId="1" type="noConversion"/>
  </si>
  <si>
    <t xml:space="preserve">  - DAC 출력을 0-10V 출력으로 변환하기 위한 회로 구성은 아래 그림과 같다</t>
    <phoneticPr fontId="1" type="noConversion"/>
  </si>
  <si>
    <t xml:space="preserve">  - 0V, 10V 출력이 되는 DAC value 를 calibration 과정에 찾는다.</t>
    <phoneticPr fontId="1" type="noConversion"/>
  </si>
  <si>
    <t>4. 4-20mA output</t>
    <phoneticPr fontId="1" type="noConversion"/>
  </si>
  <si>
    <t xml:space="preserve">  - 4-20mA output driver 로 XTR111 을 사용 한다.</t>
    <phoneticPr fontId="1" type="noConversion"/>
  </si>
  <si>
    <t xml:space="preserve">  - DAC 출력 전압을 XTR111 에 입력하여 출력 전류 조절 됨.</t>
    <phoneticPr fontId="1" type="noConversion"/>
  </si>
  <si>
    <t xml:space="preserve">  - Formula : Iout = 10 x (Vin/Rset) = 10 x (Vin / 1500) = Vin / 150</t>
    <phoneticPr fontId="1" type="noConversion"/>
  </si>
  <si>
    <t xml:space="preserve">   </t>
    <phoneticPr fontId="1" type="noConversion"/>
  </si>
  <si>
    <t>MCU DAC val.</t>
    <phoneticPr fontId="1" type="noConversion"/>
  </si>
  <si>
    <t>Vin (mV)</t>
    <phoneticPr fontId="1" type="noConversion"/>
  </si>
  <si>
    <t>Iout (mA)</t>
    <phoneticPr fontId="1" type="noConversion"/>
  </si>
  <si>
    <t>ext. DAC val.</t>
    <phoneticPr fontId="1" type="noConversion"/>
  </si>
  <si>
    <t>5. 계산 공식 및 순서</t>
    <phoneticPr fontId="1" type="noConversion"/>
  </si>
  <si>
    <t>5-1. 0-10V 출력인 경우</t>
    <phoneticPr fontId="1" type="noConversion"/>
  </si>
  <si>
    <t>5-2. 4-20mA 출력인 경우</t>
    <phoneticPr fontId="1" type="noConversion"/>
  </si>
  <si>
    <t xml:space="preserve">  - val</t>
    <phoneticPr fontId="1" type="noConversion"/>
  </si>
  <si>
    <t>: 출력을 원하는 value (range_min &lt;= val &lt;= range_max)</t>
    <phoneticPr fontId="1" type="noConversion"/>
  </si>
  <si>
    <t xml:space="preserve">  - range_max</t>
    <phoneticPr fontId="1" type="noConversion"/>
  </si>
  <si>
    <t>: value range max</t>
    <phoneticPr fontId="1" type="noConversion"/>
  </si>
  <si>
    <t>: value range max = VR_MAX</t>
    <phoneticPr fontId="1" type="noConversion"/>
  </si>
  <si>
    <t>: value range max = CR_MAX</t>
    <phoneticPr fontId="1" type="noConversion"/>
  </si>
  <si>
    <t xml:space="preserve">  - range_min</t>
    <phoneticPr fontId="1" type="noConversion"/>
  </si>
  <si>
    <t>: value range min</t>
    <phoneticPr fontId="1" type="noConversion"/>
  </si>
  <si>
    <t>: value range min =  VR_MIN</t>
    <phoneticPr fontId="1" type="noConversion"/>
  </si>
  <si>
    <t>: value range min =  CR_MIN</t>
    <phoneticPr fontId="1" type="noConversion"/>
  </si>
  <si>
    <t xml:space="preserve">  - cal_max</t>
    <phoneticPr fontId="1" type="noConversion"/>
  </si>
  <si>
    <t>: calibrated DAC value at 20mA output</t>
    <phoneticPr fontId="1" type="noConversion"/>
  </si>
  <si>
    <t>: calibrated DAC value at 20mA output = CAL_DAC_OUT0_10V</t>
    <phoneticPr fontId="1" type="noConversion"/>
  </si>
  <si>
    <t>: calibrated DAC value at 20mA output = CAL_DAC_OUT0_20m</t>
    <phoneticPr fontId="1" type="noConversion"/>
  </si>
  <si>
    <t xml:space="preserve">  - cal_min</t>
    <phoneticPr fontId="1" type="noConversion"/>
  </si>
  <si>
    <t>: calibrated DAC value at 4mA output</t>
    <phoneticPr fontId="1" type="noConversion"/>
  </si>
  <si>
    <t>: calibrated DAC value at 4mA output   = CAL_DAC_OUT0_0V</t>
    <phoneticPr fontId="1" type="noConversion"/>
  </si>
  <si>
    <t>: calibrated DAC value at 4mA output   = CAL_DAC_OUT0_4m</t>
    <phoneticPr fontId="1" type="noConversion"/>
  </si>
  <si>
    <t xml:space="preserve">  - val_percent</t>
    <phoneticPr fontId="1" type="noConversion"/>
  </si>
  <si>
    <t xml:space="preserve">: 출력을 원하는 value 의 출력 범위상의 percent </t>
    <phoneticPr fontId="1" type="noConversion"/>
  </si>
  <si>
    <t xml:space="preserve">                          (val - range_min)
val_percent =   ----------------------------
                      (range_max - range_min)</t>
    <phoneticPr fontId="1" type="noConversion"/>
  </si>
  <si>
    <t xml:space="preserve">                          (val - VR_MIN)
val_percent =   ------------------------
                      (VR_MAX - VR_MIN)</t>
    <phoneticPr fontId="1" type="noConversion"/>
  </si>
  <si>
    <t xml:space="preserve">                          (val - CR_MIN)
val_percent =   ------------------------
                      (CR_MAX - CR_MIN)</t>
    <phoneticPr fontId="1" type="noConversion"/>
  </si>
  <si>
    <t xml:space="preserve">  - dac_val</t>
    <phoneticPr fontId="1" type="noConversion"/>
  </si>
  <si>
    <t>: value 값에 대응하는 DAC control value</t>
    <phoneticPr fontId="1" type="noConversion"/>
  </si>
  <si>
    <t>dac_val =  val_percent x (cal_max - cal_min) + cal_min</t>
    <phoneticPr fontId="1" type="noConversion"/>
  </si>
  <si>
    <t>dac_val =  val_percent x (CAL_10V - CAL_0V) + CAL_0V</t>
    <phoneticPr fontId="1" type="noConversion"/>
  </si>
  <si>
    <t>dac_val =  val_percent x (CAL_20m - CAL_4m) + CAL_4m</t>
    <phoneticPr fontId="1" type="noConversion"/>
  </si>
  <si>
    <r>
      <t xml:space="preserve">   - </t>
    </r>
    <r>
      <rPr>
        <b/>
        <sz val="10"/>
        <color theme="1"/>
        <rFont val="맑은 고딕"/>
        <family val="3"/>
        <charset val="129"/>
        <scheme val="minor"/>
      </rPr>
      <t>L-Titrator</t>
    </r>
    <r>
      <rPr>
        <sz val="10"/>
        <color theme="1"/>
        <rFont val="맑은 고딕"/>
        <family val="2"/>
        <charset val="129"/>
        <scheme val="minor"/>
      </rPr>
      <t xml:space="preserve"> 보드에서 calibration 이 필요한 항목은 다음과 같다</t>
    </r>
    <phoneticPr fontId="1" type="noConversion"/>
  </si>
  <si>
    <r>
      <t xml:space="preserve">         a) TC calibration 은 TC 온도가 0 </t>
    </r>
    <r>
      <rPr>
        <sz val="10"/>
        <color theme="1"/>
        <rFont val="맑은 고딕"/>
        <family val="3"/>
        <charset val="129"/>
      </rPr>
      <t>°C 인 상태와 246.225 °C 인 상태에 대해 수행 한다.</t>
    </r>
    <phoneticPr fontId="1" type="noConversion"/>
  </si>
  <si>
    <t xml:space="preserve">     1) 온도 센서 입력 calibration : TC(thermocouple) K type &amp; RTD(PT-100) 사용하며 이를 적절히 사용하기 위해 calibration 한다</t>
    <phoneticPr fontId="1" type="noConversion"/>
  </si>
  <si>
    <r>
      <t xml:space="preserve">         a) RTD calibration 은 TC 온도가 0 </t>
    </r>
    <r>
      <rPr>
        <sz val="10"/>
        <color theme="1"/>
        <rFont val="맑은 고딕"/>
        <family val="3"/>
        <charset val="129"/>
      </rPr>
      <t>°C 인 상태와 100 °C, 200 °C 인 상태에 대해 수행 한다.</t>
    </r>
    <phoneticPr fontId="1" type="noConversion"/>
  </si>
  <si>
    <r>
      <t xml:space="preserve">   - </t>
    </r>
    <r>
      <rPr>
        <b/>
        <sz val="10"/>
        <color theme="1"/>
        <rFont val="맑은 고딕"/>
        <family val="3"/>
        <charset val="129"/>
        <scheme val="minor"/>
      </rPr>
      <t>L-Titrator</t>
    </r>
    <r>
      <rPr>
        <sz val="10"/>
        <color theme="1"/>
        <rFont val="맑은 고딕"/>
        <family val="2"/>
        <charset val="129"/>
        <scheme val="minor"/>
      </rPr>
      <t xml:space="preserve"> 보드에서 calibration 보정값은 Sector#2 Cal parm 0 - 254 항목에 저장 된다.</t>
    </r>
    <phoneticPr fontId="1" type="noConversion"/>
  </si>
  <si>
    <t xml:space="preserve">   - 별도의 HW debug &amp; calibration 방법 문서 참조 : 03. L-Titrator_HW_검증 메뉴얼.pptx</t>
    <phoneticPr fontId="1" type="noConversion"/>
  </si>
  <si>
    <r>
      <t xml:space="preserve">   - </t>
    </r>
    <r>
      <rPr>
        <strike/>
        <sz val="10"/>
        <color theme="1"/>
        <rFont val="맑은 고딕"/>
        <family val="3"/>
        <charset val="129"/>
        <scheme val="minor"/>
      </rPr>
      <t>ADC : 4-20mA current sense</t>
    </r>
    <phoneticPr fontId="1" type="noConversion"/>
  </si>
  <si>
    <t>TPID_RS232</t>
    <phoneticPr fontId="1" type="noConversion"/>
  </si>
  <si>
    <t>TPID_PANEL</t>
    <phoneticPr fontId="1" type="noConversion"/>
  </si>
  <si>
    <t xml:space="preserve"> Reserved
 - 115200 baud, 8 data bit, no parity, 1 stop bit</t>
    <phoneticPr fontId="1" type="noConversion"/>
  </si>
  <si>
    <t xml:space="preserve"> Panel PC 와 연결
 - Protocol 구현 필요
 - 115200 baud, 8 data bit, no parity, 1 stop bit</t>
    <phoneticPr fontId="1" type="noConversion"/>
  </si>
  <si>
    <t xml:space="preserve"> Hamilton社 Syringe pump 와 연결
 - RS-485 통신
 - 9600 baud, 8 data bit, no parity, 1 stop bit</t>
    <phoneticPr fontId="1" type="noConversion"/>
  </si>
  <si>
    <t xml:space="preserve"> non-isolated RS-232</t>
    <phoneticPr fontId="1" type="noConversion"/>
  </si>
  <si>
    <t>01250 &lt;CR&gt;&lt;LF&gt;
(12.50mA)</t>
    <phoneticPr fontId="1" type="noConversion"/>
  </si>
  <si>
    <t>31250 &lt;CR&gt;&lt;LF&gt;
(312.50mV)</t>
    <phoneticPr fontId="1" type="noConversion"/>
  </si>
  <si>
    <r>
      <t xml:space="preserve">      - </t>
    </r>
    <r>
      <rPr>
        <strike/>
        <sz val="10"/>
        <color theme="1"/>
        <rFont val="맑은 고딕"/>
        <family val="3"/>
        <charset val="129"/>
        <scheme val="minor"/>
      </rPr>
      <t>UDP port : 7001 (PC 로 measured data 를 주기 위한 UDP port #)</t>
    </r>
    <phoneticPr fontId="1" type="noConversion"/>
  </si>
  <si>
    <r>
      <t xml:space="preserve">        </t>
    </r>
    <r>
      <rPr>
        <strike/>
        <sz val="10"/>
        <color theme="1"/>
        <rFont val="맑은 고딕"/>
        <family val="3"/>
        <charset val="129"/>
        <scheme val="minor"/>
      </rPr>
      <t>2) UDP_MS_Task : UDP client 로 구성되며 measured data Tx 담당 (send interval 을 1msec 단위로 설정 가능하며, default 는 5msec)</t>
    </r>
    <phoneticPr fontId="1" type="noConversion"/>
  </si>
  <si>
    <t>L-Titrator MCU UART Assignment</t>
    <phoneticPr fontId="1" type="noConversion"/>
  </si>
  <si>
    <t>Y Modem protocol</t>
    <phoneticPr fontId="1" type="noConversion"/>
  </si>
  <si>
    <t>1. Minimum require</t>
    <phoneticPr fontId="1" type="noConversion"/>
  </si>
  <si>
    <t xml:space="preserve"> - Send the pathname (file name) in block 0</t>
    <phoneticPr fontId="1" type="noConversion"/>
  </si>
  <si>
    <t xml:space="preserve">  1) Unless specifically requested, only the file name portion is sent.</t>
    <phoneticPr fontId="1" type="noConversion"/>
  </si>
  <si>
    <t xml:space="preserve">  2) No drive letter is sent.</t>
    <phoneticPr fontId="1" type="noConversion"/>
  </si>
  <si>
    <t xml:space="preserve">  3) Systems that do not distinguish between upper and lower case letters in filenames shall send the pathname in lower case only.</t>
    <phoneticPr fontId="1" type="noConversion"/>
  </si>
  <si>
    <t>061 750 7143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</si>
</sst>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_);[Red]\(0.00\)"/>
    <numFmt numFmtId="178" formatCode="0.00_ "/>
  </numFmts>
  <fonts count="3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u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u/>
      <sz val="12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 tint="-0.14999847407452621"/>
      <name val="맑은 고딕"/>
      <family val="3"/>
      <charset val="129"/>
      <scheme val="minor"/>
    </font>
    <font>
      <b/>
      <sz val="10"/>
      <color theme="4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</font>
    <font>
      <sz val="8.5"/>
      <color rgb="FFFF0000"/>
      <name val="맑은 고딕"/>
      <family val="3"/>
      <charset val="129"/>
    </font>
    <font>
      <b/>
      <sz val="18"/>
      <color rgb="FF000000"/>
      <name val="맑은 고딕"/>
      <family val="3"/>
      <charset val="129"/>
      <scheme val="minor"/>
    </font>
    <font>
      <sz val="10"/>
      <color theme="1"/>
      <name val="Calibri"/>
      <family val="3"/>
      <charset val="161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6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sz val="10"/>
      <color rgb="FF0070C0"/>
      <name val="맑은 고딕"/>
      <family val="2"/>
      <charset val="129"/>
      <scheme val="minor"/>
    </font>
    <font>
      <sz val="8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바탕"/>
      <family val="1"/>
      <charset val="129"/>
    </font>
    <font>
      <b/>
      <sz val="12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trike/>
      <sz val="10"/>
      <color theme="1"/>
      <name val="맑은 고딕"/>
      <family val="3"/>
      <charset val="129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0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>
      <alignment vertical="center"/>
    </xf>
    <xf numFmtId="0" fontId="29" fillId="0" borderId="0">
      <alignment vertical="center"/>
    </xf>
    <xf numFmtId="0" fontId="30" fillId="0" borderId="49" applyNumberFormat="0" applyAlignment="0" applyProtection="0">
      <alignment horizontal="left" vertical="center"/>
    </xf>
    <xf numFmtId="0" fontId="30" fillId="0" borderId="98">
      <alignment horizontal="left" vertical="center"/>
    </xf>
    <xf numFmtId="0" fontId="29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</cellStyleXfs>
  <cellXfs count="677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9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>
      <alignment vertical="center"/>
    </xf>
    <xf numFmtId="0" fontId="2" fillId="0" borderId="26" xfId="0" applyFont="1" applyBorder="1">
      <alignment vertical="center"/>
    </xf>
    <xf numFmtId="0" fontId="2" fillId="0" borderId="25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6" xfId="0" applyFont="1" applyFill="1" applyBorder="1">
      <alignment vertical="center"/>
    </xf>
    <xf numFmtId="0" fontId="4" fillId="0" borderId="0" xfId="0" applyFont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6" fillId="0" borderId="25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2" fillId="0" borderId="1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7" xfId="0" applyFont="1" applyFill="1" applyBorder="1">
      <alignment vertical="center"/>
    </xf>
    <xf numFmtId="0" fontId="2" fillId="3" borderId="18" xfId="0" applyFont="1" applyFill="1" applyBorder="1">
      <alignment vertical="center"/>
    </xf>
    <xf numFmtId="0" fontId="2" fillId="3" borderId="5" xfId="0" quotePrefix="1" applyFont="1" applyFill="1" applyBorder="1" applyAlignment="1">
      <alignment horizontal="center" vertical="center"/>
    </xf>
    <xf numFmtId="0" fontId="5" fillId="3" borderId="6" xfId="0" quotePrefix="1" applyFont="1" applyFill="1" applyBorder="1">
      <alignment vertical="center"/>
    </xf>
    <xf numFmtId="0" fontId="4" fillId="2" borderId="27" xfId="0" applyFont="1" applyFill="1" applyBorder="1" applyAlignment="1">
      <alignment horizontal="center" vertical="center"/>
    </xf>
    <xf numFmtId="0" fontId="2" fillId="3" borderId="19" xfId="0" applyFont="1" applyFill="1" applyBorder="1">
      <alignment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left" vertical="center"/>
    </xf>
    <xf numFmtId="0" fontId="7" fillId="4" borderId="11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>
      <alignment vertical="center"/>
    </xf>
    <xf numFmtId="0" fontId="2" fillId="5" borderId="6" xfId="0" applyFont="1" applyFill="1" applyBorder="1">
      <alignment vertical="center"/>
    </xf>
    <xf numFmtId="0" fontId="2" fillId="5" borderId="1" xfId="0" applyFont="1" applyFill="1" applyBorder="1" applyAlignment="1">
      <alignment vertical="center" wrapText="1"/>
    </xf>
    <xf numFmtId="0" fontId="2" fillId="5" borderId="17" xfId="0" applyFont="1" applyFill="1" applyBorder="1">
      <alignment vertical="center"/>
    </xf>
    <xf numFmtId="0" fontId="2" fillId="5" borderId="17" xfId="0" applyFont="1" applyFill="1" applyBorder="1" applyAlignment="1">
      <alignment horizontal="left" vertical="center"/>
    </xf>
    <xf numFmtId="0" fontId="2" fillId="5" borderId="18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5" borderId="5" xfId="0" applyFont="1" applyFill="1" applyBorder="1" applyAlignment="1">
      <alignment horizontal="left" vertical="center"/>
    </xf>
    <xf numFmtId="0" fontId="2" fillId="5" borderId="6" xfId="0" applyFont="1" applyFill="1" applyBorder="1" applyAlignment="1">
      <alignment horizontal="left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center" vertical="center"/>
    </xf>
    <xf numFmtId="0" fontId="2" fillId="3" borderId="20" xfId="0" applyFont="1" applyFill="1" applyBorder="1">
      <alignment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7" xfId="0" applyFont="1" applyFill="1" applyBorder="1">
      <alignment vertical="center"/>
    </xf>
    <xf numFmtId="0" fontId="2" fillId="5" borderId="8" xfId="0" applyFont="1" applyFill="1" applyBorder="1">
      <alignment vertical="center"/>
    </xf>
    <xf numFmtId="0" fontId="2" fillId="5" borderId="1" xfId="0" quotePrefix="1" applyFont="1" applyFill="1" applyBorder="1" applyAlignment="1">
      <alignment horizontal="left" vertical="center"/>
    </xf>
    <xf numFmtId="0" fontId="2" fillId="5" borderId="17" xfId="0" quotePrefix="1" applyFont="1" applyFill="1" applyBorder="1" applyAlignment="1">
      <alignment horizontal="left" vertical="center" wrapText="1"/>
    </xf>
    <xf numFmtId="0" fontId="2" fillId="5" borderId="17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left" vertical="center" wrapText="1"/>
    </xf>
    <xf numFmtId="0" fontId="7" fillId="5" borderId="3" xfId="0" applyFont="1" applyFill="1" applyBorder="1" applyAlignment="1">
      <alignment horizontal="left" vertical="center"/>
    </xf>
    <xf numFmtId="0" fontId="10" fillId="0" borderId="0" xfId="0" applyFont="1">
      <alignment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0" fontId="11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6" borderId="31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0" xfId="0" applyFont="1">
      <alignment vertical="center"/>
    </xf>
    <xf numFmtId="49" fontId="6" fillId="0" borderId="0" xfId="0" applyNumberFormat="1" applyFont="1" applyAlignment="1">
      <alignment horizontal="left" vertical="center" wrapText="1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right" vertical="top"/>
    </xf>
    <xf numFmtId="0" fontId="2" fillId="3" borderId="36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0" fontId="2" fillId="3" borderId="40" xfId="0" applyFont="1" applyFill="1" applyBorder="1" applyAlignment="1">
      <alignment horizontal="center" vertical="center"/>
    </xf>
    <xf numFmtId="0" fontId="2" fillId="7" borderId="36" xfId="0" applyFont="1" applyFill="1" applyBorder="1" applyAlignment="1">
      <alignment horizontal="center" vertical="center"/>
    </xf>
    <xf numFmtId="0" fontId="2" fillId="7" borderId="40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2" fillId="8" borderId="40" xfId="0" applyFont="1" applyFill="1" applyBorder="1" applyAlignment="1">
      <alignment horizontal="center" vertical="center"/>
    </xf>
    <xf numFmtId="0" fontId="2" fillId="9" borderId="36" xfId="0" applyFont="1" applyFill="1" applyBorder="1" applyAlignment="1">
      <alignment horizontal="center" vertical="center"/>
    </xf>
    <xf numFmtId="0" fontId="2" fillId="9" borderId="40" xfId="0" applyFont="1" applyFill="1" applyBorder="1" applyAlignment="1">
      <alignment horizontal="center" vertical="center"/>
    </xf>
    <xf numFmtId="0" fontId="2" fillId="10" borderId="36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1" borderId="9" xfId="0" applyFont="1" applyFill="1" applyBorder="1">
      <alignment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11" borderId="16" xfId="0" applyFont="1" applyFill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11" borderId="31" xfId="0" applyFont="1" applyFill="1" applyBorder="1" applyAlignment="1">
      <alignment horizontal="center" vertical="center"/>
    </xf>
    <xf numFmtId="0" fontId="2" fillId="11" borderId="30" xfId="0" applyFont="1" applyFill="1" applyBorder="1" applyAlignment="1">
      <alignment horizontal="center" vertical="center"/>
    </xf>
    <xf numFmtId="0" fontId="2" fillId="0" borderId="41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2" fillId="1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17" xfId="0" quotePrefix="1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9" xfId="0" applyFont="1" applyBorder="1" applyAlignment="1">
      <alignment vertical="center" wrapText="1"/>
    </xf>
    <xf numFmtId="0" fontId="2" fillId="0" borderId="17" xfId="0" applyFont="1" applyBorder="1" applyAlignment="1">
      <alignment vertical="center" wrapText="1"/>
    </xf>
    <xf numFmtId="0" fontId="7" fillId="0" borderId="1" xfId="0" applyFont="1" applyBorder="1">
      <alignment vertical="center"/>
    </xf>
    <xf numFmtId="0" fontId="7" fillId="0" borderId="17" xfId="0" applyFont="1" applyBorder="1">
      <alignment vertical="center"/>
    </xf>
    <xf numFmtId="0" fontId="2" fillId="2" borderId="30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52" xfId="0" applyFont="1" applyFill="1" applyBorder="1" applyAlignment="1">
      <alignment horizontal="center" vertical="center"/>
    </xf>
    <xf numFmtId="0" fontId="2" fillId="6" borderId="34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5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0" borderId="43" xfId="0" applyFont="1" applyBorder="1">
      <alignment vertical="center"/>
    </xf>
    <xf numFmtId="0" fontId="2" fillId="0" borderId="39" xfId="0" applyFont="1" applyBorder="1">
      <alignment vertical="center"/>
    </xf>
    <xf numFmtId="0" fontId="2" fillId="0" borderId="42" xfId="0" applyFont="1" applyBorder="1">
      <alignment vertical="center"/>
    </xf>
    <xf numFmtId="0" fontId="2" fillId="0" borderId="40" xfId="0" applyFont="1" applyBorder="1">
      <alignment vertical="center"/>
    </xf>
    <xf numFmtId="0" fontId="2" fillId="0" borderId="36" xfId="0" applyFont="1" applyBorder="1">
      <alignment vertical="center"/>
    </xf>
    <xf numFmtId="0" fontId="2" fillId="0" borderId="37" xfId="0" applyFont="1" applyBorder="1">
      <alignment vertical="center"/>
    </xf>
    <xf numFmtId="0" fontId="2" fillId="0" borderId="38" xfId="0" applyFont="1" applyBorder="1">
      <alignment vertical="center"/>
    </xf>
    <xf numFmtId="0" fontId="2" fillId="2" borderId="37" xfId="0" applyFont="1" applyFill="1" applyBorder="1">
      <alignment vertical="center"/>
    </xf>
    <xf numFmtId="0" fontId="2" fillId="2" borderId="38" xfId="0" applyFont="1" applyFill="1" applyBorder="1">
      <alignment vertical="center"/>
    </xf>
    <xf numFmtId="0" fontId="2" fillId="2" borderId="41" xfId="0" applyFont="1" applyFill="1" applyBorder="1">
      <alignment vertical="center"/>
    </xf>
    <xf numFmtId="0" fontId="2" fillId="2" borderId="35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2" fillId="0" borderId="44" xfId="0" applyFont="1" applyBorder="1">
      <alignment vertical="center"/>
    </xf>
    <xf numFmtId="0" fontId="2" fillId="0" borderId="3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0" fontId="2" fillId="0" borderId="0" xfId="0" quotePrefix="1" applyFont="1">
      <alignment vertical="center"/>
    </xf>
    <xf numFmtId="0" fontId="7" fillId="0" borderId="5" xfId="0" applyFont="1" applyBorder="1">
      <alignment vertical="center"/>
    </xf>
    <xf numFmtId="0" fontId="2" fillId="0" borderId="26" xfId="0" applyFont="1" applyBorder="1" applyAlignment="1">
      <alignment vertical="center" wrapText="1"/>
    </xf>
    <xf numFmtId="0" fontId="2" fillId="0" borderId="25" xfId="0" applyFont="1" applyBorder="1" applyAlignment="1">
      <alignment vertical="center" wrapText="1"/>
    </xf>
    <xf numFmtId="0" fontId="2" fillId="15" borderId="1" xfId="0" applyFont="1" applyFill="1" applyBorder="1" applyAlignment="1">
      <alignment horizontal="center" vertical="center"/>
    </xf>
    <xf numFmtId="0" fontId="0" fillId="0" borderId="0" xfId="0" quotePrefix="1">
      <alignment vertical="center"/>
    </xf>
    <xf numFmtId="0" fontId="8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2" fillId="8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9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2" fillId="0" borderId="53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15" borderId="60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21" borderId="60" xfId="0" applyFont="1" applyFill="1" applyBorder="1" applyAlignment="1">
      <alignment horizontal="center" vertical="center"/>
    </xf>
    <xf numFmtId="0" fontId="2" fillId="17" borderId="60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" fillId="0" borderId="60" xfId="0" quotePrefix="1" applyFont="1" applyBorder="1" applyAlignment="1">
      <alignment horizontal="center" vertical="center"/>
    </xf>
    <xf numFmtId="0" fontId="2" fillId="19" borderId="60" xfId="0" applyFont="1" applyFill="1" applyBorder="1" applyAlignment="1">
      <alignment horizontal="center" vertical="center"/>
    </xf>
    <xf numFmtId="0" fontId="2" fillId="19" borderId="60" xfId="0" quotePrefix="1" applyFont="1" applyFill="1" applyBorder="1" applyAlignment="1">
      <alignment horizontal="center" vertical="center"/>
    </xf>
    <xf numFmtId="0" fontId="2" fillId="9" borderId="60" xfId="0" applyFont="1" applyFill="1" applyBorder="1" applyAlignment="1">
      <alignment horizontal="center" vertical="center"/>
    </xf>
    <xf numFmtId="0" fontId="2" fillId="9" borderId="60" xfId="0" quotePrefix="1" applyFont="1" applyFill="1" applyBorder="1" applyAlignment="1">
      <alignment horizontal="center" vertical="center"/>
    </xf>
    <xf numFmtId="0" fontId="2" fillId="9" borderId="60" xfId="0" applyFont="1" applyFill="1" applyBorder="1" applyAlignment="1">
      <alignment horizontal="center" vertical="center" wrapText="1"/>
    </xf>
    <xf numFmtId="0" fontId="2" fillId="0" borderId="60" xfId="0" applyFont="1" applyBorder="1" applyAlignment="1">
      <alignment horizontal="center" vertical="center" wrapText="1"/>
    </xf>
    <xf numFmtId="0" fontId="2" fillId="0" borderId="60" xfId="0" quotePrefix="1" applyFont="1" applyBorder="1" applyAlignment="1">
      <alignment horizontal="center" vertical="center" wrapText="1"/>
    </xf>
    <xf numFmtId="0" fontId="2" fillId="18" borderId="60" xfId="0" applyFont="1" applyFill="1" applyBorder="1" applyAlignment="1">
      <alignment horizontal="center" vertical="center"/>
    </xf>
    <xf numFmtId="0" fontId="2" fillId="18" borderId="60" xfId="0" quotePrefix="1" applyFont="1" applyFill="1" applyBorder="1" applyAlignment="1">
      <alignment horizontal="center" vertical="center"/>
    </xf>
    <xf numFmtId="0" fontId="12" fillId="8" borderId="60" xfId="0" quotePrefix="1" applyFont="1" applyFill="1" applyBorder="1" applyAlignment="1">
      <alignment horizontal="center" vertical="center"/>
    </xf>
    <xf numFmtId="0" fontId="13" fillId="8" borderId="60" xfId="0" quotePrefix="1" applyFont="1" applyFill="1" applyBorder="1" applyAlignment="1">
      <alignment horizontal="center" vertical="center"/>
    </xf>
    <xf numFmtId="0" fontId="13" fillId="8" borderId="60" xfId="0" applyFont="1" applyFill="1" applyBorder="1" applyAlignment="1">
      <alignment horizontal="center" vertical="center"/>
    </xf>
    <xf numFmtId="0" fontId="2" fillId="20" borderId="60" xfId="0" applyFont="1" applyFill="1" applyBorder="1" applyAlignment="1">
      <alignment horizontal="center" vertical="center"/>
    </xf>
    <xf numFmtId="0" fontId="2" fillId="7" borderId="61" xfId="0" applyFont="1" applyFill="1" applyBorder="1" applyAlignment="1">
      <alignment horizontal="center" vertical="center"/>
    </xf>
    <xf numFmtId="0" fontId="2" fillId="7" borderId="62" xfId="0" applyFont="1" applyFill="1" applyBorder="1" applyAlignment="1">
      <alignment horizontal="center" vertical="center" wrapText="1"/>
    </xf>
    <xf numFmtId="0" fontId="2" fillId="7" borderId="63" xfId="0" applyFont="1" applyFill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65" xfId="0" quotePrefix="1" applyFont="1" applyBorder="1" applyAlignment="1">
      <alignment horizontal="center" vertical="center"/>
    </xf>
    <xf numFmtId="0" fontId="2" fillId="0" borderId="65" xfId="0" applyFont="1" applyBorder="1" applyAlignment="1">
      <alignment horizontal="center" vertical="center"/>
    </xf>
    <xf numFmtId="0" fontId="2" fillId="0" borderId="66" xfId="0" applyFont="1" applyBorder="1" applyAlignment="1">
      <alignment horizontal="left" vertical="center"/>
    </xf>
    <xf numFmtId="0" fontId="2" fillId="8" borderId="67" xfId="0" applyFont="1" applyFill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0" fontId="2" fillId="15" borderId="67" xfId="0" applyFont="1" applyFill="1" applyBorder="1" applyAlignment="1">
      <alignment horizontal="center" vertical="center"/>
    </xf>
    <xf numFmtId="0" fontId="2" fillId="15" borderId="68" xfId="0" applyFont="1" applyFill="1" applyBorder="1" applyAlignment="1">
      <alignment horizontal="left" vertical="center"/>
    </xf>
    <xf numFmtId="0" fontId="2" fillId="0" borderId="68" xfId="0" applyFont="1" applyBorder="1" applyAlignment="1">
      <alignment horizontal="left" vertical="center"/>
    </xf>
    <xf numFmtId="0" fontId="2" fillId="20" borderId="67" xfId="0" applyFont="1" applyFill="1" applyBorder="1" applyAlignment="1">
      <alignment horizontal="center" vertical="center"/>
    </xf>
    <xf numFmtId="0" fontId="2" fillId="20" borderId="68" xfId="0" applyFont="1" applyFill="1" applyBorder="1" applyAlignment="1">
      <alignment horizontal="left" vertical="center"/>
    </xf>
    <xf numFmtId="0" fontId="2" fillId="20" borderId="69" xfId="0" applyFont="1" applyFill="1" applyBorder="1" applyAlignment="1">
      <alignment horizontal="center" vertical="center"/>
    </xf>
    <xf numFmtId="0" fontId="2" fillId="20" borderId="70" xfId="0" applyFont="1" applyFill="1" applyBorder="1" applyAlignment="1">
      <alignment horizontal="center" vertical="center"/>
    </xf>
    <xf numFmtId="0" fontId="2" fillId="20" borderId="71" xfId="0" applyFont="1" applyFill="1" applyBorder="1" applyAlignment="1">
      <alignment horizontal="left" vertical="center"/>
    </xf>
    <xf numFmtId="0" fontId="2" fillId="18" borderId="67" xfId="0" applyFont="1" applyFill="1" applyBorder="1" applyAlignment="1">
      <alignment horizontal="center" vertical="center"/>
    </xf>
    <xf numFmtId="0" fontId="2" fillId="0" borderId="68" xfId="0" applyFont="1" applyBorder="1" applyAlignment="1">
      <alignment horizontal="left" vertical="center" wrapText="1"/>
    </xf>
    <xf numFmtId="0" fontId="2" fillId="0" borderId="68" xfId="0" applyFont="1" applyBorder="1" applyAlignment="1">
      <alignment vertical="center" wrapText="1"/>
    </xf>
    <xf numFmtId="0" fontId="2" fillId="0" borderId="69" xfId="0" applyFont="1" applyBorder="1" applyAlignment="1">
      <alignment horizontal="center" vertical="center"/>
    </xf>
    <xf numFmtId="0" fontId="2" fillId="0" borderId="70" xfId="0" quotePrefix="1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2" fillId="0" borderId="71" xfId="0" applyFont="1" applyBorder="1" applyAlignment="1">
      <alignment horizontal="left" vertical="center"/>
    </xf>
    <xf numFmtId="0" fontId="12" fillId="0" borderId="67" xfId="0" applyFont="1" applyBorder="1" applyAlignment="1">
      <alignment horizontal="center" vertical="center"/>
    </xf>
    <xf numFmtId="0" fontId="2" fillId="10" borderId="67" xfId="0" applyFont="1" applyFill="1" applyBorder="1" applyAlignment="1">
      <alignment horizontal="center" vertical="center"/>
    </xf>
    <xf numFmtId="0" fontId="2" fillId="10" borderId="68" xfId="0" applyFont="1" applyFill="1" applyBorder="1" applyAlignment="1">
      <alignment vertical="center" wrapText="1"/>
    </xf>
    <xf numFmtId="0" fontId="2" fillId="9" borderId="67" xfId="0" applyFont="1" applyFill="1" applyBorder="1" applyAlignment="1">
      <alignment horizontal="center" vertical="center"/>
    </xf>
    <xf numFmtId="0" fontId="2" fillId="9" borderId="68" xfId="0" applyFont="1" applyFill="1" applyBorder="1" applyAlignment="1">
      <alignment horizontal="left" vertical="center"/>
    </xf>
    <xf numFmtId="0" fontId="2" fillId="17" borderId="67" xfId="0" applyFont="1" applyFill="1" applyBorder="1" applyAlignment="1">
      <alignment horizontal="center" vertical="center"/>
    </xf>
    <xf numFmtId="0" fontId="2" fillId="10" borderId="64" xfId="0" applyFont="1" applyFill="1" applyBorder="1" applyAlignment="1">
      <alignment horizontal="center" vertical="center"/>
    </xf>
    <xf numFmtId="0" fontId="2" fillId="10" borderId="65" xfId="0" applyFont="1" applyFill="1" applyBorder="1" applyAlignment="1">
      <alignment horizontal="center" vertical="center"/>
    </xf>
    <xf numFmtId="0" fontId="2" fillId="10" borderId="66" xfId="0" applyFont="1" applyFill="1" applyBorder="1" applyAlignment="1">
      <alignment vertical="center" wrapText="1"/>
    </xf>
    <xf numFmtId="0" fontId="2" fillId="15" borderId="64" xfId="0" applyFont="1" applyFill="1" applyBorder="1" applyAlignment="1">
      <alignment horizontal="center" vertical="center"/>
    </xf>
    <xf numFmtId="0" fontId="2" fillId="15" borderId="65" xfId="0" applyFont="1" applyFill="1" applyBorder="1" applyAlignment="1">
      <alignment horizontal="center" vertical="center"/>
    </xf>
    <xf numFmtId="0" fontId="2" fillId="15" borderId="66" xfId="0" applyFont="1" applyFill="1" applyBorder="1" applyAlignment="1">
      <alignment horizontal="left" vertical="center"/>
    </xf>
    <xf numFmtId="0" fontId="2" fillId="19" borderId="67" xfId="0" applyFont="1" applyFill="1" applyBorder="1" applyAlignment="1">
      <alignment horizontal="center" vertical="center"/>
    </xf>
    <xf numFmtId="0" fontId="2" fillId="15" borderId="65" xfId="0" quotePrefix="1" applyFont="1" applyFill="1" applyBorder="1" applyAlignment="1">
      <alignment horizontal="center" vertical="center"/>
    </xf>
    <xf numFmtId="0" fontId="2" fillId="15" borderId="66" xfId="0" applyFont="1" applyFill="1" applyBorder="1">
      <alignment vertical="center"/>
    </xf>
    <xf numFmtId="0" fontId="2" fillId="15" borderId="68" xfId="0" applyFont="1" applyFill="1" applyBorder="1">
      <alignment vertical="center"/>
    </xf>
    <xf numFmtId="0" fontId="2" fillId="16" borderId="67" xfId="0" applyFont="1" applyFill="1" applyBorder="1" applyAlignment="1">
      <alignment horizontal="center" vertical="center"/>
    </xf>
    <xf numFmtId="0" fontId="2" fillId="16" borderId="68" xfId="0" applyFont="1" applyFill="1" applyBorder="1">
      <alignment vertical="center"/>
    </xf>
    <xf numFmtId="0" fontId="2" fillId="10" borderId="68" xfId="0" applyFont="1" applyFill="1" applyBorder="1">
      <alignment vertical="center"/>
    </xf>
    <xf numFmtId="0" fontId="2" fillId="21" borderId="67" xfId="0" applyFont="1" applyFill="1" applyBorder="1" applyAlignment="1">
      <alignment horizontal="center" vertical="center"/>
    </xf>
    <xf numFmtId="0" fontId="2" fillId="21" borderId="68" xfId="0" applyFont="1" applyFill="1" applyBorder="1">
      <alignment vertical="center"/>
    </xf>
    <xf numFmtId="0" fontId="2" fillId="19" borderId="69" xfId="0" applyFont="1" applyFill="1" applyBorder="1" applyAlignment="1">
      <alignment horizontal="center" vertical="center"/>
    </xf>
    <xf numFmtId="0" fontId="2" fillId="19" borderId="70" xfId="0" quotePrefix="1" applyFont="1" applyFill="1" applyBorder="1" applyAlignment="1">
      <alignment horizontal="center" vertical="center"/>
    </xf>
    <xf numFmtId="0" fontId="2" fillId="19" borderId="70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 readingOrder="1"/>
    </xf>
    <xf numFmtId="0" fontId="4" fillId="0" borderId="45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0" fontId="4" fillId="0" borderId="51" xfId="0" applyFont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/>
    </xf>
    <xf numFmtId="9" fontId="7" fillId="2" borderId="4" xfId="0" applyNumberFormat="1" applyFont="1" applyFill="1" applyBorder="1" applyAlignment="1">
      <alignment horizontal="center" vertical="center"/>
    </xf>
    <xf numFmtId="9" fontId="7" fillId="2" borderId="44" xfId="0" applyNumberFormat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" fillId="6" borderId="85" xfId="0" applyFont="1" applyFill="1" applyBorder="1" applyAlignment="1">
      <alignment horizontal="center" vertical="center"/>
    </xf>
    <xf numFmtId="0" fontId="2" fillId="6" borderId="7" xfId="0" applyFont="1" applyFill="1" applyBorder="1">
      <alignment vertical="center"/>
    </xf>
    <xf numFmtId="0" fontId="2" fillId="6" borderId="56" xfId="0" applyFont="1" applyFill="1" applyBorder="1" applyAlignment="1">
      <alignment horizontal="center" vertical="center"/>
    </xf>
    <xf numFmtId="0" fontId="2" fillId="6" borderId="85" xfId="0" applyFont="1" applyFill="1" applyBorder="1" applyAlignment="1">
      <alignment horizontal="center" vertical="center"/>
    </xf>
    <xf numFmtId="0" fontId="2" fillId="6" borderId="86" xfId="0" applyFont="1" applyFill="1" applyBorder="1" applyAlignment="1">
      <alignment horizontal="center" vertical="center"/>
    </xf>
    <xf numFmtId="0" fontId="4" fillId="0" borderId="87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87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 vertical="center"/>
    </xf>
    <xf numFmtId="0" fontId="2" fillId="0" borderId="85" xfId="0" applyFont="1" applyBorder="1" applyAlignment="1">
      <alignment horizontal="center" vertical="center"/>
    </xf>
    <xf numFmtId="0" fontId="4" fillId="6" borderId="87" xfId="0" applyFont="1" applyFill="1" applyBorder="1" applyAlignment="1">
      <alignment horizontal="center" vertical="center"/>
    </xf>
    <xf numFmtId="0" fontId="2" fillId="6" borderId="1" xfId="0" applyFont="1" applyFill="1" applyBorder="1">
      <alignment vertical="center"/>
    </xf>
    <xf numFmtId="0" fontId="2" fillId="6" borderId="53" xfId="0" applyFont="1" applyFill="1" applyBorder="1" applyAlignment="1">
      <alignment horizontal="center" vertical="center"/>
    </xf>
    <xf numFmtId="0" fontId="2" fillId="6" borderId="87" xfId="0" applyFont="1" applyFill="1" applyBorder="1" applyAlignment="1">
      <alignment horizontal="center" vertical="center"/>
    </xf>
    <xf numFmtId="0" fontId="2" fillId="0" borderId="89" xfId="0" applyFont="1" applyBorder="1" applyAlignment="1">
      <alignment horizontal="center" vertical="center"/>
    </xf>
    <xf numFmtId="0" fontId="4" fillId="6" borderId="90" xfId="0" applyFont="1" applyFill="1" applyBorder="1" applyAlignment="1">
      <alignment horizontal="center" vertical="center"/>
    </xf>
    <xf numFmtId="0" fontId="2" fillId="6" borderId="5" xfId="0" applyFont="1" applyFill="1" applyBorder="1">
      <alignment vertical="center"/>
    </xf>
    <xf numFmtId="0" fontId="2" fillId="6" borderId="90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176" fontId="24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 wrapText="1"/>
    </xf>
    <xf numFmtId="176" fontId="11" fillId="6" borderId="5" xfId="0" applyNumberFormat="1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5" xfId="0" applyFont="1" applyBorder="1" applyAlignment="1">
      <alignment horizontal="center" vertical="center"/>
    </xf>
    <xf numFmtId="0" fontId="2" fillId="0" borderId="94" xfId="0" applyFont="1" applyBorder="1">
      <alignment vertical="center"/>
    </xf>
    <xf numFmtId="0" fontId="25" fillId="0" borderId="0" xfId="0" applyFont="1">
      <alignment vertical="center"/>
    </xf>
    <xf numFmtId="0" fontId="2" fillId="0" borderId="95" xfId="0" applyFont="1" applyBorder="1">
      <alignment vertical="center"/>
    </xf>
    <xf numFmtId="0" fontId="2" fillId="4" borderId="0" xfId="0" applyFont="1" applyFill="1">
      <alignment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7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23" xfId="0" applyBorder="1">
      <alignment vertical="center"/>
    </xf>
    <xf numFmtId="0" fontId="0" fillId="0" borderId="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0" xfId="0" quotePrefix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177" fontId="0" fillId="0" borderId="17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25" xfId="0" applyBorder="1" applyAlignment="1">
      <alignment horizontal="center" vertical="center"/>
    </xf>
    <xf numFmtId="0" fontId="0" fillId="0" borderId="73" xfId="0" applyBorder="1">
      <alignment vertical="center"/>
    </xf>
    <xf numFmtId="0" fontId="0" fillId="0" borderId="73" xfId="0" applyBorder="1" applyAlignment="1">
      <alignment horizontal="center" vertical="center"/>
    </xf>
    <xf numFmtId="0" fontId="0" fillId="0" borderId="74" xfId="0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8" xfId="0" applyBorder="1">
      <alignment vertical="center"/>
    </xf>
    <xf numFmtId="0" fontId="0" fillId="0" borderId="80" xfId="0" applyBorder="1">
      <alignment vertical="center"/>
    </xf>
    <xf numFmtId="0" fontId="0" fillId="0" borderId="80" xfId="0" applyBorder="1" applyAlignment="1">
      <alignment horizontal="center" vertical="center"/>
    </xf>
    <xf numFmtId="0" fontId="0" fillId="0" borderId="81" xfId="0" applyBorder="1">
      <alignment vertical="center"/>
    </xf>
    <xf numFmtId="0" fontId="29" fillId="0" borderId="0" xfId="1">
      <alignment vertical="center"/>
    </xf>
    <xf numFmtId="0" fontId="13" fillId="0" borderId="0" xfId="1" applyFont="1">
      <alignment vertical="center"/>
    </xf>
    <xf numFmtId="0" fontId="13" fillId="0" borderId="1" xfId="1" applyFont="1" applyBorder="1" applyAlignment="1">
      <alignment horizontal="center" vertical="center"/>
    </xf>
    <xf numFmtId="0" fontId="13" fillId="0" borderId="5" xfId="1" applyFont="1" applyBorder="1" applyAlignment="1">
      <alignment horizontal="center" vertical="center"/>
    </xf>
    <xf numFmtId="0" fontId="2" fillId="0" borderId="0" xfId="0" applyFont="1" applyAlignment="1">
      <alignment vertical="top" wrapText="1"/>
    </xf>
    <xf numFmtId="0" fontId="2" fillId="0" borderId="1" xfId="0" quotePrefix="1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2" fillId="22" borderId="1" xfId="0" applyFont="1" applyFill="1" applyBorder="1" applyAlignment="1">
      <alignment horizontal="center" vertical="center" wrapText="1"/>
    </xf>
    <xf numFmtId="0" fontId="2" fillId="22" borderId="1" xfId="0" applyFont="1" applyFill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32" fillId="0" borderId="0" xfId="0" applyFont="1">
      <alignment vertical="center"/>
    </xf>
    <xf numFmtId="0" fontId="2" fillId="2" borderId="83" xfId="0" applyFont="1" applyFill="1" applyBorder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178" fontId="2" fillId="0" borderId="4" xfId="0" applyNumberFormat="1" applyFont="1" applyBorder="1" applyAlignment="1">
      <alignment horizontal="center" vertical="center"/>
    </xf>
    <xf numFmtId="178" fontId="2" fillId="0" borderId="6" xfId="0" applyNumberFormat="1" applyFont="1" applyBorder="1" applyAlignment="1">
      <alignment horizontal="center" vertical="center"/>
    </xf>
    <xf numFmtId="0" fontId="4" fillId="0" borderId="82" xfId="0" applyFont="1" applyBorder="1" applyAlignment="1">
      <alignment horizontal="center" vertical="center"/>
    </xf>
    <xf numFmtId="178" fontId="2" fillId="0" borderId="33" xfId="0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2" fillId="0" borderId="3" xfId="0" applyNumberFormat="1" applyFont="1" applyBorder="1" applyAlignment="1">
      <alignment horizontal="center" vertical="center"/>
    </xf>
    <xf numFmtId="0" fontId="4" fillId="0" borderId="90" xfId="0" applyFont="1" applyBorder="1" applyAlignment="1">
      <alignment horizontal="center" vertical="center"/>
    </xf>
    <xf numFmtId="178" fontId="2" fillId="0" borderId="2" xfId="0" applyNumberFormat="1" applyFont="1" applyBorder="1" applyAlignment="1">
      <alignment horizontal="center" vertical="center"/>
    </xf>
    <xf numFmtId="178" fontId="2" fillId="0" borderId="88" xfId="0" applyNumberFormat="1" applyFont="1" applyBorder="1" applyAlignment="1">
      <alignment horizontal="center" vertical="center"/>
    </xf>
    <xf numFmtId="0" fontId="0" fillId="0" borderId="72" xfId="0" applyBorder="1" applyAlignment="1">
      <alignment horizontal="left" vertical="center"/>
    </xf>
    <xf numFmtId="0" fontId="0" fillId="0" borderId="75" xfId="0" applyBorder="1" applyAlignment="1">
      <alignment horizontal="left" vertical="center"/>
    </xf>
    <xf numFmtId="0" fontId="0" fillId="0" borderId="79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8" fillId="2" borderId="15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27" xfId="0" applyBorder="1" applyAlignment="1">
      <alignment horizontal="left" vertical="center" wrapText="1"/>
    </xf>
    <xf numFmtId="0" fontId="2" fillId="0" borderId="25" xfId="0" applyFont="1" applyBorder="1" applyAlignment="1">
      <alignment horizontal="center" vertical="center"/>
    </xf>
    <xf numFmtId="0" fontId="2" fillId="0" borderId="2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0" borderId="41" xfId="0" applyFont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52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6" borderId="34" xfId="0" applyFont="1" applyFill="1" applyBorder="1" applyAlignment="1">
      <alignment horizontal="center" vertical="center"/>
    </xf>
    <xf numFmtId="0" fontId="2" fillId="6" borderId="55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50" xfId="0" applyFont="1" applyFill="1" applyBorder="1" applyAlignment="1">
      <alignment horizontal="center" vertical="center"/>
    </xf>
    <xf numFmtId="0" fontId="2" fillId="6" borderId="45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left" vertical="center" wrapText="1"/>
    </xf>
    <xf numFmtId="0" fontId="2" fillId="6" borderId="8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2" fillId="0" borderId="3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8" borderId="37" xfId="0" applyFont="1" applyFill="1" applyBorder="1" applyAlignment="1">
      <alignment horizontal="center" vertical="center"/>
    </xf>
    <xf numFmtId="0" fontId="2" fillId="8" borderId="38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9" borderId="37" xfId="0" applyFont="1" applyFill="1" applyBorder="1" applyAlignment="1">
      <alignment horizontal="center" vertical="center"/>
    </xf>
    <xf numFmtId="0" fontId="2" fillId="9" borderId="38" xfId="0" applyFont="1" applyFill="1" applyBorder="1" applyAlignment="1">
      <alignment horizontal="center" vertical="center"/>
    </xf>
    <xf numFmtId="0" fontId="2" fillId="9" borderId="39" xfId="0" applyFont="1" applyFill="1" applyBorder="1" applyAlignment="1">
      <alignment horizontal="center" vertical="center"/>
    </xf>
    <xf numFmtId="0" fontId="2" fillId="9" borderId="42" xfId="0" applyFont="1" applyFill="1" applyBorder="1" applyAlignment="1">
      <alignment horizontal="center" vertical="center"/>
    </xf>
    <xf numFmtId="0" fontId="2" fillId="9" borderId="43" xfId="0" applyFont="1" applyFill="1" applyBorder="1" applyAlignment="1">
      <alignment horizontal="center" vertical="center"/>
    </xf>
    <xf numFmtId="0" fontId="2" fillId="9" borderId="4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10" borderId="41" xfId="0" applyFont="1" applyFill="1" applyBorder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2" fillId="10" borderId="35" xfId="0" applyFont="1" applyFill="1" applyBorder="1" applyAlignment="1">
      <alignment horizontal="center" vertical="center" wrapText="1"/>
    </xf>
    <xf numFmtId="0" fontId="2" fillId="10" borderId="42" xfId="0" applyFont="1" applyFill="1" applyBorder="1" applyAlignment="1">
      <alignment horizontal="center" vertical="center" wrapText="1"/>
    </xf>
    <xf numFmtId="0" fontId="2" fillId="10" borderId="43" xfId="0" applyFont="1" applyFill="1" applyBorder="1" applyAlignment="1">
      <alignment horizontal="center" vertical="center" wrapText="1"/>
    </xf>
    <xf numFmtId="0" fontId="2" fillId="10" borderId="44" xfId="0" applyFont="1" applyFill="1" applyBorder="1" applyAlignment="1">
      <alignment horizontal="center" vertical="center" wrapText="1"/>
    </xf>
    <xf numFmtId="0" fontId="2" fillId="0" borderId="68" xfId="0" applyFont="1" applyBorder="1" applyAlignment="1">
      <alignment horizontal="left" vertical="center" wrapText="1"/>
    </xf>
    <xf numFmtId="0" fontId="2" fillId="0" borderId="68" xfId="0" applyFont="1" applyBorder="1" applyAlignment="1">
      <alignment horizontal="left" vertical="center"/>
    </xf>
    <xf numFmtId="0" fontId="2" fillId="8" borderId="68" xfId="0" applyFont="1" applyFill="1" applyBorder="1" applyAlignment="1">
      <alignment horizontal="left" vertical="center" wrapText="1"/>
    </xf>
    <xf numFmtId="0" fontId="2" fillId="0" borderId="71" xfId="0" applyFont="1" applyBorder="1" applyAlignment="1">
      <alignment horizontal="left" vertical="center" wrapText="1"/>
    </xf>
    <xf numFmtId="0" fontId="2" fillId="0" borderId="66" xfId="0" applyFont="1" applyBorder="1" applyAlignment="1">
      <alignment horizontal="left" vertical="center" wrapText="1"/>
    </xf>
    <xf numFmtId="0" fontId="2" fillId="0" borderId="71" xfId="0" applyFont="1" applyBorder="1" applyAlignment="1">
      <alignment horizontal="left" vertical="center"/>
    </xf>
    <xf numFmtId="0" fontId="2" fillId="17" borderId="68" xfId="0" applyFont="1" applyFill="1" applyBorder="1" applyAlignment="1">
      <alignment horizontal="left" vertical="center" wrapText="1"/>
    </xf>
    <xf numFmtId="0" fontId="2" fillId="17" borderId="68" xfId="0" applyFont="1" applyFill="1" applyBorder="1" applyAlignment="1">
      <alignment horizontal="left" vertical="center"/>
    </xf>
    <xf numFmtId="0" fontId="13" fillId="18" borderId="68" xfId="0" applyFont="1" applyFill="1" applyBorder="1" applyAlignment="1">
      <alignment horizontal="left" vertical="center" wrapText="1"/>
    </xf>
    <xf numFmtId="0" fontId="7" fillId="18" borderId="68" xfId="0" applyFont="1" applyFill="1" applyBorder="1" applyAlignment="1">
      <alignment horizontal="left" vertical="center" wrapText="1"/>
    </xf>
    <xf numFmtId="0" fontId="2" fillId="9" borderId="68" xfId="0" applyFont="1" applyFill="1" applyBorder="1" applyAlignment="1">
      <alignment horizontal="left" vertical="center" wrapText="1"/>
    </xf>
    <xf numFmtId="0" fontId="2" fillId="19" borderId="68" xfId="0" applyFont="1" applyFill="1" applyBorder="1" applyAlignment="1">
      <alignment horizontal="left" vertical="center"/>
    </xf>
    <xf numFmtId="0" fontId="2" fillId="19" borderId="71" xfId="0" applyFont="1" applyFill="1" applyBorder="1" applyAlignment="1">
      <alignment horizontal="left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30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51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left" vertical="center" wrapText="1"/>
    </xf>
    <xf numFmtId="0" fontId="2" fillId="12" borderId="0" xfId="0" applyFont="1" applyFill="1" applyAlignment="1">
      <alignment horizontal="left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13" borderId="5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 wrapText="1"/>
    </xf>
    <xf numFmtId="0" fontId="2" fillId="13" borderId="52" xfId="0" applyFont="1" applyFill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2" fillId="14" borderId="15" xfId="0" applyFont="1" applyFill="1" applyBorder="1" applyAlignment="1">
      <alignment horizontal="center" vertical="center"/>
    </xf>
    <xf numFmtId="0" fontId="2" fillId="14" borderId="5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0" borderId="38" xfId="0" applyFont="1" applyBorder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43" xfId="0" applyFont="1" applyFill="1" applyBorder="1" applyAlignment="1">
      <alignment horizontal="center" vertical="center" wrapText="1"/>
    </xf>
    <xf numFmtId="0" fontId="2" fillId="2" borderId="44" xfId="0" applyFont="1" applyFill="1" applyBorder="1" applyAlignment="1">
      <alignment horizontal="center" vertical="center" wrapText="1"/>
    </xf>
    <xf numFmtId="0" fontId="2" fillId="6" borderId="37" xfId="0" applyFont="1" applyFill="1" applyBorder="1" applyAlignment="1">
      <alignment horizontal="center" vertical="center" wrapText="1"/>
    </xf>
    <xf numFmtId="0" fontId="2" fillId="6" borderId="38" xfId="0" applyFont="1" applyFill="1" applyBorder="1" applyAlignment="1">
      <alignment horizontal="center" vertical="center" wrapText="1"/>
    </xf>
    <xf numFmtId="0" fontId="2" fillId="6" borderId="39" xfId="0" applyFont="1" applyFill="1" applyBorder="1" applyAlignment="1">
      <alignment horizontal="center" vertical="center" wrapText="1"/>
    </xf>
    <xf numFmtId="0" fontId="2" fillId="6" borderId="42" xfId="0" applyFont="1" applyFill="1" applyBorder="1" applyAlignment="1">
      <alignment horizontal="center" vertical="center" wrapText="1"/>
    </xf>
    <xf numFmtId="0" fontId="2" fillId="6" borderId="43" xfId="0" applyFont="1" applyFill="1" applyBorder="1" applyAlignment="1">
      <alignment horizontal="center" vertical="center" wrapText="1"/>
    </xf>
    <xf numFmtId="0" fontId="2" fillId="6" borderId="44" xfId="0" applyFont="1" applyFill="1" applyBorder="1" applyAlignment="1">
      <alignment horizontal="center" vertical="center" wrapText="1"/>
    </xf>
    <xf numFmtId="0" fontId="2" fillId="14" borderId="37" xfId="0" applyFont="1" applyFill="1" applyBorder="1" applyAlignment="1">
      <alignment horizontal="center" vertical="center" wrapText="1"/>
    </xf>
    <xf numFmtId="0" fontId="2" fillId="14" borderId="38" xfId="0" applyFont="1" applyFill="1" applyBorder="1" applyAlignment="1">
      <alignment horizontal="center" vertical="center" wrapText="1"/>
    </xf>
    <xf numFmtId="0" fontId="2" fillId="14" borderId="39" xfId="0" applyFont="1" applyFill="1" applyBorder="1" applyAlignment="1">
      <alignment horizontal="center" vertical="center" wrapText="1"/>
    </xf>
    <xf numFmtId="0" fontId="2" fillId="14" borderId="42" xfId="0" applyFont="1" applyFill="1" applyBorder="1" applyAlignment="1">
      <alignment horizontal="center" vertical="center" wrapText="1"/>
    </xf>
    <xf numFmtId="0" fontId="2" fillId="14" borderId="43" xfId="0" applyFont="1" applyFill="1" applyBorder="1" applyAlignment="1">
      <alignment horizontal="center" vertical="center" wrapText="1"/>
    </xf>
    <xf numFmtId="0" fontId="2" fillId="14" borderId="44" xfId="0" applyFont="1" applyFill="1" applyBorder="1" applyAlignment="1">
      <alignment horizontal="center" vertical="center" wrapText="1"/>
    </xf>
    <xf numFmtId="0" fontId="2" fillId="11" borderId="15" xfId="0" applyFont="1" applyFill="1" applyBorder="1" applyAlignment="1">
      <alignment horizontal="center" vertical="center"/>
    </xf>
    <xf numFmtId="0" fontId="2" fillId="11" borderId="5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 wrapText="1"/>
    </xf>
    <xf numFmtId="0" fontId="2" fillId="3" borderId="38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2" fillId="2" borderId="39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11" borderId="37" xfId="0" applyFont="1" applyFill="1" applyBorder="1" applyAlignment="1">
      <alignment horizontal="center" vertical="center" wrapText="1"/>
    </xf>
    <xf numFmtId="0" fontId="2" fillId="11" borderId="38" xfId="0" applyFont="1" applyFill="1" applyBorder="1" applyAlignment="1">
      <alignment horizontal="center" vertical="center" wrapText="1"/>
    </xf>
    <xf numFmtId="0" fontId="2" fillId="11" borderId="39" xfId="0" applyFont="1" applyFill="1" applyBorder="1" applyAlignment="1">
      <alignment horizontal="center" vertical="center" wrapText="1"/>
    </xf>
    <xf numFmtId="0" fontId="2" fillId="11" borderId="42" xfId="0" applyFont="1" applyFill="1" applyBorder="1" applyAlignment="1">
      <alignment horizontal="center" vertical="center" wrapText="1"/>
    </xf>
    <xf numFmtId="0" fontId="2" fillId="11" borderId="43" xfId="0" applyFont="1" applyFill="1" applyBorder="1" applyAlignment="1">
      <alignment horizontal="center" vertical="center" wrapText="1"/>
    </xf>
    <xf numFmtId="0" fontId="2" fillId="11" borderId="44" xfId="0" applyFont="1" applyFill="1" applyBorder="1" applyAlignment="1">
      <alignment horizontal="center" vertical="center" wrapText="1"/>
    </xf>
    <xf numFmtId="0" fontId="2" fillId="0" borderId="57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" fillId="0" borderId="59" xfId="0" applyFont="1" applyBorder="1" applyAlignment="1">
      <alignment horizontal="center" vertical="center" wrapText="1"/>
    </xf>
    <xf numFmtId="0" fontId="2" fillId="0" borderId="46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4" fillId="0" borderId="36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2" borderId="83" xfId="0" applyFont="1" applyFill="1" applyBorder="1" applyAlignment="1">
      <alignment horizontal="center" vertical="center"/>
    </xf>
    <xf numFmtId="0" fontId="4" fillId="2" borderId="8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4" fillId="2" borderId="2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4" fillId="2" borderId="51" xfId="0" applyFont="1" applyFill="1" applyBorder="1" applyAlignment="1">
      <alignment horizontal="center" vertical="center" wrapText="1"/>
    </xf>
    <xf numFmtId="0" fontId="4" fillId="2" borderId="45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2" fillId="2" borderId="91" xfId="0" applyFont="1" applyFill="1" applyBorder="1" applyAlignment="1">
      <alignment horizontal="center" vertical="center"/>
    </xf>
    <xf numFmtId="0" fontId="2" fillId="6" borderId="91" xfId="0" applyFont="1" applyFill="1" applyBorder="1" applyAlignment="1">
      <alignment horizontal="center" vertical="center"/>
    </xf>
    <xf numFmtId="0" fontId="2" fillId="0" borderId="92" xfId="0" applyFont="1" applyBorder="1" applyAlignment="1">
      <alignment horizontal="center" vertical="center"/>
    </xf>
    <xf numFmtId="0" fontId="2" fillId="0" borderId="96" xfId="0" applyFont="1" applyBorder="1" applyAlignment="1">
      <alignment horizontal="center" vertical="center"/>
    </xf>
    <xf numFmtId="0" fontId="2" fillId="0" borderId="97" xfId="0" applyFont="1" applyBorder="1" applyAlignment="1">
      <alignment horizontal="center" vertical="center"/>
    </xf>
    <xf numFmtId="0" fontId="2" fillId="0" borderId="93" xfId="0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5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center" vertical="center"/>
    </xf>
    <xf numFmtId="0" fontId="2" fillId="22" borderId="19" xfId="0" applyFont="1" applyFill="1" applyBorder="1" applyAlignment="1">
      <alignment horizontal="center" vertical="center"/>
    </xf>
    <xf numFmtId="0" fontId="2" fillId="22" borderId="7" xfId="0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 wrapText="1"/>
    </xf>
    <xf numFmtId="0" fontId="2" fillId="22" borderId="19" xfId="0" applyFont="1" applyFill="1" applyBorder="1" applyAlignment="1">
      <alignment horizontal="center" vertical="center" wrapText="1"/>
    </xf>
    <xf numFmtId="0" fontId="2" fillId="22" borderId="7" xfId="0" applyFont="1" applyFill="1" applyBorder="1" applyAlignment="1">
      <alignment horizontal="center" vertical="center" wrapText="1"/>
    </xf>
    <xf numFmtId="0" fontId="2" fillId="22" borderId="1" xfId="0" applyFont="1" applyFill="1" applyBorder="1" applyAlignment="1">
      <alignment horizontal="center" vertical="center"/>
    </xf>
    <xf numFmtId="0" fontId="13" fillId="0" borderId="2" xfId="1" applyFont="1" applyBorder="1" applyAlignment="1">
      <alignment horizontal="center" vertical="center"/>
    </xf>
    <xf numFmtId="0" fontId="13" fillId="0" borderId="1" xfId="1" applyFont="1" applyBorder="1" applyAlignment="1">
      <alignment horizontal="center" vertical="center"/>
    </xf>
    <xf numFmtId="0" fontId="13" fillId="0" borderId="1" xfId="1" applyFont="1" applyBorder="1">
      <alignment vertical="center"/>
    </xf>
    <xf numFmtId="0" fontId="13" fillId="0" borderId="3" xfId="1" applyFont="1" applyBorder="1">
      <alignment vertical="center"/>
    </xf>
    <xf numFmtId="0" fontId="13" fillId="0" borderId="17" xfId="1" applyFont="1" applyBorder="1" applyAlignment="1">
      <alignment horizontal="center" vertical="center"/>
    </xf>
    <xf numFmtId="0" fontId="13" fillId="0" borderId="17" xfId="1" applyFont="1" applyBorder="1">
      <alignment vertical="center"/>
    </xf>
    <xf numFmtId="0" fontId="13" fillId="0" borderId="18" xfId="1" applyFont="1" applyBorder="1">
      <alignment vertical="center"/>
    </xf>
    <xf numFmtId="49" fontId="13" fillId="0" borderId="1" xfId="1" applyNumberFormat="1" applyFont="1" applyBorder="1" applyAlignment="1">
      <alignment horizontal="center" vertical="center"/>
    </xf>
    <xf numFmtId="49" fontId="13" fillId="0" borderId="46" xfId="1" applyNumberFormat="1" applyFont="1" applyBorder="1" applyAlignment="1">
      <alignment horizontal="center" vertical="center"/>
    </xf>
    <xf numFmtId="49" fontId="13" fillId="0" borderId="47" xfId="1" applyNumberFormat="1" applyFont="1" applyBorder="1" applyAlignment="1">
      <alignment horizontal="center" vertical="center"/>
    </xf>
    <xf numFmtId="49" fontId="13" fillId="0" borderId="58" xfId="1" applyNumberFormat="1" applyFont="1" applyBorder="1" applyAlignment="1">
      <alignment horizontal="center" vertical="center"/>
    </xf>
    <xf numFmtId="0" fontId="13" fillId="0" borderId="46" xfId="1" applyFont="1" applyBorder="1" applyAlignment="1">
      <alignment horizontal="center" vertical="center"/>
    </xf>
    <xf numFmtId="0" fontId="13" fillId="0" borderId="47" xfId="1" applyFont="1" applyBorder="1" applyAlignment="1">
      <alignment horizontal="center" vertical="center"/>
    </xf>
    <xf numFmtId="0" fontId="13" fillId="0" borderId="58" xfId="1" applyFont="1" applyBorder="1" applyAlignment="1">
      <alignment horizontal="center" vertical="center"/>
    </xf>
    <xf numFmtId="0" fontId="13" fillId="0" borderId="53" xfId="1" applyFont="1" applyBorder="1" applyAlignment="1">
      <alignment horizontal="center" vertical="center"/>
    </xf>
    <xf numFmtId="0" fontId="13" fillId="0" borderId="98" xfId="1" applyFont="1" applyBorder="1" applyAlignment="1">
      <alignment horizontal="center" vertical="center"/>
    </xf>
    <xf numFmtId="0" fontId="13" fillId="0" borderId="33" xfId="1" applyFont="1" applyBorder="1" applyAlignment="1">
      <alignment horizontal="center" vertical="center"/>
    </xf>
    <xf numFmtId="0" fontId="13" fillId="2" borderId="9" xfId="1" applyFont="1" applyFill="1" applyBorder="1" applyAlignment="1">
      <alignment horizontal="center" vertical="center" shrinkToFit="1"/>
    </xf>
    <xf numFmtId="0" fontId="13" fillId="2" borderId="10" xfId="1" applyFont="1" applyFill="1" applyBorder="1" applyAlignment="1">
      <alignment horizontal="center" vertical="center" shrinkToFit="1"/>
    </xf>
    <xf numFmtId="0" fontId="13" fillId="2" borderId="11" xfId="1" applyFont="1" applyFill="1" applyBorder="1" applyAlignment="1">
      <alignment horizontal="center" vertical="center" shrinkToFit="1"/>
    </xf>
    <xf numFmtId="0" fontId="13" fillId="0" borderId="16" xfId="1" applyFont="1" applyBorder="1" applyAlignment="1">
      <alignment horizontal="center" vertical="center"/>
    </xf>
    <xf numFmtId="49" fontId="13" fillId="0" borderId="17" xfId="1" applyNumberFormat="1" applyFont="1" applyBorder="1" applyAlignment="1">
      <alignment horizontal="center" vertical="center"/>
    </xf>
    <xf numFmtId="0" fontId="13" fillId="0" borderId="3" xfId="1" applyFont="1" applyBorder="1" applyAlignment="1">
      <alignment horizontal="center" vertical="center"/>
    </xf>
    <xf numFmtId="0" fontId="13" fillId="0" borderId="57" xfId="1" applyFont="1" applyBorder="1" applyAlignment="1">
      <alignment horizontal="center" vertical="center" wrapText="1"/>
    </xf>
    <xf numFmtId="0" fontId="13" fillId="0" borderId="100" xfId="1" applyFont="1" applyBorder="1" applyAlignment="1">
      <alignment horizontal="center" vertical="center"/>
    </xf>
    <xf numFmtId="0" fontId="13" fillId="0" borderId="99" xfId="1" applyFont="1" applyBorder="1" applyAlignment="1">
      <alignment horizontal="center" vertical="center"/>
    </xf>
    <xf numFmtId="0" fontId="13" fillId="0" borderId="32" xfId="1" applyFont="1" applyBorder="1" applyAlignment="1">
      <alignment horizontal="center" vertical="center"/>
    </xf>
    <xf numFmtId="49" fontId="13" fillId="0" borderId="46" xfId="1" applyNumberFormat="1" applyFont="1" applyBorder="1" applyAlignment="1">
      <alignment horizontal="center" vertical="center" wrapText="1"/>
    </xf>
    <xf numFmtId="49" fontId="13" fillId="0" borderId="56" xfId="1" applyNumberFormat="1" applyFont="1" applyBorder="1" applyAlignment="1">
      <alignment horizontal="center" vertical="center"/>
    </xf>
    <xf numFmtId="49" fontId="13" fillId="0" borderId="99" xfId="1" applyNumberFormat="1" applyFont="1" applyBorder="1" applyAlignment="1">
      <alignment horizontal="center" vertical="center"/>
    </xf>
    <xf numFmtId="49" fontId="13" fillId="0" borderId="32" xfId="1" applyNumberFormat="1" applyFont="1" applyBorder="1" applyAlignment="1">
      <alignment horizontal="center" vertical="center"/>
    </xf>
    <xf numFmtId="0" fontId="13" fillId="0" borderId="46" xfId="1" applyFont="1" applyBorder="1" applyAlignment="1">
      <alignment horizontal="center" vertical="center" wrapText="1"/>
    </xf>
    <xf numFmtId="0" fontId="13" fillId="0" borderId="56" xfId="1" applyFont="1" applyBorder="1" applyAlignment="1">
      <alignment horizontal="center" vertical="center"/>
    </xf>
    <xf numFmtId="0" fontId="13" fillId="0" borderId="46" xfId="1" applyFont="1" applyBorder="1" applyAlignment="1">
      <alignment vertical="center" wrapText="1"/>
    </xf>
    <xf numFmtId="0" fontId="13" fillId="0" borderId="47" xfId="1" applyFont="1" applyBorder="1">
      <alignment vertical="center"/>
    </xf>
    <xf numFmtId="0" fontId="13" fillId="0" borderId="48" xfId="1" applyFont="1" applyBorder="1">
      <alignment vertical="center"/>
    </xf>
    <xf numFmtId="0" fontId="13" fillId="0" borderId="56" xfId="1" applyFont="1" applyBorder="1">
      <alignment vertical="center"/>
    </xf>
    <xf numFmtId="0" fontId="13" fillId="0" borderId="99" xfId="1" applyFont="1" applyBorder="1">
      <alignment vertical="center"/>
    </xf>
    <xf numFmtId="0" fontId="13" fillId="0" borderId="86" xfId="1" applyFont="1" applyBorder="1">
      <alignment vertical="center"/>
    </xf>
    <xf numFmtId="0" fontId="13" fillId="0" borderId="57" xfId="1" applyFont="1" applyBorder="1" applyAlignment="1">
      <alignment horizontal="center" vertical="center"/>
    </xf>
    <xf numFmtId="0" fontId="13" fillId="0" borderId="16" xfId="1" applyFont="1" applyBorder="1">
      <alignment vertical="center"/>
    </xf>
    <xf numFmtId="0" fontId="13" fillId="0" borderId="5" xfId="1" applyFont="1" applyBorder="1" applyAlignment="1">
      <alignment horizontal="center" vertical="center"/>
    </xf>
    <xf numFmtId="0" fontId="13" fillId="0" borderId="6" xfId="1" applyFont="1" applyBorder="1" applyAlignment="1">
      <alignment horizontal="center" vertical="center"/>
    </xf>
    <xf numFmtId="0" fontId="13" fillId="0" borderId="4" xfId="1" applyFont="1" applyBorder="1" applyAlignment="1">
      <alignment horizontal="center" vertical="center"/>
    </xf>
  </cellXfs>
  <cellStyles count="7">
    <cellStyle name="Header1" xfId="2" xr:uid="{3A170FAA-46AE-465F-A516-D708A64F105D}"/>
    <cellStyle name="Header2" xfId="3" xr:uid="{FCA9E9A0-1D5A-462E-B747-28D1A12724EC}"/>
    <cellStyle name="Normal_camt2002_Description" xfId="4" xr:uid="{91AB43B2-F20D-49AF-910D-51BE345F027E}"/>
    <cellStyle name="표준" xfId="0" builtinId="0"/>
    <cellStyle name="표준 2" xfId="5" xr:uid="{04041B06-4CA5-4C52-8FBF-DA0F3A947712}"/>
    <cellStyle name="표준 3" xfId="6" xr:uid="{95C247F0-4C79-4F5C-9D63-A7FF1FE2C51D}"/>
    <cellStyle name="표준 4" xfId="1" xr:uid="{95AE73FD-438E-44B2-A124-4322C1B682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4.png"/><Relationship Id="rId7" Type="http://schemas.openxmlformats.org/officeDocument/2006/relationships/image" Target="../media/image27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4304661</xdr:colOff>
      <xdr:row>5</xdr:row>
      <xdr:rowOff>471135</xdr:rowOff>
    </xdr:from>
    <xdr:to>
      <xdr:col>4</xdr:col>
      <xdr:colOff>5295900</xdr:colOff>
      <xdr:row>5</xdr:row>
      <xdr:rowOff>2110066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D8F40B-6D8E-4277-A58F-36F895E56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2911" y="1347435"/>
          <a:ext cx="991239" cy="1638931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100854</xdr:colOff>
      <xdr:row>5</xdr:row>
      <xdr:rowOff>403413</xdr:rowOff>
    </xdr:from>
    <xdr:to>
      <xdr:col>4</xdr:col>
      <xdr:colOff>4032196</xdr:colOff>
      <xdr:row>5</xdr:row>
      <xdr:rowOff>2143125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9D9733-C132-4E19-8E07-35FC5F8D3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9104" y="1279713"/>
          <a:ext cx="3931342" cy="1739712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5</xdr:row>
      <xdr:rowOff>1581151</xdr:rowOff>
    </xdr:from>
    <xdr:to>
      <xdr:col>4</xdr:col>
      <xdr:colOff>866775</xdr:colOff>
      <xdr:row>5</xdr:row>
      <xdr:rowOff>1847851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97977855-C973-45FB-A889-B5A5B0448605}"/>
            </a:ext>
          </a:extLst>
        </xdr:cNvPr>
        <xdr:cNvSpPr/>
      </xdr:nvSpPr>
      <xdr:spPr>
        <a:xfrm>
          <a:off x="5200650" y="2457451"/>
          <a:ext cx="714375" cy="266700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676276</xdr:colOff>
      <xdr:row>6</xdr:row>
      <xdr:rowOff>47625</xdr:rowOff>
    </xdr:from>
    <xdr:to>
      <xdr:col>4</xdr:col>
      <xdr:colOff>4505326</xdr:colOff>
      <xdr:row>6</xdr:row>
      <xdr:rowOff>1731698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852D0F0-5534-4115-B80D-C9D1A3486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526" y="3333750"/>
          <a:ext cx="3829050" cy="1684073"/>
        </a:xfrm>
        <a:prstGeom prst="rect">
          <a:avLst/>
        </a:prstGeom>
      </xdr:spPr>
    </xdr:pic>
    <xdr:clientData/>
  </xdr:twoCellAnchor>
  <xdr:twoCellAnchor>
    <xdr:from>
      <xdr:col>4</xdr:col>
      <xdr:colOff>2552700</xdr:colOff>
      <xdr:row>6</xdr:row>
      <xdr:rowOff>381001</xdr:rowOff>
    </xdr:from>
    <xdr:to>
      <xdr:col>4</xdr:col>
      <xdr:colOff>3267075</xdr:colOff>
      <xdr:row>6</xdr:row>
      <xdr:rowOff>790575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2F0A823A-7234-4FD7-A1D8-0F6190219228}"/>
            </a:ext>
          </a:extLst>
        </xdr:cNvPr>
        <xdr:cNvSpPr/>
      </xdr:nvSpPr>
      <xdr:spPr>
        <a:xfrm>
          <a:off x="7600950" y="3667126"/>
          <a:ext cx="714375" cy="409574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734786</xdr:colOff>
      <xdr:row>7</xdr:row>
      <xdr:rowOff>122465</xdr:rowOff>
    </xdr:from>
    <xdr:to>
      <xdr:col>4</xdr:col>
      <xdr:colOff>4667250</xdr:colOff>
      <xdr:row>7</xdr:row>
      <xdr:rowOff>1020537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A169C0C-F346-4341-8948-09266E7D9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1378" b="29968"/>
        <a:stretch/>
      </xdr:blipFill>
      <xdr:spPr>
        <a:xfrm>
          <a:off x="5783036" y="5306786"/>
          <a:ext cx="3932464" cy="89807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81643</xdr:colOff>
      <xdr:row>8</xdr:row>
      <xdr:rowOff>163286</xdr:rowOff>
    </xdr:from>
    <xdr:to>
      <xdr:col>4</xdr:col>
      <xdr:colOff>5277873</xdr:colOff>
      <xdr:row>9</xdr:row>
      <xdr:rowOff>993321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F12A1E0-2800-4E7C-9F34-B11EE7DC3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29893" y="6504215"/>
          <a:ext cx="5196230" cy="1986642"/>
        </a:xfrm>
        <a:prstGeom prst="rect">
          <a:avLst/>
        </a:prstGeom>
      </xdr:spPr>
    </xdr:pic>
    <xdr:clientData/>
  </xdr:twoCellAnchor>
  <xdr:twoCellAnchor>
    <xdr:from>
      <xdr:col>4</xdr:col>
      <xdr:colOff>3573235</xdr:colOff>
      <xdr:row>9</xdr:row>
      <xdr:rowOff>381000</xdr:rowOff>
    </xdr:from>
    <xdr:to>
      <xdr:col>4</xdr:col>
      <xdr:colOff>4570038</xdr:colOff>
      <xdr:row>9</xdr:row>
      <xdr:rowOff>952499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2BA77445-5B22-4310-B862-444F6E738329}"/>
            </a:ext>
          </a:extLst>
        </xdr:cNvPr>
        <xdr:cNvSpPr/>
      </xdr:nvSpPr>
      <xdr:spPr>
        <a:xfrm>
          <a:off x="8621485" y="7878536"/>
          <a:ext cx="996803" cy="571499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1613806</xdr:colOff>
      <xdr:row>8</xdr:row>
      <xdr:rowOff>938894</xdr:rowOff>
    </xdr:from>
    <xdr:to>
      <xdr:col>4</xdr:col>
      <xdr:colOff>2013857</xdr:colOff>
      <xdr:row>9</xdr:row>
      <xdr:rowOff>11649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FA9425A2-A845-495E-8797-C9F398DA49F1}"/>
            </a:ext>
          </a:extLst>
        </xdr:cNvPr>
        <xdr:cNvSpPr/>
      </xdr:nvSpPr>
      <xdr:spPr>
        <a:xfrm>
          <a:off x="6662056" y="7279823"/>
          <a:ext cx="400051" cy="229362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4811485</xdr:colOff>
      <xdr:row>8</xdr:row>
      <xdr:rowOff>1102179</xdr:rowOff>
    </xdr:from>
    <xdr:to>
      <xdr:col>4</xdr:col>
      <xdr:colOff>5211536</xdr:colOff>
      <xdr:row>9</xdr:row>
      <xdr:rowOff>174934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9AC867CA-7FA0-4B65-A56E-3714766222CB}"/>
            </a:ext>
          </a:extLst>
        </xdr:cNvPr>
        <xdr:cNvSpPr/>
      </xdr:nvSpPr>
      <xdr:spPr>
        <a:xfrm>
          <a:off x="9859735" y="7443108"/>
          <a:ext cx="400051" cy="229362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1219199</xdr:colOff>
      <xdr:row>7</xdr:row>
      <xdr:rowOff>598716</xdr:rowOff>
    </xdr:from>
    <xdr:to>
      <xdr:col>4</xdr:col>
      <xdr:colOff>1619250</xdr:colOff>
      <xdr:row>7</xdr:row>
      <xdr:rowOff>828078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BF760AF5-198F-4E9F-8D4B-8F050CEFCE9F}"/>
            </a:ext>
          </a:extLst>
        </xdr:cNvPr>
        <xdr:cNvSpPr/>
      </xdr:nvSpPr>
      <xdr:spPr>
        <a:xfrm>
          <a:off x="6267449" y="5783037"/>
          <a:ext cx="400051" cy="229362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1219199</xdr:colOff>
      <xdr:row>7</xdr:row>
      <xdr:rowOff>353788</xdr:rowOff>
    </xdr:from>
    <xdr:to>
      <xdr:col>4</xdr:col>
      <xdr:colOff>1619250</xdr:colOff>
      <xdr:row>7</xdr:row>
      <xdr:rowOff>583150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76B48D51-B2E9-46CA-A525-A24673FB2316}"/>
            </a:ext>
          </a:extLst>
        </xdr:cNvPr>
        <xdr:cNvSpPr/>
      </xdr:nvSpPr>
      <xdr:spPr>
        <a:xfrm>
          <a:off x="6267449" y="5538109"/>
          <a:ext cx="400051" cy="229362"/>
        </a:xfrm>
        <a:prstGeom prst="ellipse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160276</xdr:colOff>
      <xdr:row>39</xdr:row>
      <xdr:rowOff>151412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687FFD-D0C4-421F-8B32-D5460EB33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3190476" cy="7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665066</xdr:colOff>
      <xdr:row>80</xdr:row>
      <xdr:rowOff>33617</xdr:rowOff>
    </xdr:from>
    <xdr:to>
      <xdr:col>5</xdr:col>
      <xdr:colOff>665066</xdr:colOff>
      <xdr:row>86</xdr:row>
      <xdr:rowOff>6773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BC56A3B7-9689-403A-A134-180777BC0B5F}"/>
            </a:ext>
          </a:extLst>
        </xdr:cNvPr>
        <xdr:cNvCxnSpPr/>
      </xdr:nvCxnSpPr>
      <xdr:spPr>
        <a:xfrm>
          <a:off x="3791507" y="16158882"/>
          <a:ext cx="0" cy="1116156"/>
        </a:xfrm>
        <a:prstGeom prst="line">
          <a:avLst/>
        </a:prstGeom>
        <a:ln w="19050">
          <a:solidFill>
            <a:srgbClr val="FF0000"/>
          </a:solidFill>
          <a:prstDash val="lg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306480</xdr:colOff>
      <xdr:row>44</xdr:row>
      <xdr:rowOff>36811</xdr:rowOff>
    </xdr:from>
    <xdr:to>
      <xdr:col>9</xdr:col>
      <xdr:colOff>529788</xdr:colOff>
      <xdr:row>56</xdr:row>
      <xdr:rowOff>392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51FA9B7-CA07-420D-A93E-E2ACBDDC4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630" y="9895186"/>
          <a:ext cx="5542068" cy="2020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253616</xdr:colOff>
      <xdr:row>59</xdr:row>
      <xdr:rowOff>73834</xdr:rowOff>
    </xdr:from>
    <xdr:to>
      <xdr:col>6</xdr:col>
      <xdr:colOff>263083</xdr:colOff>
      <xdr:row>64</xdr:row>
      <xdr:rowOff>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8995F72-E744-406D-A5C4-EF2E179BF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66" y="12503959"/>
          <a:ext cx="3327977" cy="7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329988</xdr:colOff>
      <xdr:row>36</xdr:row>
      <xdr:rowOff>69116</xdr:rowOff>
    </xdr:from>
    <xdr:to>
      <xdr:col>8</xdr:col>
      <xdr:colOff>644524</xdr:colOff>
      <xdr:row>42</xdr:row>
      <xdr:rowOff>2383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5E091DA-3133-4603-9002-8771BE64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138" y="8555891"/>
          <a:ext cx="4966546" cy="9581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1906</xdr:colOff>
      <xdr:row>75</xdr:row>
      <xdr:rowOff>12489</xdr:rowOff>
    </xdr:from>
    <xdr:to>
      <xdr:col>6</xdr:col>
      <xdr:colOff>1906</xdr:colOff>
      <xdr:row>81</xdr:row>
      <xdr:rowOff>148166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F41DF802-887B-4E17-A994-9FE8477F0F6E}"/>
            </a:ext>
          </a:extLst>
        </xdr:cNvPr>
        <xdr:cNvCxnSpPr/>
      </xdr:nvCxnSpPr>
      <xdr:spPr>
        <a:xfrm>
          <a:off x="2135506" y="15262014"/>
          <a:ext cx="0" cy="1231052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93346</xdr:colOff>
      <xdr:row>74</xdr:row>
      <xdr:rowOff>94193</xdr:rowOff>
    </xdr:from>
    <xdr:to>
      <xdr:col>11</xdr:col>
      <xdr:colOff>93346</xdr:colOff>
      <xdr:row>80</xdr:row>
      <xdr:rowOff>10584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35EB3E1C-617E-496C-A0B9-92633AFBBFA8}"/>
            </a:ext>
          </a:extLst>
        </xdr:cNvPr>
        <xdr:cNvCxnSpPr/>
      </xdr:nvCxnSpPr>
      <xdr:spPr>
        <a:xfrm>
          <a:off x="3274696" y="15248468"/>
          <a:ext cx="0" cy="935566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102025</xdr:colOff>
      <xdr:row>81</xdr:row>
      <xdr:rowOff>10583</xdr:rowOff>
    </xdr:from>
    <xdr:to>
      <xdr:col>40</xdr:col>
      <xdr:colOff>102025</xdr:colOff>
      <xdr:row>81</xdr:row>
      <xdr:rowOff>173144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88A894C9-76B6-41BB-BD3F-9132F8DB9E08}"/>
            </a:ext>
          </a:extLst>
        </xdr:cNvPr>
        <xdr:cNvCxnSpPr/>
      </xdr:nvCxnSpPr>
      <xdr:spPr>
        <a:xfrm>
          <a:off x="9360325" y="16355483"/>
          <a:ext cx="0" cy="162561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93345</xdr:colOff>
      <xdr:row>80</xdr:row>
      <xdr:rowOff>24977</xdr:rowOff>
    </xdr:from>
    <xdr:to>
      <xdr:col>40</xdr:col>
      <xdr:colOff>105833</xdr:colOff>
      <xdr:row>81</xdr:row>
      <xdr:rowOff>10583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886F6277-F3A1-428A-B693-DB4E0A58BD73}"/>
            </a:ext>
          </a:extLst>
        </xdr:cNvPr>
        <xdr:cNvCxnSpPr/>
      </xdr:nvCxnSpPr>
      <xdr:spPr>
        <a:xfrm>
          <a:off x="3274695" y="16198427"/>
          <a:ext cx="6089438" cy="157056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1906</xdr:colOff>
      <xdr:row>65</xdr:row>
      <xdr:rowOff>49954</xdr:rowOff>
    </xdr:from>
    <xdr:to>
      <xdr:col>6</xdr:col>
      <xdr:colOff>1906</xdr:colOff>
      <xdr:row>70</xdr:row>
      <xdr:rowOff>116416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AD0918D-225C-4CC8-A9A9-1DDD72FCDE1B}"/>
            </a:ext>
          </a:extLst>
        </xdr:cNvPr>
        <xdr:cNvCxnSpPr/>
      </xdr:nvCxnSpPr>
      <xdr:spPr>
        <a:xfrm>
          <a:off x="2135506" y="13765954"/>
          <a:ext cx="0" cy="952287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93346</xdr:colOff>
      <xdr:row>64</xdr:row>
      <xdr:rowOff>64348</xdr:rowOff>
    </xdr:from>
    <xdr:to>
      <xdr:col>14</xdr:col>
      <xdr:colOff>93346</xdr:colOff>
      <xdr:row>68</xdr:row>
      <xdr:rowOff>105834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D6480615-1542-4434-A35D-311BF982D950}"/>
            </a:ext>
          </a:extLst>
        </xdr:cNvPr>
        <xdr:cNvCxnSpPr/>
      </xdr:nvCxnSpPr>
      <xdr:spPr>
        <a:xfrm>
          <a:off x="3903346" y="13599373"/>
          <a:ext cx="0" cy="765386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1907</xdr:colOff>
      <xdr:row>70</xdr:row>
      <xdr:rowOff>0</xdr:rowOff>
    </xdr:from>
    <xdr:to>
      <xdr:col>45</xdr:col>
      <xdr:colOff>1907</xdr:colOff>
      <xdr:row>73</xdr:row>
      <xdr:rowOff>1906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1A1591C6-1836-403A-B4C3-1D866C4FD4BE}"/>
            </a:ext>
          </a:extLst>
        </xdr:cNvPr>
        <xdr:cNvCxnSpPr/>
      </xdr:nvCxnSpPr>
      <xdr:spPr>
        <a:xfrm>
          <a:off x="10307957" y="14601825"/>
          <a:ext cx="0" cy="373381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88476</xdr:colOff>
      <xdr:row>68</xdr:row>
      <xdr:rowOff>103929</xdr:rowOff>
    </xdr:from>
    <xdr:to>
      <xdr:col>45</xdr:col>
      <xdr:colOff>10584</xdr:colOff>
      <xdr:row>70</xdr:row>
      <xdr:rowOff>10583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BCA26A67-45F4-4138-9095-34CE018BA7BC}"/>
            </a:ext>
          </a:extLst>
        </xdr:cNvPr>
        <xdr:cNvCxnSpPr/>
      </xdr:nvCxnSpPr>
      <xdr:spPr>
        <a:xfrm>
          <a:off x="3898476" y="14362854"/>
          <a:ext cx="6418158" cy="249554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1906</xdr:colOff>
      <xdr:row>69</xdr:row>
      <xdr:rowOff>0</xdr:rowOff>
    </xdr:from>
    <xdr:to>
      <xdr:col>11</xdr:col>
      <xdr:colOff>1906</xdr:colOff>
      <xdr:row>73</xdr:row>
      <xdr:rowOff>8679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4391CE9B-DB3C-45AF-8A33-E87E611ECD4B}"/>
            </a:ext>
          </a:extLst>
        </xdr:cNvPr>
        <xdr:cNvCxnSpPr/>
      </xdr:nvCxnSpPr>
      <xdr:spPr>
        <a:xfrm>
          <a:off x="3183256" y="14430375"/>
          <a:ext cx="0" cy="551604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1907</xdr:colOff>
      <xdr:row>69</xdr:row>
      <xdr:rowOff>0</xdr:rowOff>
    </xdr:from>
    <xdr:to>
      <xdr:col>12</xdr:col>
      <xdr:colOff>1907</xdr:colOff>
      <xdr:row>73</xdr:row>
      <xdr:rowOff>31751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E1A93B9A-0199-4DF5-BAA5-E8B1094DB98A}"/>
            </a:ext>
          </a:extLst>
        </xdr:cNvPr>
        <xdr:cNvCxnSpPr/>
      </xdr:nvCxnSpPr>
      <xdr:spPr>
        <a:xfrm>
          <a:off x="3392807" y="14430375"/>
          <a:ext cx="0" cy="574676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206798</xdr:colOff>
      <xdr:row>70</xdr:row>
      <xdr:rowOff>74083</xdr:rowOff>
    </xdr:from>
    <xdr:to>
      <xdr:col>12</xdr:col>
      <xdr:colOff>10584</xdr:colOff>
      <xdr:row>70</xdr:row>
      <xdr:rowOff>74083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F194326C-AE19-43E1-AABD-BB7303A21C72}"/>
            </a:ext>
          </a:extLst>
        </xdr:cNvPr>
        <xdr:cNvCxnSpPr/>
      </xdr:nvCxnSpPr>
      <xdr:spPr>
        <a:xfrm>
          <a:off x="3178598" y="14675908"/>
          <a:ext cx="222886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74</xdr:colOff>
      <xdr:row>62</xdr:row>
      <xdr:rowOff>81008</xdr:rowOff>
    </xdr:from>
    <xdr:to>
      <xdr:col>41</xdr:col>
      <xdr:colOff>74</xdr:colOff>
      <xdr:row>64</xdr:row>
      <xdr:rowOff>3773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9C01DF55-3CB2-477C-8268-D3A2D320FABB}"/>
            </a:ext>
          </a:extLst>
        </xdr:cNvPr>
        <xdr:cNvCxnSpPr/>
      </xdr:nvCxnSpPr>
      <xdr:spPr>
        <a:xfrm>
          <a:off x="9467924" y="13606508"/>
          <a:ext cx="0" cy="275190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13111</xdr:colOff>
      <xdr:row>63</xdr:row>
      <xdr:rowOff>92286</xdr:rowOff>
    </xdr:from>
    <xdr:to>
      <xdr:col>41</xdr:col>
      <xdr:colOff>9525</xdr:colOff>
      <xdr:row>63</xdr:row>
      <xdr:rowOff>92286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65C8AAEB-DD0C-4B74-8B1C-40FEB2A5BD51}"/>
            </a:ext>
          </a:extLst>
        </xdr:cNvPr>
        <xdr:cNvCxnSpPr/>
      </xdr:nvCxnSpPr>
      <xdr:spPr>
        <a:xfrm>
          <a:off x="2146711" y="13789236"/>
          <a:ext cx="7330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93346</xdr:colOff>
      <xdr:row>119</xdr:row>
      <xdr:rowOff>94193</xdr:rowOff>
    </xdr:from>
    <xdr:to>
      <xdr:col>11</xdr:col>
      <xdr:colOff>93346</xdr:colOff>
      <xdr:row>123</xdr:row>
      <xdr:rowOff>0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BF2C51F1-39A1-40B7-8A9A-89AFB1AD8C1C}"/>
            </a:ext>
          </a:extLst>
        </xdr:cNvPr>
        <xdr:cNvCxnSpPr/>
      </xdr:nvCxnSpPr>
      <xdr:spPr>
        <a:xfrm>
          <a:off x="3274696" y="22725593"/>
          <a:ext cx="0" cy="582082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1906</xdr:colOff>
      <xdr:row>112</xdr:row>
      <xdr:rowOff>49954</xdr:rowOff>
    </xdr:from>
    <xdr:to>
      <xdr:col>6</xdr:col>
      <xdr:colOff>1906</xdr:colOff>
      <xdr:row>117</xdr:row>
      <xdr:rowOff>0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id="{E0166BD0-FE5A-499F-97C2-EFD9F3ADA0AC}"/>
            </a:ext>
          </a:extLst>
        </xdr:cNvPr>
        <xdr:cNvCxnSpPr/>
      </xdr:nvCxnSpPr>
      <xdr:spPr>
        <a:xfrm>
          <a:off x="2135506" y="21471679"/>
          <a:ext cx="0" cy="883496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1906</xdr:colOff>
      <xdr:row>115</xdr:row>
      <xdr:rowOff>215987</xdr:rowOff>
    </xdr:from>
    <xdr:to>
      <xdr:col>17</xdr:col>
      <xdr:colOff>1906</xdr:colOff>
      <xdr:row>118</xdr:row>
      <xdr:rowOff>78442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847C596F-6E7A-437B-85BE-2CF9B29F3E62}"/>
            </a:ext>
          </a:extLst>
        </xdr:cNvPr>
        <xdr:cNvCxnSpPr/>
      </xdr:nvCxnSpPr>
      <xdr:spPr>
        <a:xfrm>
          <a:off x="4440556" y="22180637"/>
          <a:ext cx="0" cy="348230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96096</xdr:colOff>
      <xdr:row>122</xdr:row>
      <xdr:rowOff>199179</xdr:rowOff>
    </xdr:from>
    <xdr:to>
      <xdr:col>56</xdr:col>
      <xdr:colOff>10583</xdr:colOff>
      <xdr:row>125</xdr:row>
      <xdr:rowOff>84666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139F353F-B697-44CD-9183-5726FA6FE51A}"/>
            </a:ext>
          </a:extLst>
        </xdr:cNvPr>
        <xdr:cNvCxnSpPr/>
      </xdr:nvCxnSpPr>
      <xdr:spPr>
        <a:xfrm>
          <a:off x="3277446" y="23306829"/>
          <a:ext cx="9344237" cy="428412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120227</xdr:colOff>
      <xdr:row>109</xdr:row>
      <xdr:rowOff>22014</xdr:rowOff>
    </xdr:from>
    <xdr:to>
      <xdr:col>5</xdr:col>
      <xdr:colOff>120227</xdr:colOff>
      <xdr:row>110</xdr:row>
      <xdr:rowOff>148166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203D5E39-89D5-4FD0-8792-FFA8F2AD90FD}"/>
            </a:ext>
          </a:extLst>
        </xdr:cNvPr>
        <xdr:cNvCxnSpPr/>
      </xdr:nvCxnSpPr>
      <xdr:spPr>
        <a:xfrm>
          <a:off x="2044277" y="20910339"/>
          <a:ext cx="0" cy="297602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206799</xdr:colOff>
      <xdr:row>109</xdr:row>
      <xdr:rowOff>49954</xdr:rowOff>
    </xdr:from>
    <xdr:to>
      <xdr:col>29</xdr:col>
      <xdr:colOff>206799</xdr:colOff>
      <xdr:row>110</xdr:row>
      <xdr:rowOff>178011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1682AFA0-735C-4F8A-BAA1-834F62AC827F}"/>
            </a:ext>
          </a:extLst>
        </xdr:cNvPr>
        <xdr:cNvCxnSpPr/>
      </xdr:nvCxnSpPr>
      <xdr:spPr>
        <a:xfrm>
          <a:off x="7160049" y="20938279"/>
          <a:ext cx="0" cy="299507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143298</xdr:colOff>
      <xdr:row>110</xdr:row>
      <xdr:rowOff>88476</xdr:rowOff>
    </xdr:from>
    <xdr:to>
      <xdr:col>29</xdr:col>
      <xdr:colOff>190500</xdr:colOff>
      <xdr:row>110</xdr:row>
      <xdr:rowOff>88476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A0C79171-B292-4427-A52D-2CCE27E97F93}"/>
            </a:ext>
          </a:extLst>
        </xdr:cNvPr>
        <xdr:cNvCxnSpPr/>
      </xdr:nvCxnSpPr>
      <xdr:spPr>
        <a:xfrm>
          <a:off x="2067348" y="21148251"/>
          <a:ext cx="5076402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1906</xdr:colOff>
      <xdr:row>118</xdr:row>
      <xdr:rowOff>205740</xdr:rowOff>
    </xdr:from>
    <xdr:to>
      <xdr:col>6</xdr:col>
      <xdr:colOff>1906</xdr:colOff>
      <xdr:row>125</xdr:row>
      <xdr:rowOff>201083</xdr:rowOff>
    </xdr:to>
    <xdr:cxnSp macro="">
      <xdr:nvCxnSpPr>
        <xdr:cNvPr id="22" name="직선 연결선 21">
          <a:extLst>
            <a:ext uri="{FF2B5EF4-FFF2-40B4-BE49-F238E27FC236}">
              <a16:creationId xmlns:a16="http://schemas.microsoft.com/office/drawing/2014/main" id="{4A07A489-C4A4-4774-A361-B4C3F57A91F3}"/>
            </a:ext>
          </a:extLst>
        </xdr:cNvPr>
        <xdr:cNvCxnSpPr/>
      </xdr:nvCxnSpPr>
      <xdr:spPr>
        <a:xfrm>
          <a:off x="2135506" y="22627590"/>
          <a:ext cx="0" cy="1205018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1906</xdr:colOff>
      <xdr:row>125</xdr:row>
      <xdr:rowOff>84666</xdr:rowOff>
    </xdr:from>
    <xdr:to>
      <xdr:col>56</xdr:col>
      <xdr:colOff>1906</xdr:colOff>
      <xdr:row>126</xdr:row>
      <xdr:rowOff>206800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A61D9320-B478-4359-8F6F-AEAC68BDBCE4}"/>
            </a:ext>
          </a:extLst>
        </xdr:cNvPr>
        <xdr:cNvCxnSpPr/>
      </xdr:nvCxnSpPr>
      <xdr:spPr>
        <a:xfrm>
          <a:off x="12613006" y="23735241"/>
          <a:ext cx="0" cy="274534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12488</xdr:colOff>
      <xdr:row>114</xdr:row>
      <xdr:rowOff>173143</xdr:rowOff>
    </xdr:from>
    <xdr:to>
      <xdr:col>17</xdr:col>
      <xdr:colOff>11206</xdr:colOff>
      <xdr:row>116</xdr:row>
      <xdr:rowOff>11206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8300DA53-93FE-48F1-85EA-FB4C630ADD62}"/>
            </a:ext>
          </a:extLst>
        </xdr:cNvPr>
        <xdr:cNvCxnSpPr/>
      </xdr:nvCxnSpPr>
      <xdr:spPr>
        <a:xfrm>
          <a:off x="3193838" y="21918718"/>
          <a:ext cx="1256018" cy="276213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</xdr:colOff>
      <xdr:row>111</xdr:row>
      <xdr:rowOff>74930</xdr:rowOff>
    </xdr:from>
    <xdr:to>
      <xdr:col>11</xdr:col>
      <xdr:colOff>1905</xdr:colOff>
      <xdr:row>114</xdr:row>
      <xdr:rowOff>169333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BEC8F0B-C204-4E26-81B3-7D05ADD495BA}"/>
            </a:ext>
          </a:extLst>
        </xdr:cNvPr>
        <xdr:cNvCxnSpPr/>
      </xdr:nvCxnSpPr>
      <xdr:spPr>
        <a:xfrm>
          <a:off x="3183255" y="21315680"/>
          <a:ext cx="0" cy="599228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202300</xdr:colOff>
      <xdr:row>180</xdr:row>
      <xdr:rowOff>43339</xdr:rowOff>
    </xdr:from>
    <xdr:to>
      <xdr:col>11</xdr:col>
      <xdr:colOff>3809</xdr:colOff>
      <xdr:row>193</xdr:row>
      <xdr:rowOff>87154</xdr:rowOff>
    </xdr:to>
    <xdr:sp macro="" textlink="">
      <xdr:nvSpPr>
        <xdr:cNvPr id="26" name="자유형: 도형 25">
          <a:extLst>
            <a:ext uri="{FF2B5EF4-FFF2-40B4-BE49-F238E27FC236}">
              <a16:creationId xmlns:a16="http://schemas.microsoft.com/office/drawing/2014/main" id="{B2C1D772-FDFA-4336-9BEC-6F3E34340760}"/>
            </a:ext>
          </a:extLst>
        </xdr:cNvPr>
        <xdr:cNvSpPr/>
      </xdr:nvSpPr>
      <xdr:spPr>
        <a:xfrm>
          <a:off x="2126350" y="32933164"/>
          <a:ext cx="1058809" cy="2272665"/>
        </a:xfrm>
        <a:custGeom>
          <a:avLst/>
          <a:gdLst>
            <a:gd name="connsiteX0" fmla="*/ 1083574 w 1083574"/>
            <a:gd name="connsiteY0" fmla="*/ 1821656 h 2024170"/>
            <a:gd name="connsiteX1" fmla="*/ 643043 w 1083574"/>
            <a:gd name="connsiteY1" fmla="*/ 2024062 h 2024170"/>
            <a:gd name="connsiteX2" fmla="*/ 238230 w 1083574"/>
            <a:gd name="connsiteY2" fmla="*/ 1833562 h 2024170"/>
            <a:gd name="connsiteX3" fmla="*/ 105 w 1083574"/>
            <a:gd name="connsiteY3" fmla="*/ 1012031 h 2024170"/>
            <a:gd name="connsiteX4" fmla="*/ 214418 w 1083574"/>
            <a:gd name="connsiteY4" fmla="*/ 214312 h 2024170"/>
            <a:gd name="connsiteX5" fmla="*/ 654949 w 1083574"/>
            <a:gd name="connsiteY5" fmla="*/ 0 h 2024170"/>
            <a:gd name="connsiteX6" fmla="*/ 1071668 w 1083574"/>
            <a:gd name="connsiteY6" fmla="*/ 214312 h 20241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83574" h="2024170">
              <a:moveTo>
                <a:pt x="1083574" y="1821656"/>
              </a:moveTo>
              <a:cubicBezTo>
                <a:pt x="933754" y="1921867"/>
                <a:pt x="783934" y="2022078"/>
                <a:pt x="643043" y="2024062"/>
              </a:cubicBezTo>
              <a:cubicBezTo>
                <a:pt x="502152" y="2026046"/>
                <a:pt x="345386" y="2002234"/>
                <a:pt x="238230" y="1833562"/>
              </a:cubicBezTo>
              <a:cubicBezTo>
                <a:pt x="131074" y="1664890"/>
                <a:pt x="4074" y="1281906"/>
                <a:pt x="105" y="1012031"/>
              </a:cubicBezTo>
              <a:cubicBezTo>
                <a:pt x="-3864" y="742156"/>
                <a:pt x="105277" y="382984"/>
                <a:pt x="214418" y="214312"/>
              </a:cubicBezTo>
              <a:cubicBezTo>
                <a:pt x="323559" y="45640"/>
                <a:pt x="512074" y="0"/>
                <a:pt x="654949" y="0"/>
              </a:cubicBezTo>
              <a:cubicBezTo>
                <a:pt x="797824" y="0"/>
                <a:pt x="1071668" y="214312"/>
                <a:pt x="1071668" y="214312"/>
              </a:cubicBezTo>
            </a:path>
          </a:pathLst>
        </a:custGeom>
        <a:noFill/>
        <a:ln>
          <a:headEnd type="none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210869</xdr:colOff>
      <xdr:row>183</xdr:row>
      <xdr:rowOff>21982</xdr:rowOff>
    </xdr:from>
    <xdr:to>
      <xdr:col>10</xdr:col>
      <xdr:colOff>210869</xdr:colOff>
      <xdr:row>183</xdr:row>
      <xdr:rowOff>192955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8E4C07A4-BB7F-48DD-A246-84A516B7092A}"/>
            </a:ext>
          </a:extLst>
        </xdr:cNvPr>
        <xdr:cNvCxnSpPr/>
      </xdr:nvCxnSpPr>
      <xdr:spPr>
        <a:xfrm>
          <a:off x="3182669" y="33426157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</xdr:colOff>
      <xdr:row>185</xdr:row>
      <xdr:rowOff>18172</xdr:rowOff>
    </xdr:from>
    <xdr:to>
      <xdr:col>11</xdr:col>
      <xdr:colOff>1905</xdr:colOff>
      <xdr:row>185</xdr:row>
      <xdr:rowOff>192955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94EEE39C-1F1D-4C90-89B0-B3E9821C06D0}"/>
            </a:ext>
          </a:extLst>
        </xdr:cNvPr>
        <xdr:cNvCxnSpPr/>
      </xdr:nvCxnSpPr>
      <xdr:spPr>
        <a:xfrm>
          <a:off x="3183255" y="33765247"/>
          <a:ext cx="0" cy="1557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</xdr:colOff>
      <xdr:row>187</xdr:row>
      <xdr:rowOff>21983</xdr:rowOff>
    </xdr:from>
    <xdr:to>
      <xdr:col>11</xdr:col>
      <xdr:colOff>1905</xdr:colOff>
      <xdr:row>187</xdr:row>
      <xdr:rowOff>192956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DB7684-B45D-43EF-A814-37C2EDD59CB9}"/>
            </a:ext>
          </a:extLst>
        </xdr:cNvPr>
        <xdr:cNvCxnSpPr/>
      </xdr:nvCxnSpPr>
      <xdr:spPr>
        <a:xfrm>
          <a:off x="3183255" y="34111958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</xdr:colOff>
      <xdr:row>189</xdr:row>
      <xdr:rowOff>32827</xdr:rowOff>
    </xdr:from>
    <xdr:to>
      <xdr:col>11</xdr:col>
      <xdr:colOff>1905</xdr:colOff>
      <xdr:row>190</xdr:row>
      <xdr:rowOff>9783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F64462AA-BA57-4658-B3CB-81C704C1E827}"/>
            </a:ext>
          </a:extLst>
        </xdr:cNvPr>
        <xdr:cNvCxnSpPr/>
      </xdr:nvCxnSpPr>
      <xdr:spPr>
        <a:xfrm>
          <a:off x="3183255" y="34465702"/>
          <a:ext cx="0" cy="1484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210869</xdr:colOff>
      <xdr:row>183</xdr:row>
      <xdr:rowOff>21982</xdr:rowOff>
    </xdr:from>
    <xdr:to>
      <xdr:col>25</xdr:col>
      <xdr:colOff>210869</xdr:colOff>
      <xdr:row>183</xdr:row>
      <xdr:rowOff>192955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4A923219-8D27-49A0-A271-2816D5AAD950}"/>
            </a:ext>
          </a:extLst>
        </xdr:cNvPr>
        <xdr:cNvCxnSpPr/>
      </xdr:nvCxnSpPr>
      <xdr:spPr>
        <a:xfrm>
          <a:off x="6325919" y="33426157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</xdr:colOff>
      <xdr:row>185</xdr:row>
      <xdr:rowOff>18172</xdr:rowOff>
    </xdr:from>
    <xdr:to>
      <xdr:col>26</xdr:col>
      <xdr:colOff>1905</xdr:colOff>
      <xdr:row>185</xdr:row>
      <xdr:rowOff>192955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165616DB-7A75-41B5-A892-0ACF5E6ECA66}"/>
            </a:ext>
          </a:extLst>
        </xdr:cNvPr>
        <xdr:cNvCxnSpPr/>
      </xdr:nvCxnSpPr>
      <xdr:spPr>
        <a:xfrm>
          <a:off x="6326505" y="33765247"/>
          <a:ext cx="0" cy="1557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</xdr:colOff>
      <xdr:row>187</xdr:row>
      <xdr:rowOff>21983</xdr:rowOff>
    </xdr:from>
    <xdr:to>
      <xdr:col>26</xdr:col>
      <xdr:colOff>1905</xdr:colOff>
      <xdr:row>187</xdr:row>
      <xdr:rowOff>192956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2BD109CB-0CCE-43DF-A984-3D4459DE39F6}"/>
            </a:ext>
          </a:extLst>
        </xdr:cNvPr>
        <xdr:cNvCxnSpPr/>
      </xdr:nvCxnSpPr>
      <xdr:spPr>
        <a:xfrm>
          <a:off x="6326505" y="34111958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209920</xdr:colOff>
      <xdr:row>197</xdr:row>
      <xdr:rowOff>47149</xdr:rowOff>
    </xdr:from>
    <xdr:to>
      <xdr:col>12</xdr:col>
      <xdr:colOff>3809</xdr:colOff>
      <xdr:row>213</xdr:row>
      <xdr:rowOff>190500</xdr:rowOff>
    </xdr:to>
    <xdr:sp macro="" textlink="">
      <xdr:nvSpPr>
        <xdr:cNvPr id="34" name="자유형: 도형 33">
          <a:extLst>
            <a:ext uri="{FF2B5EF4-FFF2-40B4-BE49-F238E27FC236}">
              <a16:creationId xmlns:a16="http://schemas.microsoft.com/office/drawing/2014/main" id="{658D1300-B756-4590-848F-456E3D34C38C}"/>
            </a:ext>
          </a:extLst>
        </xdr:cNvPr>
        <xdr:cNvSpPr/>
      </xdr:nvSpPr>
      <xdr:spPr>
        <a:xfrm>
          <a:off x="2343520" y="35851624"/>
          <a:ext cx="1051189" cy="2867501"/>
        </a:xfrm>
        <a:custGeom>
          <a:avLst/>
          <a:gdLst>
            <a:gd name="connsiteX0" fmla="*/ 1083574 w 1083574"/>
            <a:gd name="connsiteY0" fmla="*/ 1821656 h 2024170"/>
            <a:gd name="connsiteX1" fmla="*/ 643043 w 1083574"/>
            <a:gd name="connsiteY1" fmla="*/ 2024062 h 2024170"/>
            <a:gd name="connsiteX2" fmla="*/ 238230 w 1083574"/>
            <a:gd name="connsiteY2" fmla="*/ 1833562 h 2024170"/>
            <a:gd name="connsiteX3" fmla="*/ 105 w 1083574"/>
            <a:gd name="connsiteY3" fmla="*/ 1012031 h 2024170"/>
            <a:gd name="connsiteX4" fmla="*/ 214418 w 1083574"/>
            <a:gd name="connsiteY4" fmla="*/ 214312 h 2024170"/>
            <a:gd name="connsiteX5" fmla="*/ 654949 w 1083574"/>
            <a:gd name="connsiteY5" fmla="*/ 0 h 2024170"/>
            <a:gd name="connsiteX6" fmla="*/ 1071668 w 1083574"/>
            <a:gd name="connsiteY6" fmla="*/ 214312 h 20241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83574" h="2024170">
              <a:moveTo>
                <a:pt x="1083574" y="1821656"/>
              </a:moveTo>
              <a:cubicBezTo>
                <a:pt x="933754" y="1921867"/>
                <a:pt x="783934" y="2022078"/>
                <a:pt x="643043" y="2024062"/>
              </a:cubicBezTo>
              <a:cubicBezTo>
                <a:pt x="502152" y="2026046"/>
                <a:pt x="345386" y="2002234"/>
                <a:pt x="238230" y="1833562"/>
              </a:cubicBezTo>
              <a:cubicBezTo>
                <a:pt x="131074" y="1664890"/>
                <a:pt x="4074" y="1281906"/>
                <a:pt x="105" y="1012031"/>
              </a:cubicBezTo>
              <a:cubicBezTo>
                <a:pt x="-3864" y="742156"/>
                <a:pt x="105277" y="382984"/>
                <a:pt x="214418" y="214312"/>
              </a:cubicBezTo>
              <a:cubicBezTo>
                <a:pt x="323559" y="45640"/>
                <a:pt x="512074" y="0"/>
                <a:pt x="654949" y="0"/>
              </a:cubicBezTo>
              <a:cubicBezTo>
                <a:pt x="797824" y="0"/>
                <a:pt x="1071668" y="214312"/>
                <a:pt x="1071668" y="214312"/>
              </a:cubicBezTo>
            </a:path>
          </a:pathLst>
        </a:custGeom>
        <a:noFill/>
        <a:ln>
          <a:headEnd type="none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210869</xdr:colOff>
      <xdr:row>200</xdr:row>
      <xdr:rowOff>21982</xdr:rowOff>
    </xdr:from>
    <xdr:to>
      <xdr:col>11</xdr:col>
      <xdr:colOff>210869</xdr:colOff>
      <xdr:row>200</xdr:row>
      <xdr:rowOff>192955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B5E0F2BC-7028-43AB-8DA7-43467FB13C62}"/>
            </a:ext>
          </a:extLst>
        </xdr:cNvPr>
        <xdr:cNvCxnSpPr/>
      </xdr:nvCxnSpPr>
      <xdr:spPr>
        <a:xfrm>
          <a:off x="3392219" y="36340807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</xdr:colOff>
      <xdr:row>202</xdr:row>
      <xdr:rowOff>18172</xdr:rowOff>
    </xdr:from>
    <xdr:to>
      <xdr:col>12</xdr:col>
      <xdr:colOff>1905</xdr:colOff>
      <xdr:row>202</xdr:row>
      <xdr:rowOff>192955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68E197BA-6F57-4A87-92D3-46C726207C02}"/>
            </a:ext>
          </a:extLst>
        </xdr:cNvPr>
        <xdr:cNvCxnSpPr/>
      </xdr:nvCxnSpPr>
      <xdr:spPr>
        <a:xfrm>
          <a:off x="3392805" y="36679897"/>
          <a:ext cx="0" cy="1557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</xdr:colOff>
      <xdr:row>206</xdr:row>
      <xdr:rowOff>21983</xdr:rowOff>
    </xdr:from>
    <xdr:to>
      <xdr:col>12</xdr:col>
      <xdr:colOff>1905</xdr:colOff>
      <xdr:row>206</xdr:row>
      <xdr:rowOff>192956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1C6BB447-B654-4FB1-AD81-333C853B26AD}"/>
            </a:ext>
          </a:extLst>
        </xdr:cNvPr>
        <xdr:cNvCxnSpPr/>
      </xdr:nvCxnSpPr>
      <xdr:spPr>
        <a:xfrm>
          <a:off x="3392805" y="37369508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</xdr:colOff>
      <xdr:row>210</xdr:row>
      <xdr:rowOff>32827</xdr:rowOff>
    </xdr:from>
    <xdr:to>
      <xdr:col>12</xdr:col>
      <xdr:colOff>1905</xdr:colOff>
      <xdr:row>211</xdr:row>
      <xdr:rowOff>9783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F26ACCE8-05BC-4BB3-96DC-E87387E31F52}"/>
            </a:ext>
          </a:extLst>
        </xdr:cNvPr>
        <xdr:cNvCxnSpPr/>
      </xdr:nvCxnSpPr>
      <xdr:spPr>
        <a:xfrm>
          <a:off x="3392805" y="38066152"/>
          <a:ext cx="0" cy="1484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210869</xdr:colOff>
      <xdr:row>200</xdr:row>
      <xdr:rowOff>21982</xdr:rowOff>
    </xdr:from>
    <xdr:to>
      <xdr:col>26</xdr:col>
      <xdr:colOff>210869</xdr:colOff>
      <xdr:row>200</xdr:row>
      <xdr:rowOff>192955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87F15FC8-F380-43C2-804D-6ED488DF4E31}"/>
            </a:ext>
          </a:extLst>
        </xdr:cNvPr>
        <xdr:cNvCxnSpPr/>
      </xdr:nvCxnSpPr>
      <xdr:spPr>
        <a:xfrm>
          <a:off x="6535469" y="36340807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</xdr:colOff>
      <xdr:row>202</xdr:row>
      <xdr:rowOff>18172</xdr:rowOff>
    </xdr:from>
    <xdr:to>
      <xdr:col>27</xdr:col>
      <xdr:colOff>1905</xdr:colOff>
      <xdr:row>202</xdr:row>
      <xdr:rowOff>192955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4A639FE2-52CC-4509-97E4-B2E61116F106}"/>
            </a:ext>
          </a:extLst>
        </xdr:cNvPr>
        <xdr:cNvCxnSpPr/>
      </xdr:nvCxnSpPr>
      <xdr:spPr>
        <a:xfrm>
          <a:off x="6536055" y="36679897"/>
          <a:ext cx="0" cy="1557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</xdr:colOff>
      <xdr:row>204</xdr:row>
      <xdr:rowOff>21983</xdr:rowOff>
    </xdr:from>
    <xdr:to>
      <xdr:col>27</xdr:col>
      <xdr:colOff>1905</xdr:colOff>
      <xdr:row>204</xdr:row>
      <xdr:rowOff>192956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FA7F6945-3A49-4EFF-9780-AD2D87078FC1}"/>
            </a:ext>
          </a:extLst>
        </xdr:cNvPr>
        <xdr:cNvCxnSpPr/>
      </xdr:nvCxnSpPr>
      <xdr:spPr>
        <a:xfrm>
          <a:off x="6536055" y="37026608"/>
          <a:ext cx="0" cy="151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211779</xdr:colOff>
      <xdr:row>55</xdr:row>
      <xdr:rowOff>93457</xdr:rowOff>
    </xdr:from>
    <xdr:to>
      <xdr:col>5</xdr:col>
      <xdr:colOff>211779</xdr:colOff>
      <xdr:row>64</xdr:row>
      <xdr:rowOff>0</xdr:rowOff>
    </xdr:to>
    <xdr:cxnSp macro="">
      <xdr:nvCxnSpPr>
        <xdr:cNvPr id="42" name="직선 연결선 41">
          <a:extLst>
            <a:ext uri="{FF2B5EF4-FFF2-40B4-BE49-F238E27FC236}">
              <a16:creationId xmlns:a16="http://schemas.microsoft.com/office/drawing/2014/main" id="{A81F7A99-0CA3-4887-A11E-A9FCA8167151}"/>
            </a:ext>
          </a:extLst>
        </xdr:cNvPr>
        <xdr:cNvCxnSpPr/>
      </xdr:nvCxnSpPr>
      <xdr:spPr>
        <a:xfrm>
          <a:off x="2135829" y="12009232"/>
          <a:ext cx="0" cy="1525793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207969</xdr:colOff>
      <xdr:row>56</xdr:row>
      <xdr:rowOff>100853</xdr:rowOff>
    </xdr:from>
    <xdr:to>
      <xdr:col>17</xdr:col>
      <xdr:colOff>207969</xdr:colOff>
      <xdr:row>58</xdr:row>
      <xdr:rowOff>168672</xdr:rowOff>
    </xdr:to>
    <xdr:cxnSp macro="">
      <xdr:nvCxnSpPr>
        <xdr:cNvPr id="43" name="직선 연결선 42">
          <a:extLst>
            <a:ext uri="{FF2B5EF4-FFF2-40B4-BE49-F238E27FC236}">
              <a16:creationId xmlns:a16="http://schemas.microsoft.com/office/drawing/2014/main" id="{33C6C67D-8395-4EAF-9EC1-BBC230888467}"/>
            </a:ext>
          </a:extLst>
        </xdr:cNvPr>
        <xdr:cNvCxnSpPr/>
      </xdr:nvCxnSpPr>
      <xdr:spPr>
        <a:xfrm>
          <a:off x="4646619" y="12188078"/>
          <a:ext cx="0" cy="410719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773</xdr:colOff>
      <xdr:row>56</xdr:row>
      <xdr:rowOff>123265</xdr:rowOff>
    </xdr:from>
    <xdr:to>
      <xdr:col>30</xdr:col>
      <xdr:colOff>773</xdr:colOff>
      <xdr:row>58</xdr:row>
      <xdr:rowOff>181783</xdr:rowOff>
    </xdr:to>
    <xdr:cxnSp macro="">
      <xdr:nvCxnSpPr>
        <xdr:cNvPr id="44" name="직선 연결선 43">
          <a:extLst>
            <a:ext uri="{FF2B5EF4-FFF2-40B4-BE49-F238E27FC236}">
              <a16:creationId xmlns:a16="http://schemas.microsoft.com/office/drawing/2014/main" id="{09DF36B1-E307-4056-AFA5-7186E4CC1E41}"/>
            </a:ext>
          </a:extLst>
        </xdr:cNvPr>
        <xdr:cNvCxnSpPr/>
      </xdr:nvCxnSpPr>
      <xdr:spPr>
        <a:xfrm>
          <a:off x="7163573" y="12210490"/>
          <a:ext cx="0" cy="401418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773</xdr:colOff>
      <xdr:row>56</xdr:row>
      <xdr:rowOff>134471</xdr:rowOff>
    </xdr:from>
    <xdr:to>
      <xdr:col>42</xdr:col>
      <xdr:colOff>773</xdr:colOff>
      <xdr:row>58</xdr:row>
      <xdr:rowOff>146260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9BF0FE5-4146-488A-98B2-22BB05EFA556}"/>
            </a:ext>
          </a:extLst>
        </xdr:cNvPr>
        <xdr:cNvCxnSpPr/>
      </xdr:nvCxnSpPr>
      <xdr:spPr>
        <a:xfrm>
          <a:off x="9678173" y="12221696"/>
          <a:ext cx="0" cy="354689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54</xdr:col>
      <xdr:colOff>773</xdr:colOff>
      <xdr:row>55</xdr:row>
      <xdr:rowOff>108249</xdr:rowOff>
    </xdr:from>
    <xdr:to>
      <xdr:col>54</xdr:col>
      <xdr:colOff>773</xdr:colOff>
      <xdr:row>58</xdr:row>
      <xdr:rowOff>179878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ECDD9522-2F70-445B-ABB6-203960AE7E2E}"/>
            </a:ext>
          </a:extLst>
        </xdr:cNvPr>
        <xdr:cNvCxnSpPr/>
      </xdr:nvCxnSpPr>
      <xdr:spPr>
        <a:xfrm>
          <a:off x="12192773" y="12024024"/>
          <a:ext cx="0" cy="585979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20034</xdr:colOff>
      <xdr:row>58</xdr:row>
      <xdr:rowOff>2192</xdr:rowOff>
    </xdr:from>
    <xdr:to>
      <xdr:col>13</xdr:col>
      <xdr:colOff>190500</xdr:colOff>
      <xdr:row>58</xdr:row>
      <xdr:rowOff>2192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4B277E3C-DC11-4B43-B0E2-7915B412B02B}"/>
            </a:ext>
          </a:extLst>
        </xdr:cNvPr>
        <xdr:cNvCxnSpPr/>
      </xdr:nvCxnSpPr>
      <xdr:spPr>
        <a:xfrm>
          <a:off x="2153634" y="12775217"/>
          <a:ext cx="1637316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207969</xdr:colOff>
      <xdr:row>57</xdr:row>
      <xdr:rowOff>112059</xdr:rowOff>
    </xdr:from>
    <xdr:to>
      <xdr:col>13</xdr:col>
      <xdr:colOff>207969</xdr:colOff>
      <xdr:row>58</xdr:row>
      <xdr:rowOff>159369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0DF254D3-A3A6-41F1-9A78-212887A544D5}"/>
            </a:ext>
          </a:extLst>
        </xdr:cNvPr>
        <xdr:cNvCxnSpPr/>
      </xdr:nvCxnSpPr>
      <xdr:spPr>
        <a:xfrm>
          <a:off x="3808419" y="12713634"/>
          <a:ext cx="0" cy="218760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6923</xdr:colOff>
      <xdr:row>57</xdr:row>
      <xdr:rowOff>959</xdr:rowOff>
    </xdr:from>
    <xdr:to>
      <xdr:col>17</xdr:col>
      <xdr:colOff>179294</xdr:colOff>
      <xdr:row>57</xdr:row>
      <xdr:rowOff>959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AF8561DA-A24A-44C7-B178-A7E425603BC6}"/>
            </a:ext>
          </a:extLst>
        </xdr:cNvPr>
        <xdr:cNvCxnSpPr/>
      </xdr:nvCxnSpPr>
      <xdr:spPr>
        <a:xfrm>
          <a:off x="2140523" y="12259634"/>
          <a:ext cx="2477421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10733</xdr:colOff>
      <xdr:row>56</xdr:row>
      <xdr:rowOff>959</xdr:rowOff>
    </xdr:from>
    <xdr:to>
      <xdr:col>53</xdr:col>
      <xdr:colOff>201706</xdr:colOff>
      <xdr:row>56</xdr:row>
      <xdr:rowOff>959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4451E546-74B9-4829-930E-524BACAA413B}"/>
            </a:ext>
          </a:extLst>
        </xdr:cNvPr>
        <xdr:cNvCxnSpPr/>
      </xdr:nvCxnSpPr>
      <xdr:spPr>
        <a:xfrm>
          <a:off x="2144333" y="12088184"/>
          <a:ext cx="10039823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60</xdr:row>
      <xdr:rowOff>47625</xdr:rowOff>
    </xdr:from>
    <xdr:to>
      <xdr:col>40</xdr:col>
      <xdr:colOff>200025</xdr:colOff>
      <xdr:row>62</xdr:row>
      <xdr:rowOff>152400</xdr:rowOff>
    </xdr:to>
    <xdr:cxnSp macro="">
      <xdr:nvCxnSpPr>
        <xdr:cNvPr id="51" name="직선 연결선 50">
          <a:extLst>
            <a:ext uri="{FF2B5EF4-FFF2-40B4-BE49-F238E27FC236}">
              <a16:creationId xmlns:a16="http://schemas.microsoft.com/office/drawing/2014/main" id="{23B0CFB0-CAE8-4C02-B44A-9113A5E9144F}"/>
            </a:ext>
          </a:extLst>
        </xdr:cNvPr>
        <xdr:cNvCxnSpPr/>
      </xdr:nvCxnSpPr>
      <xdr:spPr>
        <a:xfrm>
          <a:off x="3819525" y="13230225"/>
          <a:ext cx="5638800" cy="447675"/>
        </a:xfrm>
        <a:prstGeom prst="line">
          <a:avLst/>
        </a:prstGeom>
        <a:ln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22</xdr:row>
      <xdr:rowOff>178802</xdr:rowOff>
    </xdr:from>
    <xdr:to>
      <xdr:col>10</xdr:col>
      <xdr:colOff>451908</xdr:colOff>
      <xdr:row>36</xdr:row>
      <xdr:rowOff>70889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BA0BAC-984C-4DF4-9747-99CED7FC0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" y="4059287"/>
          <a:ext cx="6795558" cy="23019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</xdr:colOff>
      <xdr:row>87</xdr:row>
      <xdr:rowOff>133350</xdr:rowOff>
    </xdr:from>
    <xdr:to>
      <xdr:col>9</xdr:col>
      <xdr:colOff>457200</xdr:colOff>
      <xdr:row>110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1C3FDAD1-F29E-4FB8-8A1D-EEF25B870B19}"/>
            </a:ext>
          </a:extLst>
        </xdr:cNvPr>
        <xdr:cNvGrpSpPr/>
      </xdr:nvGrpSpPr>
      <xdr:grpSpPr>
        <a:xfrm>
          <a:off x="767715" y="16366671"/>
          <a:ext cx="6887664" cy="3935186"/>
          <a:chOff x="670560" y="396240"/>
          <a:chExt cx="7299960" cy="530011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B481EA66-92F7-4EC1-9895-7F82ECA95D4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5401"/>
          <a:stretch/>
        </xdr:blipFill>
        <xdr:spPr>
          <a:xfrm>
            <a:off x="670560" y="396240"/>
            <a:ext cx="7266668" cy="5300114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C62D7BD0-3A06-4BD1-BBC6-9561586E190A}"/>
              </a:ext>
            </a:extLst>
          </xdr:cNvPr>
          <xdr:cNvSpPr/>
        </xdr:nvSpPr>
        <xdr:spPr>
          <a:xfrm>
            <a:off x="792480" y="777240"/>
            <a:ext cx="7178040" cy="45948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649605</xdr:colOff>
      <xdr:row>11</xdr:row>
      <xdr:rowOff>55253</xdr:rowOff>
    </xdr:from>
    <xdr:to>
      <xdr:col>8</xdr:col>
      <xdr:colOff>286900</xdr:colOff>
      <xdr:row>27</xdr:row>
      <xdr:rowOff>97234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0CE806A-5878-433A-8C7D-E68273F4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" y="2284103"/>
          <a:ext cx="6038095" cy="2785180"/>
        </a:xfrm>
        <a:prstGeom prst="rect">
          <a:avLst/>
        </a:prstGeom>
      </xdr:spPr>
    </xdr:pic>
    <xdr:clientData/>
  </xdr:twoCellAnchor>
  <xdr:twoCellAnchor editAs="oneCell">
    <xdr:from>
      <xdr:col>11</xdr:col>
      <xdr:colOff>140970</xdr:colOff>
      <xdr:row>11</xdr:row>
      <xdr:rowOff>82318</xdr:rowOff>
    </xdr:from>
    <xdr:to>
      <xdr:col>20</xdr:col>
      <xdr:colOff>803</xdr:colOff>
      <xdr:row>27</xdr:row>
      <xdr:rowOff>16205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F1DE77-C366-4D79-B380-4C8500AD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9220" y="2311168"/>
          <a:ext cx="6289208" cy="2677086"/>
        </a:xfrm>
        <a:prstGeom prst="rect">
          <a:avLst/>
        </a:prstGeom>
      </xdr:spPr>
    </xdr:pic>
    <xdr:clientData/>
  </xdr:twoCellAnchor>
  <xdr:twoCellAnchor>
    <xdr:from>
      <xdr:col>11</xdr:col>
      <xdr:colOff>11207</xdr:colOff>
      <xdr:row>9</xdr:row>
      <xdr:rowOff>177390</xdr:rowOff>
    </xdr:from>
    <xdr:to>
      <xdr:col>20</xdr:col>
      <xdr:colOff>0</xdr:colOff>
      <xdr:row>29</xdr:row>
      <xdr:rowOff>22411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85A39DE-ADC0-4388-A0E3-3A7400174F9D}"/>
            </a:ext>
          </a:extLst>
        </xdr:cNvPr>
        <xdr:cNvSpPr/>
      </xdr:nvSpPr>
      <xdr:spPr>
        <a:xfrm>
          <a:off x="8869457" y="2053815"/>
          <a:ext cx="6418168" cy="32835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240031</xdr:colOff>
      <xdr:row>7</xdr:row>
      <xdr:rowOff>131446</xdr:rowOff>
    </xdr:from>
    <xdr:to>
      <xdr:col>4</xdr:col>
      <xdr:colOff>609600</xdr:colOff>
      <xdr:row>14</xdr:row>
      <xdr:rowOff>24945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B398A0-0C4A-4314-B820-B46A153B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6" y="1537336"/>
          <a:ext cx="2369819" cy="1093648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</xdr:colOff>
      <xdr:row>16</xdr:row>
      <xdr:rowOff>53340</xdr:rowOff>
    </xdr:from>
    <xdr:to>
      <xdr:col>9</xdr:col>
      <xdr:colOff>87630</xdr:colOff>
      <xdr:row>22</xdr:row>
      <xdr:rowOff>41131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CA5AC24-04C8-4C8B-A885-B0C906A0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435" y="3036570"/>
          <a:ext cx="5280660" cy="1016491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16</xdr:row>
      <xdr:rowOff>128111</xdr:rowOff>
    </xdr:from>
    <xdr:to>
      <xdr:col>16</xdr:col>
      <xdr:colOff>767715</xdr:colOff>
      <xdr:row>34</xdr:row>
      <xdr:rowOff>33978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0342B6-856A-41C5-8D3A-EAA1DDA45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2280" y="3105626"/>
          <a:ext cx="5273040" cy="2991967"/>
        </a:xfrm>
        <a:prstGeom prst="rect">
          <a:avLst/>
        </a:prstGeom>
      </xdr:spPr>
    </xdr:pic>
    <xdr:clientData/>
  </xdr:twoCellAnchor>
  <xdr:twoCellAnchor editAs="oneCell">
    <xdr:from>
      <xdr:col>1</xdr:col>
      <xdr:colOff>158673</xdr:colOff>
      <xdr:row>24</xdr:row>
      <xdr:rowOff>28574</xdr:rowOff>
    </xdr:from>
    <xdr:to>
      <xdr:col>7</xdr:col>
      <xdr:colOff>123350</xdr:colOff>
      <xdr:row>35</xdr:row>
      <xdr:rowOff>61082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74AD7BD-B34B-4306-A950-E21AF4FBE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7328" y="4411979"/>
          <a:ext cx="3965177" cy="191845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180976</xdr:colOff>
      <xdr:row>40</xdr:row>
      <xdr:rowOff>59055</xdr:rowOff>
    </xdr:from>
    <xdr:to>
      <xdr:col>9</xdr:col>
      <xdr:colOff>559405</xdr:colOff>
      <xdr:row>59</xdr:row>
      <xdr:rowOff>879898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407D038-FF7B-405F-9493-4164A3120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1" y="7248525"/>
          <a:ext cx="5712429" cy="4326043"/>
        </a:xfrm>
        <a:prstGeom prst="rect">
          <a:avLst/>
        </a:prstGeom>
      </xdr:spPr>
    </xdr:pic>
    <xdr:clientData/>
  </xdr:twoCellAnchor>
  <xdr:twoCellAnchor>
    <xdr:from>
      <xdr:col>1</xdr:col>
      <xdr:colOff>478630</xdr:colOff>
      <xdr:row>59</xdr:row>
      <xdr:rowOff>773908</xdr:rowOff>
    </xdr:from>
    <xdr:to>
      <xdr:col>9</xdr:col>
      <xdr:colOff>476250</xdr:colOff>
      <xdr:row>68</xdr:row>
      <xdr:rowOff>15716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1A795005-E710-45C2-9B8A-866A128973C8}"/>
            </a:ext>
          </a:extLst>
        </xdr:cNvPr>
        <xdr:cNvGrpSpPr/>
      </xdr:nvGrpSpPr>
      <xdr:grpSpPr>
        <a:xfrm>
          <a:off x="1145380" y="11428301"/>
          <a:ext cx="5331620" cy="1650272"/>
          <a:chOff x="1143000" y="14992350"/>
          <a:chExt cx="5314950" cy="2030731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EE8AB490-AABB-4DDE-BF91-0BC62EB701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b="50547"/>
          <a:stretch/>
        </xdr:blipFill>
        <xdr:spPr>
          <a:xfrm>
            <a:off x="1234440" y="15019496"/>
            <a:ext cx="4745841" cy="2003585"/>
          </a:xfrm>
          <a:prstGeom prst="rect">
            <a:avLst/>
          </a:prstGeom>
        </xdr:spPr>
      </xdr:pic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18B8084E-2A1C-49BF-B4FA-FB3985A3A68D}"/>
              </a:ext>
            </a:extLst>
          </xdr:cNvPr>
          <xdr:cNvSpPr/>
        </xdr:nvSpPr>
        <xdr:spPr>
          <a:xfrm>
            <a:off x="1143000" y="14992350"/>
            <a:ext cx="5314950" cy="10877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172877</xdr:colOff>
      <xdr:row>70</xdr:row>
      <xdr:rowOff>153352</xdr:rowOff>
    </xdr:from>
    <xdr:to>
      <xdr:col>9</xdr:col>
      <xdr:colOff>50005</xdr:colOff>
      <xdr:row>91</xdr:row>
      <xdr:rowOff>37176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C9230A6-8C42-40BB-813A-4C9FC884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247" y="13663612"/>
          <a:ext cx="5211128" cy="3550949"/>
        </a:xfrm>
        <a:prstGeom prst="rect">
          <a:avLst/>
        </a:prstGeom>
      </xdr:spPr>
    </xdr:pic>
    <xdr:clientData/>
  </xdr:twoCellAnchor>
  <xdr:twoCellAnchor editAs="oneCell">
    <xdr:from>
      <xdr:col>13</xdr:col>
      <xdr:colOff>311469</xdr:colOff>
      <xdr:row>86</xdr:row>
      <xdr:rowOff>174784</xdr:rowOff>
    </xdr:from>
    <xdr:to>
      <xdr:col>16</xdr:col>
      <xdr:colOff>110491</xdr:colOff>
      <xdr:row>91</xdr:row>
      <xdr:rowOff>75235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918A425-F5AC-4AA5-B01A-A081A439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79244" y="16508254"/>
          <a:ext cx="2256472" cy="805327"/>
        </a:xfrm>
        <a:prstGeom prst="rect">
          <a:avLst/>
        </a:prstGeom>
      </xdr:spPr>
    </xdr:pic>
    <xdr:clientData/>
  </xdr:twoCellAnchor>
  <xdr:twoCellAnchor>
    <xdr:from>
      <xdr:col>2</xdr:col>
      <xdr:colOff>13811</xdr:colOff>
      <xdr:row>122</xdr:row>
      <xdr:rowOff>23812</xdr:rowOff>
    </xdr:from>
    <xdr:to>
      <xdr:col>11</xdr:col>
      <xdr:colOff>652938</xdr:colOff>
      <xdr:row>122</xdr:row>
      <xdr:rowOff>23812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790BD082-DDCE-4389-B60C-F378138072D4}"/>
            </a:ext>
          </a:extLst>
        </xdr:cNvPr>
        <xdr:cNvCxnSpPr/>
      </xdr:nvCxnSpPr>
      <xdr:spPr>
        <a:xfrm>
          <a:off x="1353026" y="23474362"/>
          <a:ext cx="6674167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148590</xdr:colOff>
      <xdr:row>5</xdr:row>
      <xdr:rowOff>98516</xdr:rowOff>
    </xdr:from>
    <xdr:to>
      <xdr:col>7</xdr:col>
      <xdr:colOff>588645</xdr:colOff>
      <xdr:row>20</xdr:row>
      <xdr:rowOff>155738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E016F3C-6B4E-40E8-BF1F-E00F276A9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390" y="1165316"/>
          <a:ext cx="4539615" cy="32576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152400</xdr:colOff>
      <xdr:row>34</xdr:row>
      <xdr:rowOff>133350</xdr:rowOff>
    </xdr:from>
    <xdr:to>
      <xdr:col>17</xdr:col>
      <xdr:colOff>266257</xdr:colOff>
      <xdr:row>39</xdr:row>
      <xdr:rowOff>95124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677F652-037D-4055-8949-186E12FBD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2950" y="7258050"/>
          <a:ext cx="3542857" cy="1009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133350</xdr:colOff>
      <xdr:row>34</xdr:row>
      <xdr:rowOff>142876</xdr:rowOff>
    </xdr:from>
    <xdr:to>
      <xdr:col>8</xdr:col>
      <xdr:colOff>542276</xdr:colOff>
      <xdr:row>37</xdr:row>
      <xdr:rowOff>161926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7B7A26A-CE3A-4356-BECE-A71B5E5D2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1183"/>
        <a:stretch/>
      </xdr:blipFill>
      <xdr:spPr>
        <a:xfrm>
          <a:off x="819150" y="6429376"/>
          <a:ext cx="5190476" cy="647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133350</xdr:colOff>
      <xdr:row>38</xdr:row>
      <xdr:rowOff>76200</xdr:rowOff>
    </xdr:from>
    <xdr:to>
      <xdr:col>8</xdr:col>
      <xdr:colOff>542276</xdr:colOff>
      <xdr:row>40</xdr:row>
      <xdr:rowOff>94969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3595B69-1112-4D03-91F8-32BEBA9913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0519"/>
        <a:stretch/>
      </xdr:blipFill>
      <xdr:spPr>
        <a:xfrm>
          <a:off x="819150" y="7200900"/>
          <a:ext cx="5190476" cy="4378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133351</xdr:colOff>
      <xdr:row>43</xdr:row>
      <xdr:rowOff>57151</xdr:rowOff>
    </xdr:from>
    <xdr:to>
      <xdr:col>8</xdr:col>
      <xdr:colOff>447675</xdr:colOff>
      <xdr:row>54</xdr:row>
      <xdr:rowOff>144042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2FD0BE-B534-40E0-90AE-46AAC34A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1" y="8229601"/>
          <a:ext cx="5095874" cy="239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161925</xdr:colOff>
      <xdr:row>57</xdr:row>
      <xdr:rowOff>133350</xdr:rowOff>
    </xdr:from>
    <xdr:to>
      <xdr:col>8</xdr:col>
      <xdr:colOff>447675</xdr:colOff>
      <xdr:row>68</xdr:row>
      <xdr:rowOff>197544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65C305-BA66-40B3-80A4-82E04D1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12077700"/>
          <a:ext cx="5067300" cy="23692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123825</xdr:colOff>
      <xdr:row>5</xdr:row>
      <xdr:rowOff>95250</xdr:rowOff>
    </xdr:from>
    <xdr:to>
      <xdr:col>20</xdr:col>
      <xdr:colOff>427901</xdr:colOff>
      <xdr:row>6</xdr:row>
      <xdr:rowOff>104748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62C4B33-560A-4B77-8572-BEBB128D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4375" y="1143000"/>
          <a:ext cx="5790476" cy="2190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142875</xdr:colOff>
      <xdr:row>9</xdr:row>
      <xdr:rowOff>142875</xdr:rowOff>
    </xdr:from>
    <xdr:to>
      <xdr:col>20</xdr:col>
      <xdr:colOff>247650</xdr:colOff>
      <xdr:row>27</xdr:row>
      <xdr:rowOff>103304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6AAE4A7-EFE2-4B44-85EC-86A3C0A9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53425" y="2028825"/>
          <a:ext cx="5591175" cy="37323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133350</xdr:colOff>
      <xdr:row>42</xdr:row>
      <xdr:rowOff>66675</xdr:rowOff>
    </xdr:from>
    <xdr:to>
      <xdr:col>17</xdr:col>
      <xdr:colOff>390064</xdr:colOff>
      <xdr:row>46</xdr:row>
      <xdr:rowOff>142761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11FA7A-BEFA-87B0-A86B-BF5BCDCB9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43900" y="8867775"/>
          <a:ext cx="3685714" cy="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84704</xdr:colOff>
      <xdr:row>42</xdr:row>
      <xdr:rowOff>126176</xdr:rowOff>
    </xdr:from>
    <xdr:to>
      <xdr:col>6</xdr:col>
      <xdr:colOff>1547550</xdr:colOff>
      <xdr:row>74</xdr:row>
      <xdr:rowOff>43865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E506AFC-464A-44B5-BC41-EF116A17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113" y="5667994"/>
          <a:ext cx="9047190" cy="5459508"/>
        </a:xfrm>
        <a:prstGeom prst="rect">
          <a:avLst/>
        </a:prstGeom>
      </xdr:spPr>
    </xdr:pic>
    <xdr:clientData/>
  </xdr:twoCellAnchor>
  <xdr:twoCellAnchor>
    <xdr:from>
      <xdr:col>7</xdr:col>
      <xdr:colOff>22411</xdr:colOff>
      <xdr:row>20</xdr:row>
      <xdr:rowOff>168089</xdr:rowOff>
    </xdr:from>
    <xdr:to>
      <xdr:col>8</xdr:col>
      <xdr:colOff>593912</xdr:colOff>
      <xdr:row>20</xdr:row>
      <xdr:rowOff>168089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F0BEF4DC-93CB-471F-9EB5-BB5678D965C9}"/>
            </a:ext>
          </a:extLst>
        </xdr:cNvPr>
        <xdr:cNvCxnSpPr/>
      </xdr:nvCxnSpPr>
      <xdr:spPr>
        <a:xfrm>
          <a:off x="10925735" y="3709148"/>
          <a:ext cx="1266265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-1</xdr:colOff>
      <xdr:row>51</xdr:row>
      <xdr:rowOff>23812</xdr:rowOff>
    </xdr:from>
    <xdr:to>
      <xdr:col>15</xdr:col>
      <xdr:colOff>285750</xdr:colOff>
      <xdr:row>51</xdr:row>
      <xdr:rowOff>23812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40B31E2-0695-421D-9462-F485233CAFC5}"/>
            </a:ext>
          </a:extLst>
        </xdr:cNvPr>
        <xdr:cNvCxnSpPr/>
      </xdr:nvCxnSpPr>
      <xdr:spPr>
        <a:xfrm>
          <a:off x="5714999" y="32970787"/>
          <a:ext cx="16002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51</xdr:row>
      <xdr:rowOff>30003</xdr:rowOff>
    </xdr:from>
    <xdr:to>
      <xdr:col>20</xdr:col>
      <xdr:colOff>607219</xdr:colOff>
      <xdr:row>51</xdr:row>
      <xdr:rowOff>30003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B3C5A6E3-C03A-4A54-B811-19DDAC35443A}"/>
            </a:ext>
          </a:extLst>
        </xdr:cNvPr>
        <xdr:cNvCxnSpPr/>
      </xdr:nvCxnSpPr>
      <xdr:spPr>
        <a:xfrm>
          <a:off x="9010650" y="32976978"/>
          <a:ext cx="142636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260033</xdr:colOff>
      <xdr:row>54</xdr:row>
      <xdr:rowOff>28575</xdr:rowOff>
    </xdr:from>
    <xdr:to>
      <xdr:col>21</xdr:col>
      <xdr:colOff>476250</xdr:colOff>
      <xdr:row>60</xdr:row>
      <xdr:rowOff>15716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1D7FD7D0-9FE7-4A0D-9AD9-C214ECA7F5A3}"/>
            </a:ext>
          </a:extLst>
        </xdr:cNvPr>
        <xdr:cNvCxnSpPr/>
      </xdr:nvCxnSpPr>
      <xdr:spPr>
        <a:xfrm flipH="1">
          <a:off x="8603933" y="34280475"/>
          <a:ext cx="2368867" cy="10158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60</xdr:row>
      <xdr:rowOff>26338</xdr:rowOff>
    </xdr:from>
    <xdr:to>
      <xdr:col>15</xdr:col>
      <xdr:colOff>276225</xdr:colOff>
      <xdr:row>60</xdr:row>
      <xdr:rowOff>37272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D3BF2175-3DCF-420B-B75E-2D32A302B18D}"/>
            </a:ext>
          </a:extLst>
        </xdr:cNvPr>
        <xdr:cNvCxnSpPr/>
      </xdr:nvCxnSpPr>
      <xdr:spPr>
        <a:xfrm flipH="1">
          <a:off x="5769665" y="35782360"/>
          <a:ext cx="1555060" cy="1093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399390</xdr:colOff>
      <xdr:row>62</xdr:row>
      <xdr:rowOff>49695</xdr:rowOff>
    </xdr:from>
    <xdr:to>
      <xdr:col>19</xdr:col>
      <xdr:colOff>654325</xdr:colOff>
      <xdr:row>63</xdr:row>
      <xdr:rowOff>89058</xdr:rowOff>
    </xdr:to>
    <xdr:sp macro="" textlink="">
      <xdr:nvSpPr>
        <xdr:cNvPr id="22" name="화살표: 아래로 구부러짐 21">
          <a:extLst>
            <a:ext uri="{FF2B5EF4-FFF2-40B4-BE49-F238E27FC236}">
              <a16:creationId xmlns:a16="http://schemas.microsoft.com/office/drawing/2014/main" id="{A3B8984C-E000-4037-A0AB-4140FB588477}"/>
            </a:ext>
          </a:extLst>
        </xdr:cNvPr>
        <xdr:cNvSpPr/>
      </xdr:nvSpPr>
      <xdr:spPr>
        <a:xfrm rot="16200000" flipV="1">
          <a:off x="9456535" y="36132767"/>
          <a:ext cx="213298" cy="254935"/>
        </a:xfrm>
        <a:prstGeom prst="curvedDownArrow">
          <a:avLst>
            <a:gd name="adj1" fmla="val 0"/>
            <a:gd name="adj2" fmla="val 23850"/>
            <a:gd name="adj3" fmla="val 25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101918</xdr:colOff>
      <xdr:row>50</xdr:row>
      <xdr:rowOff>43813</xdr:rowOff>
    </xdr:from>
    <xdr:to>
      <xdr:col>8</xdr:col>
      <xdr:colOff>407670</xdr:colOff>
      <xdr:row>51</xdr:row>
      <xdr:rowOff>104774</xdr:rowOff>
    </xdr:to>
    <xdr:sp macro="" textlink="">
      <xdr:nvSpPr>
        <xdr:cNvPr id="23" name="화살표: 아래로 구부러짐 22">
          <a:extLst>
            <a:ext uri="{FF2B5EF4-FFF2-40B4-BE49-F238E27FC236}">
              <a16:creationId xmlns:a16="http://schemas.microsoft.com/office/drawing/2014/main" id="{FBDC1EC1-C39B-4A9C-BDD2-E2551F14F024}"/>
            </a:ext>
          </a:extLst>
        </xdr:cNvPr>
        <xdr:cNvSpPr/>
      </xdr:nvSpPr>
      <xdr:spPr>
        <a:xfrm rot="16200000">
          <a:off x="4100988" y="33573243"/>
          <a:ext cx="232411" cy="305752"/>
        </a:xfrm>
        <a:prstGeom prst="curvedDownArrow">
          <a:avLst>
            <a:gd name="adj1" fmla="val 0"/>
            <a:gd name="adj2" fmla="val 23850"/>
            <a:gd name="adj3" fmla="val 25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104774</xdr:colOff>
      <xdr:row>51</xdr:row>
      <xdr:rowOff>57149</xdr:rowOff>
    </xdr:from>
    <xdr:to>
      <xdr:col>24</xdr:col>
      <xdr:colOff>408621</xdr:colOff>
      <xdr:row>52</xdr:row>
      <xdr:rowOff>169546</xdr:rowOff>
    </xdr:to>
    <xdr:sp macro="" textlink="">
      <xdr:nvSpPr>
        <xdr:cNvPr id="24" name="화살표: 아래로 구부러짐 23">
          <a:extLst>
            <a:ext uri="{FF2B5EF4-FFF2-40B4-BE49-F238E27FC236}">
              <a16:creationId xmlns:a16="http://schemas.microsoft.com/office/drawing/2014/main" id="{8BC21C38-8C75-4271-AB38-2CA3C73BB216}"/>
            </a:ext>
          </a:extLst>
        </xdr:cNvPr>
        <xdr:cNvSpPr/>
      </xdr:nvSpPr>
      <xdr:spPr>
        <a:xfrm rot="5400000" flipH="1">
          <a:off x="12611574" y="33784699"/>
          <a:ext cx="283847" cy="303847"/>
        </a:xfrm>
        <a:prstGeom prst="curvedDownArrow">
          <a:avLst>
            <a:gd name="adj1" fmla="val 0"/>
            <a:gd name="adj2" fmla="val 23850"/>
            <a:gd name="adj3" fmla="val 25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7</xdr:row>
      <xdr:rowOff>47625</xdr:rowOff>
    </xdr:from>
    <xdr:to>
      <xdr:col>5</xdr:col>
      <xdr:colOff>161925</xdr:colOff>
      <xdr:row>14</xdr:row>
      <xdr:rowOff>128800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93D28F0-9A77-40B9-A799-309D7C4C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5"/>
          <a:ext cx="2095500" cy="1281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7</xdr:row>
      <xdr:rowOff>57150</xdr:rowOff>
    </xdr:from>
    <xdr:to>
      <xdr:col>16</xdr:col>
      <xdr:colOff>100220</xdr:colOff>
      <xdr:row>25</xdr:row>
      <xdr:rowOff>133350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8F33AF5-1019-4120-A413-5590C107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3725" y="1257300"/>
          <a:ext cx="4434095" cy="3162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57150</xdr:colOff>
      <xdr:row>7</xdr:row>
      <xdr:rowOff>66675</xdr:rowOff>
    </xdr:from>
    <xdr:to>
      <xdr:col>21</xdr:col>
      <xdr:colOff>657225</xdr:colOff>
      <xdr:row>16</xdr:row>
      <xdr:rowOff>141534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8205477-B68B-466D-905C-095BDCCF4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1266825"/>
          <a:ext cx="3190875" cy="1617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260033</xdr:colOff>
      <xdr:row>54</xdr:row>
      <xdr:rowOff>161925</xdr:rowOff>
    </xdr:from>
    <xdr:to>
      <xdr:col>21</xdr:col>
      <xdr:colOff>476250</xdr:colOff>
      <xdr:row>60</xdr:row>
      <xdr:rowOff>149066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48CC92DD-1330-4FC1-9F90-18FE09FF68DF}"/>
            </a:ext>
          </a:extLst>
        </xdr:cNvPr>
        <xdr:cNvCxnSpPr/>
      </xdr:nvCxnSpPr>
      <xdr:spPr>
        <a:xfrm flipH="1">
          <a:off x="8603933" y="34413825"/>
          <a:ext cx="2368867" cy="1015841"/>
        </a:xfrm>
        <a:prstGeom prst="straightConnector1">
          <a:avLst/>
        </a:prstGeom>
        <a:ln>
          <a:headEnd type="triangl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57977</xdr:colOff>
      <xdr:row>52</xdr:row>
      <xdr:rowOff>157370</xdr:rowOff>
    </xdr:from>
    <xdr:to>
      <xdr:col>10</xdr:col>
      <xdr:colOff>57977</xdr:colOff>
      <xdr:row>59</xdr:row>
      <xdr:rowOff>41413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686C6B5B-949E-4ED9-89CF-02492D92920C}"/>
            </a:ext>
          </a:extLst>
        </xdr:cNvPr>
        <xdr:cNvCxnSpPr/>
      </xdr:nvCxnSpPr>
      <xdr:spPr>
        <a:xfrm flipV="1">
          <a:off x="4911586" y="34521913"/>
          <a:ext cx="0" cy="11015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272415</xdr:colOff>
      <xdr:row>7</xdr:row>
      <xdr:rowOff>81915</xdr:rowOff>
    </xdr:from>
    <xdr:to>
      <xdr:col>9</xdr:col>
      <xdr:colOff>333375</xdr:colOff>
      <xdr:row>15</xdr:row>
      <xdr:rowOff>64933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6A9347-B296-4FE9-BAB5-B47D477D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070" y="1306830"/>
          <a:ext cx="5423535" cy="138128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29</xdr:row>
      <xdr:rowOff>38486</xdr:rowOff>
    </xdr:from>
    <xdr:to>
      <xdr:col>9</xdr:col>
      <xdr:colOff>523875</xdr:colOff>
      <xdr:row>42</xdr:row>
      <xdr:rowOff>1536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C50E65-DDBC-4056-8D85-DEC232CF8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" y="5121026"/>
          <a:ext cx="5610225" cy="224143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361951</xdr:colOff>
      <xdr:row>22</xdr:row>
      <xdr:rowOff>57150</xdr:rowOff>
    </xdr:from>
    <xdr:to>
      <xdr:col>8</xdr:col>
      <xdr:colOff>600076</xdr:colOff>
      <xdr:row>25</xdr:row>
      <xdr:rowOff>2632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18B2B4B-BD64-49CC-AE8B-AE1630DF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1" y="3916680"/>
          <a:ext cx="4922520" cy="463642"/>
        </a:xfrm>
        <a:prstGeom prst="rect">
          <a:avLst/>
        </a:prstGeom>
      </xdr:spPr>
    </xdr:pic>
    <xdr:clientData/>
  </xdr:twoCellAnchor>
  <xdr:twoCellAnchor editAs="oneCell">
    <xdr:from>
      <xdr:col>1</xdr:col>
      <xdr:colOff>325754</xdr:colOff>
      <xdr:row>47</xdr:row>
      <xdr:rowOff>105856</xdr:rowOff>
    </xdr:from>
    <xdr:to>
      <xdr:col>10</xdr:col>
      <xdr:colOff>1905</xdr:colOff>
      <xdr:row>49</xdr:row>
      <xdr:rowOff>76199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3CF19DB-1FBB-42C9-A128-40AE63FA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4" y="8344981"/>
          <a:ext cx="5707381" cy="318958"/>
        </a:xfrm>
        <a:prstGeom prst="rect">
          <a:avLst/>
        </a:prstGeom>
      </xdr:spPr>
    </xdr:pic>
    <xdr:clientData/>
  </xdr:twoCellAnchor>
  <xdr:twoCellAnchor editAs="oneCell">
    <xdr:from>
      <xdr:col>1</xdr:col>
      <xdr:colOff>278130</xdr:colOff>
      <xdr:row>56</xdr:row>
      <xdr:rowOff>136083</xdr:rowOff>
    </xdr:from>
    <xdr:to>
      <xdr:col>11</xdr:col>
      <xdr:colOff>140970</xdr:colOff>
      <xdr:row>67</xdr:row>
      <xdr:rowOff>28287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02CE2D-9BB5-4309-8320-5C99955FC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" y="9954453"/>
          <a:ext cx="6564630" cy="1812444"/>
        </a:xfrm>
        <a:prstGeom prst="rect">
          <a:avLst/>
        </a:prstGeom>
      </xdr:spPr>
    </xdr:pic>
    <xdr:clientData/>
  </xdr:twoCellAnchor>
  <xdr:twoCellAnchor editAs="oneCell">
    <xdr:from>
      <xdr:col>1</xdr:col>
      <xdr:colOff>434340</xdr:colOff>
      <xdr:row>71</xdr:row>
      <xdr:rowOff>57150</xdr:rowOff>
    </xdr:from>
    <xdr:to>
      <xdr:col>9</xdr:col>
      <xdr:colOff>409575</xdr:colOff>
      <xdr:row>79</xdr:row>
      <xdr:rowOff>2238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434D9D8-833D-4F27-8A9D-C372783C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8710" y="12504420"/>
          <a:ext cx="5330190" cy="1343358"/>
        </a:xfrm>
        <a:prstGeom prst="rect">
          <a:avLst/>
        </a:prstGeom>
      </xdr:spPr>
    </xdr:pic>
    <xdr:clientData/>
  </xdr:twoCellAnchor>
  <xdr:twoCellAnchor editAs="oneCell">
    <xdr:from>
      <xdr:col>1</xdr:col>
      <xdr:colOff>506730</xdr:colOff>
      <xdr:row>81</xdr:row>
      <xdr:rowOff>114300</xdr:rowOff>
    </xdr:from>
    <xdr:to>
      <xdr:col>7</xdr:col>
      <xdr:colOff>3374</xdr:colOff>
      <xdr:row>105</xdr:row>
      <xdr:rowOff>106081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C2C7189-5680-4684-9CB0-4A9E0B7C2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385" y="14310360"/>
          <a:ext cx="3521909" cy="419421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105</xdr:row>
      <xdr:rowOff>125731</xdr:rowOff>
    </xdr:from>
    <xdr:to>
      <xdr:col>8</xdr:col>
      <xdr:colOff>650902</xdr:colOff>
      <xdr:row>123</xdr:row>
      <xdr:rowOff>38101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C17D9F5-E90A-4ADD-A1C9-90684E3C76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868"/>
        <a:stretch/>
      </xdr:blipFill>
      <xdr:spPr>
        <a:xfrm>
          <a:off x="1127760" y="18526126"/>
          <a:ext cx="4887622" cy="3068955"/>
        </a:xfrm>
        <a:prstGeom prst="rect">
          <a:avLst/>
        </a:prstGeom>
      </xdr:spPr>
    </xdr:pic>
    <xdr:clientData/>
  </xdr:twoCellAnchor>
  <xdr:twoCellAnchor editAs="oneCell">
    <xdr:from>
      <xdr:col>1</xdr:col>
      <xdr:colOff>443865</xdr:colOff>
      <xdr:row>123</xdr:row>
      <xdr:rowOff>28575</xdr:rowOff>
    </xdr:from>
    <xdr:to>
      <xdr:col>7</xdr:col>
      <xdr:colOff>422412</xdr:colOff>
      <xdr:row>138</xdr:row>
      <xdr:rowOff>144392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47C416A-DC37-483D-A670-E994F278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6330" y="21587460"/>
          <a:ext cx="4000002" cy="2739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66676</xdr:rowOff>
    </xdr:from>
    <xdr:to>
      <xdr:col>6</xdr:col>
      <xdr:colOff>3476</xdr:colOff>
      <xdr:row>153</xdr:row>
      <xdr:rowOff>108281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C66D0CE-5A05-4C7C-ABE9-4D4F1514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" y="24780241"/>
          <a:ext cx="2685716" cy="213901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142</xdr:row>
      <xdr:rowOff>26670</xdr:rowOff>
    </xdr:from>
    <xdr:to>
      <xdr:col>6</xdr:col>
      <xdr:colOff>333375</xdr:colOff>
      <xdr:row>143</xdr:row>
      <xdr:rowOff>114300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8751A5C0-9CE0-4DB5-9FB3-FC5CED72324C}"/>
            </a:ext>
          </a:extLst>
        </xdr:cNvPr>
        <xdr:cNvSpPr/>
      </xdr:nvSpPr>
      <xdr:spPr>
        <a:xfrm>
          <a:off x="1287780" y="24915495"/>
          <a:ext cx="3070860" cy="2609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14157-B805-45D3-BEDB-E50164E2FB6D}">
  <dimension ref="B3:J49"/>
  <sheetViews>
    <sheetView topLeftCell="A9" zoomScale="70" zoomScaleNormal="70" workbookViewId="0">
      <selection activeCell="L27" sqref="L27"/>
    </sheetView>
  </sheetViews>
  <sheetFormatPr defaultRowHeight="16.5" x14ac:dyDescent="0.3"/>
  <cols>
    <col min="2" max="2" width="15.75" customWidth="1"/>
    <col min="3" max="3" width="30.75" customWidth="1"/>
    <col min="4" max="9" width="12.75" customWidth="1"/>
    <col min="10" max="10" width="20.75" customWidth="1"/>
  </cols>
  <sheetData>
    <row r="3" spans="2:10" ht="17.25" thickBot="1" x14ac:dyDescent="0.35">
      <c r="D3" s="351"/>
      <c r="E3" s="359"/>
      <c r="F3" s="360"/>
      <c r="G3" s="360"/>
      <c r="I3" s="360"/>
    </row>
    <row r="4" spans="2:10" ht="27" customHeight="1" thickBot="1" x14ac:dyDescent="0.35">
      <c r="B4" s="402" t="s">
        <v>1569</v>
      </c>
      <c r="C4" s="403"/>
      <c r="D4" s="335" t="s">
        <v>1570</v>
      </c>
      <c r="E4" s="335" t="s">
        <v>16</v>
      </c>
      <c r="F4" s="335" t="s">
        <v>17</v>
      </c>
      <c r="G4" s="335" t="s">
        <v>18</v>
      </c>
      <c r="H4" s="335" t="s">
        <v>19</v>
      </c>
      <c r="I4" s="335" t="s">
        <v>20</v>
      </c>
      <c r="J4" s="336" t="s">
        <v>1571</v>
      </c>
    </row>
    <row r="5" spans="2:10" x14ac:dyDescent="0.3">
      <c r="B5" s="400" t="s">
        <v>1572</v>
      </c>
      <c r="C5" s="342" t="s">
        <v>1573</v>
      </c>
      <c r="D5" s="352">
        <v>12.11</v>
      </c>
      <c r="E5" s="352"/>
      <c r="F5" s="352"/>
      <c r="G5" s="352"/>
      <c r="H5" s="352"/>
      <c r="I5" s="352"/>
      <c r="J5" s="338"/>
    </row>
    <row r="6" spans="2:10" x14ac:dyDescent="0.3">
      <c r="B6" s="401"/>
      <c r="C6" s="343" t="s">
        <v>1574</v>
      </c>
      <c r="D6" s="353">
        <v>21.6</v>
      </c>
      <c r="E6" s="353"/>
      <c r="F6" s="353"/>
      <c r="G6" s="353"/>
      <c r="H6" s="353"/>
      <c r="I6" s="353"/>
      <c r="J6" s="339"/>
    </row>
    <row r="7" spans="2:10" x14ac:dyDescent="0.3">
      <c r="B7" s="401"/>
      <c r="C7" s="343" t="s">
        <v>1575</v>
      </c>
      <c r="D7" s="354">
        <v>4.9950000000000001</v>
      </c>
      <c r="E7" s="354"/>
      <c r="F7" s="354"/>
      <c r="G7" s="354"/>
      <c r="H7" s="354"/>
      <c r="I7" s="353"/>
      <c r="J7" s="339"/>
    </row>
    <row r="8" spans="2:10" x14ac:dyDescent="0.3">
      <c r="B8" s="401"/>
      <c r="C8" s="343" t="s">
        <v>1576</v>
      </c>
      <c r="D8" s="353">
        <v>34</v>
      </c>
      <c r="E8" s="353"/>
      <c r="F8" s="353"/>
      <c r="G8" s="353"/>
      <c r="H8" s="353"/>
      <c r="I8" s="353"/>
      <c r="J8" s="339"/>
    </row>
    <row r="9" spans="2:10" x14ac:dyDescent="0.3">
      <c r="B9" s="401"/>
      <c r="C9" s="343" t="s">
        <v>1577</v>
      </c>
      <c r="D9" s="353">
        <v>4.9939999999999998</v>
      </c>
      <c r="E9" s="353"/>
      <c r="F9" s="353"/>
      <c r="G9" s="353"/>
      <c r="H9" s="353"/>
      <c r="I9" s="353"/>
      <c r="J9" s="339"/>
    </row>
    <row r="10" spans="2:10" x14ac:dyDescent="0.3">
      <c r="B10" s="401"/>
      <c r="C10" s="343" t="s">
        <v>1578</v>
      </c>
      <c r="D10" s="353">
        <v>30</v>
      </c>
      <c r="E10" s="353"/>
      <c r="F10" s="353"/>
      <c r="G10" s="353"/>
      <c r="H10" s="353"/>
      <c r="I10" s="353"/>
      <c r="J10" s="339"/>
    </row>
    <row r="11" spans="2:10" x14ac:dyDescent="0.3">
      <c r="B11" s="401"/>
      <c r="C11" s="343" t="s">
        <v>1579</v>
      </c>
      <c r="D11" s="354">
        <v>3.3050000000000002</v>
      </c>
      <c r="E11" s="354"/>
      <c r="F11" s="354"/>
      <c r="G11" s="354"/>
      <c r="H11" s="354"/>
      <c r="I11" s="353"/>
      <c r="J11" s="339"/>
    </row>
    <row r="12" spans="2:10" ht="17.25" thickBot="1" x14ac:dyDescent="0.35">
      <c r="B12" s="404"/>
      <c r="C12" s="344" t="s">
        <v>1580</v>
      </c>
      <c r="D12" s="355">
        <v>26.8</v>
      </c>
      <c r="E12" s="355"/>
      <c r="F12" s="355"/>
      <c r="G12" s="355"/>
      <c r="H12" s="355"/>
      <c r="I12" s="355"/>
      <c r="J12" s="341"/>
    </row>
    <row r="13" spans="2:10" x14ac:dyDescent="0.3">
      <c r="B13" s="400" t="s">
        <v>1581</v>
      </c>
      <c r="C13" s="342" t="s">
        <v>1582</v>
      </c>
      <c r="D13" s="356" t="s">
        <v>1562</v>
      </c>
      <c r="E13" s="356"/>
      <c r="F13" s="356" t="s">
        <v>1562</v>
      </c>
      <c r="G13" s="356"/>
      <c r="H13" s="356"/>
      <c r="I13" s="356"/>
      <c r="J13" s="338"/>
    </row>
    <row r="14" spans="2:10" ht="17.25" thickBot="1" x14ac:dyDescent="0.35">
      <c r="B14" s="404"/>
      <c r="C14" s="344" t="s">
        <v>1583</v>
      </c>
      <c r="D14" s="355" t="s">
        <v>1563</v>
      </c>
      <c r="E14" s="355"/>
      <c r="F14" s="355" t="s">
        <v>1563</v>
      </c>
      <c r="G14" s="355"/>
      <c r="H14" s="355"/>
      <c r="I14" s="355"/>
      <c r="J14" s="341"/>
    </row>
    <row r="15" spans="2:10" ht="16.5" customHeight="1" x14ac:dyDescent="0.3">
      <c r="B15" s="405" t="s">
        <v>1584</v>
      </c>
      <c r="C15" s="337" t="s">
        <v>1585</v>
      </c>
      <c r="D15" s="356" t="s">
        <v>1375</v>
      </c>
      <c r="E15" s="356" t="s">
        <v>1375</v>
      </c>
      <c r="F15" s="356" t="s">
        <v>1375</v>
      </c>
      <c r="G15" s="356" t="s">
        <v>1375</v>
      </c>
      <c r="H15" s="356" t="s">
        <v>1375</v>
      </c>
      <c r="I15" s="356" t="s">
        <v>1375</v>
      </c>
      <c r="J15" s="338"/>
    </row>
    <row r="16" spans="2:10" x14ac:dyDescent="0.3">
      <c r="B16" s="401"/>
      <c r="C16" s="333" t="s">
        <v>1567</v>
      </c>
      <c r="D16" s="353" t="s">
        <v>1375</v>
      </c>
      <c r="E16" s="353" t="s">
        <v>1375</v>
      </c>
      <c r="F16" s="353" t="s">
        <v>1375</v>
      </c>
      <c r="G16" s="353" t="s">
        <v>1375</v>
      </c>
      <c r="H16" s="353" t="s">
        <v>1375</v>
      </c>
      <c r="I16" s="353" t="s">
        <v>1375</v>
      </c>
      <c r="J16" s="339"/>
    </row>
    <row r="17" spans="2:10" x14ac:dyDescent="0.3">
      <c r="B17" s="401"/>
      <c r="C17" s="333" t="s">
        <v>1568</v>
      </c>
      <c r="D17" s="353" t="s">
        <v>1375</v>
      </c>
      <c r="E17" s="353" t="s">
        <v>1375</v>
      </c>
      <c r="F17" s="353" t="s">
        <v>1375</v>
      </c>
      <c r="G17" s="353" t="s">
        <v>1375</v>
      </c>
      <c r="H17" s="353" t="s">
        <v>1375</v>
      </c>
      <c r="I17" s="353" t="s">
        <v>1375</v>
      </c>
      <c r="J17" s="339"/>
    </row>
    <row r="18" spans="2:10" x14ac:dyDescent="0.3">
      <c r="B18" s="401"/>
      <c r="C18" s="333"/>
      <c r="D18" s="353"/>
      <c r="E18" s="353"/>
      <c r="F18" s="353"/>
      <c r="G18" s="353"/>
      <c r="H18" s="353"/>
      <c r="I18" s="353"/>
      <c r="J18" s="339"/>
    </row>
    <row r="19" spans="2:10" x14ac:dyDescent="0.3">
      <c r="B19" s="401"/>
      <c r="C19" s="347"/>
      <c r="D19" s="353"/>
      <c r="E19" s="357"/>
      <c r="F19" s="353"/>
      <c r="G19" s="353"/>
      <c r="H19" s="353"/>
      <c r="I19" s="353"/>
      <c r="J19" s="348"/>
    </row>
    <row r="20" spans="2:10" x14ac:dyDescent="0.3">
      <c r="B20" s="401"/>
      <c r="C20" s="347"/>
      <c r="D20" s="353"/>
      <c r="E20" s="357"/>
      <c r="F20" s="353"/>
      <c r="G20" s="353"/>
      <c r="H20" s="353"/>
      <c r="I20" s="353"/>
      <c r="J20" s="349"/>
    </row>
    <row r="21" spans="2:10" x14ac:dyDescent="0.3">
      <c r="B21" s="401"/>
      <c r="C21" s="350"/>
      <c r="D21" s="353"/>
      <c r="E21" s="357"/>
      <c r="F21" s="357"/>
      <c r="G21" s="357"/>
      <c r="H21" s="357"/>
      <c r="I21" s="357"/>
      <c r="J21" s="349"/>
    </row>
    <row r="22" spans="2:10" x14ac:dyDescent="0.3">
      <c r="B22" s="401"/>
      <c r="C22" s="347"/>
      <c r="D22" s="357"/>
      <c r="E22" s="357"/>
      <c r="F22" s="357"/>
      <c r="G22" s="357"/>
      <c r="H22" s="357"/>
      <c r="I22" s="357"/>
      <c r="J22" s="348"/>
    </row>
    <row r="23" spans="2:10" ht="17.25" thickBot="1" x14ac:dyDescent="0.35">
      <c r="B23" s="404"/>
      <c r="C23" s="340"/>
      <c r="D23" s="355"/>
      <c r="E23" s="355"/>
      <c r="F23" s="355"/>
      <c r="G23" s="355"/>
      <c r="H23" s="355"/>
      <c r="I23" s="355"/>
      <c r="J23" s="341"/>
    </row>
    <row r="24" spans="2:10" x14ac:dyDescent="0.3">
      <c r="B24" s="400" t="s">
        <v>1586</v>
      </c>
      <c r="C24" s="337" t="s">
        <v>1587</v>
      </c>
      <c r="D24" s="356" t="s">
        <v>1375</v>
      </c>
      <c r="E24" s="356"/>
      <c r="F24" s="356" t="s">
        <v>1375</v>
      </c>
      <c r="G24" s="356"/>
      <c r="H24" s="356"/>
      <c r="I24" s="356"/>
      <c r="J24" s="338"/>
    </row>
    <row r="25" spans="2:10" x14ac:dyDescent="0.3">
      <c r="B25" s="401"/>
      <c r="C25" s="334" t="s">
        <v>1588</v>
      </c>
      <c r="D25" s="353" t="s">
        <v>1375</v>
      </c>
      <c r="E25" s="353"/>
      <c r="F25" s="353" t="s">
        <v>1375</v>
      </c>
      <c r="G25" s="353"/>
      <c r="H25" s="353"/>
      <c r="I25" s="353"/>
      <c r="J25" s="339"/>
    </row>
    <row r="26" spans="2:10" x14ac:dyDescent="0.3">
      <c r="B26" s="401"/>
      <c r="C26" s="334" t="s">
        <v>1589</v>
      </c>
      <c r="D26" s="353" t="s">
        <v>1375</v>
      </c>
      <c r="E26" s="353"/>
      <c r="F26" s="353" t="s">
        <v>1375</v>
      </c>
      <c r="G26" s="353"/>
      <c r="H26" s="353"/>
      <c r="I26" s="353"/>
      <c r="J26" s="339"/>
    </row>
    <row r="27" spans="2:10" x14ac:dyDescent="0.3">
      <c r="B27" s="401"/>
      <c r="C27" s="333" t="s">
        <v>24</v>
      </c>
      <c r="D27" s="353" t="s">
        <v>1375</v>
      </c>
      <c r="E27" s="357"/>
      <c r="F27" s="353" t="s">
        <v>1375</v>
      </c>
      <c r="G27" s="357"/>
      <c r="H27" s="357"/>
      <c r="I27" s="357"/>
      <c r="J27" s="348"/>
    </row>
    <row r="28" spans="2:10" ht="17.25" thickBot="1" x14ac:dyDescent="0.35">
      <c r="B28" s="404"/>
      <c r="C28" s="345" t="s">
        <v>1590</v>
      </c>
      <c r="D28" s="355" t="s">
        <v>1375</v>
      </c>
      <c r="E28" s="355"/>
      <c r="F28" s="353" t="s">
        <v>1375</v>
      </c>
      <c r="G28" s="355"/>
      <c r="H28" s="355"/>
      <c r="I28" s="355"/>
      <c r="J28" s="341"/>
    </row>
    <row r="29" spans="2:10" x14ac:dyDescent="0.3">
      <c r="B29" s="400" t="s">
        <v>1591</v>
      </c>
      <c r="C29" s="337" t="s">
        <v>1592</v>
      </c>
      <c r="D29" s="356" t="s">
        <v>1375</v>
      </c>
      <c r="E29" s="356"/>
      <c r="F29" s="356" t="s">
        <v>1375</v>
      </c>
      <c r="G29" s="356"/>
      <c r="H29" s="356"/>
      <c r="I29" s="356"/>
      <c r="J29" s="338"/>
    </row>
    <row r="30" spans="2:10" x14ac:dyDescent="0.3">
      <c r="B30" s="401"/>
      <c r="C30" s="333" t="s">
        <v>1593</v>
      </c>
      <c r="D30" s="353" t="s">
        <v>1375</v>
      </c>
      <c r="E30" s="353"/>
      <c r="F30" s="353" t="s">
        <v>1375</v>
      </c>
      <c r="G30" s="358"/>
      <c r="H30" s="358"/>
      <c r="I30" s="358"/>
      <c r="J30" s="346"/>
    </row>
    <row r="31" spans="2:10" x14ac:dyDescent="0.3">
      <c r="B31" s="401"/>
      <c r="C31" s="333" t="s">
        <v>1594</v>
      </c>
      <c r="D31" s="353" t="s">
        <v>1375</v>
      </c>
      <c r="E31" s="353"/>
      <c r="F31" s="353" t="s">
        <v>1375</v>
      </c>
      <c r="G31" s="358"/>
      <c r="H31" s="358"/>
      <c r="I31" s="358"/>
      <c r="J31" s="346"/>
    </row>
    <row r="32" spans="2:10" x14ac:dyDescent="0.3">
      <c r="B32" s="401"/>
      <c r="C32" s="333" t="s">
        <v>21</v>
      </c>
      <c r="D32" s="353" t="s">
        <v>1375</v>
      </c>
      <c r="E32" s="353"/>
      <c r="F32" s="353" t="s">
        <v>1375</v>
      </c>
      <c r="G32" s="358"/>
      <c r="H32" s="358"/>
      <c r="I32" s="358"/>
      <c r="J32" s="346"/>
    </row>
    <row r="33" spans="2:10" x14ac:dyDescent="0.3">
      <c r="B33" s="401"/>
      <c r="C33" s="333" t="s">
        <v>22</v>
      </c>
      <c r="D33" s="353" t="s">
        <v>1375</v>
      </c>
      <c r="E33" s="353"/>
      <c r="F33" s="353" t="s">
        <v>1375</v>
      </c>
      <c r="G33" s="358"/>
      <c r="H33" s="358"/>
      <c r="I33" s="358"/>
      <c r="J33" s="339"/>
    </row>
    <row r="34" spans="2:10" x14ac:dyDescent="0.3">
      <c r="B34" s="401"/>
      <c r="C34" s="333" t="s">
        <v>23</v>
      </c>
      <c r="D34" s="353" t="s">
        <v>1375</v>
      </c>
      <c r="E34" s="353"/>
      <c r="F34" s="353" t="s">
        <v>1375</v>
      </c>
      <c r="G34" s="358"/>
      <c r="H34" s="358"/>
      <c r="I34" s="358"/>
      <c r="J34" s="339"/>
    </row>
    <row r="35" spans="2:10" x14ac:dyDescent="0.3">
      <c r="B35" s="401"/>
      <c r="C35" s="333" t="s">
        <v>25</v>
      </c>
      <c r="D35" s="353" t="s">
        <v>1375</v>
      </c>
      <c r="E35" s="353"/>
      <c r="F35" s="353" t="s">
        <v>1375</v>
      </c>
      <c r="G35" s="358"/>
      <c r="H35" s="358"/>
      <c r="I35" s="358"/>
      <c r="J35" s="339"/>
    </row>
    <row r="36" spans="2:10" x14ac:dyDescent="0.3">
      <c r="B36" s="401"/>
      <c r="C36" s="333" t="s">
        <v>26</v>
      </c>
      <c r="D36" s="353" t="s">
        <v>1375</v>
      </c>
      <c r="E36" s="353"/>
      <c r="F36" s="353" t="s">
        <v>1375</v>
      </c>
      <c r="G36" s="358"/>
      <c r="H36" s="358"/>
      <c r="I36" s="358"/>
      <c r="J36" s="339"/>
    </row>
    <row r="37" spans="2:10" x14ac:dyDescent="0.3">
      <c r="B37" s="401"/>
      <c r="C37" s="333" t="s">
        <v>27</v>
      </c>
      <c r="D37" s="353" t="s">
        <v>1375</v>
      </c>
      <c r="E37" s="353"/>
      <c r="F37" s="353" t="s">
        <v>1375</v>
      </c>
      <c r="G37" s="358"/>
      <c r="H37" s="358"/>
      <c r="I37" s="358"/>
      <c r="J37" s="339"/>
    </row>
    <row r="38" spans="2:10" ht="17.25" thickBot="1" x14ac:dyDescent="0.35">
      <c r="B38" s="401"/>
      <c r="C38" s="347" t="s">
        <v>28</v>
      </c>
      <c r="D38" s="353" t="s">
        <v>1375</v>
      </c>
      <c r="E38" s="357"/>
      <c r="F38" s="357" t="s">
        <v>1375</v>
      </c>
      <c r="G38" s="361"/>
      <c r="H38" s="361"/>
      <c r="I38" s="361"/>
      <c r="J38" s="348"/>
    </row>
    <row r="39" spans="2:10" x14ac:dyDescent="0.3">
      <c r="B39" s="397" t="s">
        <v>1595</v>
      </c>
      <c r="C39" s="362" t="s">
        <v>1596</v>
      </c>
      <c r="D39" s="363" t="s">
        <v>1375</v>
      </c>
      <c r="E39" s="363"/>
      <c r="F39" s="363" t="s">
        <v>1375</v>
      </c>
      <c r="G39" s="363"/>
      <c r="H39" s="363"/>
      <c r="I39" s="363"/>
      <c r="J39" s="364"/>
    </row>
    <row r="40" spans="2:10" x14ac:dyDescent="0.3">
      <c r="B40" s="398"/>
      <c r="C40" s="334" t="s">
        <v>1597</v>
      </c>
      <c r="D40" s="358" t="s">
        <v>1375</v>
      </c>
      <c r="E40" s="358"/>
      <c r="F40" s="358" t="s">
        <v>1375</v>
      </c>
      <c r="G40" s="358"/>
      <c r="H40" s="358"/>
      <c r="I40" s="358"/>
      <c r="J40" s="365"/>
    </row>
    <row r="41" spans="2:10" x14ac:dyDescent="0.3">
      <c r="B41" s="398"/>
      <c r="C41" s="334" t="s">
        <v>1598</v>
      </c>
      <c r="D41" s="358" t="s">
        <v>1375</v>
      </c>
      <c r="E41" s="358"/>
      <c r="F41" s="358" t="s">
        <v>1375</v>
      </c>
      <c r="G41" s="358"/>
      <c r="H41" s="358"/>
      <c r="I41" s="358"/>
      <c r="J41" s="365"/>
    </row>
    <row r="42" spans="2:10" x14ac:dyDescent="0.3">
      <c r="B42" s="398"/>
      <c r="C42" s="334" t="s">
        <v>1599</v>
      </c>
      <c r="D42" s="358" t="s">
        <v>1375</v>
      </c>
      <c r="E42" s="358"/>
      <c r="F42" s="358" t="s">
        <v>1375</v>
      </c>
      <c r="G42" s="358"/>
      <c r="H42" s="358"/>
      <c r="I42" s="358"/>
      <c r="J42" s="365"/>
    </row>
    <row r="43" spans="2:10" x14ac:dyDescent="0.3">
      <c r="B43" s="398"/>
      <c r="C43" s="334" t="s">
        <v>1600</v>
      </c>
      <c r="D43" s="358" t="s">
        <v>1375</v>
      </c>
      <c r="E43" s="358"/>
      <c r="F43" s="358" t="s">
        <v>1375</v>
      </c>
      <c r="G43" s="358"/>
      <c r="H43" s="358"/>
      <c r="I43" s="358"/>
      <c r="J43" s="365"/>
    </row>
    <row r="44" spans="2:10" x14ac:dyDescent="0.3">
      <c r="B44" s="398"/>
      <c r="C44" s="334" t="s">
        <v>1601</v>
      </c>
      <c r="D44" s="358" t="s">
        <v>1375</v>
      </c>
      <c r="E44" s="358"/>
      <c r="F44" s="358" t="s">
        <v>1375</v>
      </c>
      <c r="G44" s="358"/>
      <c r="H44" s="358"/>
      <c r="I44" s="358"/>
      <c r="J44" s="365"/>
    </row>
    <row r="45" spans="2:10" x14ac:dyDescent="0.3">
      <c r="B45" s="398"/>
      <c r="C45" s="334" t="s">
        <v>1602</v>
      </c>
      <c r="D45" s="358" t="s">
        <v>1375</v>
      </c>
      <c r="E45" s="358"/>
      <c r="F45" s="358" t="s">
        <v>1375</v>
      </c>
      <c r="G45" s="358"/>
      <c r="H45" s="358"/>
      <c r="I45" s="358"/>
      <c r="J45" s="365"/>
    </row>
    <row r="46" spans="2:10" x14ac:dyDescent="0.3">
      <c r="B46" s="398"/>
      <c r="C46" s="333" t="s">
        <v>1603</v>
      </c>
      <c r="D46" s="353" t="s">
        <v>1375</v>
      </c>
      <c r="E46" s="353"/>
      <c r="F46" s="353" t="s">
        <v>1375</v>
      </c>
      <c r="G46" s="353"/>
      <c r="H46" s="353"/>
      <c r="I46" s="353"/>
      <c r="J46" s="366"/>
    </row>
    <row r="47" spans="2:10" x14ac:dyDescent="0.3">
      <c r="B47" s="398"/>
      <c r="C47" s="333" t="s">
        <v>1604</v>
      </c>
      <c r="D47" s="353"/>
      <c r="E47" s="353"/>
      <c r="F47" s="353" t="s">
        <v>1375</v>
      </c>
      <c r="G47" s="353"/>
      <c r="H47" s="357"/>
      <c r="I47" s="357"/>
      <c r="J47" s="367"/>
    </row>
    <row r="48" spans="2:10" x14ac:dyDescent="0.3">
      <c r="B48" s="398"/>
      <c r="C48" s="333" t="s">
        <v>1605</v>
      </c>
      <c r="D48" s="353" t="s">
        <v>1375</v>
      </c>
      <c r="E48" s="353"/>
      <c r="F48" s="353" t="s">
        <v>1375</v>
      </c>
      <c r="G48" s="353"/>
      <c r="H48" s="357"/>
      <c r="I48" s="357"/>
      <c r="J48" s="367"/>
    </row>
    <row r="49" spans="2:10" ht="17.25" thickBot="1" x14ac:dyDescent="0.35">
      <c r="B49" s="399"/>
      <c r="C49" s="368" t="s">
        <v>1606</v>
      </c>
      <c r="D49" s="369" t="s">
        <v>1375</v>
      </c>
      <c r="E49" s="369"/>
      <c r="F49" s="369" t="s">
        <v>1375</v>
      </c>
      <c r="G49" s="369"/>
      <c r="H49" s="369"/>
      <c r="I49" s="369"/>
      <c r="J49" s="370"/>
    </row>
  </sheetData>
  <mergeCells count="7">
    <mergeCell ref="B39:B49"/>
    <mergeCell ref="B29:B38"/>
    <mergeCell ref="B4:C4"/>
    <mergeCell ref="B5:B12"/>
    <mergeCell ref="B13:B14"/>
    <mergeCell ref="B15:B23"/>
    <mergeCell ref="B24:B2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0EF8-5D95-40F1-BA07-6840318F2C09}">
  <dimension ref="B3:G72"/>
  <sheetViews>
    <sheetView topLeftCell="A6" zoomScale="115" zoomScaleNormal="115" workbookViewId="0">
      <selection activeCell="D7" sqref="D7"/>
    </sheetView>
  </sheetViews>
  <sheetFormatPr defaultColWidth="8.75" defaultRowHeight="13.5" x14ac:dyDescent="0.3"/>
  <cols>
    <col min="1" max="1" width="8.75" style="1"/>
    <col min="2" max="2" width="5.75" style="9" customWidth="1"/>
    <col min="3" max="3" width="11" style="9" customWidth="1"/>
    <col min="4" max="4" width="40.75" style="1" customWidth="1"/>
    <col min="5" max="5" width="70.75" style="1" customWidth="1"/>
    <col min="6" max="6" width="20.75" style="1" customWidth="1"/>
    <col min="7" max="7" width="40.75" style="1" customWidth="1"/>
    <col min="8" max="16384" width="8.75" style="1"/>
  </cols>
  <sheetData>
    <row r="3" spans="2:7" x14ac:dyDescent="0.3">
      <c r="B3" s="9" t="s">
        <v>4</v>
      </c>
    </row>
    <row r="4" spans="2:7" ht="14.25" thickBot="1" x14ac:dyDescent="0.35"/>
    <row r="5" spans="2:7" ht="14.25" thickBot="1" x14ac:dyDescent="0.35">
      <c r="B5" s="7" t="s">
        <v>2</v>
      </c>
      <c r="C5" s="16" t="s">
        <v>13</v>
      </c>
      <c r="D5" s="5" t="s">
        <v>14</v>
      </c>
      <c r="E5" s="5" t="s">
        <v>3</v>
      </c>
      <c r="F5" s="17" t="s">
        <v>15</v>
      </c>
      <c r="G5" s="6" t="s">
        <v>0</v>
      </c>
    </row>
    <row r="6" spans="2:7" ht="189.75" customHeight="1" x14ac:dyDescent="0.3">
      <c r="B6" s="15">
        <v>1</v>
      </c>
      <c r="C6" s="15" t="s">
        <v>1090</v>
      </c>
      <c r="D6" s="11" t="s">
        <v>1091</v>
      </c>
      <c r="E6" s="11"/>
      <c r="F6" s="15"/>
      <c r="G6" s="182" t="s">
        <v>1092</v>
      </c>
    </row>
    <row r="7" spans="2:7" ht="149.25" customHeight="1" x14ac:dyDescent="0.3">
      <c r="B7" s="8">
        <v>2</v>
      </c>
      <c r="C7" s="8"/>
      <c r="D7" s="12" t="s">
        <v>1093</v>
      </c>
      <c r="E7" s="12"/>
      <c r="F7" s="8" t="s">
        <v>1095</v>
      </c>
      <c r="G7" s="183" t="s">
        <v>1094</v>
      </c>
    </row>
    <row r="8" spans="2:7" ht="90.75" customHeight="1" x14ac:dyDescent="0.3">
      <c r="B8" s="8">
        <v>3</v>
      </c>
      <c r="C8" s="8"/>
      <c r="D8" s="12" t="s">
        <v>1492</v>
      </c>
      <c r="E8" s="12"/>
      <c r="F8" s="8" t="s">
        <v>1095</v>
      </c>
      <c r="G8" s="183" t="s">
        <v>1564</v>
      </c>
    </row>
    <row r="9" spans="2:7" ht="92.1" customHeight="1" x14ac:dyDescent="0.3">
      <c r="B9" s="8">
        <v>4</v>
      </c>
      <c r="C9" s="8"/>
      <c r="D9" s="12" t="s">
        <v>1172</v>
      </c>
      <c r="E9" s="406"/>
      <c r="F9" s="8" t="s">
        <v>1095</v>
      </c>
      <c r="G9" s="407" t="s">
        <v>1566</v>
      </c>
    </row>
    <row r="10" spans="2:7" ht="92.1" customHeight="1" x14ac:dyDescent="0.3">
      <c r="B10" s="8">
        <v>5</v>
      </c>
      <c r="C10" s="8"/>
      <c r="D10" s="12" t="s">
        <v>1565</v>
      </c>
      <c r="E10" s="406"/>
      <c r="F10" s="8" t="s">
        <v>1095</v>
      </c>
      <c r="G10" s="407"/>
    </row>
    <row r="11" spans="2:7" x14ac:dyDescent="0.3">
      <c r="B11" s="8"/>
      <c r="C11" s="8"/>
      <c r="D11" s="12"/>
      <c r="E11" s="12"/>
      <c r="F11" s="12"/>
      <c r="G11" s="12"/>
    </row>
    <row r="12" spans="2:7" x14ac:dyDescent="0.3">
      <c r="B12" s="8"/>
      <c r="C12" s="8"/>
      <c r="D12" s="12"/>
      <c r="E12" s="12"/>
      <c r="F12" s="12"/>
      <c r="G12" s="12"/>
    </row>
    <row r="13" spans="2:7" x14ac:dyDescent="0.3">
      <c r="B13" s="8"/>
      <c r="C13" s="8"/>
      <c r="D13" s="12"/>
      <c r="E13" s="12"/>
      <c r="F13" s="12"/>
      <c r="G13" s="12"/>
    </row>
    <row r="14" spans="2:7" x14ac:dyDescent="0.3">
      <c r="B14" s="8"/>
      <c r="C14" s="8"/>
      <c r="D14" s="12"/>
      <c r="E14" s="12"/>
      <c r="F14" s="12"/>
      <c r="G14" s="12"/>
    </row>
    <row r="15" spans="2:7" x14ac:dyDescent="0.3">
      <c r="B15" s="8"/>
      <c r="C15" s="8"/>
      <c r="D15" s="12"/>
      <c r="E15" s="12"/>
      <c r="F15" s="12"/>
      <c r="G15" s="12"/>
    </row>
    <row r="16" spans="2:7" x14ac:dyDescent="0.3">
      <c r="B16" s="8"/>
      <c r="C16" s="8"/>
      <c r="D16" s="12"/>
      <c r="E16" s="12"/>
      <c r="F16" s="12"/>
      <c r="G16" s="12"/>
    </row>
    <row r="17" spans="2:7" x14ac:dyDescent="0.3">
      <c r="B17" s="8"/>
      <c r="C17" s="8"/>
      <c r="D17" s="12"/>
      <c r="E17" s="12"/>
      <c r="F17" s="12"/>
      <c r="G17" s="12"/>
    </row>
    <row r="18" spans="2:7" x14ac:dyDescent="0.3">
      <c r="B18" s="8"/>
      <c r="C18" s="8"/>
      <c r="D18" s="12"/>
      <c r="E18" s="12"/>
      <c r="F18" s="12"/>
      <c r="G18" s="12"/>
    </row>
    <row r="19" spans="2:7" x14ac:dyDescent="0.3">
      <c r="B19" s="8"/>
      <c r="C19" s="8"/>
      <c r="D19" s="12"/>
      <c r="E19" s="12"/>
      <c r="F19" s="12"/>
      <c r="G19" s="12"/>
    </row>
    <row r="20" spans="2:7" x14ac:dyDescent="0.3">
      <c r="B20" s="8"/>
      <c r="C20" s="8"/>
      <c r="D20" s="12"/>
      <c r="E20" s="12"/>
      <c r="F20" s="12"/>
      <c r="G20" s="12"/>
    </row>
    <row r="21" spans="2:7" x14ac:dyDescent="0.3">
      <c r="B21" s="14"/>
      <c r="C21" s="8"/>
      <c r="D21" s="10"/>
      <c r="E21" s="10"/>
      <c r="F21" s="10"/>
      <c r="G21" s="10"/>
    </row>
    <row r="22" spans="2:7" x14ac:dyDescent="0.3">
      <c r="B22" s="3"/>
      <c r="C22" s="3"/>
      <c r="D22" s="13"/>
      <c r="E22" s="13"/>
      <c r="F22" s="13"/>
      <c r="G22" s="13"/>
    </row>
    <row r="23" spans="2:7" x14ac:dyDescent="0.3">
      <c r="B23" s="8"/>
      <c r="C23" s="8"/>
      <c r="D23" s="12"/>
      <c r="E23" s="12"/>
      <c r="F23" s="12"/>
      <c r="G23" s="12"/>
    </row>
    <row r="24" spans="2:7" x14ac:dyDescent="0.3">
      <c r="B24" s="8"/>
      <c r="C24" s="8"/>
      <c r="D24" s="12"/>
      <c r="E24" s="12"/>
      <c r="F24" s="12"/>
      <c r="G24" s="12"/>
    </row>
    <row r="25" spans="2:7" x14ac:dyDescent="0.3">
      <c r="B25" s="8"/>
      <c r="C25" s="8"/>
      <c r="D25" s="12"/>
      <c r="E25" s="12"/>
      <c r="F25" s="12"/>
      <c r="G25" s="12"/>
    </row>
    <row r="26" spans="2:7" x14ac:dyDescent="0.3">
      <c r="B26" s="8"/>
      <c r="C26" s="8"/>
      <c r="D26" s="12"/>
      <c r="E26" s="12"/>
      <c r="F26" s="12"/>
      <c r="G26" s="12"/>
    </row>
    <row r="27" spans="2:7" x14ac:dyDescent="0.3">
      <c r="B27" s="8"/>
      <c r="C27" s="8"/>
      <c r="D27" s="12"/>
      <c r="E27" s="12"/>
      <c r="F27" s="12"/>
      <c r="G27" s="12"/>
    </row>
    <row r="28" spans="2:7" x14ac:dyDescent="0.3">
      <c r="B28" s="14"/>
      <c r="C28" s="14"/>
      <c r="D28" s="10"/>
      <c r="E28" s="10"/>
      <c r="F28" s="10"/>
      <c r="G28" s="10"/>
    </row>
    <row r="29" spans="2:7" x14ac:dyDescent="0.3">
      <c r="B29" s="3"/>
      <c r="C29" s="3"/>
      <c r="D29" s="13"/>
      <c r="E29" s="13"/>
      <c r="F29" s="13"/>
      <c r="G29" s="13"/>
    </row>
    <row r="30" spans="2:7" x14ac:dyDescent="0.3">
      <c r="B30" s="8"/>
      <c r="C30" s="8"/>
      <c r="D30" s="12"/>
      <c r="E30" s="12"/>
      <c r="F30" s="12"/>
      <c r="G30" s="12"/>
    </row>
    <row r="31" spans="2:7" x14ac:dyDescent="0.3">
      <c r="B31" s="8"/>
      <c r="C31" s="8"/>
      <c r="D31" s="12"/>
      <c r="E31" s="12"/>
      <c r="F31" s="12"/>
      <c r="G31" s="12"/>
    </row>
    <row r="32" spans="2:7" x14ac:dyDescent="0.3">
      <c r="B32" s="8"/>
      <c r="C32" s="8"/>
      <c r="D32" s="12"/>
      <c r="E32" s="12"/>
      <c r="F32" s="12"/>
      <c r="G32" s="12"/>
    </row>
    <row r="33" spans="2:7" x14ac:dyDescent="0.3">
      <c r="B33" s="8"/>
      <c r="C33" s="8"/>
      <c r="D33" s="12"/>
      <c r="E33" s="12"/>
      <c r="F33" s="12"/>
      <c r="G33" s="12"/>
    </row>
    <row r="34" spans="2:7" x14ac:dyDescent="0.3">
      <c r="B34" s="8"/>
      <c r="C34" s="8"/>
      <c r="D34" s="12"/>
      <c r="E34" s="12"/>
      <c r="F34" s="12"/>
      <c r="G34" s="12"/>
    </row>
    <row r="35" spans="2:7" x14ac:dyDescent="0.3">
      <c r="B35" s="8"/>
      <c r="C35" s="8"/>
      <c r="D35" s="12"/>
      <c r="E35" s="12"/>
      <c r="F35" s="12"/>
      <c r="G35" s="12"/>
    </row>
    <row r="36" spans="2:7" x14ac:dyDescent="0.3">
      <c r="B36" s="8"/>
      <c r="C36" s="8"/>
      <c r="D36" s="12"/>
      <c r="E36" s="12"/>
      <c r="F36" s="12"/>
      <c r="G36" s="12"/>
    </row>
    <row r="37" spans="2:7" x14ac:dyDescent="0.3">
      <c r="B37" s="8"/>
      <c r="C37" s="8"/>
      <c r="D37" s="12"/>
      <c r="E37" s="12"/>
      <c r="F37" s="12"/>
      <c r="G37" s="12"/>
    </row>
    <row r="38" spans="2:7" x14ac:dyDescent="0.3">
      <c r="B38" s="14"/>
      <c r="C38" s="14"/>
      <c r="D38" s="10"/>
      <c r="E38" s="10"/>
      <c r="F38" s="10"/>
      <c r="G38" s="10"/>
    </row>
    <row r="39" spans="2:7" x14ac:dyDescent="0.3">
      <c r="B39" s="3"/>
      <c r="C39" s="3"/>
      <c r="D39" s="13"/>
      <c r="E39" s="13"/>
      <c r="F39" s="13"/>
      <c r="G39" s="13"/>
    </row>
    <row r="40" spans="2:7" x14ac:dyDescent="0.3">
      <c r="B40" s="8"/>
      <c r="C40" s="8"/>
      <c r="D40" s="12"/>
      <c r="E40" s="12"/>
      <c r="F40" s="12"/>
      <c r="G40" s="12"/>
    </row>
    <row r="41" spans="2:7" x14ac:dyDescent="0.3">
      <c r="B41" s="8"/>
      <c r="C41" s="8"/>
      <c r="D41" s="12"/>
      <c r="E41" s="12"/>
      <c r="F41" s="12"/>
      <c r="G41" s="12"/>
    </row>
    <row r="42" spans="2:7" x14ac:dyDescent="0.3">
      <c r="B42" s="8"/>
      <c r="C42" s="8"/>
      <c r="D42" s="12"/>
      <c r="E42" s="12"/>
      <c r="F42" s="12"/>
      <c r="G42" s="12"/>
    </row>
    <row r="43" spans="2:7" x14ac:dyDescent="0.3">
      <c r="B43" s="8"/>
      <c r="C43" s="8"/>
      <c r="D43" s="12"/>
      <c r="E43" s="12"/>
      <c r="F43" s="12"/>
      <c r="G43" s="12"/>
    </row>
    <row r="44" spans="2:7" x14ac:dyDescent="0.3">
      <c r="B44" s="8"/>
      <c r="C44" s="8"/>
      <c r="D44" s="12"/>
      <c r="E44" s="12"/>
      <c r="F44" s="12"/>
      <c r="G44" s="12"/>
    </row>
    <row r="45" spans="2:7" x14ac:dyDescent="0.3">
      <c r="B45" s="8"/>
      <c r="C45" s="8"/>
      <c r="D45" s="12"/>
      <c r="E45" s="12"/>
      <c r="F45" s="12"/>
      <c r="G45" s="12"/>
    </row>
    <row r="46" spans="2:7" x14ac:dyDescent="0.3">
      <c r="B46" s="8"/>
      <c r="C46" s="8"/>
      <c r="D46" s="12"/>
      <c r="E46" s="12"/>
      <c r="F46" s="12"/>
      <c r="G46" s="12"/>
    </row>
    <row r="47" spans="2:7" x14ac:dyDescent="0.3">
      <c r="B47" s="14"/>
      <c r="C47" s="14"/>
      <c r="D47" s="10"/>
      <c r="E47" s="10"/>
      <c r="F47" s="10"/>
      <c r="G47" s="10"/>
    </row>
    <row r="48" spans="2:7" x14ac:dyDescent="0.3">
      <c r="B48" s="3"/>
      <c r="C48" s="3"/>
      <c r="D48" s="13"/>
      <c r="E48" s="13"/>
      <c r="F48" s="13"/>
      <c r="G48" s="13"/>
    </row>
    <row r="49" spans="2:7" x14ac:dyDescent="0.3">
      <c r="B49" s="8"/>
      <c r="C49" s="8"/>
      <c r="D49" s="12"/>
      <c r="E49" s="12"/>
      <c r="F49" s="12"/>
      <c r="G49" s="12"/>
    </row>
    <row r="50" spans="2:7" x14ac:dyDescent="0.3">
      <c r="B50" s="14"/>
      <c r="C50" s="14"/>
      <c r="D50" s="10"/>
      <c r="E50" s="10"/>
      <c r="F50" s="10"/>
      <c r="G50" s="10"/>
    </row>
    <row r="51" spans="2:7" x14ac:dyDescent="0.3">
      <c r="B51" s="3"/>
      <c r="C51" s="3"/>
      <c r="D51" s="13"/>
      <c r="E51" s="13"/>
      <c r="F51" s="13"/>
      <c r="G51" s="13"/>
    </row>
    <row r="52" spans="2:7" x14ac:dyDescent="0.3">
      <c r="B52" s="8"/>
      <c r="C52" s="8"/>
      <c r="D52" s="12"/>
      <c r="E52" s="12"/>
      <c r="F52" s="12"/>
      <c r="G52" s="12"/>
    </row>
    <row r="53" spans="2:7" x14ac:dyDescent="0.3">
      <c r="B53" s="8"/>
      <c r="C53" s="8"/>
      <c r="D53" s="12"/>
      <c r="E53" s="12"/>
      <c r="F53" s="12"/>
      <c r="G53" s="12"/>
    </row>
    <row r="54" spans="2:7" x14ac:dyDescent="0.3">
      <c r="B54" s="8"/>
      <c r="C54" s="8"/>
      <c r="D54" s="12"/>
      <c r="E54" s="25"/>
      <c r="F54" s="25"/>
      <c r="G54" s="12"/>
    </row>
    <row r="55" spans="2:7" x14ac:dyDescent="0.3">
      <c r="B55" s="8"/>
      <c r="C55" s="8"/>
      <c r="D55" s="12"/>
      <c r="E55" s="12"/>
      <c r="F55" s="12"/>
      <c r="G55" s="12"/>
    </row>
    <row r="56" spans="2:7" x14ac:dyDescent="0.3">
      <c r="B56" s="8"/>
      <c r="C56" s="8"/>
      <c r="D56" s="12"/>
      <c r="E56" s="12"/>
      <c r="F56" s="12"/>
      <c r="G56" s="12"/>
    </row>
    <row r="57" spans="2:7" x14ac:dyDescent="0.3">
      <c r="B57" s="8"/>
      <c r="C57" s="8"/>
      <c r="D57" s="12"/>
      <c r="E57" s="12"/>
      <c r="F57" s="12"/>
      <c r="G57" s="12"/>
    </row>
    <row r="58" spans="2:7" x14ac:dyDescent="0.3">
      <c r="B58" s="8"/>
      <c r="C58" s="8"/>
      <c r="D58" s="12"/>
      <c r="E58" s="12"/>
      <c r="F58" s="12"/>
      <c r="G58" s="12"/>
    </row>
    <row r="59" spans="2:7" x14ac:dyDescent="0.3">
      <c r="B59" s="8"/>
      <c r="C59" s="8"/>
      <c r="D59" s="12"/>
      <c r="E59" s="12"/>
      <c r="F59" s="12"/>
      <c r="G59" s="12"/>
    </row>
    <row r="60" spans="2:7" x14ac:dyDescent="0.3">
      <c r="B60" s="8"/>
      <c r="C60" s="8"/>
      <c r="D60" s="12"/>
      <c r="E60" s="12"/>
      <c r="F60" s="12"/>
      <c r="G60" s="12"/>
    </row>
    <row r="61" spans="2:7" x14ac:dyDescent="0.3">
      <c r="B61" s="8"/>
      <c r="C61" s="8"/>
      <c r="D61" s="12"/>
      <c r="E61" s="12"/>
      <c r="F61" s="12"/>
      <c r="G61" s="12"/>
    </row>
    <row r="62" spans="2:7" x14ac:dyDescent="0.3">
      <c r="B62" s="8"/>
      <c r="C62" s="8"/>
      <c r="D62" s="12"/>
      <c r="E62" s="12"/>
      <c r="F62" s="12"/>
      <c r="G62" s="12"/>
    </row>
    <row r="63" spans="2:7" x14ac:dyDescent="0.3">
      <c r="B63" s="8"/>
      <c r="C63" s="8"/>
      <c r="D63" s="12"/>
      <c r="E63" s="12"/>
      <c r="F63" s="12"/>
      <c r="G63" s="12"/>
    </row>
    <row r="64" spans="2:7" x14ac:dyDescent="0.3">
      <c r="B64" s="8"/>
      <c r="C64" s="8"/>
      <c r="D64" s="12"/>
      <c r="E64" s="12"/>
      <c r="F64" s="12"/>
      <c r="G64" s="12"/>
    </row>
    <row r="65" spans="2:7" x14ac:dyDescent="0.3">
      <c r="B65" s="8"/>
      <c r="C65" s="8"/>
      <c r="D65" s="12"/>
      <c r="E65" s="12"/>
      <c r="F65" s="12"/>
      <c r="G65" s="12"/>
    </row>
    <row r="66" spans="2:7" x14ac:dyDescent="0.3">
      <c r="B66" s="8"/>
      <c r="C66" s="8"/>
      <c r="D66" s="12"/>
      <c r="E66" s="12"/>
      <c r="F66" s="12"/>
      <c r="G66" s="12"/>
    </row>
    <row r="67" spans="2:7" x14ac:dyDescent="0.3">
      <c r="B67" s="8"/>
      <c r="C67" s="8"/>
      <c r="D67" s="12"/>
      <c r="E67" s="12"/>
      <c r="F67" s="12"/>
      <c r="G67" s="12"/>
    </row>
    <row r="68" spans="2:7" x14ac:dyDescent="0.3">
      <c r="B68" s="8"/>
      <c r="C68" s="8"/>
      <c r="D68" s="12"/>
      <c r="E68" s="12"/>
      <c r="F68" s="12"/>
      <c r="G68" s="12"/>
    </row>
    <row r="69" spans="2:7" x14ac:dyDescent="0.3">
      <c r="B69" s="8"/>
      <c r="C69" s="8"/>
      <c r="D69" s="12"/>
      <c r="E69" s="12"/>
      <c r="F69" s="12"/>
      <c r="G69" s="12"/>
    </row>
    <row r="70" spans="2:7" x14ac:dyDescent="0.3">
      <c r="B70" s="8"/>
      <c r="C70" s="8"/>
      <c r="D70" s="12"/>
      <c r="E70" s="12"/>
      <c r="F70" s="12"/>
      <c r="G70" s="12"/>
    </row>
    <row r="71" spans="2:7" x14ac:dyDescent="0.3">
      <c r="B71" s="8"/>
      <c r="C71" s="8"/>
      <c r="D71" s="12"/>
      <c r="E71" s="12"/>
      <c r="F71" s="12"/>
      <c r="G71" s="12"/>
    </row>
    <row r="72" spans="2:7" x14ac:dyDescent="0.3">
      <c r="B72" s="14"/>
      <c r="C72" s="14"/>
      <c r="D72" s="10"/>
      <c r="E72" s="10"/>
      <c r="F72" s="10"/>
      <c r="G72" s="10"/>
    </row>
  </sheetData>
  <mergeCells count="2">
    <mergeCell ref="E9:E10"/>
    <mergeCell ref="G9:G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DFB1D-090A-4B50-AFD3-2E6373E1D13E}">
  <dimension ref="B2:J53"/>
  <sheetViews>
    <sheetView zoomScale="70" zoomScaleNormal="70" workbookViewId="0">
      <selection activeCell="F55" sqref="F55"/>
    </sheetView>
  </sheetViews>
  <sheetFormatPr defaultColWidth="9" defaultRowHeight="13.5" x14ac:dyDescent="0.3"/>
  <cols>
    <col min="1" max="1" width="9" style="1"/>
    <col min="2" max="2" width="20.75" style="1" customWidth="1"/>
    <col min="3" max="3" width="23.5" style="9" bestFit="1" customWidth="1"/>
    <col min="4" max="4" width="20.75" style="1" customWidth="1"/>
    <col min="5" max="5" width="10.75" style="1" customWidth="1"/>
    <col min="6" max="6" width="55.75" style="1" customWidth="1"/>
    <col min="7" max="7" width="65.25" style="1" bestFit="1" customWidth="1"/>
    <col min="8" max="8" width="39.625" style="1" bestFit="1" customWidth="1"/>
    <col min="9" max="9" width="20.75" style="1" customWidth="1"/>
    <col min="10" max="10" width="15.75" style="9" customWidth="1"/>
    <col min="11" max="11" width="55.75" style="1" customWidth="1"/>
    <col min="12" max="12" width="40.75" style="1" customWidth="1"/>
    <col min="13" max="21" width="7.625" style="1" customWidth="1"/>
    <col min="22" max="16384" width="9" style="1"/>
  </cols>
  <sheetData>
    <row r="2" spans="2:10" x14ac:dyDescent="0.3">
      <c r="B2" s="4" t="s">
        <v>30</v>
      </c>
      <c r="D2" s="2" t="s">
        <v>31</v>
      </c>
      <c r="E2" s="2"/>
    </row>
    <row r="4" spans="2:10" ht="14.25" thickBot="1" x14ac:dyDescent="0.35">
      <c r="B4" s="2" t="s">
        <v>1</v>
      </c>
    </row>
    <row r="5" spans="2:10" s="23" customFormat="1" ht="14.25" thickBot="1" x14ac:dyDescent="0.35">
      <c r="B5" s="45" t="s">
        <v>6</v>
      </c>
      <c r="C5" s="35" t="s">
        <v>7</v>
      </c>
      <c r="D5" s="35" t="s">
        <v>8</v>
      </c>
      <c r="E5" s="35" t="s">
        <v>12</v>
      </c>
      <c r="F5" s="35" t="s">
        <v>32</v>
      </c>
      <c r="G5" s="35" t="s">
        <v>5</v>
      </c>
      <c r="H5" s="36" t="s">
        <v>9</v>
      </c>
    </row>
    <row r="6" spans="2:10" ht="13.5" customHeight="1" x14ac:dyDescent="0.3">
      <c r="B6" s="408" t="s">
        <v>34</v>
      </c>
      <c r="C6" s="30" t="s">
        <v>35</v>
      </c>
      <c r="D6" s="30" t="s">
        <v>33</v>
      </c>
      <c r="E6" s="30"/>
      <c r="F6" s="30"/>
      <c r="G6" s="31" t="s">
        <v>36</v>
      </c>
      <c r="H6" s="39"/>
      <c r="J6" s="1"/>
    </row>
    <row r="7" spans="2:10" ht="13.5" customHeight="1" thickBot="1" x14ac:dyDescent="0.35">
      <c r="B7" s="409"/>
      <c r="C7" s="37" t="s">
        <v>37</v>
      </c>
      <c r="D7" s="37" t="s">
        <v>38</v>
      </c>
      <c r="E7" s="37"/>
      <c r="F7" s="43"/>
      <c r="G7" s="21" t="s">
        <v>39</v>
      </c>
      <c r="H7" s="44"/>
      <c r="J7" s="1"/>
    </row>
    <row r="8" spans="2:10" ht="13.5" customHeight="1" thickBot="1" x14ac:dyDescent="0.35">
      <c r="B8" s="47" t="s">
        <v>40</v>
      </c>
      <c r="C8" s="48"/>
      <c r="D8" s="48" t="s">
        <v>5</v>
      </c>
      <c r="E8" s="48"/>
      <c r="F8" s="48"/>
      <c r="G8" s="49" t="s">
        <v>95</v>
      </c>
      <c r="H8" s="50" t="s">
        <v>124</v>
      </c>
      <c r="J8" s="1"/>
    </row>
    <row r="9" spans="2:10" ht="13.5" customHeight="1" x14ac:dyDescent="0.3">
      <c r="B9" s="408" t="s">
        <v>112</v>
      </c>
      <c r="C9" s="30" t="s">
        <v>96</v>
      </c>
      <c r="D9" s="30" t="s">
        <v>33</v>
      </c>
      <c r="E9" s="30"/>
      <c r="F9" s="30"/>
      <c r="G9" s="31" t="s">
        <v>107</v>
      </c>
      <c r="H9" s="413" t="s">
        <v>127</v>
      </c>
      <c r="J9" s="1"/>
    </row>
    <row r="10" spans="2:10" ht="13.5" customHeight="1" thickBot="1" x14ac:dyDescent="0.35">
      <c r="B10" s="409"/>
      <c r="C10" s="26" t="s">
        <v>97</v>
      </c>
      <c r="D10" s="26" t="s">
        <v>33</v>
      </c>
      <c r="E10" s="26"/>
      <c r="F10" s="26"/>
      <c r="G10" s="51" t="s">
        <v>108</v>
      </c>
      <c r="H10" s="414"/>
      <c r="J10" s="1"/>
    </row>
    <row r="11" spans="2:10" ht="13.5" customHeight="1" x14ac:dyDescent="0.3">
      <c r="B11" s="408" t="s">
        <v>111</v>
      </c>
      <c r="C11" s="30" t="s">
        <v>105</v>
      </c>
      <c r="D11" s="30" t="s">
        <v>33</v>
      </c>
      <c r="E11" s="30"/>
      <c r="F11" s="30"/>
      <c r="G11" s="31" t="s">
        <v>109</v>
      </c>
      <c r="H11" s="413" t="s">
        <v>127</v>
      </c>
      <c r="J11" s="1"/>
    </row>
    <row r="12" spans="2:10" ht="13.5" customHeight="1" thickBot="1" x14ac:dyDescent="0.35">
      <c r="B12" s="409"/>
      <c r="C12" s="26" t="s">
        <v>106</v>
      </c>
      <c r="D12" s="26" t="s">
        <v>33</v>
      </c>
      <c r="E12" s="26"/>
      <c r="F12" s="26"/>
      <c r="G12" s="28" t="s">
        <v>110</v>
      </c>
      <c r="H12" s="414"/>
      <c r="J12" s="1"/>
    </row>
    <row r="13" spans="2:10" ht="13.5" customHeight="1" x14ac:dyDescent="0.3">
      <c r="B13" s="408" t="s">
        <v>47</v>
      </c>
      <c r="C13" s="52" t="s">
        <v>118</v>
      </c>
      <c r="D13" s="30" t="s">
        <v>5</v>
      </c>
      <c r="E13" s="30"/>
      <c r="F13" s="30"/>
      <c r="G13" s="31" t="s">
        <v>104</v>
      </c>
      <c r="H13" s="39"/>
      <c r="J13" s="1"/>
    </row>
    <row r="14" spans="2:10" ht="13.5" customHeight="1" thickBot="1" x14ac:dyDescent="0.35">
      <c r="B14" s="409"/>
      <c r="C14" s="53" t="s">
        <v>119</v>
      </c>
      <c r="D14" s="37" t="s">
        <v>38</v>
      </c>
      <c r="E14" s="37"/>
      <c r="F14" s="37"/>
      <c r="G14" s="21" t="s">
        <v>48</v>
      </c>
      <c r="H14" s="22" t="s">
        <v>49</v>
      </c>
      <c r="J14" s="1"/>
    </row>
    <row r="15" spans="2:10" ht="13.5" customHeight="1" x14ac:dyDescent="0.3">
      <c r="B15" s="408" t="s">
        <v>102</v>
      </c>
      <c r="C15" s="52" t="s">
        <v>118</v>
      </c>
      <c r="D15" s="30" t="s">
        <v>5</v>
      </c>
      <c r="E15" s="30"/>
      <c r="F15" s="30"/>
      <c r="G15" s="31" t="s">
        <v>103</v>
      </c>
      <c r="H15" s="39"/>
      <c r="J15" s="1"/>
    </row>
    <row r="16" spans="2:10" ht="13.5" customHeight="1" thickBot="1" x14ac:dyDescent="0.35">
      <c r="B16" s="409"/>
      <c r="C16" s="53" t="s">
        <v>120</v>
      </c>
      <c r="D16" s="37" t="s">
        <v>38</v>
      </c>
      <c r="E16" s="37"/>
      <c r="F16" s="37"/>
      <c r="G16" s="21" t="s">
        <v>48</v>
      </c>
      <c r="H16" s="22" t="s">
        <v>49</v>
      </c>
      <c r="J16" s="1"/>
    </row>
    <row r="17" spans="2:10" ht="13.5" customHeight="1" x14ac:dyDescent="0.3">
      <c r="B17" s="408" t="s">
        <v>113</v>
      </c>
      <c r="C17" s="30" t="s">
        <v>85</v>
      </c>
      <c r="D17" s="30" t="s">
        <v>5</v>
      </c>
      <c r="E17" s="30"/>
      <c r="F17" s="30"/>
      <c r="G17" s="31" t="s">
        <v>82</v>
      </c>
      <c r="H17" s="423" t="s">
        <v>125</v>
      </c>
      <c r="J17" s="1"/>
    </row>
    <row r="18" spans="2:10" ht="13.5" customHeight="1" x14ac:dyDescent="0.3">
      <c r="B18" s="415"/>
      <c r="C18" s="29" t="s">
        <v>86</v>
      </c>
      <c r="D18" s="29" t="s">
        <v>5</v>
      </c>
      <c r="E18" s="29"/>
      <c r="F18" s="29"/>
      <c r="G18" s="27" t="s">
        <v>11</v>
      </c>
      <c r="H18" s="419"/>
      <c r="J18" s="1"/>
    </row>
    <row r="19" spans="2:10" ht="13.5" customHeight="1" x14ac:dyDescent="0.3">
      <c r="B19" s="415"/>
      <c r="C19" s="29" t="s">
        <v>87</v>
      </c>
      <c r="D19" s="29" t="s">
        <v>5</v>
      </c>
      <c r="E19" s="29"/>
      <c r="F19" s="29"/>
      <c r="G19" s="27" t="s">
        <v>83</v>
      </c>
      <c r="H19" s="419"/>
      <c r="J19" s="1"/>
    </row>
    <row r="20" spans="2:10" ht="13.5" customHeight="1" x14ac:dyDescent="0.3">
      <c r="B20" s="415"/>
      <c r="C20" s="29" t="s">
        <v>88</v>
      </c>
      <c r="D20" s="29" t="s">
        <v>5</v>
      </c>
      <c r="E20" s="29"/>
      <c r="F20" s="29"/>
      <c r="G20" s="27" t="s">
        <v>84</v>
      </c>
      <c r="H20" s="419"/>
      <c r="J20" s="1"/>
    </row>
    <row r="21" spans="2:10" ht="13.5" customHeight="1" x14ac:dyDescent="0.3">
      <c r="B21" s="415"/>
      <c r="C21" s="420" t="s">
        <v>89</v>
      </c>
      <c r="D21" s="420" t="s">
        <v>10</v>
      </c>
      <c r="E21" s="18"/>
      <c r="F21" s="18"/>
      <c r="G21" s="19" t="s">
        <v>90</v>
      </c>
      <c r="H21" s="20"/>
      <c r="J21" s="1"/>
    </row>
    <row r="22" spans="2:10" ht="13.5" customHeight="1" x14ac:dyDescent="0.3">
      <c r="B22" s="415"/>
      <c r="C22" s="420"/>
      <c r="D22" s="420"/>
      <c r="E22" s="18"/>
      <c r="F22" s="18"/>
      <c r="G22" s="19" t="s">
        <v>91</v>
      </c>
      <c r="H22" s="20"/>
      <c r="J22" s="1"/>
    </row>
    <row r="23" spans="2:10" ht="13.5" customHeight="1" x14ac:dyDescent="0.3">
      <c r="B23" s="415"/>
      <c r="C23" s="29" t="s">
        <v>98</v>
      </c>
      <c r="D23" s="29" t="s">
        <v>33</v>
      </c>
      <c r="E23" s="29"/>
      <c r="F23" s="29"/>
      <c r="G23" s="27" t="s">
        <v>114</v>
      </c>
      <c r="H23" s="419" t="s">
        <v>126</v>
      </c>
      <c r="J23" s="1"/>
    </row>
    <row r="24" spans="2:10" ht="13.5" customHeight="1" x14ac:dyDescent="0.3">
      <c r="B24" s="415"/>
      <c r="C24" s="29" t="s">
        <v>99</v>
      </c>
      <c r="D24" s="29" t="s">
        <v>33</v>
      </c>
      <c r="E24" s="29"/>
      <c r="F24" s="29"/>
      <c r="G24" s="27" t="s">
        <v>115</v>
      </c>
      <c r="H24" s="419"/>
      <c r="J24" s="1"/>
    </row>
    <row r="25" spans="2:10" ht="13.5" customHeight="1" x14ac:dyDescent="0.3">
      <c r="B25" s="415"/>
      <c r="C25" s="29" t="s">
        <v>100</v>
      </c>
      <c r="D25" s="29" t="s">
        <v>33</v>
      </c>
      <c r="E25" s="29"/>
      <c r="F25" s="29"/>
      <c r="G25" s="27" t="s">
        <v>116</v>
      </c>
      <c r="H25" s="419"/>
    </row>
    <row r="26" spans="2:10" ht="13.5" customHeight="1" x14ac:dyDescent="0.3">
      <c r="B26" s="415"/>
      <c r="C26" s="29" t="s">
        <v>101</v>
      </c>
      <c r="D26" s="29" t="s">
        <v>33</v>
      </c>
      <c r="E26" s="29"/>
      <c r="F26" s="29"/>
      <c r="G26" s="27" t="s">
        <v>117</v>
      </c>
      <c r="H26" s="419"/>
    </row>
    <row r="27" spans="2:10" ht="13.5" customHeight="1" x14ac:dyDescent="0.3">
      <c r="B27" s="415"/>
      <c r="C27" s="420" t="s">
        <v>94</v>
      </c>
      <c r="D27" s="420" t="s">
        <v>10</v>
      </c>
      <c r="E27" s="18"/>
      <c r="F27" s="18"/>
      <c r="G27" s="19" t="s">
        <v>93</v>
      </c>
      <c r="H27" s="20"/>
    </row>
    <row r="28" spans="2:10" ht="13.5" customHeight="1" thickBot="1" x14ac:dyDescent="0.35">
      <c r="B28" s="418"/>
      <c r="C28" s="421"/>
      <c r="D28" s="421"/>
      <c r="E28" s="24"/>
      <c r="F28" s="24"/>
      <c r="G28" s="46" t="s">
        <v>92</v>
      </c>
      <c r="H28" s="74"/>
    </row>
    <row r="29" spans="2:10" ht="27" x14ac:dyDescent="0.3">
      <c r="B29" s="410" t="s">
        <v>123</v>
      </c>
      <c r="C29" s="54" t="s">
        <v>128</v>
      </c>
      <c r="D29" s="54" t="s">
        <v>5</v>
      </c>
      <c r="E29" s="54"/>
      <c r="F29" s="54"/>
      <c r="G29" s="79" t="s">
        <v>132</v>
      </c>
      <c r="H29" s="65" t="s">
        <v>134</v>
      </c>
    </row>
    <row r="30" spans="2:10" ht="13.5" customHeight="1" x14ac:dyDescent="0.3">
      <c r="B30" s="411"/>
      <c r="C30" s="56" t="s">
        <v>129</v>
      </c>
      <c r="D30" s="56" t="s">
        <v>5</v>
      </c>
      <c r="E30" s="56"/>
      <c r="F30" s="56"/>
      <c r="G30" s="78" t="s">
        <v>131</v>
      </c>
      <c r="H30" s="67" t="s">
        <v>135</v>
      </c>
    </row>
    <row r="31" spans="2:10" ht="13.5" customHeight="1" thickBot="1" x14ac:dyDescent="0.35">
      <c r="B31" s="412"/>
      <c r="C31" s="59" t="s">
        <v>130</v>
      </c>
      <c r="D31" s="59" t="s">
        <v>5</v>
      </c>
      <c r="E31" s="59"/>
      <c r="F31" s="59"/>
      <c r="G31" s="68" t="s">
        <v>133</v>
      </c>
      <c r="H31" s="69" t="s">
        <v>136</v>
      </c>
    </row>
    <row r="32" spans="2:10" ht="13.5" customHeight="1" x14ac:dyDescent="0.3">
      <c r="B32" s="422" t="s">
        <v>50</v>
      </c>
      <c r="C32" s="75" t="s">
        <v>51</v>
      </c>
      <c r="D32" s="75" t="s">
        <v>33</v>
      </c>
      <c r="E32" s="75"/>
      <c r="F32" s="75"/>
      <c r="G32" s="76" t="s">
        <v>145</v>
      </c>
      <c r="H32" s="77"/>
    </row>
    <row r="33" spans="2:8" ht="13.5" customHeight="1" x14ac:dyDescent="0.3">
      <c r="B33" s="411"/>
      <c r="C33" s="56" t="s">
        <v>52</v>
      </c>
      <c r="D33" s="56" t="s">
        <v>33</v>
      </c>
      <c r="E33" s="56"/>
      <c r="F33" s="56"/>
      <c r="G33" s="57" t="s">
        <v>53</v>
      </c>
      <c r="H33" s="58"/>
    </row>
    <row r="34" spans="2:8" ht="13.5" customHeight="1" x14ac:dyDescent="0.3">
      <c r="B34" s="411"/>
      <c r="C34" s="56" t="s">
        <v>54</v>
      </c>
      <c r="D34" s="56" t="s">
        <v>33</v>
      </c>
      <c r="E34" s="56"/>
      <c r="F34" s="56"/>
      <c r="G34" s="57" t="s">
        <v>55</v>
      </c>
      <c r="H34" s="58"/>
    </row>
    <row r="35" spans="2:8" ht="13.5" customHeight="1" x14ac:dyDescent="0.3">
      <c r="B35" s="411"/>
      <c r="C35" s="416" t="s">
        <v>56</v>
      </c>
      <c r="D35" s="56" t="s">
        <v>33</v>
      </c>
      <c r="E35" s="56"/>
      <c r="F35" s="56"/>
      <c r="G35" s="57"/>
      <c r="H35" s="58"/>
    </row>
    <row r="36" spans="2:8" ht="13.5" customHeight="1" thickBot="1" x14ac:dyDescent="0.35">
      <c r="B36" s="412"/>
      <c r="C36" s="417"/>
      <c r="D36" s="59" t="s">
        <v>33</v>
      </c>
      <c r="E36" s="59"/>
      <c r="F36" s="59"/>
      <c r="G36" s="60"/>
      <c r="H36" s="61"/>
    </row>
    <row r="37" spans="2:8" ht="13.5" customHeight="1" x14ac:dyDescent="0.3">
      <c r="B37" s="410" t="s">
        <v>57</v>
      </c>
      <c r="C37" s="40" t="s">
        <v>58</v>
      </c>
      <c r="D37" s="40" t="s">
        <v>38</v>
      </c>
      <c r="E37" s="40"/>
      <c r="F37" s="40"/>
      <c r="G37" s="41" t="s">
        <v>146</v>
      </c>
      <c r="H37" s="42"/>
    </row>
    <row r="38" spans="2:8" ht="13.5" customHeight="1" x14ac:dyDescent="0.3">
      <c r="B38" s="411"/>
      <c r="C38" s="416" t="s">
        <v>59</v>
      </c>
      <c r="D38" s="56" t="s">
        <v>33</v>
      </c>
      <c r="E38" s="56"/>
      <c r="F38" s="56"/>
      <c r="G38" s="62" t="s">
        <v>147</v>
      </c>
      <c r="H38" s="58"/>
    </row>
    <row r="39" spans="2:8" ht="13.5" customHeight="1" thickBot="1" x14ac:dyDescent="0.35">
      <c r="B39" s="412"/>
      <c r="C39" s="417"/>
      <c r="D39" s="59" t="s">
        <v>33</v>
      </c>
      <c r="E39" s="59"/>
      <c r="F39" s="59"/>
      <c r="G39" s="60" t="s">
        <v>60</v>
      </c>
      <c r="H39" s="61"/>
    </row>
    <row r="40" spans="2:8" ht="27" x14ac:dyDescent="0.3">
      <c r="B40" s="408" t="s">
        <v>41</v>
      </c>
      <c r="C40" s="54" t="s">
        <v>42</v>
      </c>
      <c r="D40" s="54" t="s">
        <v>33</v>
      </c>
      <c r="E40" s="54"/>
      <c r="F40" s="54"/>
      <c r="G40" s="80" t="s">
        <v>148</v>
      </c>
      <c r="H40" s="55" t="s">
        <v>137</v>
      </c>
    </row>
    <row r="41" spans="2:8" x14ac:dyDescent="0.3">
      <c r="B41" s="415"/>
      <c r="C41" s="56" t="s">
        <v>43</v>
      </c>
      <c r="D41" s="56" t="s">
        <v>33</v>
      </c>
      <c r="E41" s="56"/>
      <c r="F41" s="56"/>
      <c r="G41" s="57" t="s">
        <v>144</v>
      </c>
      <c r="H41" s="58" t="s">
        <v>137</v>
      </c>
    </row>
    <row r="42" spans="2:8" x14ac:dyDescent="0.3">
      <c r="B42" s="415"/>
      <c r="C42" s="56" t="s">
        <v>44</v>
      </c>
      <c r="D42" s="56" t="s">
        <v>33</v>
      </c>
      <c r="E42" s="56"/>
      <c r="F42" s="56"/>
      <c r="G42" s="57" t="s">
        <v>149</v>
      </c>
      <c r="H42" s="58" t="s">
        <v>137</v>
      </c>
    </row>
    <row r="43" spans="2:8" x14ac:dyDescent="0.3">
      <c r="B43" s="415"/>
      <c r="C43" s="56" t="s">
        <v>45</v>
      </c>
      <c r="D43" s="56" t="s">
        <v>33</v>
      </c>
      <c r="E43" s="56"/>
      <c r="F43" s="56"/>
      <c r="G43" s="57" t="s">
        <v>152</v>
      </c>
      <c r="H43" s="58" t="s">
        <v>138</v>
      </c>
    </row>
    <row r="44" spans="2:8" ht="41.25" thickBot="1" x14ac:dyDescent="0.35">
      <c r="B44" s="415"/>
      <c r="C44" s="81" t="s">
        <v>29</v>
      </c>
      <c r="D44" s="81" t="s">
        <v>46</v>
      </c>
      <c r="E44" s="81"/>
      <c r="F44" s="81"/>
      <c r="G44" s="82" t="s">
        <v>150</v>
      </c>
      <c r="H44" s="83" t="s">
        <v>151</v>
      </c>
    </row>
    <row r="45" spans="2:8" ht="14.25" thickBot="1" x14ac:dyDescent="0.35">
      <c r="B45" s="70" t="s">
        <v>76</v>
      </c>
      <c r="C45" s="71" t="s">
        <v>77</v>
      </c>
      <c r="D45" s="71" t="s">
        <v>33</v>
      </c>
      <c r="E45" s="71"/>
      <c r="F45" s="71"/>
      <c r="G45" s="72" t="s">
        <v>78</v>
      </c>
      <c r="H45" s="73"/>
    </row>
    <row r="46" spans="2:8" ht="14.25" thickBot="1" x14ac:dyDescent="0.35">
      <c r="B46" s="70" t="s">
        <v>79</v>
      </c>
      <c r="C46" s="71" t="s">
        <v>80</v>
      </c>
      <c r="D46" s="71" t="s">
        <v>33</v>
      </c>
      <c r="E46" s="71"/>
      <c r="F46" s="71"/>
      <c r="G46" s="72" t="s">
        <v>81</v>
      </c>
      <c r="H46" s="73"/>
    </row>
    <row r="47" spans="2:8" x14ac:dyDescent="0.3">
      <c r="B47" s="410" t="s">
        <v>61</v>
      </c>
      <c r="C47" s="54" t="s">
        <v>62</v>
      </c>
      <c r="D47" s="54" t="s">
        <v>33</v>
      </c>
      <c r="E47" s="63"/>
      <c r="F47" s="54"/>
      <c r="G47" s="64" t="s">
        <v>63</v>
      </c>
      <c r="H47" s="65" t="s">
        <v>139</v>
      </c>
    </row>
    <row r="48" spans="2:8" x14ac:dyDescent="0.3">
      <c r="B48" s="411"/>
      <c r="C48" s="56" t="s">
        <v>64</v>
      </c>
      <c r="D48" s="56" t="s">
        <v>33</v>
      </c>
      <c r="E48" s="57"/>
      <c r="F48" s="56"/>
      <c r="G48" s="66" t="s">
        <v>65</v>
      </c>
      <c r="H48" s="67" t="s">
        <v>66</v>
      </c>
    </row>
    <row r="49" spans="2:8" x14ac:dyDescent="0.3">
      <c r="B49" s="411"/>
      <c r="C49" s="56" t="s">
        <v>67</v>
      </c>
      <c r="D49" s="56" t="s">
        <v>33</v>
      </c>
      <c r="E49" s="57"/>
      <c r="F49" s="56"/>
      <c r="G49" s="66" t="s">
        <v>68</v>
      </c>
      <c r="H49" s="67" t="s">
        <v>69</v>
      </c>
    </row>
    <row r="50" spans="2:8" x14ac:dyDescent="0.3">
      <c r="B50" s="411"/>
      <c r="C50" s="56" t="s">
        <v>70</v>
      </c>
      <c r="D50" s="56" t="s">
        <v>33</v>
      </c>
      <c r="E50" s="57"/>
      <c r="F50" s="56"/>
      <c r="G50" s="66" t="s">
        <v>71</v>
      </c>
      <c r="H50" s="67" t="s">
        <v>72</v>
      </c>
    </row>
    <row r="51" spans="2:8" x14ac:dyDescent="0.3">
      <c r="B51" s="411"/>
      <c r="C51" s="56" t="s">
        <v>73</v>
      </c>
      <c r="D51" s="56" t="s">
        <v>33</v>
      </c>
      <c r="E51" s="57"/>
      <c r="F51" s="56"/>
      <c r="G51" s="66" t="s">
        <v>74</v>
      </c>
      <c r="H51" s="67" t="s">
        <v>75</v>
      </c>
    </row>
    <row r="52" spans="2:8" x14ac:dyDescent="0.3">
      <c r="B52" s="411"/>
      <c r="C52" s="56" t="s">
        <v>121</v>
      </c>
      <c r="D52" s="56" t="s">
        <v>33</v>
      </c>
      <c r="E52" s="57"/>
      <c r="F52" s="56"/>
      <c r="G52" s="66" t="s">
        <v>142</v>
      </c>
      <c r="H52" s="67" t="s">
        <v>141</v>
      </c>
    </row>
    <row r="53" spans="2:8" ht="14.25" thickBot="1" x14ac:dyDescent="0.35">
      <c r="B53" s="412"/>
      <c r="C53" s="59" t="s">
        <v>122</v>
      </c>
      <c r="D53" s="59" t="s">
        <v>33</v>
      </c>
      <c r="E53" s="60"/>
      <c r="F53" s="59"/>
      <c r="G53" s="68" t="s">
        <v>143</v>
      </c>
      <c r="H53" s="69" t="s">
        <v>140</v>
      </c>
    </row>
  </sheetData>
  <mergeCells count="21">
    <mergeCell ref="B47:B53"/>
    <mergeCell ref="B29:B31"/>
    <mergeCell ref="H11:H12"/>
    <mergeCell ref="H9:H10"/>
    <mergeCell ref="B40:B44"/>
    <mergeCell ref="B37:B39"/>
    <mergeCell ref="C38:C39"/>
    <mergeCell ref="B17:B28"/>
    <mergeCell ref="H23:H26"/>
    <mergeCell ref="C27:C28"/>
    <mergeCell ref="D27:D28"/>
    <mergeCell ref="B32:B36"/>
    <mergeCell ref="C35:C36"/>
    <mergeCell ref="C21:C22"/>
    <mergeCell ref="D21:D22"/>
    <mergeCell ref="H17:H20"/>
    <mergeCell ref="B6:B7"/>
    <mergeCell ref="B15:B16"/>
    <mergeCell ref="B13:B14"/>
    <mergeCell ref="B11:B12"/>
    <mergeCell ref="B9:B1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14A6-B747-4CFA-94ED-88858F544501}">
  <dimension ref="A1"/>
  <sheetViews>
    <sheetView topLeftCell="A4" zoomScale="70" zoomScaleNormal="70" workbookViewId="0">
      <selection activeCell="M48" sqref="M4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41EF4-F61B-4199-B737-4A489BABD8DF}">
  <dimension ref="B2:C65"/>
  <sheetViews>
    <sheetView workbookViewId="0">
      <selection activeCell="Q57" sqref="Q57"/>
    </sheetView>
  </sheetViews>
  <sheetFormatPr defaultColWidth="8.75" defaultRowHeight="13.5" x14ac:dyDescent="0.3"/>
  <cols>
    <col min="1" max="16384" width="8.75" style="85"/>
  </cols>
  <sheetData>
    <row r="2" spans="2:3" ht="17.25" x14ac:dyDescent="0.3">
      <c r="B2" s="84" t="s">
        <v>200</v>
      </c>
    </row>
    <row r="4" spans="2:3" x14ac:dyDescent="0.3">
      <c r="B4" s="2" t="s">
        <v>153</v>
      </c>
    </row>
    <row r="5" spans="2:3" x14ac:dyDescent="0.3">
      <c r="C5" s="85" t="s">
        <v>154</v>
      </c>
    </row>
    <row r="6" spans="2:3" x14ac:dyDescent="0.3">
      <c r="C6" s="85" t="s">
        <v>155</v>
      </c>
    </row>
    <row r="7" spans="2:3" x14ac:dyDescent="0.3">
      <c r="C7" s="85" t="s">
        <v>156</v>
      </c>
    </row>
    <row r="8" spans="2:3" x14ac:dyDescent="0.3">
      <c r="C8" s="85" t="s">
        <v>157</v>
      </c>
    </row>
    <row r="10" spans="2:3" x14ac:dyDescent="0.3">
      <c r="C10" s="85" t="s">
        <v>158</v>
      </c>
    </row>
    <row r="11" spans="2:3" x14ac:dyDescent="0.3">
      <c r="C11" s="85" t="s">
        <v>159</v>
      </c>
    </row>
    <row r="13" spans="2:3" x14ac:dyDescent="0.3">
      <c r="B13" s="2" t="s">
        <v>160</v>
      </c>
    </row>
    <row r="14" spans="2:3" x14ac:dyDescent="0.3">
      <c r="C14" s="85" t="s">
        <v>161</v>
      </c>
    </row>
    <row r="15" spans="2:3" x14ac:dyDescent="0.3">
      <c r="C15" s="85" t="s">
        <v>162</v>
      </c>
    </row>
    <row r="16" spans="2:3" x14ac:dyDescent="0.3">
      <c r="C16" s="85" t="s">
        <v>163</v>
      </c>
    </row>
    <row r="17" spans="2:3" x14ac:dyDescent="0.3">
      <c r="C17" s="85" t="s">
        <v>201</v>
      </c>
    </row>
    <row r="18" spans="2:3" x14ac:dyDescent="0.3">
      <c r="C18" s="85" t="s">
        <v>202</v>
      </c>
    </row>
    <row r="20" spans="2:3" x14ac:dyDescent="0.3">
      <c r="B20" s="2" t="s">
        <v>164</v>
      </c>
    </row>
    <row r="21" spans="2:3" x14ac:dyDescent="0.3">
      <c r="C21" s="85" t="s">
        <v>203</v>
      </c>
    </row>
    <row r="22" spans="2:3" x14ac:dyDescent="0.3">
      <c r="C22" s="85" t="s">
        <v>165</v>
      </c>
    </row>
    <row r="23" spans="2:3" x14ac:dyDescent="0.3">
      <c r="C23" s="85" t="s">
        <v>166</v>
      </c>
    </row>
    <row r="24" spans="2:3" x14ac:dyDescent="0.3">
      <c r="C24" s="85" t="s">
        <v>204</v>
      </c>
    </row>
    <row r="25" spans="2:3" x14ac:dyDescent="0.3">
      <c r="C25" s="85" t="s">
        <v>205</v>
      </c>
    </row>
    <row r="26" spans="2:3" x14ac:dyDescent="0.3">
      <c r="C26" s="85" t="s">
        <v>167</v>
      </c>
    </row>
    <row r="27" spans="2:3" x14ac:dyDescent="0.3">
      <c r="C27" s="85" t="s">
        <v>168</v>
      </c>
    </row>
    <row r="28" spans="2:3" x14ac:dyDescent="0.3">
      <c r="C28" s="85" t="s">
        <v>169</v>
      </c>
    </row>
    <row r="29" spans="2:3" x14ac:dyDescent="0.3">
      <c r="C29" s="85" t="s">
        <v>170</v>
      </c>
    </row>
    <row r="30" spans="2:3" x14ac:dyDescent="0.3">
      <c r="C30" s="85" t="s">
        <v>171</v>
      </c>
    </row>
    <row r="31" spans="2:3" x14ac:dyDescent="0.3">
      <c r="C31" s="85" t="s">
        <v>172</v>
      </c>
    </row>
    <row r="32" spans="2:3" x14ac:dyDescent="0.3">
      <c r="C32" s="85" t="s">
        <v>173</v>
      </c>
    </row>
    <row r="33" spans="3:3" x14ac:dyDescent="0.3">
      <c r="C33" s="85" t="s">
        <v>174</v>
      </c>
    </row>
    <row r="34" spans="3:3" x14ac:dyDescent="0.3">
      <c r="C34" s="86" t="s">
        <v>175</v>
      </c>
    </row>
    <row r="36" spans="3:3" x14ac:dyDescent="0.3">
      <c r="C36" s="85" t="s">
        <v>176</v>
      </c>
    </row>
    <row r="37" spans="3:3" x14ac:dyDescent="0.3">
      <c r="C37" s="85" t="s">
        <v>177</v>
      </c>
    </row>
    <row r="38" spans="3:3" x14ac:dyDescent="0.3">
      <c r="C38" s="85" t="s">
        <v>178</v>
      </c>
    </row>
    <row r="39" spans="3:3" x14ac:dyDescent="0.3">
      <c r="C39" s="85" t="s">
        <v>179</v>
      </c>
    </row>
    <row r="40" spans="3:3" x14ac:dyDescent="0.3">
      <c r="C40" s="85" t="s">
        <v>180</v>
      </c>
    </row>
    <row r="41" spans="3:3" x14ac:dyDescent="0.3">
      <c r="C41" s="85" t="s">
        <v>181</v>
      </c>
    </row>
    <row r="43" spans="3:3" x14ac:dyDescent="0.3">
      <c r="C43" s="85" t="s">
        <v>182</v>
      </c>
    </row>
    <row r="44" spans="3:3" x14ac:dyDescent="0.3">
      <c r="C44" s="85" t="s">
        <v>183</v>
      </c>
    </row>
    <row r="45" spans="3:3" x14ac:dyDescent="0.3">
      <c r="C45" s="85" t="s">
        <v>184</v>
      </c>
    </row>
    <row r="46" spans="3:3" x14ac:dyDescent="0.3">
      <c r="C46" s="85" t="s">
        <v>185</v>
      </c>
    </row>
    <row r="48" spans="3:3" x14ac:dyDescent="0.3">
      <c r="C48" s="85" t="s">
        <v>206</v>
      </c>
    </row>
    <row r="50" spans="2:3" x14ac:dyDescent="0.3">
      <c r="B50" s="2" t="s">
        <v>186</v>
      </c>
    </row>
    <row r="51" spans="2:3" x14ac:dyDescent="0.3">
      <c r="C51" s="85" t="s">
        <v>187</v>
      </c>
    </row>
    <row r="52" spans="2:3" x14ac:dyDescent="0.3">
      <c r="C52" s="85" t="s">
        <v>188</v>
      </c>
    </row>
    <row r="53" spans="2:3" x14ac:dyDescent="0.3">
      <c r="C53" s="85" t="s">
        <v>189</v>
      </c>
    </row>
    <row r="54" spans="2:3" x14ac:dyDescent="0.3">
      <c r="C54" s="85" t="s">
        <v>190</v>
      </c>
    </row>
    <row r="55" spans="2:3" x14ac:dyDescent="0.3">
      <c r="C55" s="85" t="s">
        <v>191</v>
      </c>
    </row>
    <row r="56" spans="2:3" x14ac:dyDescent="0.3">
      <c r="C56" s="85" t="s">
        <v>192</v>
      </c>
    </row>
    <row r="58" spans="2:3" x14ac:dyDescent="0.3">
      <c r="B58" s="86" t="s">
        <v>193</v>
      </c>
    </row>
    <row r="59" spans="2:3" x14ac:dyDescent="0.3">
      <c r="C59" s="87" t="s">
        <v>194</v>
      </c>
    </row>
    <row r="61" spans="2:3" x14ac:dyDescent="0.3">
      <c r="B61" s="86" t="s">
        <v>195</v>
      </c>
    </row>
    <row r="62" spans="2:3" x14ac:dyDescent="0.3">
      <c r="B62" s="85" t="s">
        <v>196</v>
      </c>
    </row>
    <row r="63" spans="2:3" x14ac:dyDescent="0.3">
      <c r="B63" s="85" t="s">
        <v>197</v>
      </c>
    </row>
    <row r="64" spans="2:3" x14ac:dyDescent="0.3">
      <c r="B64" s="85" t="s">
        <v>198</v>
      </c>
    </row>
    <row r="65" spans="2:2" x14ac:dyDescent="0.3">
      <c r="B65" s="85" t="s">
        <v>199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3AEB-3DED-4303-BC9D-DA11690361B2}">
  <dimension ref="B2:U212"/>
  <sheetViews>
    <sheetView topLeftCell="A71" zoomScale="85" zoomScaleNormal="85" workbookViewId="0">
      <selection activeCell="B86" sqref="B85:C88"/>
    </sheetView>
  </sheetViews>
  <sheetFormatPr defaultColWidth="9" defaultRowHeight="13.5" x14ac:dyDescent="0.3"/>
  <cols>
    <col min="1" max="1" width="5.75" style="1" customWidth="1"/>
    <col min="2" max="18" width="8.75" style="1" customWidth="1"/>
    <col min="19" max="19" width="8.75" style="88" customWidth="1"/>
    <col min="20" max="21" width="8.75" style="1" customWidth="1"/>
    <col min="22" max="22" width="10.625" style="1" customWidth="1"/>
    <col min="23" max="16384" width="9" style="1"/>
  </cols>
  <sheetData>
    <row r="2" spans="2:14" x14ac:dyDescent="0.3">
      <c r="B2" s="2" t="s">
        <v>207</v>
      </c>
    </row>
    <row r="3" spans="2:14" x14ac:dyDescent="0.3">
      <c r="B3" s="1" t="s">
        <v>208</v>
      </c>
    </row>
    <row r="4" spans="2:14" x14ac:dyDescent="0.3">
      <c r="B4" s="1" t="s">
        <v>209</v>
      </c>
    </row>
    <row r="5" spans="2:14" ht="14.25" thickBot="1" x14ac:dyDescent="0.35"/>
    <row r="6" spans="2:14" ht="18" customHeight="1" thickBot="1" x14ac:dyDescent="0.35">
      <c r="C6" s="89" t="s">
        <v>210</v>
      </c>
      <c r="D6" s="90" t="s">
        <v>211</v>
      </c>
      <c r="E6" s="451" t="s">
        <v>212</v>
      </c>
      <c r="F6" s="452"/>
      <c r="G6" s="452" t="s">
        <v>0</v>
      </c>
      <c r="H6" s="452"/>
      <c r="I6" s="452"/>
      <c r="J6" s="452"/>
      <c r="K6" s="452"/>
      <c r="L6" s="452"/>
      <c r="M6" s="452"/>
      <c r="N6" s="453"/>
    </row>
    <row r="7" spans="2:14" ht="100.15" customHeight="1" x14ac:dyDescent="0.3">
      <c r="C7" s="91" t="s">
        <v>213</v>
      </c>
      <c r="D7" s="92">
        <v>0</v>
      </c>
      <c r="E7" s="454" t="s">
        <v>214</v>
      </c>
      <c r="F7" s="455"/>
      <c r="G7" s="456" t="s">
        <v>215</v>
      </c>
      <c r="H7" s="456"/>
      <c r="I7" s="456"/>
      <c r="J7" s="456"/>
      <c r="K7" s="456"/>
      <c r="L7" s="456"/>
      <c r="M7" s="456"/>
      <c r="N7" s="457"/>
    </row>
    <row r="8" spans="2:14" ht="100.15" customHeight="1" x14ac:dyDescent="0.3">
      <c r="C8" s="93">
        <v>0</v>
      </c>
      <c r="D8" s="94">
        <v>1</v>
      </c>
      <c r="E8" s="434" t="s">
        <v>216</v>
      </c>
      <c r="F8" s="435"/>
      <c r="G8" s="458" t="s">
        <v>217</v>
      </c>
      <c r="H8" s="458"/>
      <c r="I8" s="458"/>
      <c r="J8" s="458"/>
      <c r="K8" s="458"/>
      <c r="L8" s="458"/>
      <c r="M8" s="458"/>
      <c r="N8" s="459"/>
    </row>
    <row r="9" spans="2:14" ht="18" customHeight="1" thickBot="1" x14ac:dyDescent="0.35">
      <c r="C9" s="34">
        <v>1</v>
      </c>
      <c r="D9" s="95">
        <v>1</v>
      </c>
      <c r="E9" s="462" t="s">
        <v>218</v>
      </c>
      <c r="F9" s="463"/>
      <c r="G9" s="463" t="s">
        <v>124</v>
      </c>
      <c r="H9" s="463"/>
      <c r="I9" s="463"/>
      <c r="J9" s="463"/>
      <c r="K9" s="463"/>
      <c r="L9" s="463"/>
      <c r="M9" s="463"/>
      <c r="N9" s="464"/>
    </row>
    <row r="10" spans="2:14" x14ac:dyDescent="0.3">
      <c r="C10" s="9"/>
      <c r="D10" s="9"/>
    </row>
    <row r="11" spans="2:14" x14ac:dyDescent="0.3">
      <c r="B11" s="1" t="s">
        <v>219</v>
      </c>
      <c r="C11" s="9"/>
      <c r="D11" s="9"/>
    </row>
    <row r="12" spans="2:14" x14ac:dyDescent="0.3">
      <c r="B12" s="1" t="s">
        <v>220</v>
      </c>
      <c r="C12" s="9"/>
      <c r="D12" s="9"/>
    </row>
    <row r="13" spans="2:14" x14ac:dyDescent="0.3">
      <c r="B13" s="1" t="s">
        <v>221</v>
      </c>
      <c r="C13" s="9"/>
      <c r="D13" s="9"/>
    </row>
    <row r="14" spans="2:14" x14ac:dyDescent="0.3">
      <c r="B14" s="1" t="s">
        <v>222</v>
      </c>
      <c r="C14" s="9"/>
      <c r="D14" s="9"/>
    </row>
    <row r="15" spans="2:14" x14ac:dyDescent="0.3">
      <c r="B15" s="1" t="s">
        <v>223</v>
      </c>
      <c r="C15" s="9"/>
      <c r="D15" s="9"/>
    </row>
    <row r="16" spans="2:14" x14ac:dyDescent="0.3">
      <c r="B16" s="1" t="s">
        <v>224</v>
      </c>
      <c r="C16" s="9"/>
      <c r="D16" s="9"/>
    </row>
    <row r="17" spans="2:4" x14ac:dyDescent="0.3">
      <c r="B17" s="1" t="s">
        <v>225</v>
      </c>
      <c r="C17" s="9"/>
      <c r="D17" s="9"/>
    </row>
    <row r="19" spans="2:4" x14ac:dyDescent="0.3">
      <c r="B19" s="1" t="s">
        <v>226</v>
      </c>
    </row>
    <row r="20" spans="2:4" x14ac:dyDescent="0.3">
      <c r="B20" s="1" t="s">
        <v>227</v>
      </c>
    </row>
    <row r="21" spans="2:4" x14ac:dyDescent="0.3">
      <c r="B21" s="1" t="s">
        <v>228</v>
      </c>
    </row>
    <row r="22" spans="2:4" x14ac:dyDescent="0.3">
      <c r="B22" s="1" t="s">
        <v>229</v>
      </c>
    </row>
    <row r="23" spans="2:4" x14ac:dyDescent="0.3">
      <c r="B23" s="1" t="s">
        <v>230</v>
      </c>
    </row>
    <row r="24" spans="2:4" x14ac:dyDescent="0.3">
      <c r="B24" s="1" t="s">
        <v>231</v>
      </c>
    </row>
    <row r="25" spans="2:4" x14ac:dyDescent="0.3">
      <c r="B25" s="1" t="s">
        <v>232</v>
      </c>
    </row>
    <row r="26" spans="2:4" x14ac:dyDescent="0.3">
      <c r="B26" s="1" t="s">
        <v>233</v>
      </c>
    </row>
    <row r="27" spans="2:4" x14ac:dyDescent="0.3">
      <c r="B27" s="1" t="s">
        <v>234</v>
      </c>
    </row>
    <row r="28" spans="2:4" x14ac:dyDescent="0.3">
      <c r="B28" s="1" t="s">
        <v>235</v>
      </c>
    </row>
    <row r="29" spans="2:4" x14ac:dyDescent="0.3">
      <c r="B29" s="96" t="s">
        <v>236</v>
      </c>
    </row>
    <row r="30" spans="2:4" x14ac:dyDescent="0.3">
      <c r="B30" s="87" t="s">
        <v>237</v>
      </c>
    </row>
    <row r="31" spans="2:4" x14ac:dyDescent="0.3">
      <c r="B31" s="97"/>
    </row>
    <row r="33" spans="2:2" x14ac:dyDescent="0.3">
      <c r="B33" s="2" t="s">
        <v>238</v>
      </c>
    </row>
    <row r="34" spans="2:2" x14ac:dyDescent="0.3">
      <c r="B34" s="1" t="s">
        <v>239</v>
      </c>
    </row>
    <row r="35" spans="2:2" x14ac:dyDescent="0.3">
      <c r="B35" s="1" t="s">
        <v>240</v>
      </c>
    </row>
    <row r="58" spans="2:14" x14ac:dyDescent="0.3">
      <c r="B58" s="1" t="s">
        <v>241</v>
      </c>
    </row>
    <row r="59" spans="2:14" x14ac:dyDescent="0.3">
      <c r="B59" s="1" t="s">
        <v>242</v>
      </c>
      <c r="N59" s="1" t="s">
        <v>2166</v>
      </c>
    </row>
    <row r="67" spans="2:8" x14ac:dyDescent="0.3">
      <c r="B67" s="2" t="s">
        <v>243</v>
      </c>
    </row>
    <row r="68" spans="2:8" x14ac:dyDescent="0.3">
      <c r="B68" s="98" t="s">
        <v>244</v>
      </c>
    </row>
    <row r="69" spans="2:8" x14ac:dyDescent="0.3">
      <c r="B69" s="99" t="s">
        <v>245</v>
      </c>
    </row>
    <row r="70" spans="2:8" x14ac:dyDescent="0.3">
      <c r="B70" s="99" t="s">
        <v>246</v>
      </c>
    </row>
    <row r="72" spans="2:8" ht="27.75" thickBot="1" x14ac:dyDescent="0.35">
      <c r="B72" s="100" t="s">
        <v>247</v>
      </c>
      <c r="C72" s="101" t="s">
        <v>248</v>
      </c>
      <c r="D72" s="100" t="s">
        <v>249</v>
      </c>
      <c r="E72" s="100" t="s">
        <v>250</v>
      </c>
    </row>
    <row r="73" spans="2:8" ht="15" customHeight="1" x14ac:dyDescent="0.3">
      <c r="B73" s="102" t="s">
        <v>251</v>
      </c>
      <c r="C73" s="460" t="s">
        <v>252</v>
      </c>
      <c r="D73" s="103" t="s">
        <v>253</v>
      </c>
      <c r="E73" s="465"/>
      <c r="F73" s="466"/>
      <c r="G73" s="466"/>
      <c r="H73" s="467"/>
    </row>
    <row r="74" spans="2:8" ht="15" customHeight="1" thickBot="1" x14ac:dyDescent="0.3">
      <c r="B74" s="104" t="s">
        <v>254</v>
      </c>
      <c r="C74" s="460"/>
      <c r="D74" s="105" t="s">
        <v>255</v>
      </c>
      <c r="E74" s="424"/>
      <c r="F74" s="461"/>
      <c r="G74" s="461"/>
      <c r="H74" s="460"/>
    </row>
    <row r="75" spans="2:8" ht="15" customHeight="1" x14ac:dyDescent="0.25">
      <c r="B75" s="104"/>
      <c r="C75" s="460" t="s">
        <v>256</v>
      </c>
      <c r="D75" s="103" t="s">
        <v>253</v>
      </c>
      <c r="E75" s="424"/>
      <c r="F75" s="461"/>
      <c r="G75" s="461"/>
      <c r="H75" s="460"/>
    </row>
    <row r="76" spans="2:8" ht="15" customHeight="1" thickBot="1" x14ac:dyDescent="0.3">
      <c r="B76" s="104" t="s">
        <v>257</v>
      </c>
      <c r="C76" s="460"/>
      <c r="D76" s="105" t="s">
        <v>258</v>
      </c>
      <c r="E76" s="424"/>
      <c r="F76" s="461"/>
      <c r="G76" s="461"/>
      <c r="H76" s="460"/>
    </row>
    <row r="77" spans="2:8" ht="15" customHeight="1" x14ac:dyDescent="0.25">
      <c r="B77" s="104"/>
      <c r="C77" s="460" t="s">
        <v>259</v>
      </c>
      <c r="D77" s="103" t="s">
        <v>253</v>
      </c>
      <c r="E77" s="424"/>
      <c r="F77" s="461"/>
      <c r="G77" s="461"/>
      <c r="H77" s="460"/>
    </row>
    <row r="78" spans="2:8" ht="15" customHeight="1" thickBot="1" x14ac:dyDescent="0.3">
      <c r="B78" s="104" t="s">
        <v>260</v>
      </c>
      <c r="C78" s="460"/>
      <c r="D78" s="105" t="s">
        <v>261</v>
      </c>
      <c r="E78" s="424"/>
      <c r="F78" s="461"/>
      <c r="G78" s="461"/>
      <c r="H78" s="460"/>
    </row>
    <row r="79" spans="2:8" ht="15" customHeight="1" x14ac:dyDescent="0.25">
      <c r="B79" s="104"/>
      <c r="C79" s="460" t="s">
        <v>262</v>
      </c>
      <c r="D79" s="103" t="s">
        <v>253</v>
      </c>
      <c r="E79" s="424"/>
      <c r="F79" s="461"/>
      <c r="G79" s="461"/>
      <c r="H79" s="460"/>
    </row>
    <row r="80" spans="2:8" ht="15" customHeight="1" thickBot="1" x14ac:dyDescent="0.3">
      <c r="B80" s="104" t="s">
        <v>263</v>
      </c>
      <c r="C80" s="460"/>
      <c r="D80" s="105" t="s">
        <v>264</v>
      </c>
      <c r="E80" s="424"/>
      <c r="F80" s="461"/>
      <c r="G80" s="461"/>
      <c r="H80" s="460"/>
    </row>
    <row r="81" spans="2:8" ht="15" customHeight="1" x14ac:dyDescent="0.25">
      <c r="B81" s="104"/>
      <c r="C81" s="460" t="s">
        <v>265</v>
      </c>
      <c r="D81" s="103" t="s">
        <v>253</v>
      </c>
      <c r="E81" s="424"/>
      <c r="F81" s="461"/>
      <c r="G81" s="461"/>
      <c r="H81" s="460"/>
    </row>
    <row r="82" spans="2:8" ht="15" customHeight="1" thickBot="1" x14ac:dyDescent="0.3">
      <c r="B82" s="104" t="s">
        <v>266</v>
      </c>
      <c r="C82" s="460"/>
      <c r="D82" s="105" t="s">
        <v>267</v>
      </c>
      <c r="E82" s="424"/>
      <c r="F82" s="461"/>
      <c r="G82" s="461"/>
      <c r="H82" s="460"/>
    </row>
    <row r="83" spans="2:8" ht="15" customHeight="1" x14ac:dyDescent="0.25">
      <c r="B83" s="104"/>
      <c r="C83" s="460" t="s">
        <v>268</v>
      </c>
      <c r="D83" s="103" t="s">
        <v>253</v>
      </c>
      <c r="E83" s="424"/>
      <c r="F83" s="461"/>
      <c r="G83" s="461"/>
      <c r="H83" s="460"/>
    </row>
    <row r="84" spans="2:8" ht="15" customHeight="1" thickBot="1" x14ac:dyDescent="0.3">
      <c r="B84" s="104" t="s">
        <v>269</v>
      </c>
      <c r="C84" s="460"/>
      <c r="D84" s="105" t="s">
        <v>270</v>
      </c>
      <c r="E84" s="424"/>
      <c r="F84" s="461"/>
      <c r="G84" s="461"/>
      <c r="H84" s="460"/>
    </row>
    <row r="85" spans="2:8" ht="15" customHeight="1" x14ac:dyDescent="0.25">
      <c r="B85" s="104"/>
      <c r="C85" s="460" t="s">
        <v>271</v>
      </c>
      <c r="D85" s="103" t="s">
        <v>253</v>
      </c>
      <c r="E85" s="424"/>
      <c r="F85" s="461"/>
      <c r="G85" s="461"/>
      <c r="H85" s="460"/>
    </row>
    <row r="86" spans="2:8" ht="15" customHeight="1" thickBot="1" x14ac:dyDescent="0.3">
      <c r="B86" s="104" t="s">
        <v>272</v>
      </c>
      <c r="C86" s="460"/>
      <c r="D86" s="105" t="s">
        <v>273</v>
      </c>
      <c r="E86" s="424"/>
      <c r="F86" s="461"/>
      <c r="G86" s="461"/>
      <c r="H86" s="460"/>
    </row>
    <row r="87" spans="2:8" ht="15" customHeight="1" x14ac:dyDescent="0.25">
      <c r="B87" s="104"/>
      <c r="C87" s="460" t="s">
        <v>274</v>
      </c>
      <c r="D87" s="106" t="s">
        <v>275</v>
      </c>
      <c r="E87" s="427" t="s">
        <v>276</v>
      </c>
      <c r="F87" s="480"/>
      <c r="G87" s="480"/>
      <c r="H87" s="481"/>
    </row>
    <row r="88" spans="2:8" ht="15" customHeight="1" thickBot="1" x14ac:dyDescent="0.3">
      <c r="B88" s="104" t="s">
        <v>277</v>
      </c>
      <c r="C88" s="460"/>
      <c r="D88" s="107" t="s">
        <v>273</v>
      </c>
      <c r="E88" s="427"/>
      <c r="F88" s="480"/>
      <c r="G88" s="480"/>
      <c r="H88" s="481"/>
    </row>
    <row r="89" spans="2:8" ht="15" customHeight="1" x14ac:dyDescent="0.25">
      <c r="B89" s="104"/>
      <c r="C89" s="460" t="s">
        <v>278</v>
      </c>
      <c r="D89" s="108" t="s">
        <v>279</v>
      </c>
      <c r="E89" s="468" t="s">
        <v>617</v>
      </c>
      <c r="F89" s="469"/>
      <c r="G89" s="469"/>
      <c r="H89" s="470"/>
    </row>
    <row r="90" spans="2:8" ht="15" customHeight="1" thickBot="1" x14ac:dyDescent="0.3">
      <c r="B90" s="104" t="s">
        <v>280</v>
      </c>
      <c r="C90" s="460"/>
      <c r="D90" s="109" t="s">
        <v>264</v>
      </c>
      <c r="E90" s="471"/>
      <c r="F90" s="472"/>
      <c r="G90" s="472"/>
      <c r="H90" s="473"/>
    </row>
    <row r="91" spans="2:8" ht="15" customHeight="1" x14ac:dyDescent="0.25">
      <c r="B91" s="104"/>
      <c r="C91" s="460" t="s">
        <v>281</v>
      </c>
      <c r="D91" s="108" t="s">
        <v>279</v>
      </c>
      <c r="E91" s="468" t="s">
        <v>616</v>
      </c>
      <c r="F91" s="469"/>
      <c r="G91" s="469"/>
      <c r="H91" s="470"/>
    </row>
    <row r="92" spans="2:8" ht="15" customHeight="1" thickBot="1" x14ac:dyDescent="0.3">
      <c r="B92" s="104" t="s">
        <v>282</v>
      </c>
      <c r="C92" s="460"/>
      <c r="D92" s="109" t="s">
        <v>267</v>
      </c>
      <c r="E92" s="471"/>
      <c r="F92" s="472"/>
      <c r="G92" s="472"/>
      <c r="H92" s="473"/>
    </row>
    <row r="93" spans="2:8" ht="15" customHeight="1" x14ac:dyDescent="0.25">
      <c r="B93" s="104"/>
      <c r="C93" s="460" t="s">
        <v>283</v>
      </c>
      <c r="D93" s="110" t="s">
        <v>279</v>
      </c>
      <c r="E93" s="474" t="s">
        <v>284</v>
      </c>
      <c r="F93" s="475"/>
      <c r="G93" s="475"/>
      <c r="H93" s="476"/>
    </row>
    <row r="94" spans="2:8" ht="15" customHeight="1" thickBot="1" x14ac:dyDescent="0.3">
      <c r="B94" s="104" t="s">
        <v>285</v>
      </c>
      <c r="C94" s="460"/>
      <c r="D94" s="111" t="s">
        <v>270</v>
      </c>
      <c r="E94" s="477"/>
      <c r="F94" s="478"/>
      <c r="G94" s="478"/>
      <c r="H94" s="479"/>
    </row>
    <row r="95" spans="2:8" ht="15" customHeight="1" x14ac:dyDescent="0.25">
      <c r="B95" s="104"/>
      <c r="C95" s="460" t="s">
        <v>286</v>
      </c>
      <c r="D95" s="112" t="s">
        <v>279</v>
      </c>
      <c r="E95" s="482" t="s">
        <v>287</v>
      </c>
      <c r="F95" s="483"/>
      <c r="G95" s="483"/>
      <c r="H95" s="484"/>
    </row>
    <row r="96" spans="2:8" ht="15" customHeight="1" thickBot="1" x14ac:dyDescent="0.3">
      <c r="B96" s="104" t="s">
        <v>288</v>
      </c>
      <c r="C96" s="460"/>
      <c r="D96" s="113" t="s">
        <v>273</v>
      </c>
      <c r="E96" s="485"/>
      <c r="F96" s="486"/>
      <c r="G96" s="486"/>
      <c r="H96" s="487"/>
    </row>
    <row r="97" spans="2:4" x14ac:dyDescent="0.3">
      <c r="D97" s="9"/>
    </row>
    <row r="98" spans="2:4" x14ac:dyDescent="0.3">
      <c r="D98" s="9"/>
    </row>
    <row r="100" spans="2:4" x14ac:dyDescent="0.3">
      <c r="B100" s="4" t="s">
        <v>289</v>
      </c>
    </row>
    <row r="101" spans="2:4" x14ac:dyDescent="0.3">
      <c r="B101" s="85" t="s">
        <v>290</v>
      </c>
    </row>
    <row r="102" spans="2:4" x14ac:dyDescent="0.3">
      <c r="B102" s="85" t="s">
        <v>291</v>
      </c>
    </row>
    <row r="103" spans="2:4" x14ac:dyDescent="0.3">
      <c r="B103" s="85" t="s">
        <v>292</v>
      </c>
    </row>
    <row r="104" spans="2:4" x14ac:dyDescent="0.3">
      <c r="B104" s="85" t="s">
        <v>293</v>
      </c>
    </row>
    <row r="105" spans="2:4" x14ac:dyDescent="0.3">
      <c r="B105" s="85"/>
    </row>
    <row r="106" spans="2:4" x14ac:dyDescent="0.3">
      <c r="B106" s="85" t="s">
        <v>294</v>
      </c>
    </row>
    <row r="107" spans="2:4" x14ac:dyDescent="0.3">
      <c r="B107" s="85" t="s">
        <v>295</v>
      </c>
    </row>
    <row r="108" spans="2:4" x14ac:dyDescent="0.3">
      <c r="B108" s="85" t="s">
        <v>296</v>
      </c>
    </row>
    <row r="109" spans="2:4" x14ac:dyDescent="0.3">
      <c r="B109" s="85" t="s">
        <v>297</v>
      </c>
    </row>
    <row r="110" spans="2:4" x14ac:dyDescent="0.3">
      <c r="B110" s="85" t="s">
        <v>298</v>
      </c>
    </row>
    <row r="111" spans="2:4" x14ac:dyDescent="0.3">
      <c r="B111" s="85"/>
    </row>
    <row r="112" spans="2:4" x14ac:dyDescent="0.3">
      <c r="B112" s="87" t="s">
        <v>299</v>
      </c>
    </row>
    <row r="113" spans="2:21" x14ac:dyDescent="0.3">
      <c r="B113" s="87" t="s">
        <v>300</v>
      </c>
    </row>
    <row r="114" spans="2:21" x14ac:dyDescent="0.3">
      <c r="B114" s="87" t="s">
        <v>301</v>
      </c>
    </row>
    <row r="116" spans="2:21" ht="14.25" thickBot="1" x14ac:dyDescent="0.35">
      <c r="B116" s="1" t="s">
        <v>302</v>
      </c>
      <c r="E116" s="1" t="s">
        <v>303</v>
      </c>
      <c r="O116" s="1" t="s">
        <v>304</v>
      </c>
      <c r="P116" s="1">
        <v>0</v>
      </c>
    </row>
    <row r="117" spans="2:21" ht="14.25" thickBot="1" x14ac:dyDescent="0.35">
      <c r="B117" s="114"/>
      <c r="C117" s="115">
        <v>0</v>
      </c>
      <c r="D117" s="116">
        <v>1</v>
      </c>
      <c r="E117" s="116">
        <v>2</v>
      </c>
      <c r="F117" s="116">
        <v>3</v>
      </c>
      <c r="G117" s="116">
        <v>4</v>
      </c>
      <c r="H117" s="116">
        <v>5</v>
      </c>
      <c r="I117" s="116">
        <v>6</v>
      </c>
      <c r="J117" s="116">
        <v>7</v>
      </c>
      <c r="K117" s="116">
        <v>8</v>
      </c>
      <c r="L117" s="116">
        <v>9</v>
      </c>
      <c r="M117" s="116" t="s">
        <v>305</v>
      </c>
      <c r="N117" s="116" t="s">
        <v>306</v>
      </c>
      <c r="O117" s="116" t="s">
        <v>307</v>
      </c>
      <c r="P117" s="116" t="s">
        <v>308</v>
      </c>
      <c r="Q117" s="116" t="s">
        <v>309</v>
      </c>
      <c r="R117" s="117" t="s">
        <v>310</v>
      </c>
      <c r="T117" s="9"/>
      <c r="U117" s="9"/>
    </row>
    <row r="118" spans="2:21" x14ac:dyDescent="0.3">
      <c r="B118" s="118" t="s">
        <v>311</v>
      </c>
      <c r="C118" s="119" t="s">
        <v>305</v>
      </c>
      <c r="D118" s="119" t="s">
        <v>621</v>
      </c>
      <c r="E118" s="140" t="s">
        <v>806</v>
      </c>
      <c r="F118" s="30" t="s">
        <v>807</v>
      </c>
      <c r="G118" s="30" t="s">
        <v>808</v>
      </c>
      <c r="H118" s="30" t="s">
        <v>309</v>
      </c>
      <c r="I118" s="30" t="s">
        <v>811</v>
      </c>
      <c r="J118" s="30" t="s">
        <v>812</v>
      </c>
      <c r="K118" s="30" t="s">
        <v>808</v>
      </c>
      <c r="L118" s="30">
        <v>0</v>
      </c>
      <c r="M118" s="30" t="s">
        <v>809</v>
      </c>
      <c r="N118" s="30">
        <v>1</v>
      </c>
      <c r="O118" s="30"/>
      <c r="P118" s="30"/>
      <c r="Q118" s="30"/>
      <c r="R118" s="120"/>
      <c r="S118" s="88" t="s">
        <v>312</v>
      </c>
      <c r="T118" s="9"/>
      <c r="U118" s="9"/>
    </row>
    <row r="119" spans="2:21" ht="27" x14ac:dyDescent="0.3">
      <c r="B119" s="121" t="s">
        <v>313</v>
      </c>
      <c r="C119" s="122" t="s">
        <v>314</v>
      </c>
      <c r="D119" s="123" t="s">
        <v>315</v>
      </c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4"/>
      <c r="S119" s="88" t="s">
        <v>316</v>
      </c>
      <c r="T119" s="9"/>
      <c r="U119" s="9"/>
    </row>
    <row r="120" spans="2:21" ht="15" customHeight="1" x14ac:dyDescent="0.3">
      <c r="B120" s="121" t="s">
        <v>317</v>
      </c>
      <c r="C120" s="125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7"/>
      <c r="S120" s="424" t="s">
        <v>318</v>
      </c>
      <c r="T120" s="9"/>
      <c r="U120" s="9"/>
    </row>
    <row r="121" spans="2:21" ht="15" customHeight="1" x14ac:dyDescent="0.3">
      <c r="B121" s="121" t="s">
        <v>319</v>
      </c>
      <c r="C121" s="128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29"/>
      <c r="S121" s="424"/>
      <c r="T121" s="9"/>
      <c r="U121" s="9"/>
    </row>
    <row r="122" spans="2:21" ht="15" customHeight="1" x14ac:dyDescent="0.3">
      <c r="B122" s="121" t="s">
        <v>320</v>
      </c>
      <c r="C122" s="128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29"/>
      <c r="S122" s="424"/>
      <c r="T122" s="9"/>
      <c r="U122" s="9"/>
    </row>
    <row r="123" spans="2:21" ht="15" customHeight="1" x14ac:dyDescent="0.3">
      <c r="B123" s="121" t="s">
        <v>321</v>
      </c>
      <c r="C123" s="128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29"/>
      <c r="S123" s="424"/>
      <c r="T123" s="9"/>
      <c r="U123" s="9"/>
    </row>
    <row r="124" spans="2:21" ht="15" customHeight="1" x14ac:dyDescent="0.3">
      <c r="B124" s="121" t="s">
        <v>322</v>
      </c>
      <c r="C124" s="128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29"/>
      <c r="S124" s="424"/>
      <c r="T124" s="9"/>
      <c r="U124" s="9"/>
    </row>
    <row r="125" spans="2:21" ht="15" customHeight="1" x14ac:dyDescent="0.3">
      <c r="B125" s="121" t="s">
        <v>323</v>
      </c>
      <c r="C125" s="128"/>
      <c r="D125" s="9"/>
      <c r="E125" s="9"/>
      <c r="F125" s="9"/>
      <c r="G125" s="88" t="s">
        <v>324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29"/>
      <c r="S125" s="424"/>
      <c r="T125" s="9"/>
      <c r="U125" s="9"/>
    </row>
    <row r="126" spans="2:21" ht="15" customHeight="1" x14ac:dyDescent="0.3">
      <c r="B126" s="121" t="s">
        <v>325</v>
      </c>
      <c r="C126" s="128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29"/>
      <c r="S126" s="424"/>
      <c r="T126" s="9"/>
      <c r="U126" s="9"/>
    </row>
    <row r="127" spans="2:21" ht="15" customHeight="1" x14ac:dyDescent="0.3">
      <c r="B127" s="121" t="s">
        <v>326</v>
      </c>
      <c r="C127" s="128"/>
      <c r="D127" s="9"/>
      <c r="E127" s="9"/>
      <c r="F127" s="9"/>
      <c r="G127" s="88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29"/>
      <c r="S127" s="424"/>
      <c r="T127" s="9"/>
      <c r="U127" s="9"/>
    </row>
    <row r="128" spans="2:21" ht="15" customHeight="1" x14ac:dyDescent="0.3">
      <c r="B128" s="121" t="s">
        <v>327</v>
      </c>
      <c r="C128" s="128"/>
      <c r="D128" s="9"/>
      <c r="E128" s="9"/>
      <c r="F128" s="9"/>
      <c r="G128" s="88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29"/>
      <c r="S128" s="424"/>
      <c r="T128" s="9"/>
      <c r="U128" s="9"/>
    </row>
    <row r="129" spans="2:21" ht="15" customHeight="1" x14ac:dyDescent="0.3">
      <c r="B129" s="121" t="s">
        <v>328</v>
      </c>
      <c r="C129" s="128"/>
      <c r="D129" s="9"/>
      <c r="E129" s="9"/>
      <c r="F129" s="9"/>
      <c r="G129" s="88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29"/>
      <c r="S129" s="424"/>
      <c r="T129" s="9"/>
      <c r="U129" s="9"/>
    </row>
    <row r="130" spans="2:21" ht="15" customHeight="1" x14ac:dyDescent="0.3">
      <c r="B130" s="121" t="s">
        <v>329</v>
      </c>
      <c r="C130" s="128"/>
      <c r="D130" s="9"/>
      <c r="E130" s="9"/>
      <c r="F130" s="9"/>
      <c r="G130" s="88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29"/>
      <c r="S130" s="424"/>
      <c r="T130" s="9"/>
      <c r="U130" s="9"/>
    </row>
    <row r="131" spans="2:21" ht="15" customHeight="1" x14ac:dyDescent="0.3">
      <c r="B131" s="121" t="s">
        <v>330</v>
      </c>
      <c r="C131" s="128"/>
      <c r="D131" s="9"/>
      <c r="E131" s="9"/>
      <c r="F131" s="9"/>
      <c r="G131" s="88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29"/>
      <c r="S131" s="424"/>
      <c r="T131" s="9"/>
      <c r="U131" s="9"/>
    </row>
    <row r="132" spans="2:21" ht="15" customHeight="1" x14ac:dyDescent="0.3">
      <c r="B132" s="121" t="s">
        <v>331</v>
      </c>
      <c r="C132" s="128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29"/>
      <c r="S132" s="424"/>
      <c r="T132" s="9"/>
      <c r="U132" s="9"/>
    </row>
    <row r="133" spans="2:21" ht="15" customHeight="1" thickBot="1" x14ac:dyDescent="0.35">
      <c r="B133" s="130" t="s">
        <v>332</v>
      </c>
      <c r="C133" s="131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3"/>
      <c r="S133" s="424"/>
      <c r="T133" s="9"/>
      <c r="U133" s="9"/>
    </row>
    <row r="134" spans="2:21" ht="15" customHeight="1" x14ac:dyDescent="0.3">
      <c r="B134" s="134" t="s">
        <v>333</v>
      </c>
      <c r="C134" s="128"/>
      <c r="D134" s="9"/>
      <c r="E134" s="9"/>
      <c r="F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29"/>
      <c r="S134" s="424" t="s">
        <v>318</v>
      </c>
      <c r="T134" s="9"/>
      <c r="U134" s="9"/>
    </row>
    <row r="135" spans="2:21" ht="15" customHeight="1" x14ac:dyDescent="0.3">
      <c r="B135" s="121" t="s">
        <v>334</v>
      </c>
      <c r="C135" s="128"/>
      <c r="D135" s="9"/>
      <c r="E135" s="9"/>
      <c r="F135" s="9"/>
      <c r="G135" s="88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29"/>
      <c r="S135" s="424"/>
      <c r="T135" s="9"/>
      <c r="U135" s="9"/>
    </row>
    <row r="136" spans="2:21" ht="15" customHeight="1" x14ac:dyDescent="0.3">
      <c r="B136" s="121" t="s">
        <v>335</v>
      </c>
      <c r="C136" s="128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29"/>
      <c r="S136" s="424"/>
      <c r="T136" s="9"/>
      <c r="U136" s="9"/>
    </row>
    <row r="137" spans="2:21" ht="15" customHeight="1" x14ac:dyDescent="0.3">
      <c r="B137" s="121" t="s">
        <v>336</v>
      </c>
      <c r="C137" s="128"/>
      <c r="D137" s="9"/>
      <c r="E137" s="9"/>
      <c r="F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29"/>
      <c r="S137" s="424"/>
      <c r="T137" s="9"/>
      <c r="U137" s="9"/>
    </row>
    <row r="138" spans="2:21" ht="15" customHeight="1" x14ac:dyDescent="0.3">
      <c r="B138" s="121" t="s">
        <v>337</v>
      </c>
      <c r="C138" s="128"/>
      <c r="D138" s="9"/>
      <c r="E138" s="9"/>
      <c r="F138" s="9"/>
      <c r="G138" s="88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29"/>
      <c r="S138" s="424"/>
      <c r="T138" s="9"/>
      <c r="U138" s="9"/>
    </row>
    <row r="139" spans="2:21" ht="15" customHeight="1" x14ac:dyDescent="0.3">
      <c r="B139" s="121" t="s">
        <v>338</v>
      </c>
      <c r="C139" s="12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29"/>
      <c r="S139" s="424"/>
      <c r="T139" s="9"/>
      <c r="U139" s="9"/>
    </row>
    <row r="140" spans="2:21" ht="15" customHeight="1" x14ac:dyDescent="0.3">
      <c r="B140" s="121" t="s">
        <v>339</v>
      </c>
      <c r="C140" s="128"/>
      <c r="D140" s="9"/>
      <c r="E140" s="9"/>
      <c r="F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29"/>
      <c r="S140" s="424"/>
      <c r="T140" s="9"/>
      <c r="U140" s="9"/>
    </row>
    <row r="141" spans="2:21" ht="15" customHeight="1" x14ac:dyDescent="0.3">
      <c r="B141" s="121" t="s">
        <v>340</v>
      </c>
      <c r="C141" s="128"/>
      <c r="D141" s="9"/>
      <c r="E141" s="9"/>
      <c r="F141" s="9"/>
      <c r="G141" s="88" t="s">
        <v>324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29"/>
      <c r="S141" s="424"/>
      <c r="T141" s="9"/>
      <c r="U141" s="9"/>
    </row>
    <row r="142" spans="2:21" ht="15" customHeight="1" x14ac:dyDescent="0.3">
      <c r="B142" s="121" t="s">
        <v>341</v>
      </c>
      <c r="C142" s="128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29"/>
      <c r="S142" s="424"/>
      <c r="T142" s="9"/>
      <c r="U142" s="9"/>
    </row>
    <row r="143" spans="2:21" ht="15" customHeight="1" x14ac:dyDescent="0.3">
      <c r="B143" s="121" t="s">
        <v>342</v>
      </c>
      <c r="C143" s="128"/>
      <c r="D143" s="9"/>
      <c r="E143" s="9"/>
      <c r="F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29"/>
      <c r="S143" s="424"/>
      <c r="T143" s="9"/>
      <c r="U143" s="9"/>
    </row>
    <row r="144" spans="2:21" ht="15" customHeight="1" x14ac:dyDescent="0.3">
      <c r="B144" s="121" t="s">
        <v>343</v>
      </c>
      <c r="C144" s="128"/>
      <c r="D144" s="9"/>
      <c r="E144" s="9"/>
      <c r="F144" s="9"/>
      <c r="G144" s="88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29"/>
      <c r="S144" s="424"/>
      <c r="T144" s="9"/>
      <c r="U144" s="9"/>
    </row>
    <row r="145" spans="2:21" ht="15" customHeight="1" x14ac:dyDescent="0.3">
      <c r="B145" s="121" t="s">
        <v>344</v>
      </c>
      <c r="C145" s="128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29"/>
      <c r="S145" s="424"/>
      <c r="T145" s="9"/>
      <c r="U145" s="9"/>
    </row>
    <row r="146" spans="2:21" ht="15" customHeight="1" x14ac:dyDescent="0.3">
      <c r="B146" s="121" t="s">
        <v>345</v>
      </c>
      <c r="C146" s="128"/>
      <c r="D146" s="9"/>
      <c r="E146" s="9"/>
      <c r="F146" s="9"/>
      <c r="G146" s="88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29"/>
      <c r="S146" s="424"/>
      <c r="T146" s="9"/>
      <c r="U146" s="9"/>
    </row>
    <row r="147" spans="2:21" ht="15" customHeight="1" x14ac:dyDescent="0.3">
      <c r="B147" s="121" t="s">
        <v>346</v>
      </c>
      <c r="C147" s="128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29"/>
      <c r="S147" s="424"/>
      <c r="T147" s="9"/>
      <c r="U147" s="9"/>
    </row>
    <row r="148" spans="2:21" ht="15" customHeight="1" x14ac:dyDescent="0.3">
      <c r="B148" s="121" t="s">
        <v>347</v>
      </c>
      <c r="C148" s="128"/>
      <c r="D148" s="9"/>
      <c r="E148" s="9"/>
      <c r="F148" s="9"/>
      <c r="G148" s="88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29"/>
      <c r="S148" s="424"/>
      <c r="T148" s="9"/>
      <c r="U148" s="9"/>
    </row>
    <row r="149" spans="2:21" ht="15" customHeight="1" thickBot="1" x14ac:dyDescent="0.35">
      <c r="B149" s="135" t="s">
        <v>348</v>
      </c>
      <c r="C149" s="131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3"/>
      <c r="S149" s="424"/>
      <c r="T149" s="9"/>
      <c r="U149" s="9"/>
    </row>
    <row r="150" spans="2:21" ht="15" customHeight="1" x14ac:dyDescent="0.3">
      <c r="B150" s="118" t="s">
        <v>349</v>
      </c>
      <c r="C150" s="425" t="s">
        <v>350</v>
      </c>
      <c r="D150" s="426"/>
      <c r="E150" s="426"/>
      <c r="F150" s="426"/>
      <c r="G150" s="426" t="s">
        <v>351</v>
      </c>
      <c r="H150" s="426"/>
      <c r="I150" s="426"/>
      <c r="J150" s="426"/>
      <c r="K150" s="426" t="s">
        <v>352</v>
      </c>
      <c r="L150" s="426"/>
      <c r="M150" s="426"/>
      <c r="N150" s="426"/>
      <c r="O150" s="426" t="s">
        <v>353</v>
      </c>
      <c r="P150" s="426"/>
      <c r="Q150" s="426"/>
      <c r="R150" s="450"/>
      <c r="S150" s="427" t="s">
        <v>354</v>
      </c>
      <c r="T150" s="9"/>
      <c r="U150" s="9"/>
    </row>
    <row r="151" spans="2:21" ht="15" customHeight="1" x14ac:dyDescent="0.3">
      <c r="B151" s="121" t="s">
        <v>355</v>
      </c>
      <c r="C151" s="428" t="s">
        <v>356</v>
      </c>
      <c r="D151" s="428"/>
      <c r="E151" s="428"/>
      <c r="F151" s="428"/>
      <c r="G151" s="428" t="s">
        <v>357</v>
      </c>
      <c r="H151" s="428"/>
      <c r="I151" s="428"/>
      <c r="J151" s="428"/>
      <c r="K151" s="428" t="s">
        <v>358</v>
      </c>
      <c r="L151" s="428"/>
      <c r="M151" s="428"/>
      <c r="N151" s="428"/>
      <c r="O151" s="428" t="s">
        <v>359</v>
      </c>
      <c r="P151" s="428"/>
      <c r="Q151" s="428"/>
      <c r="R151" s="428"/>
      <c r="S151" s="427"/>
      <c r="T151" s="9"/>
      <c r="U151" s="9"/>
    </row>
    <row r="152" spans="2:21" ht="15" customHeight="1" x14ac:dyDescent="0.3">
      <c r="B152" s="121" t="s">
        <v>360</v>
      </c>
      <c r="C152" s="429"/>
      <c r="D152" s="430"/>
      <c r="E152" s="430"/>
      <c r="F152" s="430"/>
      <c r="G152" s="430"/>
      <c r="H152" s="430"/>
      <c r="I152" s="430"/>
      <c r="J152" s="430"/>
      <c r="K152" s="430"/>
      <c r="L152" s="430"/>
      <c r="M152" s="430"/>
      <c r="N152" s="430"/>
      <c r="O152" s="430"/>
      <c r="P152" s="430"/>
      <c r="Q152" s="430"/>
      <c r="R152" s="431"/>
      <c r="S152" s="427"/>
      <c r="T152" s="9"/>
      <c r="U152" s="9"/>
    </row>
    <row r="153" spans="2:21" ht="15" customHeight="1" thickBot="1" x14ac:dyDescent="0.35">
      <c r="B153" s="130" t="s">
        <v>362</v>
      </c>
      <c r="C153" s="432" t="s">
        <v>633</v>
      </c>
      <c r="D153" s="433"/>
      <c r="E153" s="433"/>
      <c r="F153" s="433"/>
      <c r="G153" s="432" t="s">
        <v>634</v>
      </c>
      <c r="H153" s="433"/>
      <c r="I153" s="433"/>
      <c r="J153" s="433"/>
      <c r="K153" s="432" t="s">
        <v>635</v>
      </c>
      <c r="L153" s="433"/>
      <c r="M153" s="433"/>
      <c r="N153" s="433"/>
      <c r="O153" s="432" t="s">
        <v>636</v>
      </c>
      <c r="P153" s="433"/>
      <c r="Q153" s="433"/>
      <c r="R153" s="433"/>
      <c r="S153" s="427"/>
    </row>
    <row r="154" spans="2:21" ht="15" customHeight="1" x14ac:dyDescent="0.3">
      <c r="B154" s="118" t="s">
        <v>363</v>
      </c>
      <c r="C154" s="447" t="s">
        <v>350</v>
      </c>
      <c r="D154" s="448"/>
      <c r="E154" s="448"/>
      <c r="F154" s="448"/>
      <c r="G154" s="448" t="s">
        <v>351</v>
      </c>
      <c r="H154" s="448"/>
      <c r="I154" s="448"/>
      <c r="J154" s="448"/>
      <c r="K154" s="448" t="s">
        <v>352</v>
      </c>
      <c r="L154" s="448"/>
      <c r="M154" s="448"/>
      <c r="N154" s="448"/>
      <c r="O154" s="448" t="s">
        <v>353</v>
      </c>
      <c r="P154" s="448"/>
      <c r="Q154" s="448"/>
      <c r="R154" s="449"/>
      <c r="S154" s="427" t="s">
        <v>361</v>
      </c>
    </row>
    <row r="155" spans="2:21" ht="15" customHeight="1" x14ac:dyDescent="0.3">
      <c r="B155" s="121" t="s">
        <v>360</v>
      </c>
      <c r="C155" s="434"/>
      <c r="D155" s="435"/>
      <c r="E155" s="435"/>
      <c r="F155" s="435"/>
      <c r="G155" s="435"/>
      <c r="H155" s="435"/>
      <c r="I155" s="435"/>
      <c r="J155" s="435"/>
      <c r="K155" s="435"/>
      <c r="L155" s="435"/>
      <c r="M155" s="435"/>
      <c r="N155" s="435"/>
      <c r="O155" s="435"/>
      <c r="P155" s="435"/>
      <c r="Q155" s="435"/>
      <c r="R155" s="436"/>
      <c r="S155" s="427"/>
      <c r="T155" s="9"/>
      <c r="U155" s="9"/>
    </row>
    <row r="156" spans="2:21" ht="15" customHeight="1" thickBot="1" x14ac:dyDescent="0.35">
      <c r="B156" s="130" t="s">
        <v>631</v>
      </c>
      <c r="C156" s="437" t="s">
        <v>632</v>
      </c>
      <c r="D156" s="438"/>
      <c r="E156" s="438"/>
      <c r="F156" s="439"/>
      <c r="G156" s="437" t="s">
        <v>634</v>
      </c>
      <c r="H156" s="438"/>
      <c r="I156" s="438"/>
      <c r="J156" s="439"/>
      <c r="K156" s="437" t="s">
        <v>635</v>
      </c>
      <c r="L156" s="438"/>
      <c r="M156" s="438"/>
      <c r="N156" s="439"/>
      <c r="O156" s="437" t="s">
        <v>636</v>
      </c>
      <c r="P156" s="438"/>
      <c r="Q156" s="438"/>
      <c r="R156" s="440"/>
      <c r="S156" s="427"/>
    </row>
    <row r="157" spans="2:21" ht="15" customHeight="1" x14ac:dyDescent="0.3">
      <c r="B157" s="118" t="s">
        <v>637</v>
      </c>
      <c r="C157" s="425" t="s">
        <v>350</v>
      </c>
      <c r="D157" s="426"/>
      <c r="E157" s="426"/>
      <c r="F157" s="426"/>
      <c r="G157" s="426" t="s">
        <v>351</v>
      </c>
      <c r="H157" s="426"/>
      <c r="I157" s="426"/>
      <c r="J157" s="426"/>
      <c r="K157" s="426" t="s">
        <v>352</v>
      </c>
      <c r="L157" s="426"/>
      <c r="M157" s="426"/>
      <c r="N157" s="426"/>
      <c r="O157" s="426" t="s">
        <v>353</v>
      </c>
      <c r="P157" s="426"/>
      <c r="Q157" s="426"/>
      <c r="R157" s="450"/>
      <c r="S157" s="427" t="s">
        <v>364</v>
      </c>
    </row>
    <row r="158" spans="2:21" ht="15" customHeight="1" x14ac:dyDescent="0.3">
      <c r="B158" s="121" t="s">
        <v>360</v>
      </c>
      <c r="C158" s="429"/>
      <c r="D158" s="430"/>
      <c r="E158" s="430"/>
      <c r="F158" s="430"/>
      <c r="G158" s="430"/>
      <c r="H158" s="430"/>
      <c r="I158" s="430"/>
      <c r="J158" s="430"/>
      <c r="K158" s="430"/>
      <c r="L158" s="430"/>
      <c r="M158" s="430"/>
      <c r="N158" s="430"/>
      <c r="O158" s="430"/>
      <c r="P158" s="430"/>
      <c r="Q158" s="430"/>
      <c r="R158" s="431"/>
      <c r="S158" s="427"/>
      <c r="T158" s="9"/>
      <c r="U158" s="9"/>
    </row>
    <row r="159" spans="2:21" ht="15" customHeight="1" thickBot="1" x14ac:dyDescent="0.35">
      <c r="B159" s="130" t="s">
        <v>638</v>
      </c>
      <c r="C159" s="441" t="s">
        <v>632</v>
      </c>
      <c r="D159" s="442"/>
      <c r="E159" s="442"/>
      <c r="F159" s="432"/>
      <c r="G159" s="441" t="s">
        <v>634</v>
      </c>
      <c r="H159" s="442"/>
      <c r="I159" s="442"/>
      <c r="J159" s="432"/>
      <c r="K159" s="441" t="s">
        <v>635</v>
      </c>
      <c r="L159" s="442"/>
      <c r="M159" s="442"/>
      <c r="N159" s="432"/>
      <c r="O159" s="441" t="s">
        <v>636</v>
      </c>
      <c r="P159" s="442"/>
      <c r="Q159" s="442"/>
      <c r="R159" s="443"/>
      <c r="S159" s="427"/>
    </row>
    <row r="160" spans="2:21" ht="15" customHeight="1" thickBot="1" x14ac:dyDescent="0.35">
      <c r="B160" s="121" t="s">
        <v>360</v>
      </c>
      <c r="C160" s="444"/>
      <c r="D160" s="445"/>
      <c r="E160" s="445"/>
      <c r="F160" s="445"/>
      <c r="G160" s="445"/>
      <c r="H160" s="445"/>
      <c r="I160" s="445"/>
      <c r="J160" s="445"/>
      <c r="K160" s="445"/>
      <c r="L160" s="445"/>
      <c r="M160" s="445"/>
      <c r="N160" s="445"/>
      <c r="O160" s="445"/>
      <c r="P160" s="445"/>
      <c r="Q160" s="445"/>
      <c r="R160" s="446"/>
      <c r="S160" s="136"/>
      <c r="T160" s="9"/>
      <c r="U160" s="9"/>
    </row>
    <row r="161" spans="2:21" ht="15" customHeight="1" x14ac:dyDescent="0.3">
      <c r="B161" s="118" t="s">
        <v>639</v>
      </c>
      <c r="C161" s="447" t="s">
        <v>350</v>
      </c>
      <c r="D161" s="448"/>
      <c r="E161" s="448"/>
      <c r="F161" s="448"/>
      <c r="G161" s="448" t="s">
        <v>351</v>
      </c>
      <c r="H161" s="448"/>
      <c r="I161" s="448"/>
      <c r="J161" s="448"/>
      <c r="K161" s="448" t="s">
        <v>352</v>
      </c>
      <c r="L161" s="448"/>
      <c r="M161" s="448"/>
      <c r="N161" s="448"/>
      <c r="O161" s="448" t="s">
        <v>353</v>
      </c>
      <c r="P161" s="448"/>
      <c r="Q161" s="448"/>
      <c r="R161" s="449"/>
      <c r="S161" s="427" t="s">
        <v>640</v>
      </c>
    </row>
    <row r="162" spans="2:21" ht="15" customHeight="1" x14ac:dyDescent="0.3">
      <c r="B162" s="121" t="s">
        <v>360</v>
      </c>
      <c r="C162" s="434"/>
      <c r="D162" s="435"/>
      <c r="E162" s="435"/>
      <c r="F162" s="435"/>
      <c r="G162" s="435"/>
      <c r="H162" s="435"/>
      <c r="I162" s="435"/>
      <c r="J162" s="435"/>
      <c r="K162" s="435"/>
      <c r="L162" s="435"/>
      <c r="M162" s="435"/>
      <c r="N162" s="435"/>
      <c r="O162" s="435"/>
      <c r="P162" s="435"/>
      <c r="Q162" s="435"/>
      <c r="R162" s="436"/>
      <c r="S162" s="427"/>
      <c r="T162" s="9"/>
      <c r="U162" s="9"/>
    </row>
    <row r="163" spans="2:21" ht="15" customHeight="1" thickBot="1" x14ac:dyDescent="0.35">
      <c r="B163" s="130" t="s">
        <v>365</v>
      </c>
      <c r="C163" s="437" t="s">
        <v>632</v>
      </c>
      <c r="D163" s="438"/>
      <c r="E163" s="438"/>
      <c r="F163" s="439"/>
      <c r="G163" s="437" t="s">
        <v>634</v>
      </c>
      <c r="H163" s="438"/>
      <c r="I163" s="438"/>
      <c r="J163" s="439"/>
      <c r="K163" s="437" t="s">
        <v>635</v>
      </c>
      <c r="L163" s="438"/>
      <c r="M163" s="438"/>
      <c r="N163" s="439"/>
      <c r="O163" s="437" t="s">
        <v>636</v>
      </c>
      <c r="P163" s="438"/>
      <c r="Q163" s="438"/>
      <c r="R163" s="440"/>
      <c r="S163" s="427"/>
    </row>
    <row r="165" spans="2:21" ht="14.25" thickBot="1" x14ac:dyDescent="0.35">
      <c r="B165" s="1" t="s">
        <v>622</v>
      </c>
      <c r="E165" s="1" t="s">
        <v>623</v>
      </c>
      <c r="O165" s="1" t="s">
        <v>304</v>
      </c>
      <c r="P165" s="1">
        <v>0</v>
      </c>
    </row>
    <row r="166" spans="2:21" ht="14.25" thickBot="1" x14ac:dyDescent="0.35">
      <c r="B166" s="114"/>
      <c r="C166" s="115">
        <v>0</v>
      </c>
      <c r="D166" s="116">
        <v>1</v>
      </c>
      <c r="E166" s="116">
        <v>2</v>
      </c>
      <c r="F166" s="116">
        <v>3</v>
      </c>
      <c r="G166" s="116">
        <v>4</v>
      </c>
      <c r="H166" s="116">
        <v>5</v>
      </c>
      <c r="I166" s="116">
        <v>6</v>
      </c>
      <c r="J166" s="116">
        <v>7</v>
      </c>
      <c r="K166" s="116">
        <v>8</v>
      </c>
      <c r="L166" s="116">
        <v>9</v>
      </c>
      <c r="M166" s="116" t="s">
        <v>305</v>
      </c>
      <c r="N166" s="116" t="s">
        <v>306</v>
      </c>
      <c r="O166" s="116" t="s">
        <v>307</v>
      </c>
      <c r="P166" s="116" t="s">
        <v>308</v>
      </c>
      <c r="Q166" s="116" t="s">
        <v>309</v>
      </c>
      <c r="R166" s="117" t="s">
        <v>310</v>
      </c>
    </row>
    <row r="167" spans="2:21" ht="16.5" customHeight="1" x14ac:dyDescent="0.3">
      <c r="B167" s="118" t="s">
        <v>311</v>
      </c>
      <c r="C167" s="119" t="s">
        <v>305</v>
      </c>
      <c r="D167" s="119" t="s">
        <v>621</v>
      </c>
      <c r="E167" s="140" t="s">
        <v>806</v>
      </c>
      <c r="F167" s="30" t="s">
        <v>807</v>
      </c>
      <c r="G167" s="30" t="s">
        <v>808</v>
      </c>
      <c r="H167" s="30" t="s">
        <v>307</v>
      </c>
      <c r="I167" s="30" t="s">
        <v>305</v>
      </c>
      <c r="J167" s="30" t="s">
        <v>620</v>
      </c>
      <c r="K167" s="30" t="s">
        <v>808</v>
      </c>
      <c r="L167" s="30">
        <v>0</v>
      </c>
      <c r="M167" s="30" t="s">
        <v>809</v>
      </c>
      <c r="N167" s="30">
        <v>1</v>
      </c>
      <c r="O167" s="30"/>
      <c r="P167" s="30"/>
      <c r="Q167" s="30"/>
      <c r="R167" s="120"/>
      <c r="S167" s="88" t="s">
        <v>810</v>
      </c>
    </row>
    <row r="168" spans="2:21" ht="27" x14ac:dyDescent="0.3">
      <c r="B168" s="121" t="s">
        <v>313</v>
      </c>
      <c r="C168" s="122" t="s">
        <v>314</v>
      </c>
      <c r="D168" s="123" t="s">
        <v>315</v>
      </c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4"/>
      <c r="S168" s="88" t="s">
        <v>316</v>
      </c>
    </row>
    <row r="169" spans="2:21" x14ac:dyDescent="0.3">
      <c r="B169" s="121" t="s">
        <v>317</v>
      </c>
      <c r="C169" s="125"/>
      <c r="D169" s="126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7"/>
      <c r="S169" s="424" t="s">
        <v>318</v>
      </c>
    </row>
    <row r="170" spans="2:21" x14ac:dyDescent="0.3">
      <c r="B170" s="121" t="s">
        <v>319</v>
      </c>
      <c r="C170" s="128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29"/>
      <c r="S170" s="424"/>
    </row>
    <row r="171" spans="2:21" x14ac:dyDescent="0.3">
      <c r="B171" s="121" t="s">
        <v>320</v>
      </c>
      <c r="C171" s="128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29"/>
      <c r="S171" s="424"/>
    </row>
    <row r="172" spans="2:21" x14ac:dyDescent="0.3">
      <c r="B172" s="121" t="s">
        <v>321</v>
      </c>
      <c r="C172" s="128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29"/>
      <c r="S172" s="424"/>
    </row>
    <row r="173" spans="2:21" x14ac:dyDescent="0.3">
      <c r="B173" s="121" t="s">
        <v>322</v>
      </c>
      <c r="C173" s="128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29"/>
      <c r="S173" s="424"/>
    </row>
    <row r="174" spans="2:21" x14ac:dyDescent="0.3">
      <c r="B174" s="121" t="s">
        <v>323</v>
      </c>
      <c r="C174" s="128"/>
      <c r="D174" s="9"/>
      <c r="E174" s="9"/>
      <c r="F174" s="9"/>
      <c r="G174" s="88" t="s">
        <v>324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29"/>
      <c r="S174" s="424"/>
    </row>
    <row r="175" spans="2:21" x14ac:dyDescent="0.3">
      <c r="B175" s="121" t="s">
        <v>325</v>
      </c>
      <c r="C175" s="128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29"/>
      <c r="S175" s="424"/>
    </row>
    <row r="176" spans="2:21" x14ac:dyDescent="0.3">
      <c r="B176" s="121" t="s">
        <v>326</v>
      </c>
      <c r="C176" s="128"/>
      <c r="D176" s="9"/>
      <c r="E176" s="9"/>
      <c r="F176" s="9"/>
      <c r="G176" s="88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29"/>
      <c r="S176" s="424"/>
    </row>
    <row r="177" spans="2:19" x14ac:dyDescent="0.3">
      <c r="B177" s="121" t="s">
        <v>327</v>
      </c>
      <c r="C177" s="128"/>
      <c r="D177" s="9"/>
      <c r="E177" s="9"/>
      <c r="F177" s="9"/>
      <c r="G177" s="88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29"/>
      <c r="S177" s="424"/>
    </row>
    <row r="178" spans="2:19" x14ac:dyDescent="0.3">
      <c r="B178" s="121" t="s">
        <v>328</v>
      </c>
      <c r="C178" s="128"/>
      <c r="D178" s="9"/>
      <c r="E178" s="9"/>
      <c r="F178" s="9"/>
      <c r="G178" s="88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29"/>
      <c r="S178" s="424"/>
    </row>
    <row r="179" spans="2:19" x14ac:dyDescent="0.3">
      <c r="B179" s="121" t="s">
        <v>329</v>
      </c>
      <c r="C179" s="128"/>
      <c r="D179" s="9"/>
      <c r="E179" s="9"/>
      <c r="F179" s="9"/>
      <c r="G179" s="88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29"/>
      <c r="S179" s="424"/>
    </row>
    <row r="180" spans="2:19" x14ac:dyDescent="0.3">
      <c r="B180" s="121" t="s">
        <v>330</v>
      </c>
      <c r="C180" s="128"/>
      <c r="D180" s="9"/>
      <c r="E180" s="9"/>
      <c r="F180" s="9"/>
      <c r="G180" s="88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29"/>
      <c r="S180" s="424"/>
    </row>
    <row r="181" spans="2:19" x14ac:dyDescent="0.3">
      <c r="B181" s="121" t="s">
        <v>331</v>
      </c>
      <c r="C181" s="128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29"/>
      <c r="S181" s="424"/>
    </row>
    <row r="182" spans="2:19" ht="14.25" thickBot="1" x14ac:dyDescent="0.35">
      <c r="B182" s="130" t="s">
        <v>332</v>
      </c>
      <c r="C182" s="131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3"/>
      <c r="S182" s="424"/>
    </row>
    <row r="183" spans="2:19" ht="13.5" customHeight="1" x14ac:dyDescent="0.3">
      <c r="B183" s="134" t="s">
        <v>333</v>
      </c>
      <c r="C183" s="128"/>
      <c r="D183" s="9"/>
      <c r="E183" s="9"/>
      <c r="F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29"/>
      <c r="S183" s="424" t="s">
        <v>318</v>
      </c>
    </row>
    <row r="184" spans="2:19" x14ac:dyDescent="0.3">
      <c r="B184" s="121" t="s">
        <v>334</v>
      </c>
      <c r="C184" s="128"/>
      <c r="D184" s="9"/>
      <c r="E184" s="9"/>
      <c r="F184" s="9"/>
      <c r="G184" s="88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29"/>
      <c r="S184" s="424"/>
    </row>
    <row r="185" spans="2:19" x14ac:dyDescent="0.3">
      <c r="B185" s="121" t="s">
        <v>335</v>
      </c>
      <c r="C185" s="128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29"/>
      <c r="S185" s="424"/>
    </row>
    <row r="186" spans="2:19" x14ac:dyDescent="0.3">
      <c r="B186" s="121" t="s">
        <v>336</v>
      </c>
      <c r="C186" s="128"/>
      <c r="D186" s="9"/>
      <c r="E186" s="9"/>
      <c r="F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29"/>
      <c r="S186" s="424"/>
    </row>
    <row r="187" spans="2:19" x14ac:dyDescent="0.3">
      <c r="B187" s="121" t="s">
        <v>337</v>
      </c>
      <c r="C187" s="128"/>
      <c r="D187" s="9"/>
      <c r="E187" s="9"/>
      <c r="F187" s="9"/>
      <c r="G187" s="88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29"/>
      <c r="S187" s="424"/>
    </row>
    <row r="188" spans="2:19" x14ac:dyDescent="0.3">
      <c r="B188" s="121" t="s">
        <v>338</v>
      </c>
      <c r="C188" s="128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29"/>
      <c r="S188" s="424"/>
    </row>
    <row r="189" spans="2:19" x14ac:dyDescent="0.3">
      <c r="B189" s="121" t="s">
        <v>339</v>
      </c>
      <c r="C189" s="128"/>
      <c r="D189" s="9"/>
      <c r="E189" s="9"/>
      <c r="F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29"/>
      <c r="S189" s="424"/>
    </row>
    <row r="190" spans="2:19" x14ac:dyDescent="0.3">
      <c r="B190" s="121" t="s">
        <v>340</v>
      </c>
      <c r="C190" s="128"/>
      <c r="D190" s="9"/>
      <c r="E190" s="9"/>
      <c r="F190" s="9"/>
      <c r="G190" s="88" t="s">
        <v>324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29"/>
      <c r="S190" s="424"/>
    </row>
    <row r="191" spans="2:19" x14ac:dyDescent="0.3">
      <c r="B191" s="121" t="s">
        <v>341</v>
      </c>
      <c r="C191" s="128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29"/>
      <c r="S191" s="424"/>
    </row>
    <row r="192" spans="2:19" x14ac:dyDescent="0.3">
      <c r="B192" s="121" t="s">
        <v>342</v>
      </c>
      <c r="C192" s="128"/>
      <c r="D192" s="9"/>
      <c r="E192" s="9"/>
      <c r="F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29"/>
      <c r="S192" s="424"/>
    </row>
    <row r="193" spans="2:19" ht="16.5" customHeight="1" x14ac:dyDescent="0.3">
      <c r="B193" s="121" t="s">
        <v>343</v>
      </c>
      <c r="C193" s="128"/>
      <c r="D193" s="9"/>
      <c r="E193" s="9"/>
      <c r="F193" s="9"/>
      <c r="G193" s="88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29"/>
      <c r="S193" s="424"/>
    </row>
    <row r="194" spans="2:19" x14ac:dyDescent="0.3">
      <c r="B194" s="121" t="s">
        <v>344</v>
      </c>
      <c r="C194" s="128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29"/>
      <c r="S194" s="424"/>
    </row>
    <row r="195" spans="2:19" x14ac:dyDescent="0.3">
      <c r="B195" s="121" t="s">
        <v>345</v>
      </c>
      <c r="C195" s="128"/>
      <c r="D195" s="9"/>
      <c r="E195" s="9"/>
      <c r="F195" s="9"/>
      <c r="G195" s="88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29"/>
      <c r="S195" s="424"/>
    </row>
    <row r="196" spans="2:19" x14ac:dyDescent="0.3">
      <c r="B196" s="121" t="s">
        <v>346</v>
      </c>
      <c r="C196" s="128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29"/>
      <c r="S196" s="424"/>
    </row>
    <row r="197" spans="2:19" x14ac:dyDescent="0.3">
      <c r="B197" s="121" t="s">
        <v>347</v>
      </c>
      <c r="C197" s="128"/>
      <c r="D197" s="9"/>
      <c r="E197" s="9"/>
      <c r="F197" s="9"/>
      <c r="G197" s="88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29"/>
      <c r="S197" s="424"/>
    </row>
    <row r="198" spans="2:19" ht="14.25" thickBot="1" x14ac:dyDescent="0.35">
      <c r="B198" s="135" t="s">
        <v>348</v>
      </c>
      <c r="C198" s="131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3"/>
      <c r="S198" s="424"/>
    </row>
    <row r="199" spans="2:19" ht="13.5" customHeight="1" x14ac:dyDescent="0.3">
      <c r="B199" s="118" t="s">
        <v>349</v>
      </c>
      <c r="C199" s="425" t="s">
        <v>642</v>
      </c>
      <c r="D199" s="426"/>
      <c r="E199" s="426"/>
      <c r="F199" s="426"/>
      <c r="G199" s="425" t="s">
        <v>624</v>
      </c>
      <c r="H199" s="426"/>
      <c r="I199" s="426"/>
      <c r="J199" s="426"/>
      <c r="K199" s="425" t="s">
        <v>625</v>
      </c>
      <c r="L199" s="426"/>
      <c r="M199" s="426"/>
      <c r="N199" s="426"/>
      <c r="O199" s="425" t="s">
        <v>626</v>
      </c>
      <c r="P199" s="426"/>
      <c r="Q199" s="426"/>
      <c r="R199" s="426"/>
      <c r="S199" s="427" t="s">
        <v>647</v>
      </c>
    </row>
    <row r="200" spans="2:19" x14ac:dyDescent="0.3">
      <c r="B200" s="121" t="s">
        <v>355</v>
      </c>
      <c r="C200" s="428" t="s">
        <v>627</v>
      </c>
      <c r="D200" s="428"/>
      <c r="E200" s="428"/>
      <c r="F200" s="428"/>
      <c r="G200" s="428" t="s">
        <v>628</v>
      </c>
      <c r="H200" s="428"/>
      <c r="I200" s="428"/>
      <c r="J200" s="428"/>
      <c r="K200" s="428" t="s">
        <v>629</v>
      </c>
      <c r="L200" s="428"/>
      <c r="M200" s="428"/>
      <c r="N200" s="428"/>
      <c r="O200" s="428" t="s">
        <v>630</v>
      </c>
      <c r="P200" s="428"/>
      <c r="Q200" s="428"/>
      <c r="R200" s="428"/>
      <c r="S200" s="427"/>
    </row>
    <row r="201" spans="2:19" x14ac:dyDescent="0.3">
      <c r="B201" s="121" t="s">
        <v>360</v>
      </c>
      <c r="C201" s="429"/>
      <c r="D201" s="430"/>
      <c r="E201" s="430"/>
      <c r="F201" s="430"/>
      <c r="G201" s="430"/>
      <c r="H201" s="430"/>
      <c r="I201" s="430"/>
      <c r="J201" s="430"/>
      <c r="K201" s="430"/>
      <c r="L201" s="430"/>
      <c r="M201" s="430"/>
      <c r="N201" s="430"/>
      <c r="O201" s="430"/>
      <c r="P201" s="430"/>
      <c r="Q201" s="430"/>
      <c r="R201" s="431"/>
      <c r="S201" s="427"/>
    </row>
    <row r="202" spans="2:19" ht="14.25" thickBot="1" x14ac:dyDescent="0.35">
      <c r="B202" s="130" t="s">
        <v>362</v>
      </c>
      <c r="C202" s="432" t="s">
        <v>643</v>
      </c>
      <c r="D202" s="433"/>
      <c r="E202" s="433"/>
      <c r="F202" s="433"/>
      <c r="G202" s="432" t="s">
        <v>644</v>
      </c>
      <c r="H202" s="433"/>
      <c r="I202" s="433"/>
      <c r="J202" s="433"/>
      <c r="K202" s="432" t="s">
        <v>645</v>
      </c>
      <c r="L202" s="433"/>
      <c r="M202" s="433"/>
      <c r="N202" s="433"/>
      <c r="O202" s="432" t="s">
        <v>646</v>
      </c>
      <c r="P202" s="433"/>
      <c r="Q202" s="433"/>
      <c r="R202" s="433"/>
      <c r="S202" s="427"/>
    </row>
    <row r="203" spans="2:19" ht="13.5" customHeight="1" x14ac:dyDescent="0.3">
      <c r="B203" s="118" t="s">
        <v>363</v>
      </c>
      <c r="C203" s="447" t="s">
        <v>641</v>
      </c>
      <c r="D203" s="448"/>
      <c r="E203" s="448"/>
      <c r="F203" s="448"/>
      <c r="G203" s="448" t="s">
        <v>624</v>
      </c>
      <c r="H203" s="448"/>
      <c r="I203" s="448"/>
      <c r="J203" s="448"/>
      <c r="K203" s="448" t="s">
        <v>625</v>
      </c>
      <c r="L203" s="448"/>
      <c r="M203" s="448"/>
      <c r="N203" s="448"/>
      <c r="O203" s="448" t="s">
        <v>626</v>
      </c>
      <c r="P203" s="448"/>
      <c r="Q203" s="448"/>
      <c r="R203" s="449"/>
      <c r="S203" s="427" t="s">
        <v>648</v>
      </c>
    </row>
    <row r="204" spans="2:19" x14ac:dyDescent="0.3">
      <c r="B204" s="121" t="s">
        <v>360</v>
      </c>
      <c r="C204" s="434"/>
      <c r="D204" s="435"/>
      <c r="E204" s="435"/>
      <c r="F204" s="435"/>
      <c r="G204" s="435"/>
      <c r="H204" s="435"/>
      <c r="I204" s="435"/>
      <c r="J204" s="435"/>
      <c r="K204" s="435"/>
      <c r="L204" s="435"/>
      <c r="M204" s="435"/>
      <c r="N204" s="435"/>
      <c r="O204" s="435"/>
      <c r="P204" s="435"/>
      <c r="Q204" s="435"/>
      <c r="R204" s="436"/>
      <c r="S204" s="427"/>
    </row>
    <row r="205" spans="2:19" ht="14.25" thickBot="1" x14ac:dyDescent="0.35">
      <c r="B205" s="130" t="s">
        <v>631</v>
      </c>
      <c r="C205" s="437" t="s">
        <v>643</v>
      </c>
      <c r="D205" s="438"/>
      <c r="E205" s="438"/>
      <c r="F205" s="439"/>
      <c r="G205" s="437" t="s">
        <v>644</v>
      </c>
      <c r="H205" s="438"/>
      <c r="I205" s="438"/>
      <c r="J205" s="439"/>
      <c r="K205" s="437" t="s">
        <v>645</v>
      </c>
      <c r="L205" s="438"/>
      <c r="M205" s="438"/>
      <c r="N205" s="439"/>
      <c r="O205" s="437" t="s">
        <v>646</v>
      </c>
      <c r="P205" s="438"/>
      <c r="Q205" s="438"/>
      <c r="R205" s="440"/>
      <c r="S205" s="427"/>
    </row>
    <row r="206" spans="2:19" ht="13.5" customHeight="1" x14ac:dyDescent="0.3">
      <c r="B206" s="118" t="s">
        <v>637</v>
      </c>
      <c r="C206" s="425" t="s">
        <v>641</v>
      </c>
      <c r="D206" s="426"/>
      <c r="E206" s="426"/>
      <c r="F206" s="426"/>
      <c r="G206" s="426" t="s">
        <v>624</v>
      </c>
      <c r="H206" s="426"/>
      <c r="I206" s="426"/>
      <c r="J206" s="426"/>
      <c r="K206" s="426" t="s">
        <v>625</v>
      </c>
      <c r="L206" s="426"/>
      <c r="M206" s="426"/>
      <c r="N206" s="426"/>
      <c r="O206" s="426" t="s">
        <v>626</v>
      </c>
      <c r="P206" s="426"/>
      <c r="Q206" s="426"/>
      <c r="R206" s="450"/>
      <c r="S206" s="427" t="s">
        <v>649</v>
      </c>
    </row>
    <row r="207" spans="2:19" ht="13.5" customHeight="1" x14ac:dyDescent="0.3">
      <c r="B207" s="121" t="s">
        <v>360</v>
      </c>
      <c r="C207" s="429"/>
      <c r="D207" s="430"/>
      <c r="E207" s="430"/>
      <c r="F207" s="430"/>
      <c r="G207" s="430"/>
      <c r="H207" s="430"/>
      <c r="I207" s="430"/>
      <c r="J207" s="430"/>
      <c r="K207" s="430"/>
      <c r="L207" s="430"/>
      <c r="M207" s="430"/>
      <c r="N207" s="430"/>
      <c r="O207" s="430"/>
      <c r="P207" s="430"/>
      <c r="Q207" s="430"/>
      <c r="R207" s="431"/>
      <c r="S207" s="427"/>
    </row>
    <row r="208" spans="2:19" ht="14.25" thickBot="1" x14ac:dyDescent="0.35">
      <c r="B208" s="130" t="s">
        <v>638</v>
      </c>
      <c r="C208" s="441" t="s">
        <v>643</v>
      </c>
      <c r="D208" s="442"/>
      <c r="E208" s="442"/>
      <c r="F208" s="432"/>
      <c r="G208" s="441" t="s">
        <v>644</v>
      </c>
      <c r="H208" s="442"/>
      <c r="I208" s="442"/>
      <c r="J208" s="432"/>
      <c r="K208" s="441" t="s">
        <v>645</v>
      </c>
      <c r="L208" s="442"/>
      <c r="M208" s="442"/>
      <c r="N208" s="432"/>
      <c r="O208" s="441" t="s">
        <v>646</v>
      </c>
      <c r="P208" s="442"/>
      <c r="Q208" s="442"/>
      <c r="R208" s="443"/>
      <c r="S208" s="427"/>
    </row>
    <row r="209" spans="2:19" ht="14.25" thickBot="1" x14ac:dyDescent="0.35">
      <c r="B209" s="121" t="s">
        <v>360</v>
      </c>
      <c r="C209" s="444"/>
      <c r="D209" s="445"/>
      <c r="E209" s="445"/>
      <c r="F209" s="445"/>
      <c r="G209" s="445"/>
      <c r="H209" s="445"/>
      <c r="I209" s="445"/>
      <c r="J209" s="445"/>
      <c r="K209" s="445"/>
      <c r="L209" s="445"/>
      <c r="M209" s="445"/>
      <c r="N209" s="445"/>
      <c r="O209" s="445"/>
      <c r="P209" s="445"/>
      <c r="Q209" s="445"/>
      <c r="R209" s="446"/>
      <c r="S209" s="136"/>
    </row>
    <row r="210" spans="2:19" ht="13.5" customHeight="1" x14ac:dyDescent="0.3">
      <c r="B210" s="118" t="s">
        <v>639</v>
      </c>
      <c r="C210" s="447" t="s">
        <v>641</v>
      </c>
      <c r="D210" s="448"/>
      <c r="E210" s="448"/>
      <c r="F210" s="448"/>
      <c r="G210" s="448" t="s">
        <v>624</v>
      </c>
      <c r="H210" s="448"/>
      <c r="I210" s="448"/>
      <c r="J210" s="448"/>
      <c r="K210" s="448" t="s">
        <v>625</v>
      </c>
      <c r="L210" s="448"/>
      <c r="M210" s="448"/>
      <c r="N210" s="448"/>
      <c r="O210" s="448" t="s">
        <v>626</v>
      </c>
      <c r="P210" s="448"/>
      <c r="Q210" s="448"/>
      <c r="R210" s="449"/>
      <c r="S210" s="427" t="s">
        <v>650</v>
      </c>
    </row>
    <row r="211" spans="2:19" x14ac:dyDescent="0.3">
      <c r="B211" s="121" t="s">
        <v>360</v>
      </c>
      <c r="C211" s="434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6"/>
      <c r="S211" s="427"/>
    </row>
    <row r="212" spans="2:19" ht="14.25" thickBot="1" x14ac:dyDescent="0.35">
      <c r="B212" s="130" t="s">
        <v>365</v>
      </c>
      <c r="C212" s="437" t="s">
        <v>643</v>
      </c>
      <c r="D212" s="438"/>
      <c r="E212" s="438"/>
      <c r="F212" s="439"/>
      <c r="G212" s="437" t="s">
        <v>644</v>
      </c>
      <c r="H212" s="438"/>
      <c r="I212" s="438"/>
      <c r="J212" s="439"/>
      <c r="K212" s="437" t="s">
        <v>645</v>
      </c>
      <c r="L212" s="438"/>
      <c r="M212" s="438"/>
      <c r="N212" s="439"/>
      <c r="O212" s="437" t="s">
        <v>646</v>
      </c>
      <c r="P212" s="438"/>
      <c r="Q212" s="438"/>
      <c r="R212" s="440"/>
      <c r="S212" s="427"/>
    </row>
  </sheetData>
  <mergeCells count="156">
    <mergeCell ref="G163:J163"/>
    <mergeCell ref="K163:N163"/>
    <mergeCell ref="O163:R163"/>
    <mergeCell ref="C161:F161"/>
    <mergeCell ref="G161:J161"/>
    <mergeCell ref="K161:N161"/>
    <mergeCell ref="O161:R161"/>
    <mergeCell ref="S161:S163"/>
    <mergeCell ref="C162:F162"/>
    <mergeCell ref="G162:J162"/>
    <mergeCell ref="K162:N162"/>
    <mergeCell ref="O162:R162"/>
    <mergeCell ref="C163:F163"/>
    <mergeCell ref="K159:N159"/>
    <mergeCell ref="O159:R159"/>
    <mergeCell ref="C160:F160"/>
    <mergeCell ref="G160:J160"/>
    <mergeCell ref="K160:N160"/>
    <mergeCell ref="O160:R160"/>
    <mergeCell ref="C157:F157"/>
    <mergeCell ref="G157:J157"/>
    <mergeCell ref="K157:N157"/>
    <mergeCell ref="O157:R157"/>
    <mergeCell ref="C154:F154"/>
    <mergeCell ref="G154:J154"/>
    <mergeCell ref="K154:N154"/>
    <mergeCell ref="O154:R154"/>
    <mergeCell ref="C152:F152"/>
    <mergeCell ref="G152:J152"/>
    <mergeCell ref="K152:N152"/>
    <mergeCell ref="O152:R152"/>
    <mergeCell ref="S157:S159"/>
    <mergeCell ref="C158:F158"/>
    <mergeCell ref="G158:J158"/>
    <mergeCell ref="K158:N158"/>
    <mergeCell ref="O158:R158"/>
    <mergeCell ref="C159:F159"/>
    <mergeCell ref="S154:S156"/>
    <mergeCell ref="C155:F155"/>
    <mergeCell ref="G155:J155"/>
    <mergeCell ref="K155:N155"/>
    <mergeCell ref="O155:R155"/>
    <mergeCell ref="C156:F156"/>
    <mergeCell ref="G156:J156"/>
    <mergeCell ref="K156:N156"/>
    <mergeCell ref="O156:R156"/>
    <mergeCell ref="G159:J159"/>
    <mergeCell ref="C95:C96"/>
    <mergeCell ref="E95:H96"/>
    <mergeCell ref="S120:S133"/>
    <mergeCell ref="C150:F150"/>
    <mergeCell ref="G150:J150"/>
    <mergeCell ref="K150:N150"/>
    <mergeCell ref="O150:R150"/>
    <mergeCell ref="S150:S153"/>
    <mergeCell ref="O151:R151"/>
    <mergeCell ref="K151:N151"/>
    <mergeCell ref="G151:J151"/>
    <mergeCell ref="C151:F151"/>
    <mergeCell ref="S134:S149"/>
    <mergeCell ref="C153:F153"/>
    <mergeCell ref="G153:J153"/>
    <mergeCell ref="K153:N153"/>
    <mergeCell ref="O153:R153"/>
    <mergeCell ref="C91:C92"/>
    <mergeCell ref="E91:H92"/>
    <mergeCell ref="C93:C94"/>
    <mergeCell ref="E93:H94"/>
    <mergeCell ref="C83:C84"/>
    <mergeCell ref="E83:H84"/>
    <mergeCell ref="C85:C86"/>
    <mergeCell ref="E85:H86"/>
    <mergeCell ref="C87:C88"/>
    <mergeCell ref="E87:H88"/>
    <mergeCell ref="C81:C82"/>
    <mergeCell ref="E81:H82"/>
    <mergeCell ref="E9:F9"/>
    <mergeCell ref="G9:N9"/>
    <mergeCell ref="C73:C74"/>
    <mergeCell ref="E73:H74"/>
    <mergeCell ref="C75:C76"/>
    <mergeCell ref="E75:H76"/>
    <mergeCell ref="C89:C90"/>
    <mergeCell ref="E89:H90"/>
    <mergeCell ref="E6:F6"/>
    <mergeCell ref="G6:N6"/>
    <mergeCell ref="E7:F7"/>
    <mergeCell ref="G7:N7"/>
    <mergeCell ref="E8:F8"/>
    <mergeCell ref="G8:N8"/>
    <mergeCell ref="C77:C78"/>
    <mergeCell ref="E77:H78"/>
    <mergeCell ref="C79:C80"/>
    <mergeCell ref="E79:H80"/>
    <mergeCell ref="S206:S208"/>
    <mergeCell ref="C203:F203"/>
    <mergeCell ref="G203:J203"/>
    <mergeCell ref="K203:N203"/>
    <mergeCell ref="O203:R203"/>
    <mergeCell ref="C204:F204"/>
    <mergeCell ref="G204:J204"/>
    <mergeCell ref="K204:N204"/>
    <mergeCell ref="O204:R204"/>
    <mergeCell ref="C205:F205"/>
    <mergeCell ref="G205:J205"/>
    <mergeCell ref="K205:N205"/>
    <mergeCell ref="O205:R205"/>
    <mergeCell ref="C206:F206"/>
    <mergeCell ref="G206:J206"/>
    <mergeCell ref="K206:N206"/>
    <mergeCell ref="O206:R206"/>
    <mergeCell ref="S203:S205"/>
    <mergeCell ref="C207:F207"/>
    <mergeCell ref="G207:J207"/>
    <mergeCell ref="K207:N207"/>
    <mergeCell ref="O207:R207"/>
    <mergeCell ref="C208:F208"/>
    <mergeCell ref="G208:J208"/>
    <mergeCell ref="K208:N208"/>
    <mergeCell ref="O208:R208"/>
    <mergeCell ref="C209:F209"/>
    <mergeCell ref="G209:J209"/>
    <mergeCell ref="K209:N209"/>
    <mergeCell ref="O209:R209"/>
    <mergeCell ref="C210:F210"/>
    <mergeCell ref="G210:J210"/>
    <mergeCell ref="K210:N210"/>
    <mergeCell ref="O210:R210"/>
    <mergeCell ref="S210:S212"/>
    <mergeCell ref="C211:F211"/>
    <mergeCell ref="G211:J211"/>
    <mergeCell ref="K211:N211"/>
    <mergeCell ref="O211:R211"/>
    <mergeCell ref="C212:F212"/>
    <mergeCell ref="G212:J212"/>
    <mergeCell ref="K212:N212"/>
    <mergeCell ref="O212:R212"/>
    <mergeCell ref="S169:S182"/>
    <mergeCell ref="S183:S198"/>
    <mergeCell ref="O199:R199"/>
    <mergeCell ref="S199:S202"/>
    <mergeCell ref="C200:F200"/>
    <mergeCell ref="G200:J200"/>
    <mergeCell ref="K200:N200"/>
    <mergeCell ref="O200:R200"/>
    <mergeCell ref="C201:F201"/>
    <mergeCell ref="G201:J201"/>
    <mergeCell ref="K201:N201"/>
    <mergeCell ref="O201:R201"/>
    <mergeCell ref="C202:F202"/>
    <mergeCell ref="G202:J202"/>
    <mergeCell ref="K202:N202"/>
    <mergeCell ref="O202:R202"/>
    <mergeCell ref="C199:F199"/>
    <mergeCell ref="G199:J199"/>
    <mergeCell ref="K199:N199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26F91-EABA-49D9-A57E-56ED0FB3DCAA}">
  <dimension ref="B2:J165"/>
  <sheetViews>
    <sheetView zoomScale="80" zoomScaleNormal="80" workbookViewId="0">
      <selection activeCell="I20" sqref="I20"/>
    </sheetView>
  </sheetViews>
  <sheetFormatPr defaultColWidth="9" defaultRowHeight="13.5" x14ac:dyDescent="0.3"/>
  <cols>
    <col min="1" max="1" width="3.625" style="9" customWidth="1"/>
    <col min="2" max="3" width="10.625" style="9" customWidth="1"/>
    <col min="4" max="4" width="25.75" style="9" customWidth="1"/>
    <col min="5" max="5" width="8.625" style="9" customWidth="1"/>
    <col min="6" max="6" width="64.25" style="9" customWidth="1"/>
    <col min="7" max="7" width="3.625" style="9" customWidth="1"/>
    <col min="8" max="8" width="34.375" style="9" customWidth="1"/>
    <col min="9" max="9" width="7.625" style="9" customWidth="1"/>
    <col min="10" max="10" width="12.625" style="9" customWidth="1"/>
    <col min="11" max="11" width="7.625" style="9" customWidth="1"/>
    <col min="12" max="12" width="20.625" style="9" customWidth="1"/>
    <col min="13" max="13" width="3.625" style="9" customWidth="1"/>
    <col min="14" max="14" width="6.625" style="9" customWidth="1"/>
    <col min="15" max="15" width="7.625" style="9" customWidth="1"/>
    <col min="16" max="16" width="12.625" style="9" customWidth="1"/>
    <col min="17" max="17" width="7.625" style="9" customWidth="1"/>
    <col min="18" max="18" width="20.625" style="9" customWidth="1"/>
    <col min="19" max="19" width="3.625" style="9" customWidth="1"/>
    <col min="20" max="16384" width="9" style="9"/>
  </cols>
  <sheetData>
    <row r="2" spans="2:10" ht="17.25" x14ac:dyDescent="0.3">
      <c r="B2" s="187" t="s">
        <v>1280</v>
      </c>
      <c r="H2" s="188" t="s">
        <v>1176</v>
      </c>
      <c r="I2" s="189" t="s">
        <v>867</v>
      </c>
      <c r="J2" s="190" t="s">
        <v>943</v>
      </c>
    </row>
    <row r="3" spans="2:10" x14ac:dyDescent="0.3">
      <c r="B3" s="1" t="s">
        <v>1177</v>
      </c>
      <c r="H3" s="191" t="s">
        <v>1178</v>
      </c>
      <c r="I3" s="192" t="s">
        <v>1179</v>
      </c>
      <c r="J3" s="9" t="s">
        <v>887</v>
      </c>
    </row>
    <row r="4" spans="2:10" ht="14.25" thickBot="1" x14ac:dyDescent="0.35">
      <c r="H4" s="193" t="s">
        <v>1180</v>
      </c>
      <c r="I4" s="194" t="s">
        <v>1181</v>
      </c>
      <c r="J4" s="195" t="s">
        <v>1182</v>
      </c>
    </row>
    <row r="5" spans="2:10" ht="27.75" thickBot="1" x14ac:dyDescent="0.35">
      <c r="B5" s="219" t="s">
        <v>1183</v>
      </c>
      <c r="C5" s="220" t="s">
        <v>1184</v>
      </c>
      <c r="D5" s="220" t="s">
        <v>1185</v>
      </c>
      <c r="E5" s="220" t="s">
        <v>1186</v>
      </c>
      <c r="F5" s="221" t="s">
        <v>390</v>
      </c>
    </row>
    <row r="6" spans="2:10" ht="15.6" customHeight="1" x14ac:dyDescent="0.3">
      <c r="B6" s="252">
        <v>0</v>
      </c>
      <c r="C6" s="256" t="s">
        <v>1182</v>
      </c>
      <c r="D6" s="256" t="s">
        <v>1269</v>
      </c>
      <c r="E6" s="253"/>
      <c r="F6" s="257"/>
    </row>
    <row r="7" spans="2:10" x14ac:dyDescent="0.3">
      <c r="B7" s="228">
        <v>1</v>
      </c>
      <c r="C7" s="199" t="s">
        <v>1182</v>
      </c>
      <c r="D7" s="199" t="s">
        <v>1189</v>
      </c>
      <c r="E7" s="199"/>
      <c r="F7" s="258"/>
    </row>
    <row r="8" spans="2:10" ht="17.45" customHeight="1" x14ac:dyDescent="0.3">
      <c r="B8" s="228">
        <v>2</v>
      </c>
      <c r="C8" s="199" t="s">
        <v>1182</v>
      </c>
      <c r="D8" s="199" t="s">
        <v>1190</v>
      </c>
      <c r="E8" s="199"/>
      <c r="F8" s="258"/>
    </row>
    <row r="9" spans="2:10" x14ac:dyDescent="0.3">
      <c r="B9" s="228">
        <v>3</v>
      </c>
      <c r="C9" s="199" t="s">
        <v>1182</v>
      </c>
      <c r="D9" s="199" t="s">
        <v>1270</v>
      </c>
      <c r="E9" s="199"/>
      <c r="F9" s="258"/>
    </row>
    <row r="10" spans="2:10" x14ac:dyDescent="0.3">
      <c r="B10" s="259">
        <v>4</v>
      </c>
      <c r="C10" s="200" t="s">
        <v>943</v>
      </c>
      <c r="D10" s="200" t="s">
        <v>1193</v>
      </c>
      <c r="E10" s="200" t="s">
        <v>1194</v>
      </c>
      <c r="F10" s="260" t="s">
        <v>1195</v>
      </c>
    </row>
    <row r="11" spans="2:10" x14ac:dyDescent="0.3">
      <c r="B11" s="259">
        <v>5</v>
      </c>
      <c r="C11" s="200" t="s">
        <v>943</v>
      </c>
      <c r="D11" s="200" t="s">
        <v>1196</v>
      </c>
      <c r="E11" s="200" t="s">
        <v>1194</v>
      </c>
      <c r="F11" s="260" t="s">
        <v>1197</v>
      </c>
    </row>
    <row r="12" spans="2:10" x14ac:dyDescent="0.3">
      <c r="B12" s="244">
        <v>6</v>
      </c>
      <c r="C12" s="201" t="s">
        <v>867</v>
      </c>
      <c r="D12" s="201" t="s">
        <v>1198</v>
      </c>
      <c r="E12" s="201" t="s">
        <v>1192</v>
      </c>
      <c r="F12" s="261" t="s">
        <v>1199</v>
      </c>
      <c r="H12" s="196"/>
    </row>
    <row r="13" spans="2:10" x14ac:dyDescent="0.3">
      <c r="B13" s="228">
        <v>7</v>
      </c>
      <c r="C13" s="199" t="s">
        <v>1182</v>
      </c>
      <c r="D13" s="199" t="s">
        <v>1200</v>
      </c>
      <c r="E13" s="199"/>
      <c r="F13" s="258"/>
    </row>
    <row r="14" spans="2:10" x14ac:dyDescent="0.3">
      <c r="B14" s="262">
        <v>8</v>
      </c>
      <c r="C14" s="202" t="s">
        <v>1201</v>
      </c>
      <c r="D14" s="202" t="s">
        <v>1202</v>
      </c>
      <c r="E14" s="202" t="s">
        <v>1203</v>
      </c>
      <c r="F14" s="263" t="s">
        <v>1204</v>
      </c>
    </row>
    <row r="15" spans="2:10" x14ac:dyDescent="0.3">
      <c r="B15" s="248">
        <v>9</v>
      </c>
      <c r="C15" s="203" t="s">
        <v>1205</v>
      </c>
      <c r="D15" s="203" t="s">
        <v>1206</v>
      </c>
      <c r="E15" s="203" t="s">
        <v>1203</v>
      </c>
      <c r="F15" s="494" t="s">
        <v>1286</v>
      </c>
    </row>
    <row r="16" spans="2:10" x14ac:dyDescent="0.3">
      <c r="B16" s="248">
        <v>10</v>
      </c>
      <c r="C16" s="203" t="s">
        <v>1205</v>
      </c>
      <c r="D16" s="203" t="s">
        <v>1207</v>
      </c>
      <c r="E16" s="203" t="s">
        <v>1188</v>
      </c>
      <c r="F16" s="495"/>
    </row>
    <row r="17" spans="2:6" ht="50.1" customHeight="1" x14ac:dyDescent="0.3">
      <c r="B17" s="227">
        <v>11</v>
      </c>
      <c r="C17" s="205" t="s">
        <v>887</v>
      </c>
      <c r="D17" s="205" t="s">
        <v>1300</v>
      </c>
      <c r="E17" s="204" t="s">
        <v>1188</v>
      </c>
      <c r="F17" s="488" t="s">
        <v>1373</v>
      </c>
    </row>
    <row r="18" spans="2:6" ht="50.1" customHeight="1" x14ac:dyDescent="0.3">
      <c r="B18" s="227">
        <v>12</v>
      </c>
      <c r="C18" s="205" t="s">
        <v>887</v>
      </c>
      <c r="D18" s="205" t="s">
        <v>1301</v>
      </c>
      <c r="E18" s="204" t="s">
        <v>1188</v>
      </c>
      <c r="F18" s="488"/>
    </row>
    <row r="19" spans="2:6" x14ac:dyDescent="0.3">
      <c r="B19" s="255">
        <v>13</v>
      </c>
      <c r="C19" s="207" t="s">
        <v>1181</v>
      </c>
      <c r="D19" s="206" t="s">
        <v>1209</v>
      </c>
      <c r="E19" s="207" t="s">
        <v>1210</v>
      </c>
      <c r="F19" s="499" t="s">
        <v>1211</v>
      </c>
    </row>
    <row r="20" spans="2:6" ht="17.45" customHeight="1" x14ac:dyDescent="0.3">
      <c r="B20" s="255">
        <v>14</v>
      </c>
      <c r="C20" s="207" t="s">
        <v>1181</v>
      </c>
      <c r="D20" s="206" t="s">
        <v>1212</v>
      </c>
      <c r="E20" s="206"/>
      <c r="F20" s="499"/>
    </row>
    <row r="21" spans="2:6" ht="18" customHeight="1" thickBot="1" x14ac:dyDescent="0.35">
      <c r="B21" s="264">
        <v>15</v>
      </c>
      <c r="C21" s="265" t="s">
        <v>1181</v>
      </c>
      <c r="D21" s="266" t="s">
        <v>1213</v>
      </c>
      <c r="E21" s="266"/>
      <c r="F21" s="500"/>
    </row>
    <row r="22" spans="2:6" ht="14.25" thickBot="1" x14ac:dyDescent="0.35"/>
    <row r="23" spans="2:6" ht="27.75" thickBot="1" x14ac:dyDescent="0.35">
      <c r="B23" s="219" t="s">
        <v>1214</v>
      </c>
      <c r="C23" s="220" t="s">
        <v>1184</v>
      </c>
      <c r="D23" s="220" t="s">
        <v>1185</v>
      </c>
      <c r="E23" s="220" t="s">
        <v>1186</v>
      </c>
      <c r="F23" s="221" t="s">
        <v>390</v>
      </c>
    </row>
    <row r="24" spans="2:6" ht="15.6" customHeight="1" x14ac:dyDescent="0.3">
      <c r="B24" s="252">
        <v>0</v>
      </c>
      <c r="C24" s="253" t="s">
        <v>1182</v>
      </c>
      <c r="D24" s="253" t="s">
        <v>1215</v>
      </c>
      <c r="E24" s="253"/>
      <c r="F24" s="254"/>
    </row>
    <row r="25" spans="2:6" x14ac:dyDescent="0.3">
      <c r="B25" s="228">
        <v>1</v>
      </c>
      <c r="C25" s="199" t="s">
        <v>1182</v>
      </c>
      <c r="D25" s="199" t="s">
        <v>1216</v>
      </c>
      <c r="E25" s="199"/>
      <c r="F25" s="229"/>
    </row>
    <row r="26" spans="2:6" x14ac:dyDescent="0.3">
      <c r="B26" s="227">
        <v>2</v>
      </c>
      <c r="C26" s="205" t="s">
        <v>1217</v>
      </c>
      <c r="D26" s="204" t="s">
        <v>1218</v>
      </c>
      <c r="E26" s="204" t="s">
        <v>1188</v>
      </c>
      <c r="F26" s="230" t="s">
        <v>1219</v>
      </c>
    </row>
    <row r="27" spans="2:6" x14ac:dyDescent="0.3">
      <c r="B27" s="255">
        <v>3</v>
      </c>
      <c r="C27" s="207" t="s">
        <v>1181</v>
      </c>
      <c r="D27" s="206" t="s">
        <v>1220</v>
      </c>
      <c r="E27" s="206"/>
      <c r="F27" s="499" t="s">
        <v>1211</v>
      </c>
    </row>
    <row r="28" spans="2:6" x14ac:dyDescent="0.3">
      <c r="B28" s="255">
        <v>4</v>
      </c>
      <c r="C28" s="207" t="s">
        <v>1181</v>
      </c>
      <c r="D28" s="206" t="s">
        <v>1221</v>
      </c>
      <c r="E28" s="206"/>
      <c r="F28" s="499"/>
    </row>
    <row r="29" spans="2:6" x14ac:dyDescent="0.3">
      <c r="B29" s="227">
        <v>5</v>
      </c>
      <c r="C29" s="205" t="s">
        <v>887</v>
      </c>
      <c r="D29" s="205" t="s">
        <v>1187</v>
      </c>
      <c r="E29" s="204" t="s">
        <v>1188</v>
      </c>
      <c r="F29" s="230" t="s">
        <v>1208</v>
      </c>
    </row>
    <row r="30" spans="2:6" x14ac:dyDescent="0.3">
      <c r="B30" s="227">
        <v>6</v>
      </c>
      <c r="C30" s="205" t="s">
        <v>887</v>
      </c>
      <c r="D30" s="205" t="s">
        <v>1187</v>
      </c>
      <c r="E30" s="204" t="s">
        <v>1188</v>
      </c>
      <c r="F30" s="230" t="s">
        <v>1208</v>
      </c>
    </row>
    <row r="31" spans="2:6" ht="15.6" customHeight="1" x14ac:dyDescent="0.3">
      <c r="B31" s="227">
        <v>7</v>
      </c>
      <c r="C31" s="205" t="s">
        <v>887</v>
      </c>
      <c r="D31" s="205" t="s">
        <v>1187</v>
      </c>
      <c r="E31" s="204" t="s">
        <v>1188</v>
      </c>
      <c r="F31" s="230" t="s">
        <v>1208</v>
      </c>
    </row>
    <row r="32" spans="2:6" x14ac:dyDescent="0.3">
      <c r="B32" s="228">
        <v>8</v>
      </c>
      <c r="C32" s="199" t="s">
        <v>1182</v>
      </c>
      <c r="D32" s="199" t="s">
        <v>1254</v>
      </c>
      <c r="E32" s="199"/>
      <c r="F32" s="229"/>
    </row>
    <row r="33" spans="2:6" x14ac:dyDescent="0.3">
      <c r="B33" s="227">
        <v>9</v>
      </c>
      <c r="C33" s="205" t="s">
        <v>887</v>
      </c>
      <c r="D33" s="205" t="s">
        <v>1187</v>
      </c>
      <c r="E33" s="204" t="s">
        <v>1188</v>
      </c>
      <c r="F33" s="230" t="s">
        <v>1208</v>
      </c>
    </row>
    <row r="34" spans="2:6" ht="15.6" customHeight="1" x14ac:dyDescent="0.3">
      <c r="B34" s="248">
        <v>10</v>
      </c>
      <c r="C34" s="203" t="s">
        <v>1222</v>
      </c>
      <c r="D34" s="203" t="s">
        <v>1223</v>
      </c>
      <c r="E34" s="203" t="s">
        <v>1203</v>
      </c>
      <c r="F34" s="494" t="s">
        <v>1281</v>
      </c>
    </row>
    <row r="35" spans="2:6" x14ac:dyDescent="0.3">
      <c r="B35" s="248">
        <v>11</v>
      </c>
      <c r="C35" s="203" t="s">
        <v>1222</v>
      </c>
      <c r="D35" s="203" t="s">
        <v>1224</v>
      </c>
      <c r="E35" s="203" t="s">
        <v>1188</v>
      </c>
      <c r="F35" s="495"/>
    </row>
    <row r="36" spans="2:6" x14ac:dyDescent="0.3">
      <c r="B36" s="228">
        <v>12</v>
      </c>
      <c r="C36" s="199" t="s">
        <v>1182</v>
      </c>
      <c r="D36" s="199" t="s">
        <v>1282</v>
      </c>
      <c r="E36" s="199"/>
      <c r="F36" s="229"/>
    </row>
    <row r="37" spans="2:6" x14ac:dyDescent="0.3">
      <c r="B37" s="228">
        <v>13</v>
      </c>
      <c r="C37" s="199" t="s">
        <v>1182</v>
      </c>
      <c r="D37" s="199" t="s">
        <v>1283</v>
      </c>
      <c r="E37" s="199"/>
      <c r="F37" s="229"/>
    </row>
    <row r="38" spans="2:6" x14ac:dyDescent="0.3">
      <c r="B38" s="227">
        <v>14</v>
      </c>
      <c r="C38" s="205" t="s">
        <v>887</v>
      </c>
      <c r="D38" s="205" t="s">
        <v>1187</v>
      </c>
      <c r="E38" s="204" t="s">
        <v>1188</v>
      </c>
      <c r="F38" s="230" t="s">
        <v>1208</v>
      </c>
    </row>
    <row r="39" spans="2:6" ht="14.25" thickBot="1" x14ac:dyDescent="0.35">
      <c r="B39" s="239">
        <v>15</v>
      </c>
      <c r="C39" s="240" t="s">
        <v>887</v>
      </c>
      <c r="D39" s="240" t="s">
        <v>1187</v>
      </c>
      <c r="E39" s="241" t="s">
        <v>1188</v>
      </c>
      <c r="F39" s="242" t="s">
        <v>1208</v>
      </c>
    </row>
    <row r="40" spans="2:6" ht="14.25" thickBot="1" x14ac:dyDescent="0.35"/>
    <row r="41" spans="2:6" ht="27.75" thickBot="1" x14ac:dyDescent="0.35">
      <c r="B41" s="219" t="s">
        <v>1225</v>
      </c>
      <c r="C41" s="220" t="s">
        <v>1184</v>
      </c>
      <c r="D41" s="220" t="s">
        <v>1185</v>
      </c>
      <c r="E41" s="220" t="s">
        <v>1186</v>
      </c>
      <c r="F41" s="221" t="s">
        <v>390</v>
      </c>
    </row>
    <row r="42" spans="2:6" x14ac:dyDescent="0.3">
      <c r="B42" s="249">
        <v>0</v>
      </c>
      <c r="C42" s="250" t="s">
        <v>867</v>
      </c>
      <c r="D42" s="250" t="s">
        <v>1191</v>
      </c>
      <c r="E42" s="250" t="s">
        <v>1192</v>
      </c>
      <c r="F42" s="251" t="s">
        <v>1284</v>
      </c>
    </row>
    <row r="43" spans="2:6" x14ac:dyDescent="0.3">
      <c r="B43" s="228">
        <v>1</v>
      </c>
      <c r="C43" s="199" t="s">
        <v>1182</v>
      </c>
      <c r="D43" s="199" t="s">
        <v>1228</v>
      </c>
      <c r="E43" s="199"/>
      <c r="F43" s="229"/>
    </row>
    <row r="44" spans="2:6" x14ac:dyDescent="0.3">
      <c r="B44" s="228">
        <v>2</v>
      </c>
      <c r="C44" s="199" t="s">
        <v>1182</v>
      </c>
      <c r="D44" s="199" t="s">
        <v>1229</v>
      </c>
      <c r="E44" s="199"/>
      <c r="F44" s="229"/>
    </row>
    <row r="45" spans="2:6" x14ac:dyDescent="0.3">
      <c r="B45" s="228">
        <v>3</v>
      </c>
      <c r="C45" s="199" t="s">
        <v>1182</v>
      </c>
      <c r="D45" s="199" t="s">
        <v>1230</v>
      </c>
      <c r="E45" s="199"/>
      <c r="F45" s="229"/>
    </row>
    <row r="46" spans="2:6" x14ac:dyDescent="0.3">
      <c r="B46" s="228">
        <v>4</v>
      </c>
      <c r="C46" s="199" t="s">
        <v>1182</v>
      </c>
      <c r="D46" s="199" t="s">
        <v>1231</v>
      </c>
      <c r="E46" s="199"/>
      <c r="F46" s="229"/>
    </row>
    <row r="47" spans="2:6" x14ac:dyDescent="0.3">
      <c r="B47" s="228">
        <v>5</v>
      </c>
      <c r="C47" s="199" t="s">
        <v>1182</v>
      </c>
      <c r="D47" s="199" t="s">
        <v>1232</v>
      </c>
      <c r="E47" s="199"/>
      <c r="F47" s="229"/>
    </row>
    <row r="48" spans="2:6" x14ac:dyDescent="0.3">
      <c r="B48" s="248">
        <v>6</v>
      </c>
      <c r="C48" s="203" t="s">
        <v>1233</v>
      </c>
      <c r="D48" s="203" t="s">
        <v>1234</v>
      </c>
      <c r="E48" s="203" t="s">
        <v>1203</v>
      </c>
      <c r="F48" s="494" t="s">
        <v>1285</v>
      </c>
    </row>
    <row r="49" spans="2:6" x14ac:dyDescent="0.3">
      <c r="B49" s="248">
        <v>7</v>
      </c>
      <c r="C49" s="203" t="s">
        <v>1233</v>
      </c>
      <c r="D49" s="203" t="s">
        <v>1235</v>
      </c>
      <c r="E49" s="203" t="s">
        <v>1188</v>
      </c>
      <c r="F49" s="495"/>
    </row>
    <row r="50" spans="2:6" ht="15.6" customHeight="1" x14ac:dyDescent="0.3">
      <c r="B50" s="246">
        <v>8</v>
      </c>
      <c r="C50" s="209" t="s">
        <v>1180</v>
      </c>
      <c r="D50" s="208" t="s">
        <v>1236</v>
      </c>
      <c r="E50" s="208" t="s">
        <v>1237</v>
      </c>
      <c r="F50" s="498" t="s">
        <v>1238</v>
      </c>
    </row>
    <row r="51" spans="2:6" x14ac:dyDescent="0.3">
      <c r="B51" s="246">
        <v>9</v>
      </c>
      <c r="C51" s="209" t="s">
        <v>1180</v>
      </c>
      <c r="D51" s="210" t="s">
        <v>1239</v>
      </c>
      <c r="E51" s="208" t="s">
        <v>1237</v>
      </c>
      <c r="F51" s="498"/>
    </row>
    <row r="52" spans="2:6" x14ac:dyDescent="0.3">
      <c r="B52" s="246">
        <v>10</v>
      </c>
      <c r="C52" s="209" t="s">
        <v>1180</v>
      </c>
      <c r="D52" s="208" t="s">
        <v>1240</v>
      </c>
      <c r="E52" s="208" t="s">
        <v>1237</v>
      </c>
      <c r="F52" s="498"/>
    </row>
    <row r="53" spans="2:6" x14ac:dyDescent="0.3">
      <c r="B53" s="246">
        <v>11</v>
      </c>
      <c r="C53" s="209" t="s">
        <v>1180</v>
      </c>
      <c r="D53" s="210" t="s">
        <v>1241</v>
      </c>
      <c r="E53" s="208" t="s">
        <v>1237</v>
      </c>
      <c r="F53" s="498"/>
    </row>
    <row r="54" spans="2:6" x14ac:dyDescent="0.3">
      <c r="B54" s="246">
        <v>12</v>
      </c>
      <c r="C54" s="209" t="s">
        <v>1180</v>
      </c>
      <c r="D54" s="210" t="s">
        <v>1242</v>
      </c>
      <c r="E54" s="208" t="s">
        <v>1203</v>
      </c>
      <c r="F54" s="498"/>
    </row>
    <row r="55" spans="2:6" ht="54" x14ac:dyDescent="0.3">
      <c r="B55" s="227">
        <v>13</v>
      </c>
      <c r="C55" s="205" t="s">
        <v>887</v>
      </c>
      <c r="D55" s="211" t="s">
        <v>1243</v>
      </c>
      <c r="E55" s="204" t="s">
        <v>1188</v>
      </c>
      <c r="F55" s="237" t="s">
        <v>1244</v>
      </c>
    </row>
    <row r="56" spans="2:6" x14ac:dyDescent="0.3">
      <c r="B56" s="227">
        <v>14</v>
      </c>
      <c r="C56" s="205" t="s">
        <v>1245</v>
      </c>
      <c r="D56" s="204" t="s">
        <v>1246</v>
      </c>
      <c r="E56" s="204" t="s">
        <v>1188</v>
      </c>
      <c r="F56" s="489" t="s">
        <v>1247</v>
      </c>
    </row>
    <row r="57" spans="2:6" ht="18" customHeight="1" thickBot="1" x14ac:dyDescent="0.35">
      <c r="B57" s="239">
        <v>15</v>
      </c>
      <c r="C57" s="240" t="s">
        <v>1245</v>
      </c>
      <c r="D57" s="241" t="s">
        <v>1246</v>
      </c>
      <c r="E57" s="241" t="s">
        <v>1203</v>
      </c>
      <c r="F57" s="493"/>
    </row>
    <row r="58" spans="2:6" ht="14.25" thickBot="1" x14ac:dyDescent="0.35"/>
    <row r="59" spans="2:6" ht="27.75" thickBot="1" x14ac:dyDescent="0.35">
      <c r="B59" s="219" t="s">
        <v>1248</v>
      </c>
      <c r="C59" s="220" t="s">
        <v>1184</v>
      </c>
      <c r="D59" s="220" t="s">
        <v>1185</v>
      </c>
      <c r="E59" s="220" t="s">
        <v>1186</v>
      </c>
      <c r="F59" s="221" t="s">
        <v>390</v>
      </c>
    </row>
    <row r="60" spans="2:6" x14ac:dyDescent="0.3">
      <c r="B60" s="222">
        <v>0</v>
      </c>
      <c r="C60" s="223" t="s">
        <v>887</v>
      </c>
      <c r="D60" s="223" t="s">
        <v>1187</v>
      </c>
      <c r="E60" s="224" t="s">
        <v>1188</v>
      </c>
      <c r="F60" s="225" t="s">
        <v>1208</v>
      </c>
    </row>
    <row r="61" spans="2:6" x14ac:dyDescent="0.3">
      <c r="B61" s="227">
        <v>1</v>
      </c>
      <c r="C61" s="205" t="s">
        <v>887</v>
      </c>
      <c r="D61" s="205" t="s">
        <v>1187</v>
      </c>
      <c r="E61" s="204" t="s">
        <v>1188</v>
      </c>
      <c r="F61" s="230" t="s">
        <v>1208</v>
      </c>
    </row>
    <row r="62" spans="2:6" x14ac:dyDescent="0.3">
      <c r="B62" s="246">
        <v>2</v>
      </c>
      <c r="C62" s="209" t="s">
        <v>1180</v>
      </c>
      <c r="D62" s="210" t="s">
        <v>971</v>
      </c>
      <c r="E62" s="208"/>
      <c r="F62" s="247" t="s">
        <v>1249</v>
      </c>
    </row>
    <row r="63" spans="2:6" ht="15.6" customHeight="1" x14ac:dyDescent="0.3">
      <c r="B63" s="227">
        <v>3</v>
      </c>
      <c r="C63" s="205" t="s">
        <v>887</v>
      </c>
      <c r="D63" s="205" t="s">
        <v>1287</v>
      </c>
      <c r="E63" s="204" t="s">
        <v>1188</v>
      </c>
      <c r="F63" s="230" t="s">
        <v>1289</v>
      </c>
    </row>
    <row r="64" spans="2:6" x14ac:dyDescent="0.3">
      <c r="B64" s="227">
        <v>4</v>
      </c>
      <c r="C64" s="205" t="s">
        <v>887</v>
      </c>
      <c r="D64" s="205" t="s">
        <v>1288</v>
      </c>
      <c r="E64" s="204" t="s">
        <v>1188</v>
      </c>
      <c r="F64" s="230" t="s">
        <v>1290</v>
      </c>
    </row>
    <row r="65" spans="2:8" x14ac:dyDescent="0.3">
      <c r="B65" s="248">
        <v>5</v>
      </c>
      <c r="C65" s="203" t="s">
        <v>1250</v>
      </c>
      <c r="D65" s="203" t="s">
        <v>1251</v>
      </c>
      <c r="E65" s="203" t="s">
        <v>1203</v>
      </c>
      <c r="F65" s="494" t="s">
        <v>1291</v>
      </c>
    </row>
    <row r="66" spans="2:8" x14ac:dyDescent="0.3">
      <c r="B66" s="248">
        <v>6</v>
      </c>
      <c r="C66" s="203" t="s">
        <v>1250</v>
      </c>
      <c r="D66" s="203" t="s">
        <v>1252</v>
      </c>
      <c r="E66" s="203" t="s">
        <v>1188</v>
      </c>
      <c r="F66" s="495"/>
    </row>
    <row r="67" spans="2:8" ht="15.6" customHeight="1" x14ac:dyDescent="0.3">
      <c r="B67" s="227">
        <v>7</v>
      </c>
      <c r="C67" s="205" t="s">
        <v>887</v>
      </c>
      <c r="D67" s="205" t="s">
        <v>1187</v>
      </c>
      <c r="E67" s="204" t="s">
        <v>1188</v>
      </c>
      <c r="F67" s="230" t="s">
        <v>1208</v>
      </c>
    </row>
    <row r="68" spans="2:8" ht="15.6" customHeight="1" x14ac:dyDescent="0.3">
      <c r="B68" s="227">
        <v>8</v>
      </c>
      <c r="C68" s="205" t="s">
        <v>887</v>
      </c>
      <c r="D68" s="212" t="s">
        <v>1292</v>
      </c>
      <c r="E68" s="204" t="s">
        <v>1188</v>
      </c>
      <c r="F68" s="488" t="s">
        <v>1303</v>
      </c>
    </row>
    <row r="69" spans="2:8" ht="15.6" customHeight="1" x14ac:dyDescent="0.3">
      <c r="B69" s="227">
        <v>9</v>
      </c>
      <c r="C69" s="205" t="s">
        <v>887</v>
      </c>
      <c r="D69" s="212" t="s">
        <v>1293</v>
      </c>
      <c r="E69" s="204" t="s">
        <v>1188</v>
      </c>
      <c r="F69" s="488"/>
    </row>
    <row r="70" spans="2:8" ht="15.6" customHeight="1" x14ac:dyDescent="0.3">
      <c r="B70" s="227">
        <v>10</v>
      </c>
      <c r="C70" s="205" t="s">
        <v>887</v>
      </c>
      <c r="D70" s="212" t="s">
        <v>1294</v>
      </c>
      <c r="E70" s="204" t="s">
        <v>1188</v>
      </c>
      <c r="F70" s="488"/>
    </row>
    <row r="71" spans="2:8" ht="15.6" customHeight="1" x14ac:dyDescent="0.3">
      <c r="B71" s="227">
        <v>11</v>
      </c>
      <c r="C71" s="205" t="s">
        <v>887</v>
      </c>
      <c r="D71" s="204" t="s">
        <v>1295</v>
      </c>
      <c r="E71" s="204" t="s">
        <v>1188</v>
      </c>
      <c r="F71" s="488"/>
    </row>
    <row r="72" spans="2:8" ht="15.6" customHeight="1" x14ac:dyDescent="0.3">
      <c r="B72" s="227">
        <v>12</v>
      </c>
      <c r="C72" s="205" t="s">
        <v>887</v>
      </c>
      <c r="D72" s="204" t="s">
        <v>1296</v>
      </c>
      <c r="E72" s="204" t="s">
        <v>1188</v>
      </c>
      <c r="F72" s="488"/>
      <c r="H72" s="198"/>
    </row>
    <row r="73" spans="2:8" ht="15.6" customHeight="1" x14ac:dyDescent="0.3">
      <c r="B73" s="227">
        <v>13</v>
      </c>
      <c r="C73" s="205" t="s">
        <v>887</v>
      </c>
      <c r="D73" s="204" t="s">
        <v>1297</v>
      </c>
      <c r="E73" s="204" t="s">
        <v>1188</v>
      </c>
      <c r="F73" s="488"/>
      <c r="H73" s="198"/>
    </row>
    <row r="74" spans="2:8" ht="15.6" customHeight="1" x14ac:dyDescent="0.3">
      <c r="B74" s="227">
        <v>14</v>
      </c>
      <c r="C74" s="205" t="s">
        <v>887</v>
      </c>
      <c r="D74" s="204" t="s">
        <v>1298</v>
      </c>
      <c r="E74" s="204" t="s">
        <v>1188</v>
      </c>
      <c r="F74" s="488"/>
      <c r="H74" s="198"/>
    </row>
    <row r="75" spans="2:8" ht="15.6" customHeight="1" thickBot="1" x14ac:dyDescent="0.35">
      <c r="B75" s="239">
        <v>15</v>
      </c>
      <c r="C75" s="240" t="s">
        <v>887</v>
      </c>
      <c r="D75" s="241" t="s">
        <v>1299</v>
      </c>
      <c r="E75" s="241" t="s">
        <v>1188</v>
      </c>
      <c r="F75" s="491"/>
      <c r="H75" s="198"/>
    </row>
    <row r="76" spans="2:8" ht="14.25" thickBot="1" x14ac:dyDescent="0.35"/>
    <row r="77" spans="2:8" ht="27.75" thickBot="1" x14ac:dyDescent="0.35">
      <c r="B77" s="219" t="s">
        <v>1253</v>
      </c>
      <c r="C77" s="220" t="s">
        <v>1184</v>
      </c>
      <c r="D77" s="220" t="s">
        <v>1185</v>
      </c>
      <c r="E77" s="220" t="s">
        <v>1186</v>
      </c>
      <c r="F77" s="221" t="s">
        <v>390</v>
      </c>
    </row>
    <row r="78" spans="2:8" ht="17.45" customHeight="1" x14ac:dyDescent="0.3">
      <c r="B78" s="222">
        <v>0</v>
      </c>
      <c r="C78" s="223" t="s">
        <v>887</v>
      </c>
      <c r="D78" s="224" t="s">
        <v>1302</v>
      </c>
      <c r="E78" s="224" t="s">
        <v>1188</v>
      </c>
      <c r="F78" s="492" t="s">
        <v>1263</v>
      </c>
    </row>
    <row r="79" spans="2:8" ht="17.45" customHeight="1" x14ac:dyDescent="0.3">
      <c r="B79" s="227">
        <v>1</v>
      </c>
      <c r="C79" s="205" t="s">
        <v>887</v>
      </c>
      <c r="D79" s="204" t="s">
        <v>1304</v>
      </c>
      <c r="E79" s="204" t="s">
        <v>1188</v>
      </c>
      <c r="F79" s="488"/>
    </row>
    <row r="80" spans="2:8" ht="17.45" customHeight="1" x14ac:dyDescent="0.3">
      <c r="B80" s="227">
        <v>2</v>
      </c>
      <c r="C80" s="205" t="s">
        <v>887</v>
      </c>
      <c r="D80" s="204" t="s">
        <v>1305</v>
      </c>
      <c r="E80" s="204" t="s">
        <v>1188</v>
      </c>
      <c r="F80" s="488"/>
    </row>
    <row r="81" spans="2:6" ht="17.45" customHeight="1" x14ac:dyDescent="0.3">
      <c r="B81" s="227">
        <v>3</v>
      </c>
      <c r="C81" s="205" t="s">
        <v>887</v>
      </c>
      <c r="D81" s="204" t="s">
        <v>1306</v>
      </c>
      <c r="E81" s="204" t="s">
        <v>1188</v>
      </c>
      <c r="F81" s="488"/>
    </row>
    <row r="82" spans="2:6" ht="17.45" customHeight="1" x14ac:dyDescent="0.3">
      <c r="B82" s="227">
        <v>4</v>
      </c>
      <c r="C82" s="205" t="s">
        <v>887</v>
      </c>
      <c r="D82" s="204" t="s">
        <v>1307</v>
      </c>
      <c r="E82" s="204" t="s">
        <v>1188</v>
      </c>
      <c r="F82" s="488"/>
    </row>
    <row r="83" spans="2:6" ht="17.45" customHeight="1" x14ac:dyDescent="0.3">
      <c r="B83" s="227">
        <v>5</v>
      </c>
      <c r="C83" s="205" t="s">
        <v>887</v>
      </c>
      <c r="D83" s="204" t="s">
        <v>1308</v>
      </c>
      <c r="E83" s="204" t="s">
        <v>1188</v>
      </c>
      <c r="F83" s="488"/>
    </row>
    <row r="84" spans="2:6" ht="17.45" customHeight="1" x14ac:dyDescent="0.3">
      <c r="B84" s="227">
        <v>6</v>
      </c>
      <c r="C84" s="205" t="s">
        <v>887</v>
      </c>
      <c r="D84" s="204" t="s">
        <v>1309</v>
      </c>
      <c r="E84" s="204" t="s">
        <v>1188</v>
      </c>
      <c r="F84" s="488"/>
    </row>
    <row r="85" spans="2:6" ht="17.45" customHeight="1" x14ac:dyDescent="0.3">
      <c r="B85" s="227">
        <v>7</v>
      </c>
      <c r="C85" s="205" t="s">
        <v>887</v>
      </c>
      <c r="D85" s="204" t="s">
        <v>1310</v>
      </c>
      <c r="E85" s="204" t="s">
        <v>1188</v>
      </c>
      <c r="F85" s="488"/>
    </row>
    <row r="86" spans="2:6" ht="17.45" customHeight="1" x14ac:dyDescent="0.3">
      <c r="B86" s="227">
        <v>8</v>
      </c>
      <c r="C86" s="205" t="s">
        <v>887</v>
      </c>
      <c r="D86" s="211" t="s">
        <v>1311</v>
      </c>
      <c r="E86" s="204" t="s">
        <v>1203</v>
      </c>
      <c r="F86" s="489" t="s">
        <v>1315</v>
      </c>
    </row>
    <row r="87" spans="2:6" ht="17.45" customHeight="1" x14ac:dyDescent="0.3">
      <c r="B87" s="227">
        <v>9</v>
      </c>
      <c r="C87" s="205" t="s">
        <v>887</v>
      </c>
      <c r="D87" s="211" t="s">
        <v>1312</v>
      </c>
      <c r="E87" s="204" t="s">
        <v>1203</v>
      </c>
      <c r="F87" s="489"/>
    </row>
    <row r="88" spans="2:6" ht="17.45" customHeight="1" x14ac:dyDescent="0.3">
      <c r="B88" s="227">
        <v>10</v>
      </c>
      <c r="C88" s="205" t="s">
        <v>887</v>
      </c>
      <c r="D88" s="211" t="s">
        <v>1313</v>
      </c>
      <c r="E88" s="204" t="s">
        <v>1203</v>
      </c>
      <c r="F88" s="489"/>
    </row>
    <row r="89" spans="2:6" ht="17.45" customHeight="1" x14ac:dyDescent="0.3">
      <c r="B89" s="227">
        <v>11</v>
      </c>
      <c r="C89" s="205" t="s">
        <v>887</v>
      </c>
      <c r="D89" s="211" t="s">
        <v>1314</v>
      </c>
      <c r="E89" s="204" t="s">
        <v>1203</v>
      </c>
      <c r="F89" s="489"/>
    </row>
    <row r="90" spans="2:6" ht="17.45" customHeight="1" x14ac:dyDescent="0.3">
      <c r="B90" s="227">
        <v>12</v>
      </c>
      <c r="C90" s="205" t="s">
        <v>887</v>
      </c>
      <c r="D90" s="205" t="s">
        <v>1187</v>
      </c>
      <c r="E90" s="204" t="s">
        <v>1188</v>
      </c>
      <c r="F90" s="230" t="s">
        <v>1208</v>
      </c>
    </row>
    <row r="91" spans="2:6" ht="17.45" customHeight="1" x14ac:dyDescent="0.3">
      <c r="B91" s="227">
        <v>13</v>
      </c>
      <c r="C91" s="205" t="s">
        <v>887</v>
      </c>
      <c r="D91" s="205" t="s">
        <v>1187</v>
      </c>
      <c r="E91" s="204" t="s">
        <v>1188</v>
      </c>
      <c r="F91" s="230" t="s">
        <v>1208</v>
      </c>
    </row>
    <row r="92" spans="2:6" ht="17.45" customHeight="1" x14ac:dyDescent="0.3">
      <c r="B92" s="227">
        <v>14</v>
      </c>
      <c r="C92" s="205" t="s">
        <v>887</v>
      </c>
      <c r="D92" s="204" t="s">
        <v>1316</v>
      </c>
      <c r="E92" s="204" t="s">
        <v>1203</v>
      </c>
      <c r="F92" s="488" t="s">
        <v>1318</v>
      </c>
    </row>
    <row r="93" spans="2:6" ht="17.45" customHeight="1" thickBot="1" x14ac:dyDescent="0.35">
      <c r="B93" s="239">
        <v>15</v>
      </c>
      <c r="C93" s="240" t="s">
        <v>887</v>
      </c>
      <c r="D93" s="240" t="s">
        <v>1317</v>
      </c>
      <c r="E93" s="241" t="s">
        <v>1203</v>
      </c>
      <c r="F93" s="491"/>
    </row>
    <row r="94" spans="2:6" ht="14.25" thickBot="1" x14ac:dyDescent="0.35"/>
    <row r="95" spans="2:6" ht="27.75" thickBot="1" x14ac:dyDescent="0.35">
      <c r="B95" s="219" t="s">
        <v>1255</v>
      </c>
      <c r="C95" s="220" t="s">
        <v>1184</v>
      </c>
      <c r="D95" s="220" t="s">
        <v>1185</v>
      </c>
      <c r="E95" s="220" t="s">
        <v>1186</v>
      </c>
      <c r="F95" s="221" t="s">
        <v>390</v>
      </c>
    </row>
    <row r="96" spans="2:6" ht="17.45" customHeight="1" x14ac:dyDescent="0.3">
      <c r="B96" s="222">
        <v>0</v>
      </c>
      <c r="C96" s="224" t="s">
        <v>887</v>
      </c>
      <c r="D96" s="224" t="s">
        <v>1319</v>
      </c>
      <c r="E96" s="224" t="s">
        <v>1203</v>
      </c>
      <c r="F96" s="492" t="s">
        <v>1318</v>
      </c>
    </row>
    <row r="97" spans="2:8" ht="17.45" customHeight="1" x14ac:dyDescent="0.3">
      <c r="B97" s="227">
        <v>1</v>
      </c>
      <c r="C97" s="204" t="s">
        <v>887</v>
      </c>
      <c r="D97" s="204" t="s">
        <v>1320</v>
      </c>
      <c r="E97" s="204" t="s">
        <v>1203</v>
      </c>
      <c r="F97" s="488"/>
    </row>
    <row r="98" spans="2:8" ht="17.45" customHeight="1" x14ac:dyDescent="0.3">
      <c r="B98" s="227">
        <v>2</v>
      </c>
      <c r="C98" s="204" t="s">
        <v>887</v>
      </c>
      <c r="D98" s="204" t="s">
        <v>1321</v>
      </c>
      <c r="E98" s="204" t="s">
        <v>1203</v>
      </c>
      <c r="F98" s="488"/>
      <c r="H98" s="139"/>
    </row>
    <row r="99" spans="2:8" ht="17.45" customHeight="1" x14ac:dyDescent="0.3">
      <c r="B99" s="227">
        <v>3</v>
      </c>
      <c r="C99" s="204" t="s">
        <v>887</v>
      </c>
      <c r="D99" s="204" t="s">
        <v>1322</v>
      </c>
      <c r="E99" s="204" t="s">
        <v>1203</v>
      </c>
      <c r="F99" s="488"/>
      <c r="H99" s="139"/>
    </row>
    <row r="100" spans="2:8" ht="17.45" customHeight="1" x14ac:dyDescent="0.3">
      <c r="B100" s="227">
        <v>4</v>
      </c>
      <c r="C100" s="204" t="s">
        <v>887</v>
      </c>
      <c r="D100" s="204" t="s">
        <v>1323</v>
      </c>
      <c r="E100" s="204" t="s">
        <v>1203</v>
      </c>
      <c r="F100" s="488"/>
      <c r="H100" s="139"/>
    </row>
    <row r="101" spans="2:8" ht="17.45" customHeight="1" x14ac:dyDescent="0.3">
      <c r="B101" s="227">
        <v>5</v>
      </c>
      <c r="C101" s="204" t="s">
        <v>887</v>
      </c>
      <c r="D101" s="204" t="s">
        <v>1324</v>
      </c>
      <c r="E101" s="204" t="s">
        <v>1203</v>
      </c>
      <c r="F101" s="488"/>
    </row>
    <row r="102" spans="2:8" ht="17.45" customHeight="1" x14ac:dyDescent="0.3">
      <c r="B102" s="227">
        <v>6</v>
      </c>
      <c r="C102" s="205" t="s">
        <v>887</v>
      </c>
      <c r="D102" s="211" t="s">
        <v>1325</v>
      </c>
      <c r="E102" s="204" t="s">
        <v>1188</v>
      </c>
      <c r="F102" s="488" t="s">
        <v>1329</v>
      </c>
    </row>
    <row r="103" spans="2:8" ht="17.45" customHeight="1" x14ac:dyDescent="0.3">
      <c r="B103" s="227">
        <v>7</v>
      </c>
      <c r="C103" s="204" t="s">
        <v>887</v>
      </c>
      <c r="D103" s="211" t="s">
        <v>1326</v>
      </c>
      <c r="E103" s="204" t="s">
        <v>1188</v>
      </c>
      <c r="F103" s="488"/>
    </row>
    <row r="104" spans="2:8" ht="17.45" customHeight="1" x14ac:dyDescent="0.3">
      <c r="B104" s="227">
        <v>8</v>
      </c>
      <c r="C104" s="205" t="s">
        <v>887</v>
      </c>
      <c r="D104" s="211" t="s">
        <v>1327</v>
      </c>
      <c r="E104" s="204" t="s">
        <v>1188</v>
      </c>
      <c r="F104" s="488"/>
    </row>
    <row r="105" spans="2:8" ht="17.45" customHeight="1" x14ac:dyDescent="0.3">
      <c r="B105" s="227">
        <v>9</v>
      </c>
      <c r="C105" s="205" t="s">
        <v>887</v>
      </c>
      <c r="D105" s="211" t="s">
        <v>1328</v>
      </c>
      <c r="E105" s="204" t="s">
        <v>1188</v>
      </c>
      <c r="F105" s="488"/>
    </row>
    <row r="106" spans="2:8" ht="27" x14ac:dyDescent="0.3">
      <c r="B106" s="244">
        <v>10</v>
      </c>
      <c r="C106" s="201" t="s">
        <v>867</v>
      </c>
      <c r="D106" s="201" t="s">
        <v>1226</v>
      </c>
      <c r="E106" s="201" t="s">
        <v>1192</v>
      </c>
      <c r="F106" s="245" t="s">
        <v>1227</v>
      </c>
    </row>
    <row r="107" spans="2:8" x14ac:dyDescent="0.3">
      <c r="B107" s="227">
        <v>11</v>
      </c>
      <c r="C107" s="205" t="s">
        <v>887</v>
      </c>
      <c r="D107" s="205" t="s">
        <v>1187</v>
      </c>
      <c r="E107" s="204" t="s">
        <v>1188</v>
      </c>
      <c r="F107" s="230" t="s">
        <v>1208</v>
      </c>
    </row>
    <row r="108" spans="2:8" x14ac:dyDescent="0.3">
      <c r="B108" s="227">
        <v>12</v>
      </c>
      <c r="C108" s="205" t="s">
        <v>887</v>
      </c>
      <c r="D108" s="205" t="s">
        <v>1187</v>
      </c>
      <c r="E108" s="204" t="s">
        <v>1188</v>
      </c>
      <c r="F108" s="230" t="s">
        <v>1208</v>
      </c>
    </row>
    <row r="109" spans="2:8" x14ac:dyDescent="0.3">
      <c r="B109" s="227">
        <v>13</v>
      </c>
      <c r="C109" s="205" t="s">
        <v>887</v>
      </c>
      <c r="D109" s="204" t="s">
        <v>1256</v>
      </c>
      <c r="E109" s="204" t="s">
        <v>1203</v>
      </c>
      <c r="F109" s="230" t="s">
        <v>1257</v>
      </c>
    </row>
    <row r="110" spans="2:8" x14ac:dyDescent="0.3">
      <c r="B110" s="227">
        <v>14</v>
      </c>
      <c r="C110" s="205" t="s">
        <v>887</v>
      </c>
      <c r="D110" s="204" t="s">
        <v>1258</v>
      </c>
      <c r="E110" s="204" t="s">
        <v>1203</v>
      </c>
      <c r="F110" s="230" t="s">
        <v>1259</v>
      </c>
    </row>
    <row r="111" spans="2:8" ht="14.25" thickBot="1" x14ac:dyDescent="0.35">
      <c r="B111" s="239">
        <v>15</v>
      </c>
      <c r="C111" s="240" t="s">
        <v>887</v>
      </c>
      <c r="D111" s="241" t="s">
        <v>1260</v>
      </c>
      <c r="E111" s="241" t="s">
        <v>1203</v>
      </c>
      <c r="F111" s="242" t="s">
        <v>1261</v>
      </c>
    </row>
    <row r="112" spans="2:8" ht="14.25" thickBot="1" x14ac:dyDescent="0.35"/>
    <row r="113" spans="2:6" ht="27.75" thickBot="1" x14ac:dyDescent="0.35">
      <c r="B113" s="219" t="s">
        <v>1262</v>
      </c>
      <c r="C113" s="220" t="s">
        <v>1184</v>
      </c>
      <c r="D113" s="220" t="s">
        <v>1185</v>
      </c>
      <c r="E113" s="220" t="s">
        <v>1186</v>
      </c>
      <c r="F113" s="221" t="s">
        <v>390</v>
      </c>
    </row>
    <row r="114" spans="2:6" ht="15.6" customHeight="1" x14ac:dyDescent="0.3">
      <c r="B114" s="222">
        <v>0</v>
      </c>
      <c r="C114" s="223" t="s">
        <v>887</v>
      </c>
      <c r="D114" s="224" t="s">
        <v>1330</v>
      </c>
      <c r="E114" s="224" t="s">
        <v>1203</v>
      </c>
      <c r="F114" s="492" t="s">
        <v>1342</v>
      </c>
    </row>
    <row r="115" spans="2:6" ht="15.6" customHeight="1" x14ac:dyDescent="0.3">
      <c r="B115" s="227">
        <v>1</v>
      </c>
      <c r="C115" s="205" t="s">
        <v>887</v>
      </c>
      <c r="D115" s="204" t="s">
        <v>1331</v>
      </c>
      <c r="E115" s="204" t="s">
        <v>1203</v>
      </c>
      <c r="F115" s="488"/>
    </row>
    <row r="116" spans="2:6" ht="15.6" customHeight="1" x14ac:dyDescent="0.3">
      <c r="B116" s="227">
        <v>2</v>
      </c>
      <c r="C116" s="205" t="s">
        <v>887</v>
      </c>
      <c r="D116" s="204" t="s">
        <v>1332</v>
      </c>
      <c r="E116" s="204" t="s">
        <v>1203</v>
      </c>
      <c r="F116" s="488"/>
    </row>
    <row r="117" spans="2:6" ht="15.6" customHeight="1" x14ac:dyDescent="0.3">
      <c r="B117" s="227">
        <v>3</v>
      </c>
      <c r="C117" s="205" t="s">
        <v>887</v>
      </c>
      <c r="D117" s="204" t="s">
        <v>1333</v>
      </c>
      <c r="E117" s="204" t="s">
        <v>1203</v>
      </c>
      <c r="F117" s="488"/>
    </row>
    <row r="118" spans="2:6" x14ac:dyDescent="0.3">
      <c r="B118" s="227">
        <v>4</v>
      </c>
      <c r="C118" s="205" t="s">
        <v>887</v>
      </c>
      <c r="D118" s="204" t="s">
        <v>1334</v>
      </c>
      <c r="E118" s="204" t="s">
        <v>1203</v>
      </c>
      <c r="F118" s="488"/>
    </row>
    <row r="119" spans="2:6" x14ac:dyDescent="0.3">
      <c r="B119" s="227">
        <v>5</v>
      </c>
      <c r="C119" s="205" t="s">
        <v>887</v>
      </c>
      <c r="D119" s="204" t="s">
        <v>1335</v>
      </c>
      <c r="E119" s="204" t="s">
        <v>1203</v>
      </c>
      <c r="F119" s="488"/>
    </row>
    <row r="120" spans="2:6" x14ac:dyDescent="0.3">
      <c r="B120" s="243">
        <v>6</v>
      </c>
      <c r="C120" s="205" t="s">
        <v>887</v>
      </c>
      <c r="D120" s="204" t="s">
        <v>1336</v>
      </c>
      <c r="E120" s="204" t="s">
        <v>1203</v>
      </c>
      <c r="F120" s="488"/>
    </row>
    <row r="121" spans="2:6" x14ac:dyDescent="0.3">
      <c r="B121" s="227">
        <v>7</v>
      </c>
      <c r="C121" s="205" t="s">
        <v>887</v>
      </c>
      <c r="D121" s="204" t="s">
        <v>1337</v>
      </c>
      <c r="E121" s="204" t="s">
        <v>1203</v>
      </c>
      <c r="F121" s="488"/>
    </row>
    <row r="122" spans="2:6" x14ac:dyDescent="0.3">
      <c r="B122" s="227">
        <v>8</v>
      </c>
      <c r="C122" s="205" t="s">
        <v>887</v>
      </c>
      <c r="D122" s="204" t="s">
        <v>1338</v>
      </c>
      <c r="E122" s="204" t="s">
        <v>1203</v>
      </c>
      <c r="F122" s="488"/>
    </row>
    <row r="123" spans="2:6" x14ac:dyDescent="0.3">
      <c r="B123" s="227">
        <v>9</v>
      </c>
      <c r="C123" s="205" t="s">
        <v>887</v>
      </c>
      <c r="D123" s="204" t="s">
        <v>1339</v>
      </c>
      <c r="E123" s="204" t="s">
        <v>1203</v>
      </c>
      <c r="F123" s="488"/>
    </row>
    <row r="124" spans="2:6" x14ac:dyDescent="0.3">
      <c r="B124" s="227">
        <v>10</v>
      </c>
      <c r="C124" s="205" t="s">
        <v>887</v>
      </c>
      <c r="D124" s="204" t="s">
        <v>1340</v>
      </c>
      <c r="E124" s="204" t="s">
        <v>1203</v>
      </c>
      <c r="F124" s="488"/>
    </row>
    <row r="125" spans="2:6" x14ac:dyDescent="0.3">
      <c r="B125" s="228">
        <v>11</v>
      </c>
      <c r="C125" s="199" t="s">
        <v>1182</v>
      </c>
      <c r="D125" s="199" t="s">
        <v>1264</v>
      </c>
      <c r="E125" s="199"/>
      <c r="F125" s="229"/>
    </row>
    <row r="126" spans="2:6" ht="15.6" customHeight="1" x14ac:dyDescent="0.3">
      <c r="B126" s="227">
        <v>12</v>
      </c>
      <c r="C126" s="205" t="s">
        <v>887</v>
      </c>
      <c r="D126" s="204" t="s">
        <v>1341</v>
      </c>
      <c r="E126" s="204" t="s">
        <v>1203</v>
      </c>
      <c r="F126" s="230" t="s">
        <v>1342</v>
      </c>
    </row>
    <row r="127" spans="2:6" ht="15.6" customHeight="1" x14ac:dyDescent="0.3">
      <c r="B127" s="227">
        <v>13</v>
      </c>
      <c r="C127" s="205" t="s">
        <v>887</v>
      </c>
      <c r="D127" s="204" t="s">
        <v>1343</v>
      </c>
      <c r="E127" s="204" t="s">
        <v>1203</v>
      </c>
      <c r="F127" s="230" t="s">
        <v>1345</v>
      </c>
    </row>
    <row r="128" spans="2:6" ht="15.6" customHeight="1" x14ac:dyDescent="0.3">
      <c r="B128" s="227">
        <v>14</v>
      </c>
      <c r="C128" s="205" t="s">
        <v>887</v>
      </c>
      <c r="D128" s="204" t="s">
        <v>1344</v>
      </c>
      <c r="E128" s="204" t="s">
        <v>1203</v>
      </c>
      <c r="F128" s="230" t="s">
        <v>1346</v>
      </c>
    </row>
    <row r="129" spans="2:8" ht="15.6" customHeight="1" thickBot="1" x14ac:dyDescent="0.35">
      <c r="B129" s="239">
        <v>15</v>
      </c>
      <c r="C129" s="240" t="s">
        <v>887</v>
      </c>
      <c r="D129" s="240" t="s">
        <v>1187</v>
      </c>
      <c r="E129" s="241" t="s">
        <v>1188</v>
      </c>
      <c r="F129" s="242" t="s">
        <v>1208</v>
      </c>
    </row>
    <row r="130" spans="2:8" ht="14.25" thickBot="1" x14ac:dyDescent="0.35"/>
    <row r="131" spans="2:8" ht="27.75" thickBot="1" x14ac:dyDescent="0.35">
      <c r="B131" s="219" t="s">
        <v>1265</v>
      </c>
      <c r="C131" s="220" t="s">
        <v>1184</v>
      </c>
      <c r="D131" s="220" t="s">
        <v>1185</v>
      </c>
      <c r="E131" s="220" t="s">
        <v>1186</v>
      </c>
      <c r="F131" s="221" t="s">
        <v>390</v>
      </c>
    </row>
    <row r="132" spans="2:8" ht="15.6" customHeight="1" x14ac:dyDescent="0.3">
      <c r="B132" s="222">
        <v>0</v>
      </c>
      <c r="C132" s="224" t="s">
        <v>1245</v>
      </c>
      <c r="D132" s="224" t="s">
        <v>1266</v>
      </c>
      <c r="E132" s="224"/>
      <c r="F132" s="225" t="s">
        <v>1267</v>
      </c>
    </row>
    <row r="133" spans="2:8" ht="15.6" customHeight="1" x14ac:dyDescent="0.3">
      <c r="B133" s="227">
        <v>1</v>
      </c>
      <c r="C133" s="205"/>
      <c r="D133" s="204" t="s">
        <v>1268</v>
      </c>
      <c r="E133" s="204"/>
      <c r="F133" s="230"/>
    </row>
    <row r="134" spans="2:8" ht="15.6" customHeight="1" x14ac:dyDescent="0.3">
      <c r="B134" s="227">
        <v>2</v>
      </c>
      <c r="C134" s="205" t="s">
        <v>887</v>
      </c>
      <c r="D134" s="205" t="s">
        <v>1187</v>
      </c>
      <c r="E134" s="204" t="s">
        <v>1188</v>
      </c>
      <c r="F134" s="230" t="s">
        <v>1208</v>
      </c>
      <c r="H134" s="88"/>
    </row>
    <row r="135" spans="2:8" ht="15.6" customHeight="1" x14ac:dyDescent="0.3">
      <c r="B135" s="227">
        <v>3</v>
      </c>
      <c r="C135" s="205" t="s">
        <v>887</v>
      </c>
      <c r="D135" s="205" t="s">
        <v>1347</v>
      </c>
      <c r="E135" s="204" t="s">
        <v>1203</v>
      </c>
      <c r="F135" s="230" t="s">
        <v>1348</v>
      </c>
      <c r="H135" s="88"/>
    </row>
    <row r="136" spans="2:8" ht="15.6" customHeight="1" x14ac:dyDescent="0.3">
      <c r="B136" s="236">
        <v>4</v>
      </c>
      <c r="C136" s="214" t="s">
        <v>1349</v>
      </c>
      <c r="D136" s="213" t="s">
        <v>1272</v>
      </c>
      <c r="E136" s="213"/>
      <c r="F136" s="496" t="s">
        <v>1352</v>
      </c>
    </row>
    <row r="137" spans="2:8" ht="15.6" customHeight="1" x14ac:dyDescent="0.3">
      <c r="B137" s="236">
        <v>5</v>
      </c>
      <c r="C137" s="214" t="s">
        <v>1349</v>
      </c>
      <c r="D137" s="213" t="s">
        <v>1274</v>
      </c>
      <c r="E137" s="213"/>
      <c r="F137" s="497"/>
    </row>
    <row r="138" spans="2:8" ht="40.5" x14ac:dyDescent="0.3">
      <c r="B138" s="227">
        <v>6</v>
      </c>
      <c r="C138" s="205" t="s">
        <v>887</v>
      </c>
      <c r="D138" s="205" t="s">
        <v>1350</v>
      </c>
      <c r="E138" s="204" t="s">
        <v>1203</v>
      </c>
      <c r="F138" s="237" t="s">
        <v>1351</v>
      </c>
      <c r="H138"/>
    </row>
    <row r="139" spans="2:8" ht="16.5" x14ac:dyDescent="0.3">
      <c r="B139" s="236">
        <v>7</v>
      </c>
      <c r="C139" s="214" t="s">
        <v>1271</v>
      </c>
      <c r="D139" s="213" t="s">
        <v>1272</v>
      </c>
      <c r="E139" s="213"/>
      <c r="F139" s="496" t="s">
        <v>1273</v>
      </c>
      <c r="H139"/>
    </row>
    <row r="140" spans="2:8" ht="15.6" customHeight="1" x14ac:dyDescent="0.3">
      <c r="B140" s="236">
        <v>8</v>
      </c>
      <c r="C140" s="214" t="s">
        <v>1271</v>
      </c>
      <c r="D140" s="213" t="s">
        <v>1274</v>
      </c>
      <c r="E140" s="213"/>
      <c r="F140" s="497"/>
      <c r="H140"/>
    </row>
    <row r="141" spans="2:8" ht="16.5" x14ac:dyDescent="0.3">
      <c r="B141" s="227">
        <v>9</v>
      </c>
      <c r="C141" s="205" t="s">
        <v>887</v>
      </c>
      <c r="D141" s="205" t="s">
        <v>1353</v>
      </c>
      <c r="E141" s="204" t="s">
        <v>1188</v>
      </c>
      <c r="F141" s="238" t="s">
        <v>1354</v>
      </c>
      <c r="H141"/>
    </row>
    <row r="142" spans="2:8" ht="16.5" x14ac:dyDescent="0.3">
      <c r="B142" s="227">
        <v>10</v>
      </c>
      <c r="C142" s="205" t="s">
        <v>887</v>
      </c>
      <c r="D142" s="205" t="s">
        <v>1355</v>
      </c>
      <c r="E142" s="204" t="s">
        <v>1188</v>
      </c>
      <c r="F142" s="238" t="s">
        <v>1356</v>
      </c>
      <c r="H142"/>
    </row>
    <row r="143" spans="2:8" ht="15.6" customHeight="1" x14ac:dyDescent="0.3">
      <c r="B143" s="227">
        <v>11</v>
      </c>
      <c r="C143" s="205" t="s">
        <v>887</v>
      </c>
      <c r="D143" s="205" t="s">
        <v>1357</v>
      </c>
      <c r="E143" s="204" t="s">
        <v>1203</v>
      </c>
      <c r="F143" s="230" t="s">
        <v>1362</v>
      </c>
      <c r="H143"/>
    </row>
    <row r="144" spans="2:8" ht="15.6" customHeight="1" x14ac:dyDescent="0.3">
      <c r="B144" s="227">
        <v>12</v>
      </c>
      <c r="C144" s="205" t="s">
        <v>887</v>
      </c>
      <c r="D144" s="205" t="s">
        <v>1358</v>
      </c>
      <c r="E144" s="204" t="s">
        <v>1203</v>
      </c>
      <c r="F144" s="230" t="s">
        <v>1363</v>
      </c>
    </row>
    <row r="145" spans="2:6" ht="15.6" customHeight="1" x14ac:dyDescent="0.3">
      <c r="B145" s="227">
        <v>13</v>
      </c>
      <c r="C145" s="205" t="s">
        <v>887</v>
      </c>
      <c r="D145" s="205" t="s">
        <v>1359</v>
      </c>
      <c r="E145" s="204" t="s">
        <v>1203</v>
      </c>
      <c r="F145" s="230" t="s">
        <v>1364</v>
      </c>
    </row>
    <row r="146" spans="2:6" ht="15.6" customHeight="1" x14ac:dyDescent="0.3">
      <c r="B146" s="227">
        <v>14</v>
      </c>
      <c r="C146" s="205" t="s">
        <v>887</v>
      </c>
      <c r="D146" s="205" t="s">
        <v>1360</v>
      </c>
      <c r="E146" s="204" t="s">
        <v>1203</v>
      </c>
      <c r="F146" s="230" t="s">
        <v>1365</v>
      </c>
    </row>
    <row r="147" spans="2:6" ht="15.6" customHeight="1" thickBot="1" x14ac:dyDescent="0.35">
      <c r="B147" s="239">
        <v>15</v>
      </c>
      <c r="C147" s="240" t="s">
        <v>887</v>
      </c>
      <c r="D147" s="240" t="s">
        <v>1361</v>
      </c>
      <c r="E147" s="241" t="s">
        <v>1203</v>
      </c>
      <c r="F147" s="242" t="s">
        <v>1366</v>
      </c>
    </row>
    <row r="148" spans="2:6" ht="14.25" thickBot="1" x14ac:dyDescent="0.35"/>
    <row r="149" spans="2:6" ht="27.75" thickBot="1" x14ac:dyDescent="0.35">
      <c r="B149" s="219" t="s">
        <v>1275</v>
      </c>
      <c r="C149" s="220" t="s">
        <v>1184</v>
      </c>
      <c r="D149" s="220" t="s">
        <v>1185</v>
      </c>
      <c r="E149" s="220" t="s">
        <v>1186</v>
      </c>
      <c r="F149" s="221" t="s">
        <v>390</v>
      </c>
    </row>
    <row r="150" spans="2:6" ht="15.6" customHeight="1" x14ac:dyDescent="0.3">
      <c r="B150" s="222">
        <v>0</v>
      </c>
      <c r="C150" s="223" t="s">
        <v>887</v>
      </c>
      <c r="D150" s="223" t="s">
        <v>1187</v>
      </c>
      <c r="E150" s="224" t="s">
        <v>1188</v>
      </c>
      <c r="F150" s="225" t="s">
        <v>1208</v>
      </c>
    </row>
    <row r="151" spans="2:6" ht="15.6" customHeight="1" x14ac:dyDescent="0.3">
      <c r="B151" s="226">
        <v>1</v>
      </c>
      <c r="C151" s="215" t="s">
        <v>1276</v>
      </c>
      <c r="D151" s="216" t="s">
        <v>889</v>
      </c>
      <c r="E151" s="217"/>
      <c r="F151" s="490" t="s">
        <v>1367</v>
      </c>
    </row>
    <row r="152" spans="2:6" ht="15.6" customHeight="1" x14ac:dyDescent="0.3">
      <c r="B152" s="226">
        <v>2</v>
      </c>
      <c r="C152" s="215" t="s">
        <v>1276</v>
      </c>
      <c r="D152" s="216" t="s">
        <v>906</v>
      </c>
      <c r="E152" s="217"/>
      <c r="F152" s="490"/>
    </row>
    <row r="153" spans="2:6" ht="15.6" customHeight="1" x14ac:dyDescent="0.3">
      <c r="B153" s="226">
        <v>3</v>
      </c>
      <c r="C153" s="215" t="s">
        <v>1276</v>
      </c>
      <c r="D153" s="216" t="s">
        <v>890</v>
      </c>
      <c r="E153" s="217"/>
      <c r="F153" s="490"/>
    </row>
    <row r="154" spans="2:6" ht="15.6" customHeight="1" x14ac:dyDescent="0.3">
      <c r="B154" s="227">
        <v>4</v>
      </c>
      <c r="C154" s="205" t="s">
        <v>887</v>
      </c>
      <c r="D154" s="204" t="s">
        <v>1368</v>
      </c>
      <c r="E154" s="204" t="s">
        <v>1188</v>
      </c>
      <c r="F154" s="488" t="s">
        <v>1372</v>
      </c>
    </row>
    <row r="155" spans="2:6" ht="15.6" customHeight="1" x14ac:dyDescent="0.3">
      <c r="B155" s="227">
        <v>5</v>
      </c>
      <c r="C155" s="205" t="s">
        <v>887</v>
      </c>
      <c r="D155" s="204" t="s">
        <v>1369</v>
      </c>
      <c r="E155" s="204" t="s">
        <v>1188</v>
      </c>
      <c r="F155" s="489"/>
    </row>
    <row r="156" spans="2:6" x14ac:dyDescent="0.3">
      <c r="B156" s="227">
        <v>6</v>
      </c>
      <c r="C156" s="205" t="s">
        <v>887</v>
      </c>
      <c r="D156" s="204" t="s">
        <v>1370</v>
      </c>
      <c r="E156" s="204" t="s">
        <v>1188</v>
      </c>
      <c r="F156" s="489"/>
    </row>
    <row r="157" spans="2:6" ht="15.6" customHeight="1" x14ac:dyDescent="0.3">
      <c r="B157" s="227">
        <v>7</v>
      </c>
      <c r="C157" s="205" t="s">
        <v>887</v>
      </c>
      <c r="D157" s="204" t="s">
        <v>1371</v>
      </c>
      <c r="E157" s="204" t="s">
        <v>1188</v>
      </c>
      <c r="F157" s="489"/>
    </row>
    <row r="158" spans="2:6" ht="49.9" customHeight="1" x14ac:dyDescent="0.3">
      <c r="B158" s="227">
        <v>8</v>
      </c>
      <c r="C158" s="205" t="s">
        <v>887</v>
      </c>
      <c r="D158" s="204" t="s">
        <v>1277</v>
      </c>
      <c r="E158" s="204" t="s">
        <v>1188</v>
      </c>
      <c r="F158" s="488" t="s">
        <v>1374</v>
      </c>
    </row>
    <row r="159" spans="2:6" ht="49.9" customHeight="1" x14ac:dyDescent="0.3">
      <c r="B159" s="227">
        <v>9</v>
      </c>
      <c r="C159" s="205" t="s">
        <v>887</v>
      </c>
      <c r="D159" s="204" t="s">
        <v>1278</v>
      </c>
      <c r="E159" s="204" t="s">
        <v>1188</v>
      </c>
      <c r="F159" s="488"/>
    </row>
    <row r="160" spans="2:6" ht="15.6" customHeight="1" x14ac:dyDescent="0.3">
      <c r="B160" s="228">
        <v>10</v>
      </c>
      <c r="C160" s="199" t="s">
        <v>1182</v>
      </c>
      <c r="D160" s="199" t="s">
        <v>1279</v>
      </c>
      <c r="E160" s="199"/>
      <c r="F160" s="229"/>
    </row>
    <row r="161" spans="2:6" ht="15.6" customHeight="1" x14ac:dyDescent="0.3">
      <c r="B161" s="227">
        <v>11</v>
      </c>
      <c r="C161" s="205" t="s">
        <v>887</v>
      </c>
      <c r="D161" s="205" t="s">
        <v>1187</v>
      </c>
      <c r="E161" s="204" t="s">
        <v>1188</v>
      </c>
      <c r="F161" s="230" t="s">
        <v>1208</v>
      </c>
    </row>
    <row r="162" spans="2:6" x14ac:dyDescent="0.3">
      <c r="B162" s="231">
        <v>12</v>
      </c>
      <c r="C162" s="218"/>
      <c r="D162" s="218"/>
      <c r="E162" s="218"/>
      <c r="F162" s="232"/>
    </row>
    <row r="163" spans="2:6" x14ac:dyDescent="0.3">
      <c r="B163" s="231">
        <v>13</v>
      </c>
      <c r="C163" s="218"/>
      <c r="D163" s="218"/>
      <c r="E163" s="218"/>
      <c r="F163" s="232"/>
    </row>
    <row r="164" spans="2:6" x14ac:dyDescent="0.3">
      <c r="B164" s="231">
        <v>14</v>
      </c>
      <c r="C164" s="218"/>
      <c r="D164" s="218"/>
      <c r="E164" s="218"/>
      <c r="F164" s="232"/>
    </row>
    <row r="165" spans="2:6" ht="14.25" thickBot="1" x14ac:dyDescent="0.35">
      <c r="B165" s="233">
        <v>15</v>
      </c>
      <c r="C165" s="234"/>
      <c r="D165" s="234"/>
      <c r="E165" s="234"/>
      <c r="F165" s="235"/>
    </row>
  </sheetData>
  <mergeCells count="21">
    <mergeCell ref="F15:F16"/>
    <mergeCell ref="F19:F21"/>
    <mergeCell ref="F27:F28"/>
    <mergeCell ref="F34:F35"/>
    <mergeCell ref="F48:F49"/>
    <mergeCell ref="F154:F157"/>
    <mergeCell ref="F17:F18"/>
    <mergeCell ref="F151:F153"/>
    <mergeCell ref="F158:F159"/>
    <mergeCell ref="F68:F75"/>
    <mergeCell ref="F78:F85"/>
    <mergeCell ref="F86:F89"/>
    <mergeCell ref="F92:F93"/>
    <mergeCell ref="F96:F101"/>
    <mergeCell ref="F102:F105"/>
    <mergeCell ref="F56:F57"/>
    <mergeCell ref="F65:F66"/>
    <mergeCell ref="F139:F140"/>
    <mergeCell ref="F114:F124"/>
    <mergeCell ref="F136:F137"/>
    <mergeCell ref="F50:F54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8453-2DE9-4EAF-9FED-22CC2D48EA38}">
  <dimension ref="B2:M276"/>
  <sheetViews>
    <sheetView topLeftCell="A49" zoomScale="85" zoomScaleNormal="85" workbookViewId="0">
      <selection activeCell="F52" sqref="F52"/>
    </sheetView>
  </sheetViews>
  <sheetFormatPr defaultColWidth="8.75" defaultRowHeight="13.5" x14ac:dyDescent="0.3"/>
  <cols>
    <col min="1" max="1" width="1.875" style="1" customWidth="1"/>
    <col min="2" max="2" width="6.75" style="9" customWidth="1"/>
    <col min="3" max="3" width="15.75" style="9" customWidth="1"/>
    <col min="4" max="4" width="20.75" style="1" customWidth="1"/>
    <col min="5" max="5" width="50.75" style="1" customWidth="1"/>
    <col min="6" max="6" width="35.75" style="1" customWidth="1"/>
    <col min="7" max="12" width="6.75" style="9" customWidth="1"/>
    <col min="13" max="15" width="6.75" style="1" customWidth="1"/>
    <col min="16" max="16384" width="8.75" style="1"/>
  </cols>
  <sheetData>
    <row r="2" spans="2:12" x14ac:dyDescent="0.3">
      <c r="B2" s="137" t="s">
        <v>366</v>
      </c>
    </row>
    <row r="3" spans="2:12" x14ac:dyDescent="0.3">
      <c r="B3" s="137" t="s">
        <v>367</v>
      </c>
    </row>
    <row r="4" spans="2:12" x14ac:dyDescent="0.3">
      <c r="C4" s="138" t="s">
        <v>368</v>
      </c>
      <c r="D4" s="1" t="s">
        <v>369</v>
      </c>
    </row>
    <row r="5" spans="2:12" x14ac:dyDescent="0.3">
      <c r="C5" s="138" t="s">
        <v>370</v>
      </c>
      <c r="D5" s="1" t="s">
        <v>371</v>
      </c>
    </row>
    <row r="6" spans="2:12" x14ac:dyDescent="0.3">
      <c r="C6" s="138" t="s">
        <v>372</v>
      </c>
      <c r="D6" s="1" t="s">
        <v>373</v>
      </c>
    </row>
    <row r="7" spans="2:12" x14ac:dyDescent="0.3">
      <c r="C7" s="138" t="s">
        <v>374</v>
      </c>
      <c r="D7" s="1" t="s">
        <v>375</v>
      </c>
    </row>
    <row r="8" spans="2:12" x14ac:dyDescent="0.3">
      <c r="C8" s="138" t="s">
        <v>376</v>
      </c>
      <c r="D8" s="1" t="s">
        <v>377</v>
      </c>
    </row>
    <row r="9" spans="2:12" x14ac:dyDescent="0.3">
      <c r="C9" s="1"/>
    </row>
    <row r="10" spans="2:12" x14ac:dyDescent="0.3">
      <c r="B10" s="137" t="s">
        <v>378</v>
      </c>
    </row>
    <row r="11" spans="2:12" x14ac:dyDescent="0.3">
      <c r="C11" s="138" t="s">
        <v>813</v>
      </c>
      <c r="D11" s="1" t="s">
        <v>379</v>
      </c>
    </row>
    <row r="12" spans="2:12" x14ac:dyDescent="0.3">
      <c r="C12" s="138" t="s">
        <v>814</v>
      </c>
      <c r="D12" s="1" t="s">
        <v>380</v>
      </c>
    </row>
    <row r="13" spans="2:12" x14ac:dyDescent="0.3">
      <c r="C13" s="88"/>
    </row>
    <row r="14" spans="2:12" x14ac:dyDescent="0.3">
      <c r="C14" s="88"/>
    </row>
    <row r="15" spans="2:12" x14ac:dyDescent="0.3">
      <c r="B15" s="137" t="s">
        <v>384</v>
      </c>
      <c r="C15" s="137"/>
    </row>
    <row r="16" spans="2:12" s="88" customFormat="1" x14ac:dyDescent="0.3">
      <c r="B16" s="88" t="s">
        <v>385</v>
      </c>
      <c r="G16" s="9"/>
      <c r="H16" s="9"/>
      <c r="I16" s="9"/>
      <c r="J16" s="9"/>
      <c r="K16" s="9"/>
      <c r="L16" s="9"/>
    </row>
    <row r="17" spans="2:12" s="88" customFormat="1" x14ac:dyDescent="0.3">
      <c r="B17" s="88" t="s">
        <v>386</v>
      </c>
      <c r="G17" s="9"/>
      <c r="H17" s="9"/>
      <c r="I17" s="9"/>
      <c r="J17" s="9"/>
      <c r="K17" s="9"/>
      <c r="L17" s="9"/>
    </row>
    <row r="18" spans="2:12" s="88" customFormat="1" ht="14.25" thickBot="1" x14ac:dyDescent="0.35">
      <c r="G18" s="9"/>
      <c r="H18" s="9"/>
      <c r="I18" s="9"/>
      <c r="J18" s="9"/>
      <c r="K18" s="9"/>
      <c r="L18" s="9"/>
    </row>
    <row r="19" spans="2:12" s="88" customFormat="1" ht="18" customHeight="1" x14ac:dyDescent="0.3">
      <c r="B19" s="505" t="s">
        <v>387</v>
      </c>
      <c r="C19" s="507" t="s">
        <v>388</v>
      </c>
      <c r="D19" s="507" t="s">
        <v>389</v>
      </c>
      <c r="E19" s="507" t="s">
        <v>390</v>
      </c>
      <c r="F19" s="509" t="s">
        <v>0</v>
      </c>
      <c r="G19" s="501" t="s">
        <v>391</v>
      </c>
      <c r="H19" s="426"/>
      <c r="I19" s="426"/>
      <c r="J19" s="426"/>
      <c r="K19" s="426"/>
      <c r="L19" s="450"/>
    </row>
    <row r="20" spans="2:12" ht="18" customHeight="1" thickBot="1" x14ac:dyDescent="0.35">
      <c r="B20" s="506"/>
      <c r="C20" s="508"/>
      <c r="D20" s="508"/>
      <c r="E20" s="508"/>
      <c r="F20" s="510"/>
      <c r="G20" s="152" t="s">
        <v>273</v>
      </c>
      <c r="H20" s="153" t="s">
        <v>392</v>
      </c>
      <c r="I20" s="153" t="s">
        <v>393</v>
      </c>
      <c r="J20" s="153" t="s">
        <v>394</v>
      </c>
      <c r="K20" s="153" t="s">
        <v>395</v>
      </c>
      <c r="L20" s="154" t="s">
        <v>258</v>
      </c>
    </row>
    <row r="21" spans="2:12" x14ac:dyDescent="0.3">
      <c r="B21" s="32">
        <v>0</v>
      </c>
      <c r="C21" s="30"/>
      <c r="D21" s="31" t="s">
        <v>396</v>
      </c>
      <c r="E21" s="31" t="s">
        <v>397</v>
      </c>
      <c r="F21" s="31" t="s">
        <v>398</v>
      </c>
      <c r="G21" s="30"/>
      <c r="H21" s="30"/>
      <c r="I21" s="30"/>
      <c r="J21" s="30"/>
      <c r="K21" s="30"/>
      <c r="L21" s="120"/>
    </row>
    <row r="22" spans="2:12" ht="256.89999999999998" customHeight="1" x14ac:dyDescent="0.3">
      <c r="B22" s="33">
        <v>1</v>
      </c>
      <c r="C22" s="29"/>
      <c r="D22" s="27" t="s">
        <v>399</v>
      </c>
      <c r="E22" s="145" t="s">
        <v>618</v>
      </c>
      <c r="F22" s="27" t="s">
        <v>400</v>
      </c>
      <c r="G22" s="29"/>
      <c r="H22" s="29"/>
      <c r="I22" s="29"/>
      <c r="J22" s="29"/>
      <c r="K22" s="29"/>
      <c r="L22" s="38"/>
    </row>
    <row r="23" spans="2:12" x14ac:dyDescent="0.3">
      <c r="B23" s="33">
        <v>2</v>
      </c>
      <c r="C23" s="29"/>
      <c r="D23" s="27" t="s">
        <v>401</v>
      </c>
      <c r="E23" s="27" t="s">
        <v>402</v>
      </c>
      <c r="F23" s="27" t="s">
        <v>403</v>
      </c>
      <c r="G23" s="29"/>
      <c r="H23" s="29"/>
      <c r="I23" s="29"/>
      <c r="J23" s="29"/>
      <c r="K23" s="29"/>
      <c r="L23" s="38"/>
    </row>
    <row r="24" spans="2:12" ht="27" x14ac:dyDescent="0.3">
      <c r="B24" s="33">
        <v>3</v>
      </c>
      <c r="C24" s="29"/>
      <c r="D24" s="27" t="s">
        <v>404</v>
      </c>
      <c r="E24" s="145" t="s">
        <v>405</v>
      </c>
      <c r="F24" s="27" t="s">
        <v>406</v>
      </c>
      <c r="G24" s="29"/>
      <c r="H24" s="29"/>
      <c r="I24" s="29"/>
      <c r="J24" s="29"/>
      <c r="K24" s="29"/>
      <c r="L24" s="38"/>
    </row>
    <row r="25" spans="2:12" ht="94.5" x14ac:dyDescent="0.3">
      <c r="B25" s="33">
        <v>4</v>
      </c>
      <c r="C25" s="29"/>
      <c r="D25" s="27" t="s">
        <v>407</v>
      </c>
      <c r="E25" s="145" t="s">
        <v>408</v>
      </c>
      <c r="F25" s="27" t="s">
        <v>409</v>
      </c>
      <c r="G25" s="29"/>
      <c r="H25" s="29"/>
      <c r="I25" s="29"/>
      <c r="J25" s="29"/>
      <c r="K25" s="29"/>
      <c r="L25" s="38"/>
    </row>
    <row r="26" spans="2:12" ht="81" x14ac:dyDescent="0.3">
      <c r="B26" s="33">
        <v>5</v>
      </c>
      <c r="C26" s="29"/>
      <c r="D26" s="27" t="s">
        <v>410</v>
      </c>
      <c r="E26" s="145" t="s">
        <v>619</v>
      </c>
      <c r="F26" s="145" t="s">
        <v>411</v>
      </c>
      <c r="G26" s="29"/>
      <c r="H26" s="29"/>
      <c r="I26" s="29"/>
      <c r="J26" s="29"/>
      <c r="K26" s="29"/>
      <c r="L26" s="38"/>
    </row>
    <row r="27" spans="2:12" x14ac:dyDescent="0.3">
      <c r="B27" s="33">
        <v>6</v>
      </c>
      <c r="C27" s="29"/>
      <c r="D27" s="27"/>
      <c r="E27" s="27"/>
      <c r="F27" s="27"/>
      <c r="G27" s="29"/>
      <c r="H27" s="29"/>
      <c r="I27" s="29"/>
      <c r="J27" s="29"/>
      <c r="K27" s="29"/>
      <c r="L27" s="38"/>
    </row>
    <row r="28" spans="2:12" ht="40.5" x14ac:dyDescent="0.3">
      <c r="B28" s="33">
        <v>7</v>
      </c>
      <c r="C28" s="29"/>
      <c r="D28" s="27" t="s">
        <v>412</v>
      </c>
      <c r="E28" s="145" t="s">
        <v>413</v>
      </c>
      <c r="F28" s="27" t="s">
        <v>406</v>
      </c>
      <c r="G28" s="29"/>
      <c r="H28" s="29"/>
      <c r="I28" s="29"/>
      <c r="J28" s="29"/>
      <c r="K28" s="29"/>
      <c r="L28" s="38"/>
    </row>
    <row r="29" spans="2:12" x14ac:dyDescent="0.3">
      <c r="B29" s="33">
        <v>8</v>
      </c>
      <c r="C29" s="29"/>
      <c r="D29" s="27" t="s">
        <v>414</v>
      </c>
      <c r="E29" s="27" t="s">
        <v>415</v>
      </c>
      <c r="F29" s="27" t="s">
        <v>406</v>
      </c>
      <c r="G29" s="29"/>
      <c r="H29" s="29"/>
      <c r="I29" s="29"/>
      <c r="J29" s="29"/>
      <c r="K29" s="29"/>
      <c r="L29" s="38"/>
    </row>
    <row r="30" spans="2:12" ht="14.25" thickBot="1" x14ac:dyDescent="0.35">
      <c r="B30" s="34">
        <v>9</v>
      </c>
      <c r="C30" s="26"/>
      <c r="D30" s="28"/>
      <c r="E30" s="51"/>
      <c r="F30" s="28"/>
      <c r="G30" s="26"/>
      <c r="H30" s="26"/>
      <c r="I30" s="26"/>
      <c r="J30" s="26"/>
      <c r="K30" s="26"/>
      <c r="L30" s="95"/>
    </row>
    <row r="31" spans="2:12" ht="40.5" x14ac:dyDescent="0.3">
      <c r="B31" s="143">
        <v>10</v>
      </c>
      <c r="C31" s="147" t="s">
        <v>506</v>
      </c>
      <c r="D31" s="10" t="s">
        <v>507</v>
      </c>
      <c r="E31" s="146" t="s">
        <v>1081</v>
      </c>
      <c r="F31" s="10" t="s">
        <v>406</v>
      </c>
      <c r="G31" s="14"/>
      <c r="H31" s="14"/>
      <c r="I31" s="14"/>
      <c r="J31" s="14"/>
      <c r="K31" s="14"/>
      <c r="L31" s="144"/>
    </row>
    <row r="32" spans="2:12" ht="40.5" x14ac:dyDescent="0.3">
      <c r="B32" s="33">
        <v>11</v>
      </c>
      <c r="C32" s="123" t="s">
        <v>508</v>
      </c>
      <c r="D32" s="27" t="s">
        <v>509</v>
      </c>
      <c r="E32" s="145" t="s">
        <v>1082</v>
      </c>
      <c r="F32" s="27" t="s">
        <v>406</v>
      </c>
      <c r="G32" s="29"/>
      <c r="H32" s="29"/>
      <c r="I32" s="29"/>
      <c r="J32" s="29"/>
      <c r="K32" s="29"/>
      <c r="L32" s="38"/>
    </row>
    <row r="33" spans="2:13" ht="40.5" x14ac:dyDescent="0.3">
      <c r="B33" s="33">
        <v>12</v>
      </c>
      <c r="C33" s="123" t="s">
        <v>510</v>
      </c>
      <c r="D33" s="27" t="s">
        <v>511</v>
      </c>
      <c r="E33" s="145" t="s">
        <v>1083</v>
      </c>
      <c r="F33" s="27" t="s">
        <v>406</v>
      </c>
      <c r="G33" s="29"/>
      <c r="H33" s="29"/>
      <c r="I33" s="29"/>
      <c r="J33" s="29"/>
      <c r="K33" s="29"/>
      <c r="L33" s="38"/>
    </row>
    <row r="34" spans="2:13" ht="40.5" x14ac:dyDescent="0.3">
      <c r="B34" s="33">
        <v>13</v>
      </c>
      <c r="C34" s="123" t="s">
        <v>512</v>
      </c>
      <c r="D34" s="27" t="s">
        <v>513</v>
      </c>
      <c r="E34" s="145" t="s">
        <v>1084</v>
      </c>
      <c r="F34" s="27" t="s">
        <v>406</v>
      </c>
      <c r="G34" s="29"/>
      <c r="H34" s="29"/>
      <c r="I34" s="29"/>
      <c r="J34" s="29"/>
      <c r="K34" s="29"/>
      <c r="L34" s="38"/>
    </row>
    <row r="35" spans="2:13" ht="40.5" x14ac:dyDescent="0.3">
      <c r="B35" s="33">
        <v>14</v>
      </c>
      <c r="C35" s="123" t="s">
        <v>728</v>
      </c>
      <c r="D35" s="27" t="s">
        <v>732</v>
      </c>
      <c r="E35" s="145" t="s">
        <v>1085</v>
      </c>
      <c r="F35" s="27" t="s">
        <v>406</v>
      </c>
      <c r="G35" s="29"/>
      <c r="H35" s="29"/>
      <c r="I35" s="29"/>
      <c r="J35" s="29"/>
      <c r="K35" s="29"/>
      <c r="L35" s="38"/>
    </row>
    <row r="36" spans="2:13" ht="40.5" x14ac:dyDescent="0.3">
      <c r="B36" s="33">
        <v>15</v>
      </c>
      <c r="C36" s="123" t="s">
        <v>729</v>
      </c>
      <c r="D36" s="27" t="s">
        <v>733</v>
      </c>
      <c r="E36" s="145" t="s">
        <v>1086</v>
      </c>
      <c r="F36" s="27" t="s">
        <v>406</v>
      </c>
      <c r="G36" s="29"/>
      <c r="H36" s="29"/>
      <c r="I36" s="29"/>
      <c r="J36" s="29"/>
      <c r="K36" s="29"/>
      <c r="L36" s="38"/>
    </row>
    <row r="37" spans="2:13" ht="40.5" x14ac:dyDescent="0.3">
      <c r="B37" s="33">
        <v>16</v>
      </c>
      <c r="C37" s="123" t="s">
        <v>730</v>
      </c>
      <c r="D37" s="27" t="s">
        <v>734</v>
      </c>
      <c r="E37" s="145" t="s">
        <v>1087</v>
      </c>
      <c r="F37" s="27" t="s">
        <v>406</v>
      </c>
      <c r="G37" s="29"/>
      <c r="H37" s="29"/>
      <c r="I37" s="29"/>
      <c r="J37" s="29"/>
      <c r="K37" s="29"/>
      <c r="L37" s="38"/>
    </row>
    <row r="38" spans="2:13" ht="40.5" x14ac:dyDescent="0.3">
      <c r="B38" s="33">
        <v>17</v>
      </c>
      <c r="C38" s="123" t="s">
        <v>731</v>
      </c>
      <c r="D38" s="27" t="s">
        <v>735</v>
      </c>
      <c r="E38" s="145" t="s">
        <v>1088</v>
      </c>
      <c r="F38" s="27" t="s">
        <v>406</v>
      </c>
      <c r="G38" s="29"/>
      <c r="H38" s="29"/>
      <c r="I38" s="29"/>
      <c r="J38" s="29"/>
      <c r="K38" s="29"/>
      <c r="L38" s="38"/>
    </row>
    <row r="39" spans="2:13" x14ac:dyDescent="0.3">
      <c r="B39" s="33">
        <v>18</v>
      </c>
      <c r="C39" s="145"/>
      <c r="D39" s="27"/>
      <c r="E39" s="145"/>
      <c r="F39" s="27"/>
      <c r="G39" s="29"/>
      <c r="H39" s="29"/>
      <c r="I39" s="29"/>
      <c r="J39" s="29"/>
      <c r="K39" s="29"/>
      <c r="L39" s="38"/>
    </row>
    <row r="40" spans="2:13" ht="14.25" thickBot="1" x14ac:dyDescent="0.35">
      <c r="B40" s="34">
        <v>19</v>
      </c>
      <c r="C40" s="51"/>
      <c r="D40" s="28"/>
      <c r="E40" s="51"/>
      <c r="F40" s="28"/>
      <c r="G40" s="26"/>
      <c r="H40" s="26"/>
      <c r="I40" s="26"/>
      <c r="J40" s="26"/>
      <c r="K40" s="26"/>
      <c r="L40" s="95"/>
    </row>
    <row r="41" spans="2:13" ht="40.5" customHeight="1" x14ac:dyDescent="0.3">
      <c r="B41" s="143">
        <v>20</v>
      </c>
      <c r="C41" s="502" t="s">
        <v>736</v>
      </c>
      <c r="D41" s="10" t="s">
        <v>520</v>
      </c>
      <c r="E41" s="146" t="s">
        <v>521</v>
      </c>
      <c r="F41" s="10" t="s">
        <v>522</v>
      </c>
      <c r="G41" s="14"/>
      <c r="H41" s="14"/>
      <c r="I41" s="14"/>
      <c r="J41" s="14"/>
      <c r="K41" s="14"/>
      <c r="L41" s="144"/>
    </row>
    <row r="42" spans="2:13" ht="40.5" customHeight="1" x14ac:dyDescent="0.3">
      <c r="B42" s="33">
        <v>21</v>
      </c>
      <c r="C42" s="503"/>
      <c r="D42" s="27" t="s">
        <v>523</v>
      </c>
      <c r="E42" s="145" t="s">
        <v>524</v>
      </c>
      <c r="F42" s="27" t="s">
        <v>522</v>
      </c>
      <c r="G42" s="29"/>
      <c r="H42" s="29"/>
      <c r="I42" s="29"/>
      <c r="J42" s="29"/>
      <c r="K42" s="29"/>
      <c r="L42" s="38"/>
    </row>
    <row r="43" spans="2:13" ht="40.5" customHeight="1" x14ac:dyDescent="0.3">
      <c r="B43" s="33">
        <v>22</v>
      </c>
      <c r="C43" s="503"/>
      <c r="D43" s="27" t="s">
        <v>525</v>
      </c>
      <c r="E43" s="145" t="s">
        <v>526</v>
      </c>
      <c r="F43" s="27" t="s">
        <v>522</v>
      </c>
      <c r="G43" s="29"/>
      <c r="H43" s="29"/>
      <c r="I43" s="29"/>
      <c r="J43" s="29"/>
      <c r="K43" s="29"/>
      <c r="L43" s="38"/>
    </row>
    <row r="44" spans="2:13" ht="40.5" customHeight="1" x14ac:dyDescent="0.3">
      <c r="B44" s="33">
        <v>23</v>
      </c>
      <c r="C44" s="503"/>
      <c r="D44" s="27" t="s">
        <v>527</v>
      </c>
      <c r="E44" s="145" t="s">
        <v>528</v>
      </c>
      <c r="F44" s="27" t="s">
        <v>522</v>
      </c>
      <c r="G44" s="29"/>
      <c r="H44" s="29"/>
      <c r="I44" s="29"/>
      <c r="J44" s="29"/>
      <c r="K44" s="29"/>
      <c r="L44" s="38"/>
    </row>
    <row r="45" spans="2:13" ht="40.5" customHeight="1" x14ac:dyDescent="0.3">
      <c r="B45" s="33">
        <v>24</v>
      </c>
      <c r="C45" s="503"/>
      <c r="D45" s="27" t="s">
        <v>737</v>
      </c>
      <c r="E45" s="145" t="s">
        <v>741</v>
      </c>
      <c r="F45" s="27" t="s">
        <v>522</v>
      </c>
      <c r="G45" s="29"/>
      <c r="H45" s="29"/>
      <c r="I45" s="29"/>
      <c r="J45" s="29"/>
      <c r="K45" s="29"/>
      <c r="L45" s="38"/>
      <c r="M45" s="461"/>
    </row>
    <row r="46" spans="2:13" ht="40.5" customHeight="1" x14ac:dyDescent="0.3">
      <c r="B46" s="33">
        <v>25</v>
      </c>
      <c r="C46" s="503"/>
      <c r="D46" s="27" t="s">
        <v>738</v>
      </c>
      <c r="E46" s="145" t="s">
        <v>742</v>
      </c>
      <c r="F46" s="27" t="s">
        <v>522</v>
      </c>
      <c r="G46" s="29"/>
      <c r="H46" s="29"/>
      <c r="I46" s="29"/>
      <c r="J46" s="29"/>
      <c r="K46" s="29"/>
      <c r="L46" s="38"/>
      <c r="M46" s="461"/>
    </row>
    <row r="47" spans="2:13" ht="40.5" customHeight="1" x14ac:dyDescent="0.3">
      <c r="B47" s="33">
        <v>26</v>
      </c>
      <c r="C47" s="503"/>
      <c r="D47" s="27" t="s">
        <v>739</v>
      </c>
      <c r="E47" s="145" t="s">
        <v>743</v>
      </c>
      <c r="F47" s="27" t="s">
        <v>522</v>
      </c>
      <c r="G47" s="29"/>
      <c r="H47" s="29"/>
      <c r="I47" s="29"/>
      <c r="J47" s="29"/>
      <c r="K47" s="29"/>
      <c r="L47" s="38"/>
      <c r="M47" s="461"/>
    </row>
    <row r="48" spans="2:13" ht="40.5" customHeight="1" x14ac:dyDescent="0.3">
      <c r="B48" s="33">
        <v>27</v>
      </c>
      <c r="C48" s="503"/>
      <c r="D48" s="27" t="s">
        <v>740</v>
      </c>
      <c r="E48" s="145" t="s">
        <v>744</v>
      </c>
      <c r="F48" s="27" t="s">
        <v>522</v>
      </c>
      <c r="G48" s="29"/>
      <c r="H48" s="29"/>
      <c r="I48" s="29"/>
      <c r="J48" s="29"/>
      <c r="K48" s="29"/>
      <c r="L48" s="38"/>
      <c r="M48" s="461"/>
    </row>
    <row r="49" spans="2:12" ht="13.5" customHeight="1" x14ac:dyDescent="0.3">
      <c r="B49" s="33">
        <v>28</v>
      </c>
      <c r="C49" s="145"/>
      <c r="D49" s="27"/>
      <c r="E49" s="27"/>
      <c r="F49" s="27"/>
      <c r="G49" s="29"/>
      <c r="H49" s="29"/>
      <c r="I49" s="29"/>
      <c r="J49" s="29"/>
      <c r="K49" s="29"/>
      <c r="L49" s="38"/>
    </row>
    <row r="50" spans="2:12" ht="13.5" customHeight="1" thickBot="1" x14ac:dyDescent="0.35">
      <c r="B50" s="141">
        <v>29</v>
      </c>
      <c r="C50" s="148"/>
      <c r="D50" s="13"/>
      <c r="E50" s="13"/>
      <c r="F50" s="13"/>
      <c r="G50" s="3"/>
      <c r="H50" s="3"/>
      <c r="I50" s="3"/>
      <c r="J50" s="3"/>
      <c r="K50" s="3"/>
      <c r="L50" s="142"/>
    </row>
    <row r="51" spans="2:12" ht="13.5" customHeight="1" x14ac:dyDescent="0.3">
      <c r="B51" s="32">
        <v>30</v>
      </c>
      <c r="C51" s="504" t="s">
        <v>529</v>
      </c>
      <c r="D51" s="31" t="s">
        <v>530</v>
      </c>
      <c r="E51" s="31" t="s">
        <v>531</v>
      </c>
      <c r="F51" s="31" t="s">
        <v>406</v>
      </c>
      <c r="G51" s="30"/>
      <c r="H51" s="30"/>
      <c r="I51" s="30"/>
      <c r="J51" s="30"/>
      <c r="K51" s="30"/>
      <c r="L51" s="120"/>
    </row>
    <row r="52" spans="2:12" ht="67.5" customHeight="1" x14ac:dyDescent="0.3">
      <c r="B52" s="33">
        <v>31</v>
      </c>
      <c r="C52" s="503"/>
      <c r="D52" s="27" t="s">
        <v>532</v>
      </c>
      <c r="E52" s="145" t="s">
        <v>1089</v>
      </c>
      <c r="F52" s="27" t="s">
        <v>409</v>
      </c>
      <c r="G52" s="29"/>
      <c r="H52" s="29"/>
      <c r="I52" s="29"/>
      <c r="J52" s="29"/>
      <c r="K52" s="29"/>
      <c r="L52" s="38"/>
    </row>
    <row r="53" spans="2:12" ht="13.5" customHeight="1" x14ac:dyDescent="0.3">
      <c r="B53" s="33">
        <v>32</v>
      </c>
      <c r="C53" s="503"/>
      <c r="D53" s="27" t="s">
        <v>533</v>
      </c>
      <c r="E53" s="27" t="s">
        <v>534</v>
      </c>
      <c r="F53" s="27" t="s">
        <v>535</v>
      </c>
      <c r="G53" s="29"/>
      <c r="H53" s="29"/>
      <c r="I53" s="29"/>
      <c r="J53" s="29"/>
      <c r="K53" s="29"/>
      <c r="L53" s="38"/>
    </row>
    <row r="54" spans="2:12" ht="13.5" customHeight="1" x14ac:dyDescent="0.3">
      <c r="B54" s="33">
        <v>33</v>
      </c>
      <c r="C54" s="503"/>
      <c r="D54" s="27" t="s">
        <v>536</v>
      </c>
      <c r="E54" s="27" t="s">
        <v>537</v>
      </c>
      <c r="F54" s="27" t="s">
        <v>538</v>
      </c>
      <c r="G54" s="29"/>
      <c r="H54" s="29"/>
      <c r="I54" s="29"/>
      <c r="J54" s="29"/>
      <c r="K54" s="29"/>
      <c r="L54" s="38"/>
    </row>
    <row r="55" spans="2:12" ht="13.5" customHeight="1" x14ac:dyDescent="0.3">
      <c r="B55" s="33">
        <v>34</v>
      </c>
      <c r="C55" s="503"/>
      <c r="D55" s="27" t="s">
        <v>539</v>
      </c>
      <c r="E55" s="27" t="s">
        <v>540</v>
      </c>
      <c r="F55" s="27" t="s">
        <v>541</v>
      </c>
      <c r="G55" s="29"/>
      <c r="H55" s="29"/>
      <c r="I55" s="29"/>
      <c r="J55" s="29"/>
      <c r="K55" s="29"/>
      <c r="L55" s="38"/>
    </row>
    <row r="56" spans="2:12" ht="13.5" customHeight="1" x14ac:dyDescent="0.3">
      <c r="B56" s="33">
        <v>35</v>
      </c>
      <c r="C56" s="503"/>
      <c r="D56" s="27" t="s">
        <v>542</v>
      </c>
      <c r="E56" s="27" t="s">
        <v>543</v>
      </c>
      <c r="F56" s="27" t="s">
        <v>544</v>
      </c>
      <c r="G56" s="29"/>
      <c r="H56" s="29"/>
      <c r="I56" s="29"/>
      <c r="J56" s="29"/>
      <c r="K56" s="29"/>
      <c r="L56" s="38"/>
    </row>
    <row r="57" spans="2:12" ht="13.5" customHeight="1" x14ac:dyDescent="0.3">
      <c r="B57" s="33">
        <v>36</v>
      </c>
      <c r="C57" s="503"/>
      <c r="D57" s="27" t="s">
        <v>545</v>
      </c>
      <c r="E57" s="27" t="s">
        <v>546</v>
      </c>
      <c r="F57" s="27" t="s">
        <v>547</v>
      </c>
      <c r="G57" s="29"/>
      <c r="H57" s="29"/>
      <c r="I57" s="29"/>
      <c r="J57" s="29"/>
      <c r="K57" s="29"/>
      <c r="L57" s="38"/>
    </row>
    <row r="58" spans="2:12" x14ac:dyDescent="0.3">
      <c r="B58" s="33">
        <v>37</v>
      </c>
      <c r="C58" s="503" t="s">
        <v>548</v>
      </c>
      <c r="D58" s="27" t="s">
        <v>549</v>
      </c>
      <c r="E58" s="27" t="s">
        <v>550</v>
      </c>
      <c r="F58" s="27" t="s">
        <v>406</v>
      </c>
      <c r="G58" s="29"/>
      <c r="H58" s="29"/>
      <c r="I58" s="29"/>
      <c r="J58" s="29"/>
      <c r="K58" s="29"/>
      <c r="L58" s="38"/>
    </row>
    <row r="59" spans="2:12" ht="67.5" customHeight="1" x14ac:dyDescent="0.3">
      <c r="B59" s="33">
        <v>38</v>
      </c>
      <c r="C59" s="503"/>
      <c r="D59" s="27" t="s">
        <v>551</v>
      </c>
      <c r="E59" s="145" t="s">
        <v>552</v>
      </c>
      <c r="F59" s="27" t="s">
        <v>409</v>
      </c>
      <c r="G59" s="29"/>
      <c r="H59" s="29"/>
      <c r="I59" s="29"/>
      <c r="J59" s="29"/>
      <c r="K59" s="29"/>
      <c r="L59" s="38"/>
    </row>
    <row r="60" spans="2:12" ht="13.5" customHeight="1" x14ac:dyDescent="0.3">
      <c r="B60" s="33">
        <v>39</v>
      </c>
      <c r="C60" s="503"/>
      <c r="D60" s="27" t="s">
        <v>553</v>
      </c>
      <c r="E60" s="27" t="s">
        <v>554</v>
      </c>
      <c r="F60" s="27" t="s">
        <v>547</v>
      </c>
      <c r="G60" s="29"/>
      <c r="H60" s="29"/>
      <c r="I60" s="29"/>
      <c r="J60" s="29"/>
      <c r="K60" s="29"/>
      <c r="L60" s="38"/>
    </row>
    <row r="61" spans="2:12" ht="13.5" customHeight="1" x14ac:dyDescent="0.3">
      <c r="B61" s="33">
        <v>40</v>
      </c>
      <c r="C61" s="503"/>
      <c r="D61" s="27" t="s">
        <v>555</v>
      </c>
      <c r="E61" s="27" t="s">
        <v>556</v>
      </c>
      <c r="F61" s="27" t="s">
        <v>538</v>
      </c>
      <c r="G61" s="29"/>
      <c r="H61" s="29"/>
      <c r="I61" s="29"/>
      <c r="J61" s="29"/>
      <c r="K61" s="29"/>
      <c r="L61" s="38"/>
    </row>
    <row r="62" spans="2:12" ht="13.5" customHeight="1" x14ac:dyDescent="0.3">
      <c r="B62" s="33">
        <v>41</v>
      </c>
      <c r="C62" s="503"/>
      <c r="D62" s="27" t="s">
        <v>557</v>
      </c>
      <c r="E62" s="27" t="s">
        <v>558</v>
      </c>
      <c r="F62" s="27" t="s">
        <v>541</v>
      </c>
      <c r="G62" s="29"/>
      <c r="H62" s="29"/>
      <c r="I62" s="29"/>
      <c r="J62" s="29"/>
      <c r="K62" s="29"/>
      <c r="L62" s="38"/>
    </row>
    <row r="63" spans="2:12" ht="13.5" customHeight="1" x14ac:dyDescent="0.3">
      <c r="B63" s="33">
        <v>42</v>
      </c>
      <c r="C63" s="503"/>
      <c r="D63" s="27" t="s">
        <v>559</v>
      </c>
      <c r="E63" s="27" t="s">
        <v>560</v>
      </c>
      <c r="F63" s="27" t="s">
        <v>544</v>
      </c>
      <c r="G63" s="29"/>
      <c r="H63" s="29"/>
      <c r="I63" s="29"/>
      <c r="J63" s="29"/>
      <c r="K63" s="29"/>
      <c r="L63" s="38"/>
    </row>
    <row r="64" spans="2:12" ht="13.5" customHeight="1" x14ac:dyDescent="0.3">
      <c r="B64" s="33">
        <v>43</v>
      </c>
      <c r="C64" s="503"/>
      <c r="D64" s="27" t="s">
        <v>561</v>
      </c>
      <c r="E64" s="27" t="s">
        <v>562</v>
      </c>
      <c r="F64" s="27" t="s">
        <v>547</v>
      </c>
      <c r="G64" s="29"/>
      <c r="H64" s="29"/>
      <c r="I64" s="29"/>
      <c r="J64" s="29"/>
      <c r="K64" s="29"/>
      <c r="L64" s="38"/>
    </row>
    <row r="65" spans="2:12" ht="13.5" customHeight="1" x14ac:dyDescent="0.3">
      <c r="B65" s="33">
        <v>44</v>
      </c>
      <c r="C65" s="503" t="s">
        <v>563</v>
      </c>
      <c r="D65" s="27" t="s">
        <v>564</v>
      </c>
      <c r="E65" s="27" t="s">
        <v>565</v>
      </c>
      <c r="F65" s="27" t="s">
        <v>406</v>
      </c>
      <c r="G65" s="29"/>
      <c r="H65" s="29"/>
      <c r="I65" s="29"/>
      <c r="J65" s="29"/>
      <c r="K65" s="29"/>
      <c r="L65" s="38"/>
    </row>
    <row r="66" spans="2:12" ht="67.5" customHeight="1" x14ac:dyDescent="0.3">
      <c r="B66" s="33">
        <v>45</v>
      </c>
      <c r="C66" s="503"/>
      <c r="D66" s="27" t="s">
        <v>566</v>
      </c>
      <c r="E66" s="145" t="s">
        <v>567</v>
      </c>
      <c r="F66" s="27" t="s">
        <v>409</v>
      </c>
      <c r="G66" s="29"/>
      <c r="H66" s="29"/>
      <c r="I66" s="29"/>
      <c r="J66" s="29"/>
      <c r="K66" s="29"/>
      <c r="L66" s="38"/>
    </row>
    <row r="67" spans="2:12" ht="13.5" customHeight="1" x14ac:dyDescent="0.3">
      <c r="B67" s="33">
        <v>46</v>
      </c>
      <c r="C67" s="503"/>
      <c r="D67" s="27" t="s">
        <v>568</v>
      </c>
      <c r="E67" s="27" t="s">
        <v>569</v>
      </c>
      <c r="F67" s="27" t="s">
        <v>547</v>
      </c>
      <c r="G67" s="29"/>
      <c r="H67" s="29"/>
      <c r="I67" s="29"/>
      <c r="J67" s="29"/>
      <c r="K67" s="29"/>
      <c r="L67" s="38"/>
    </row>
    <row r="68" spans="2:12" ht="13.5" customHeight="1" x14ac:dyDescent="0.3">
      <c r="B68" s="33">
        <v>47</v>
      </c>
      <c r="C68" s="503"/>
      <c r="D68" s="27" t="s">
        <v>570</v>
      </c>
      <c r="E68" s="27" t="s">
        <v>571</v>
      </c>
      <c r="F68" s="27" t="s">
        <v>538</v>
      </c>
      <c r="G68" s="29"/>
      <c r="H68" s="29"/>
      <c r="I68" s="29"/>
      <c r="J68" s="29"/>
      <c r="K68" s="29"/>
      <c r="L68" s="38"/>
    </row>
    <row r="69" spans="2:12" ht="13.5" customHeight="1" x14ac:dyDescent="0.3">
      <c r="B69" s="33">
        <v>48</v>
      </c>
      <c r="C69" s="503"/>
      <c r="D69" s="27" t="s">
        <v>572</v>
      </c>
      <c r="E69" s="27" t="s">
        <v>573</v>
      </c>
      <c r="F69" s="27" t="s">
        <v>541</v>
      </c>
      <c r="G69" s="29"/>
      <c r="H69" s="29"/>
      <c r="I69" s="29"/>
      <c r="J69" s="29"/>
      <c r="K69" s="29"/>
      <c r="L69" s="38"/>
    </row>
    <row r="70" spans="2:12" ht="13.5" customHeight="1" x14ac:dyDescent="0.3">
      <c r="B70" s="33">
        <v>49</v>
      </c>
      <c r="C70" s="503"/>
      <c r="D70" s="27" t="s">
        <v>574</v>
      </c>
      <c r="E70" s="27" t="s">
        <v>575</v>
      </c>
      <c r="F70" s="27" t="s">
        <v>544</v>
      </c>
      <c r="G70" s="29"/>
      <c r="H70" s="29"/>
      <c r="I70" s="29"/>
      <c r="J70" s="29"/>
      <c r="K70" s="29"/>
      <c r="L70" s="38"/>
    </row>
    <row r="71" spans="2:12" x14ac:dyDescent="0.3">
      <c r="B71" s="33">
        <v>50</v>
      </c>
      <c r="C71" s="503"/>
      <c r="D71" s="27" t="s">
        <v>576</v>
      </c>
      <c r="E71" s="27" t="s">
        <v>577</v>
      </c>
      <c r="F71" s="27" t="s">
        <v>547</v>
      </c>
      <c r="G71" s="29"/>
      <c r="H71" s="29"/>
      <c r="I71" s="29"/>
      <c r="J71" s="29"/>
      <c r="K71" s="29"/>
      <c r="L71" s="38"/>
    </row>
    <row r="72" spans="2:12" x14ac:dyDescent="0.3">
      <c r="B72" s="33">
        <v>51</v>
      </c>
      <c r="C72" s="503" t="s">
        <v>578</v>
      </c>
      <c r="D72" s="27" t="s">
        <v>579</v>
      </c>
      <c r="E72" s="27" t="s">
        <v>580</v>
      </c>
      <c r="F72" s="27" t="s">
        <v>406</v>
      </c>
      <c r="G72" s="29"/>
      <c r="H72" s="29"/>
      <c r="I72" s="29"/>
      <c r="J72" s="29"/>
      <c r="K72" s="29"/>
      <c r="L72" s="38"/>
    </row>
    <row r="73" spans="2:12" ht="67.5" x14ac:dyDescent="0.3">
      <c r="B73" s="33">
        <v>52</v>
      </c>
      <c r="C73" s="503"/>
      <c r="D73" s="27" t="s">
        <v>581</v>
      </c>
      <c r="E73" s="145" t="s">
        <v>582</v>
      </c>
      <c r="F73" s="27" t="s">
        <v>409</v>
      </c>
      <c r="G73" s="29"/>
      <c r="H73" s="29"/>
      <c r="I73" s="29"/>
      <c r="J73" s="29"/>
      <c r="K73" s="29"/>
      <c r="L73" s="38"/>
    </row>
    <row r="74" spans="2:12" x14ac:dyDescent="0.3">
      <c r="B74" s="33">
        <v>53</v>
      </c>
      <c r="C74" s="503"/>
      <c r="D74" s="27" t="s">
        <v>583</v>
      </c>
      <c r="E74" s="27" t="s">
        <v>584</v>
      </c>
      <c r="F74" s="27" t="s">
        <v>585</v>
      </c>
      <c r="G74" s="29"/>
      <c r="H74" s="29"/>
      <c r="I74" s="29"/>
      <c r="J74" s="29"/>
      <c r="K74" s="29"/>
      <c r="L74" s="38"/>
    </row>
    <row r="75" spans="2:12" x14ac:dyDescent="0.3">
      <c r="B75" s="33">
        <v>54</v>
      </c>
      <c r="C75" s="503"/>
      <c r="D75" s="27" t="s">
        <v>586</v>
      </c>
      <c r="E75" s="27" t="s">
        <v>587</v>
      </c>
      <c r="F75" s="27" t="s">
        <v>538</v>
      </c>
      <c r="G75" s="29"/>
      <c r="H75" s="29"/>
      <c r="I75" s="29"/>
      <c r="J75" s="29"/>
      <c r="K75" s="29"/>
      <c r="L75" s="38"/>
    </row>
    <row r="76" spans="2:12" x14ac:dyDescent="0.3">
      <c r="B76" s="33">
        <v>55</v>
      </c>
      <c r="C76" s="503"/>
      <c r="D76" s="27" t="s">
        <v>588</v>
      </c>
      <c r="E76" s="27" t="s">
        <v>589</v>
      </c>
      <c r="F76" s="27" t="s">
        <v>541</v>
      </c>
      <c r="G76" s="29"/>
      <c r="H76" s="29"/>
      <c r="I76" s="29"/>
      <c r="J76" s="29"/>
      <c r="K76" s="29"/>
      <c r="L76" s="38"/>
    </row>
    <row r="77" spans="2:12" x14ac:dyDescent="0.3">
      <c r="B77" s="33">
        <v>56</v>
      </c>
      <c r="C77" s="503"/>
      <c r="D77" s="27" t="s">
        <v>590</v>
      </c>
      <c r="E77" s="27" t="s">
        <v>591</v>
      </c>
      <c r="F77" s="27" t="s">
        <v>544</v>
      </c>
      <c r="G77" s="29"/>
      <c r="H77" s="29"/>
      <c r="I77" s="29"/>
      <c r="J77" s="29"/>
      <c r="K77" s="29"/>
      <c r="L77" s="38"/>
    </row>
    <row r="78" spans="2:12" x14ac:dyDescent="0.3">
      <c r="B78" s="33">
        <v>57</v>
      </c>
      <c r="C78" s="503"/>
      <c r="D78" s="27" t="s">
        <v>592</v>
      </c>
      <c r="E78" s="27" t="s">
        <v>593</v>
      </c>
      <c r="F78" s="27" t="s">
        <v>547</v>
      </c>
      <c r="G78" s="29"/>
      <c r="H78" s="29"/>
      <c r="I78" s="29"/>
      <c r="J78" s="29"/>
      <c r="K78" s="29"/>
      <c r="L78" s="38"/>
    </row>
    <row r="79" spans="2:12" x14ac:dyDescent="0.3">
      <c r="B79" s="33">
        <v>58</v>
      </c>
      <c r="C79" s="503" t="s">
        <v>745</v>
      </c>
      <c r="D79" s="27" t="s">
        <v>749</v>
      </c>
      <c r="E79" s="27" t="s">
        <v>531</v>
      </c>
      <c r="F79" s="27" t="s">
        <v>406</v>
      </c>
      <c r="G79" s="29"/>
      <c r="H79" s="29"/>
      <c r="I79" s="29"/>
      <c r="J79" s="29"/>
      <c r="K79" s="29"/>
      <c r="L79" s="38"/>
    </row>
    <row r="80" spans="2:12" ht="67.5" x14ac:dyDescent="0.3">
      <c r="B80" s="33">
        <v>59</v>
      </c>
      <c r="C80" s="503"/>
      <c r="D80" s="27" t="s">
        <v>750</v>
      </c>
      <c r="E80" s="145" t="s">
        <v>777</v>
      </c>
      <c r="F80" s="27" t="s">
        <v>409</v>
      </c>
      <c r="G80" s="29"/>
      <c r="H80" s="29"/>
      <c r="I80" s="29"/>
      <c r="J80" s="29"/>
      <c r="K80" s="29"/>
      <c r="L80" s="38"/>
    </row>
    <row r="81" spans="2:12" x14ac:dyDescent="0.3">
      <c r="B81" s="33">
        <v>60</v>
      </c>
      <c r="C81" s="503"/>
      <c r="D81" s="27" t="s">
        <v>751</v>
      </c>
      <c r="E81" s="27" t="s">
        <v>778</v>
      </c>
      <c r="F81" s="27" t="s">
        <v>535</v>
      </c>
      <c r="G81" s="29"/>
      <c r="H81" s="29"/>
      <c r="I81" s="29"/>
      <c r="J81" s="29"/>
      <c r="K81" s="29"/>
      <c r="L81" s="38"/>
    </row>
    <row r="82" spans="2:12" x14ac:dyDescent="0.3">
      <c r="B82" s="33">
        <v>61</v>
      </c>
      <c r="C82" s="503"/>
      <c r="D82" s="27" t="s">
        <v>752</v>
      </c>
      <c r="E82" s="27" t="s">
        <v>779</v>
      </c>
      <c r="F82" s="27" t="s">
        <v>538</v>
      </c>
      <c r="G82" s="29"/>
      <c r="H82" s="29"/>
      <c r="I82" s="29"/>
      <c r="J82" s="29"/>
      <c r="K82" s="29"/>
      <c r="L82" s="38"/>
    </row>
    <row r="83" spans="2:12" x14ac:dyDescent="0.3">
      <c r="B83" s="33">
        <v>62</v>
      </c>
      <c r="C83" s="503"/>
      <c r="D83" s="27" t="s">
        <v>753</v>
      </c>
      <c r="E83" s="27" t="s">
        <v>780</v>
      </c>
      <c r="F83" s="27" t="s">
        <v>541</v>
      </c>
      <c r="G83" s="29"/>
      <c r="H83" s="29"/>
      <c r="I83" s="29"/>
      <c r="J83" s="29"/>
      <c r="K83" s="29"/>
      <c r="L83" s="38"/>
    </row>
    <row r="84" spans="2:12" x14ac:dyDescent="0.3">
      <c r="B84" s="33">
        <v>63</v>
      </c>
      <c r="C84" s="503"/>
      <c r="D84" s="27" t="s">
        <v>754</v>
      </c>
      <c r="E84" s="27" t="s">
        <v>781</v>
      </c>
      <c r="F84" s="27" t="s">
        <v>544</v>
      </c>
      <c r="G84" s="29"/>
      <c r="H84" s="29"/>
      <c r="I84" s="29"/>
      <c r="J84" s="29"/>
      <c r="K84" s="29"/>
      <c r="L84" s="38"/>
    </row>
    <row r="85" spans="2:12" x14ac:dyDescent="0.3">
      <c r="B85" s="33">
        <v>64</v>
      </c>
      <c r="C85" s="503"/>
      <c r="D85" s="27" t="s">
        <v>755</v>
      </c>
      <c r="E85" s="27" t="s">
        <v>782</v>
      </c>
      <c r="F85" s="27" t="s">
        <v>547</v>
      </c>
      <c r="G85" s="29"/>
      <c r="H85" s="29"/>
      <c r="I85" s="29"/>
      <c r="J85" s="29"/>
      <c r="K85" s="29"/>
      <c r="L85" s="38"/>
    </row>
    <row r="86" spans="2:12" x14ac:dyDescent="0.3">
      <c r="B86" s="33">
        <v>65</v>
      </c>
      <c r="C86" s="503" t="s">
        <v>746</v>
      </c>
      <c r="D86" s="27" t="s">
        <v>756</v>
      </c>
      <c r="E86" s="27" t="s">
        <v>783</v>
      </c>
      <c r="F86" s="27" t="s">
        <v>406</v>
      </c>
      <c r="G86" s="29"/>
      <c r="H86" s="29"/>
      <c r="I86" s="29"/>
      <c r="J86" s="29"/>
      <c r="K86" s="29"/>
      <c r="L86" s="38"/>
    </row>
    <row r="87" spans="2:12" ht="67.5" x14ac:dyDescent="0.3">
      <c r="B87" s="33">
        <v>66</v>
      </c>
      <c r="C87" s="503"/>
      <c r="D87" s="27" t="s">
        <v>757</v>
      </c>
      <c r="E87" s="145" t="s">
        <v>784</v>
      </c>
      <c r="F87" s="27" t="s">
        <v>409</v>
      </c>
      <c r="G87" s="29"/>
      <c r="H87" s="29"/>
      <c r="I87" s="29"/>
      <c r="J87" s="29"/>
      <c r="K87" s="29"/>
      <c r="L87" s="38"/>
    </row>
    <row r="88" spans="2:12" x14ac:dyDescent="0.3">
      <c r="B88" s="33">
        <v>67</v>
      </c>
      <c r="C88" s="503"/>
      <c r="D88" s="27" t="s">
        <v>758</v>
      </c>
      <c r="E88" s="27" t="s">
        <v>554</v>
      </c>
      <c r="F88" s="27" t="s">
        <v>547</v>
      </c>
      <c r="G88" s="29"/>
      <c r="H88" s="29"/>
      <c r="I88" s="29"/>
      <c r="J88" s="29"/>
      <c r="K88" s="29"/>
      <c r="L88" s="38"/>
    </row>
    <row r="89" spans="2:12" x14ac:dyDescent="0.3">
      <c r="B89" s="33">
        <v>68</v>
      </c>
      <c r="C89" s="503"/>
      <c r="D89" s="27" t="s">
        <v>759</v>
      </c>
      <c r="E89" s="27" t="s">
        <v>785</v>
      </c>
      <c r="F89" s="27" t="s">
        <v>538</v>
      </c>
      <c r="G89" s="29"/>
      <c r="H89" s="29"/>
      <c r="I89" s="29"/>
      <c r="J89" s="29"/>
      <c r="K89" s="29"/>
      <c r="L89" s="38"/>
    </row>
    <row r="90" spans="2:12" x14ac:dyDescent="0.3">
      <c r="B90" s="33">
        <v>69</v>
      </c>
      <c r="C90" s="503"/>
      <c r="D90" s="27" t="s">
        <v>760</v>
      </c>
      <c r="E90" s="27" t="s">
        <v>786</v>
      </c>
      <c r="F90" s="27" t="s">
        <v>541</v>
      </c>
      <c r="G90" s="29"/>
      <c r="H90" s="29"/>
      <c r="I90" s="29"/>
      <c r="J90" s="29"/>
      <c r="K90" s="29"/>
      <c r="L90" s="38"/>
    </row>
    <row r="91" spans="2:12" x14ac:dyDescent="0.3">
      <c r="B91" s="33">
        <v>70</v>
      </c>
      <c r="C91" s="503"/>
      <c r="D91" s="27" t="s">
        <v>761</v>
      </c>
      <c r="E91" s="27" t="s">
        <v>787</v>
      </c>
      <c r="F91" s="27" t="s">
        <v>544</v>
      </c>
      <c r="G91" s="29"/>
      <c r="H91" s="29"/>
      <c r="I91" s="29"/>
      <c r="J91" s="29"/>
      <c r="K91" s="29"/>
      <c r="L91" s="38"/>
    </row>
    <row r="92" spans="2:12" x14ac:dyDescent="0.3">
      <c r="B92" s="33">
        <v>71</v>
      </c>
      <c r="C92" s="503"/>
      <c r="D92" s="27" t="s">
        <v>762</v>
      </c>
      <c r="E92" s="27" t="s">
        <v>788</v>
      </c>
      <c r="F92" s="27" t="s">
        <v>547</v>
      </c>
      <c r="G92" s="29"/>
      <c r="H92" s="29"/>
      <c r="I92" s="29"/>
      <c r="J92" s="29"/>
      <c r="K92" s="29"/>
      <c r="L92" s="38"/>
    </row>
    <row r="93" spans="2:12" x14ac:dyDescent="0.3">
      <c r="B93" s="33">
        <v>72</v>
      </c>
      <c r="C93" s="503" t="s">
        <v>747</v>
      </c>
      <c r="D93" s="27" t="s">
        <v>763</v>
      </c>
      <c r="E93" s="27" t="s">
        <v>789</v>
      </c>
      <c r="F93" s="27" t="s">
        <v>406</v>
      </c>
      <c r="G93" s="29"/>
      <c r="H93" s="29"/>
      <c r="I93" s="29"/>
      <c r="J93" s="29"/>
      <c r="K93" s="29"/>
      <c r="L93" s="38"/>
    </row>
    <row r="94" spans="2:12" ht="67.5" x14ac:dyDescent="0.3">
      <c r="B94" s="33">
        <v>73</v>
      </c>
      <c r="C94" s="503"/>
      <c r="D94" s="27" t="s">
        <v>764</v>
      </c>
      <c r="E94" s="145" t="s">
        <v>790</v>
      </c>
      <c r="F94" s="27" t="s">
        <v>409</v>
      </c>
      <c r="G94" s="29"/>
      <c r="H94" s="29"/>
      <c r="I94" s="29"/>
      <c r="J94" s="29"/>
      <c r="K94" s="29"/>
      <c r="L94" s="38"/>
    </row>
    <row r="95" spans="2:12" x14ac:dyDescent="0.3">
      <c r="B95" s="33">
        <v>74</v>
      </c>
      <c r="C95" s="503"/>
      <c r="D95" s="27" t="s">
        <v>765</v>
      </c>
      <c r="E95" s="27" t="s">
        <v>792</v>
      </c>
      <c r="F95" s="27" t="s">
        <v>547</v>
      </c>
      <c r="G95" s="29"/>
      <c r="H95" s="29"/>
      <c r="I95" s="29"/>
      <c r="J95" s="29"/>
      <c r="K95" s="29"/>
      <c r="L95" s="38"/>
    </row>
    <row r="96" spans="2:12" x14ac:dyDescent="0.3">
      <c r="B96" s="33">
        <v>75</v>
      </c>
      <c r="C96" s="503"/>
      <c r="D96" s="27" t="s">
        <v>766</v>
      </c>
      <c r="E96" s="27" t="s">
        <v>791</v>
      </c>
      <c r="F96" s="27" t="s">
        <v>538</v>
      </c>
      <c r="G96" s="29"/>
      <c r="H96" s="29"/>
      <c r="I96" s="29"/>
      <c r="J96" s="29"/>
      <c r="K96" s="29"/>
      <c r="L96" s="38"/>
    </row>
    <row r="97" spans="2:12" x14ac:dyDescent="0.3">
      <c r="B97" s="33">
        <v>76</v>
      </c>
      <c r="C97" s="503"/>
      <c r="D97" s="27" t="s">
        <v>767</v>
      </c>
      <c r="E97" s="27" t="s">
        <v>793</v>
      </c>
      <c r="F97" s="27" t="s">
        <v>541</v>
      </c>
      <c r="G97" s="29"/>
      <c r="H97" s="29"/>
      <c r="I97" s="29"/>
      <c r="J97" s="29"/>
      <c r="K97" s="29"/>
      <c r="L97" s="38"/>
    </row>
    <row r="98" spans="2:12" x14ac:dyDescent="0.3">
      <c r="B98" s="33">
        <v>77</v>
      </c>
      <c r="C98" s="503"/>
      <c r="D98" s="27" t="s">
        <v>768</v>
      </c>
      <c r="E98" s="27" t="s">
        <v>794</v>
      </c>
      <c r="F98" s="27" t="s">
        <v>544</v>
      </c>
      <c r="G98" s="29"/>
      <c r="H98" s="29"/>
      <c r="I98" s="29"/>
      <c r="J98" s="29"/>
      <c r="K98" s="29"/>
      <c r="L98" s="38"/>
    </row>
    <row r="99" spans="2:12" x14ac:dyDescent="0.3">
      <c r="B99" s="33">
        <v>78</v>
      </c>
      <c r="C99" s="503"/>
      <c r="D99" s="27" t="s">
        <v>769</v>
      </c>
      <c r="E99" s="27" t="s">
        <v>795</v>
      </c>
      <c r="F99" s="27" t="s">
        <v>547</v>
      </c>
      <c r="G99" s="29"/>
      <c r="H99" s="29"/>
      <c r="I99" s="29"/>
      <c r="J99" s="29"/>
      <c r="K99" s="29"/>
      <c r="L99" s="38"/>
    </row>
    <row r="100" spans="2:12" x14ac:dyDescent="0.3">
      <c r="B100" s="33">
        <v>79</v>
      </c>
      <c r="C100" s="503" t="s">
        <v>748</v>
      </c>
      <c r="D100" s="27" t="s">
        <v>770</v>
      </c>
      <c r="E100" s="27" t="s">
        <v>796</v>
      </c>
      <c r="F100" s="27" t="s">
        <v>406</v>
      </c>
      <c r="G100" s="29"/>
      <c r="H100" s="29"/>
      <c r="I100" s="29"/>
      <c r="J100" s="29"/>
      <c r="K100" s="29"/>
      <c r="L100" s="38"/>
    </row>
    <row r="101" spans="2:12" ht="67.5" x14ac:dyDescent="0.3">
      <c r="B101" s="33">
        <v>80</v>
      </c>
      <c r="C101" s="503"/>
      <c r="D101" s="27" t="s">
        <v>771</v>
      </c>
      <c r="E101" s="145" t="s">
        <v>797</v>
      </c>
      <c r="F101" s="27" t="s">
        <v>409</v>
      </c>
      <c r="G101" s="29"/>
      <c r="H101" s="29"/>
      <c r="I101" s="29"/>
      <c r="J101" s="29"/>
      <c r="K101" s="29"/>
      <c r="L101" s="38"/>
    </row>
    <row r="102" spans="2:12" x14ac:dyDescent="0.3">
      <c r="B102" s="33">
        <v>81</v>
      </c>
      <c r="C102" s="503"/>
      <c r="D102" s="27" t="s">
        <v>772</v>
      </c>
      <c r="E102" s="27" t="s">
        <v>798</v>
      </c>
      <c r="F102" s="27" t="s">
        <v>585</v>
      </c>
      <c r="G102" s="29"/>
      <c r="H102" s="29"/>
      <c r="I102" s="29"/>
      <c r="J102" s="29"/>
      <c r="K102" s="29"/>
      <c r="L102" s="38"/>
    </row>
    <row r="103" spans="2:12" x14ac:dyDescent="0.3">
      <c r="B103" s="33">
        <v>82</v>
      </c>
      <c r="C103" s="503"/>
      <c r="D103" s="27" t="s">
        <v>773</v>
      </c>
      <c r="E103" s="27" t="s">
        <v>799</v>
      </c>
      <c r="F103" s="27" t="s">
        <v>538</v>
      </c>
      <c r="G103" s="29"/>
      <c r="H103" s="29"/>
      <c r="I103" s="29"/>
      <c r="J103" s="29"/>
      <c r="K103" s="29"/>
      <c r="L103" s="38"/>
    </row>
    <row r="104" spans="2:12" x14ac:dyDescent="0.3">
      <c r="B104" s="33">
        <v>83</v>
      </c>
      <c r="C104" s="503"/>
      <c r="D104" s="27" t="s">
        <v>774</v>
      </c>
      <c r="E104" s="27" t="s">
        <v>800</v>
      </c>
      <c r="F104" s="27" t="s">
        <v>541</v>
      </c>
      <c r="G104" s="29"/>
      <c r="H104" s="29"/>
      <c r="I104" s="29"/>
      <c r="J104" s="29"/>
      <c r="K104" s="29"/>
      <c r="L104" s="38"/>
    </row>
    <row r="105" spans="2:12" x14ac:dyDescent="0.3">
      <c r="B105" s="33">
        <v>84</v>
      </c>
      <c r="C105" s="503"/>
      <c r="D105" s="27" t="s">
        <v>775</v>
      </c>
      <c r="E105" s="27" t="s">
        <v>801</v>
      </c>
      <c r="F105" s="27" t="s">
        <v>544</v>
      </c>
      <c r="G105" s="29"/>
      <c r="H105" s="29"/>
      <c r="I105" s="29"/>
      <c r="J105" s="29"/>
      <c r="K105" s="29"/>
      <c r="L105" s="38"/>
    </row>
    <row r="106" spans="2:12" ht="14.25" thickBot="1" x14ac:dyDescent="0.35">
      <c r="B106" s="141">
        <v>85</v>
      </c>
      <c r="C106" s="511"/>
      <c r="D106" s="13" t="s">
        <v>776</v>
      </c>
      <c r="E106" s="13" t="s">
        <v>802</v>
      </c>
      <c r="F106" s="13" t="s">
        <v>547</v>
      </c>
      <c r="G106" s="3"/>
      <c r="H106" s="3"/>
      <c r="I106" s="3"/>
      <c r="J106" s="3"/>
      <c r="K106" s="3"/>
      <c r="L106" s="142"/>
    </row>
    <row r="107" spans="2:12" ht="18" customHeight="1" x14ac:dyDescent="0.3">
      <c r="B107" s="32">
        <v>86</v>
      </c>
      <c r="C107" s="149"/>
      <c r="D107" s="31"/>
      <c r="E107" s="31"/>
      <c r="F107" s="31"/>
      <c r="G107" s="30"/>
      <c r="H107" s="30"/>
      <c r="I107" s="30"/>
      <c r="J107" s="30"/>
      <c r="K107" s="30"/>
      <c r="L107" s="120"/>
    </row>
    <row r="108" spans="2:12" ht="18" customHeight="1" x14ac:dyDescent="0.3">
      <c r="B108" s="33">
        <v>87</v>
      </c>
      <c r="C108" s="145"/>
      <c r="D108" s="27"/>
      <c r="E108" s="27"/>
      <c r="F108" s="27"/>
      <c r="G108" s="29"/>
      <c r="H108" s="29"/>
      <c r="I108" s="29"/>
      <c r="J108" s="29"/>
      <c r="K108" s="29"/>
      <c r="L108" s="38"/>
    </row>
    <row r="109" spans="2:12" ht="18" customHeight="1" x14ac:dyDescent="0.3">
      <c r="B109" s="33">
        <v>88</v>
      </c>
      <c r="C109" s="27"/>
      <c r="D109" s="27"/>
      <c r="E109" s="27"/>
      <c r="F109" s="27"/>
      <c r="G109" s="29"/>
      <c r="H109" s="29"/>
      <c r="I109" s="29"/>
      <c r="J109" s="29"/>
      <c r="K109" s="29"/>
      <c r="L109" s="38"/>
    </row>
    <row r="110" spans="2:12" ht="18" customHeight="1" thickBot="1" x14ac:dyDescent="0.35">
      <c r="B110" s="141">
        <v>89</v>
      </c>
      <c r="C110" s="13"/>
      <c r="D110" s="13"/>
      <c r="E110" s="13"/>
      <c r="F110" s="13"/>
      <c r="G110" s="3"/>
      <c r="H110" s="3"/>
      <c r="I110" s="3"/>
      <c r="J110" s="3"/>
      <c r="K110" s="3"/>
      <c r="L110" s="142"/>
    </row>
    <row r="111" spans="2:12" ht="40.5" x14ac:dyDescent="0.3">
      <c r="B111" s="32">
        <v>90</v>
      </c>
      <c r="C111" s="504" t="s">
        <v>803</v>
      </c>
      <c r="D111" s="31" t="s">
        <v>514</v>
      </c>
      <c r="E111" s="149" t="s">
        <v>515</v>
      </c>
      <c r="F111" s="31" t="s">
        <v>516</v>
      </c>
      <c r="G111" s="30"/>
      <c r="H111" s="30"/>
      <c r="I111" s="30"/>
      <c r="J111" s="30"/>
      <c r="K111" s="30"/>
      <c r="L111" s="120"/>
    </row>
    <row r="112" spans="2:12" ht="40.5" x14ac:dyDescent="0.3">
      <c r="B112" s="33">
        <v>91</v>
      </c>
      <c r="C112" s="503"/>
      <c r="D112" s="27" t="s">
        <v>517</v>
      </c>
      <c r="E112" s="145" t="s">
        <v>518</v>
      </c>
      <c r="F112" s="27" t="s">
        <v>519</v>
      </c>
      <c r="G112" s="29"/>
      <c r="H112" s="29"/>
      <c r="I112" s="29"/>
      <c r="J112" s="29"/>
      <c r="K112" s="29"/>
      <c r="L112" s="38"/>
    </row>
    <row r="113" spans="2:12" ht="17.45" customHeight="1" x14ac:dyDescent="0.3">
      <c r="B113" s="33">
        <v>92</v>
      </c>
      <c r="C113" s="145"/>
      <c r="D113" s="27"/>
      <c r="E113" s="27"/>
      <c r="F113" s="27"/>
      <c r="G113" s="29"/>
      <c r="H113" s="29"/>
      <c r="I113" s="29"/>
      <c r="J113" s="29"/>
      <c r="K113" s="29"/>
      <c r="L113" s="38"/>
    </row>
    <row r="114" spans="2:12" ht="17.45" customHeight="1" x14ac:dyDescent="0.3">
      <c r="B114" s="33">
        <v>93</v>
      </c>
      <c r="C114" s="145"/>
      <c r="D114" s="27"/>
      <c r="E114" s="27"/>
      <c r="F114" s="27"/>
      <c r="G114" s="29"/>
      <c r="H114" s="29"/>
      <c r="I114" s="29"/>
      <c r="J114" s="29"/>
      <c r="K114" s="29"/>
      <c r="L114" s="38"/>
    </row>
    <row r="115" spans="2:12" ht="17.45" customHeight="1" x14ac:dyDescent="0.3">
      <c r="B115" s="33">
        <v>94</v>
      </c>
      <c r="C115" s="145"/>
      <c r="D115" s="27"/>
      <c r="E115" s="27"/>
      <c r="F115" s="27"/>
      <c r="G115" s="29"/>
      <c r="H115" s="29"/>
      <c r="I115" s="29"/>
      <c r="J115" s="29"/>
      <c r="K115" s="29"/>
      <c r="L115" s="38"/>
    </row>
    <row r="116" spans="2:12" x14ac:dyDescent="0.3">
      <c r="B116" s="33">
        <v>95</v>
      </c>
      <c r="C116" s="27"/>
      <c r="D116" s="27"/>
      <c r="E116" s="145"/>
      <c r="F116" s="150"/>
      <c r="G116" s="29"/>
      <c r="H116" s="29"/>
      <c r="I116" s="29"/>
      <c r="J116" s="29"/>
      <c r="K116" s="29"/>
      <c r="L116" s="38"/>
    </row>
    <row r="117" spans="2:12" ht="17.45" customHeight="1" x14ac:dyDescent="0.3">
      <c r="B117" s="33">
        <v>96</v>
      </c>
      <c r="C117" s="27"/>
      <c r="D117" s="27"/>
      <c r="E117" s="27"/>
      <c r="F117" s="150"/>
      <c r="G117" s="29"/>
      <c r="H117" s="29"/>
      <c r="I117" s="29"/>
      <c r="J117" s="29"/>
      <c r="K117" s="29"/>
      <c r="L117" s="38"/>
    </row>
    <row r="118" spans="2:12" ht="17.45" customHeight="1" x14ac:dyDescent="0.3">
      <c r="B118" s="33">
        <v>97</v>
      </c>
      <c r="C118" s="27"/>
      <c r="D118" s="27"/>
      <c r="E118" s="27"/>
      <c r="F118" s="150"/>
      <c r="G118" s="29"/>
      <c r="H118" s="29"/>
      <c r="I118" s="29"/>
      <c r="J118" s="29"/>
      <c r="K118" s="29"/>
      <c r="L118" s="38"/>
    </row>
    <row r="119" spans="2:12" ht="17.45" customHeight="1" x14ac:dyDescent="0.3">
      <c r="B119" s="33">
        <v>98</v>
      </c>
      <c r="C119" s="27"/>
      <c r="D119" s="27"/>
      <c r="E119" s="27"/>
      <c r="F119" s="27"/>
      <c r="G119" s="29"/>
      <c r="H119" s="29"/>
      <c r="I119" s="29"/>
      <c r="J119" s="29"/>
      <c r="K119" s="29"/>
      <c r="L119" s="38"/>
    </row>
    <row r="120" spans="2:12" ht="18" customHeight="1" thickBot="1" x14ac:dyDescent="0.35">
      <c r="B120" s="141">
        <v>99</v>
      </c>
      <c r="C120" s="13"/>
      <c r="D120" s="13"/>
      <c r="E120" s="13"/>
      <c r="F120" s="13"/>
      <c r="G120" s="3"/>
      <c r="H120" s="3"/>
      <c r="I120" s="3"/>
      <c r="J120" s="3"/>
      <c r="K120" s="3"/>
      <c r="L120" s="142"/>
    </row>
    <row r="121" spans="2:12" ht="15.6" customHeight="1" x14ac:dyDescent="0.3">
      <c r="B121" s="32">
        <v>100</v>
      </c>
      <c r="C121" s="504" t="s">
        <v>594</v>
      </c>
      <c r="D121" s="31" t="s">
        <v>595</v>
      </c>
      <c r="E121" s="31" t="s">
        <v>596</v>
      </c>
      <c r="F121" s="31" t="s">
        <v>597</v>
      </c>
      <c r="G121" s="30"/>
      <c r="H121" s="30"/>
      <c r="I121" s="30"/>
      <c r="J121" s="30"/>
      <c r="K121" s="30"/>
      <c r="L121" s="120"/>
    </row>
    <row r="122" spans="2:12" ht="17.45" customHeight="1" x14ac:dyDescent="0.3">
      <c r="B122" s="33">
        <v>101</v>
      </c>
      <c r="C122" s="503"/>
      <c r="D122" s="27" t="s">
        <v>598</v>
      </c>
      <c r="E122" s="27" t="s">
        <v>599</v>
      </c>
      <c r="F122" s="27" t="s">
        <v>600</v>
      </c>
      <c r="G122" s="29"/>
      <c r="H122" s="29"/>
      <c r="I122" s="29"/>
      <c r="J122" s="29"/>
      <c r="K122" s="29"/>
      <c r="L122" s="38"/>
    </row>
    <row r="123" spans="2:12" ht="18" customHeight="1" x14ac:dyDescent="0.3">
      <c r="B123" s="33">
        <v>102</v>
      </c>
      <c r="C123" s="503"/>
      <c r="D123" s="27" t="s">
        <v>601</v>
      </c>
      <c r="E123" s="27"/>
      <c r="F123" s="27" t="s">
        <v>602</v>
      </c>
      <c r="G123" s="29"/>
      <c r="H123" s="29"/>
      <c r="I123" s="29"/>
      <c r="J123" s="29"/>
      <c r="K123" s="29"/>
      <c r="L123" s="38"/>
    </row>
    <row r="124" spans="2:12" ht="18" customHeight="1" x14ac:dyDescent="0.3">
      <c r="B124" s="33">
        <v>103</v>
      </c>
      <c r="C124" s="503"/>
      <c r="D124" s="27" t="s">
        <v>603</v>
      </c>
      <c r="E124" s="27"/>
      <c r="F124" s="27" t="s">
        <v>604</v>
      </c>
      <c r="G124" s="29"/>
      <c r="H124" s="29"/>
      <c r="I124" s="29"/>
      <c r="J124" s="29"/>
      <c r="K124" s="29"/>
      <c r="L124" s="38"/>
    </row>
    <row r="125" spans="2:12" ht="18" customHeight="1" x14ac:dyDescent="0.3">
      <c r="B125" s="33">
        <v>104</v>
      </c>
      <c r="C125" s="503"/>
      <c r="D125" s="27" t="s">
        <v>605</v>
      </c>
      <c r="E125" s="27" t="s">
        <v>805</v>
      </c>
      <c r="F125" s="27" t="s">
        <v>606</v>
      </c>
      <c r="G125" s="29"/>
      <c r="H125" s="29"/>
      <c r="I125" s="29"/>
      <c r="J125" s="29"/>
      <c r="K125" s="29"/>
      <c r="L125" s="38"/>
    </row>
    <row r="126" spans="2:12" ht="15.6" customHeight="1" x14ac:dyDescent="0.3">
      <c r="B126" s="33">
        <v>105</v>
      </c>
      <c r="C126" s="145"/>
      <c r="D126" s="29"/>
      <c r="E126" s="27"/>
      <c r="F126" s="27"/>
      <c r="G126" s="29"/>
      <c r="H126" s="29"/>
      <c r="I126" s="29"/>
      <c r="J126" s="29"/>
      <c r="K126" s="29"/>
      <c r="L126" s="38"/>
    </row>
    <row r="127" spans="2:12" x14ac:dyDescent="0.3">
      <c r="B127" s="33">
        <v>106</v>
      </c>
      <c r="C127" s="145"/>
      <c r="D127" s="29"/>
      <c r="E127" s="27"/>
      <c r="F127" s="27"/>
      <c r="G127" s="29"/>
      <c r="H127" s="29"/>
      <c r="I127" s="29"/>
      <c r="J127" s="29"/>
      <c r="K127" s="29"/>
      <c r="L127" s="38"/>
    </row>
    <row r="128" spans="2:12" x14ac:dyDescent="0.3">
      <c r="B128" s="33">
        <v>107</v>
      </c>
      <c r="C128" s="145"/>
      <c r="D128" s="29"/>
      <c r="E128" s="27"/>
      <c r="F128" s="27"/>
      <c r="G128" s="29"/>
      <c r="H128" s="29"/>
      <c r="I128" s="29"/>
      <c r="J128" s="29"/>
      <c r="K128" s="29"/>
      <c r="L128" s="38"/>
    </row>
    <row r="129" spans="2:12" x14ac:dyDescent="0.3">
      <c r="B129" s="33">
        <v>108</v>
      </c>
      <c r="C129" s="145"/>
      <c r="D129" s="29"/>
      <c r="E129" s="27"/>
      <c r="F129" s="27"/>
      <c r="G129" s="29"/>
      <c r="H129" s="29"/>
      <c r="I129" s="29"/>
      <c r="J129" s="29"/>
      <c r="K129" s="29"/>
      <c r="L129" s="38"/>
    </row>
    <row r="130" spans="2:12" ht="14.25" thickBot="1" x14ac:dyDescent="0.35">
      <c r="B130" s="141">
        <v>109</v>
      </c>
      <c r="C130" s="148"/>
      <c r="D130" s="3"/>
      <c r="E130" s="13"/>
      <c r="F130" s="13"/>
      <c r="G130" s="3"/>
      <c r="H130" s="3"/>
      <c r="I130" s="3"/>
      <c r="J130" s="3"/>
      <c r="K130" s="3"/>
      <c r="L130" s="142"/>
    </row>
    <row r="131" spans="2:12" x14ac:dyDescent="0.3">
      <c r="B131" s="32">
        <v>110</v>
      </c>
      <c r="C131" s="149"/>
      <c r="D131" s="31"/>
      <c r="E131" s="149"/>
      <c r="F131" s="31"/>
      <c r="G131" s="30"/>
      <c r="H131" s="30"/>
      <c r="I131" s="30"/>
      <c r="J131" s="30"/>
      <c r="K131" s="30"/>
      <c r="L131" s="120"/>
    </row>
    <row r="132" spans="2:12" x14ac:dyDescent="0.3">
      <c r="B132" s="33">
        <v>111</v>
      </c>
      <c r="C132" s="145"/>
      <c r="D132" s="27"/>
      <c r="E132" s="27"/>
      <c r="F132" s="27"/>
      <c r="G132" s="29"/>
      <c r="H132" s="29"/>
      <c r="I132" s="29"/>
      <c r="J132" s="29"/>
      <c r="K132" s="29"/>
      <c r="L132" s="38"/>
    </row>
    <row r="133" spans="2:12" x14ac:dyDescent="0.3">
      <c r="B133" s="33">
        <v>112</v>
      </c>
      <c r="C133" s="145"/>
      <c r="D133" s="27"/>
      <c r="E133" s="27"/>
      <c r="F133" s="27"/>
      <c r="G133" s="29"/>
      <c r="H133" s="29"/>
      <c r="I133" s="29"/>
      <c r="J133" s="29"/>
      <c r="K133" s="29"/>
      <c r="L133" s="38"/>
    </row>
    <row r="134" spans="2:12" x14ac:dyDescent="0.3">
      <c r="B134" s="33">
        <v>113</v>
      </c>
      <c r="C134" s="145"/>
      <c r="D134" s="27"/>
      <c r="E134" s="27"/>
      <c r="F134" s="27"/>
      <c r="G134" s="29"/>
      <c r="H134" s="29"/>
      <c r="I134" s="29"/>
      <c r="J134" s="29"/>
      <c r="K134" s="29"/>
      <c r="L134" s="38"/>
    </row>
    <row r="135" spans="2:12" x14ac:dyDescent="0.3">
      <c r="B135" s="33">
        <v>114</v>
      </c>
      <c r="C135" s="145"/>
      <c r="D135" s="27"/>
      <c r="E135" s="27"/>
      <c r="F135" s="27"/>
      <c r="G135" s="29"/>
      <c r="H135" s="29"/>
      <c r="I135" s="29"/>
      <c r="J135" s="29"/>
      <c r="K135" s="29"/>
      <c r="L135" s="38"/>
    </row>
    <row r="136" spans="2:12" x14ac:dyDescent="0.3">
      <c r="B136" s="33">
        <v>115</v>
      </c>
      <c r="C136" s="145"/>
      <c r="D136" s="27"/>
      <c r="E136" s="145"/>
      <c r="F136" s="27"/>
      <c r="G136" s="29"/>
      <c r="H136" s="29"/>
      <c r="I136" s="29"/>
      <c r="J136" s="29"/>
      <c r="K136" s="29"/>
      <c r="L136" s="38"/>
    </row>
    <row r="137" spans="2:12" x14ac:dyDescent="0.3">
      <c r="B137" s="33">
        <v>116</v>
      </c>
      <c r="C137" s="145"/>
      <c r="D137" s="27"/>
      <c r="E137" s="145"/>
      <c r="F137" s="27"/>
      <c r="G137" s="29"/>
      <c r="H137" s="29"/>
      <c r="I137" s="29"/>
      <c r="J137" s="29"/>
      <c r="K137" s="29"/>
      <c r="L137" s="38"/>
    </row>
    <row r="138" spans="2:12" x14ac:dyDescent="0.3">
      <c r="B138" s="33">
        <v>117</v>
      </c>
      <c r="C138" s="29"/>
      <c r="D138" s="27"/>
      <c r="E138" s="27"/>
      <c r="F138" s="27"/>
      <c r="G138" s="29"/>
      <c r="H138" s="29"/>
      <c r="I138" s="29"/>
      <c r="J138" s="29"/>
      <c r="K138" s="29"/>
      <c r="L138" s="38"/>
    </row>
    <row r="139" spans="2:12" x14ac:dyDescent="0.3">
      <c r="B139" s="33">
        <v>118</v>
      </c>
      <c r="C139" s="29"/>
      <c r="D139" s="27"/>
      <c r="E139" s="145"/>
      <c r="F139" s="145"/>
      <c r="G139" s="29"/>
      <c r="H139" s="29"/>
      <c r="I139" s="29"/>
      <c r="J139" s="29"/>
      <c r="K139" s="29"/>
      <c r="L139" s="38"/>
    </row>
    <row r="140" spans="2:12" ht="14.25" thickBot="1" x14ac:dyDescent="0.35">
      <c r="B140" s="34">
        <v>119</v>
      </c>
      <c r="C140" s="26"/>
      <c r="D140" s="28"/>
      <c r="E140" s="51"/>
      <c r="F140" s="51"/>
      <c r="G140" s="26"/>
      <c r="H140" s="26"/>
      <c r="I140" s="26"/>
      <c r="J140" s="26"/>
      <c r="K140" s="26"/>
      <c r="L140" s="95"/>
    </row>
    <row r="141" spans="2:12" x14ac:dyDescent="0.3">
      <c r="B141" s="32">
        <v>120</v>
      </c>
      <c r="C141" s="149"/>
      <c r="D141" s="31"/>
      <c r="E141" s="149"/>
      <c r="F141" s="31"/>
      <c r="G141" s="30"/>
      <c r="H141" s="30"/>
      <c r="I141" s="30"/>
      <c r="J141" s="30"/>
      <c r="K141" s="30"/>
      <c r="L141" s="120"/>
    </row>
    <row r="142" spans="2:12" x14ac:dyDescent="0.3">
      <c r="B142" s="33">
        <v>121</v>
      </c>
      <c r="C142" s="145"/>
      <c r="D142" s="27"/>
      <c r="E142" s="27"/>
      <c r="F142" s="27"/>
      <c r="G142" s="29"/>
      <c r="H142" s="29"/>
      <c r="I142" s="29"/>
      <c r="J142" s="29"/>
      <c r="K142" s="29"/>
      <c r="L142" s="38"/>
    </row>
    <row r="143" spans="2:12" x14ac:dyDescent="0.3">
      <c r="B143" s="33">
        <v>122</v>
      </c>
      <c r="C143" s="145"/>
      <c r="D143" s="27"/>
      <c r="E143" s="27"/>
      <c r="F143" s="27"/>
      <c r="G143" s="29"/>
      <c r="H143" s="29"/>
      <c r="I143" s="29"/>
      <c r="J143" s="29"/>
      <c r="K143" s="29"/>
      <c r="L143" s="38"/>
    </row>
    <row r="144" spans="2:12" x14ac:dyDescent="0.3">
      <c r="B144" s="33">
        <v>123</v>
      </c>
      <c r="C144" s="145"/>
      <c r="D144" s="27"/>
      <c r="E144" s="27"/>
      <c r="F144" s="27"/>
      <c r="G144" s="29"/>
      <c r="H144" s="29"/>
      <c r="I144" s="29"/>
      <c r="J144" s="29"/>
      <c r="K144" s="29"/>
      <c r="L144" s="38"/>
    </row>
    <row r="145" spans="2:12" x14ac:dyDescent="0.3">
      <c r="B145" s="33">
        <v>124</v>
      </c>
      <c r="C145" s="145"/>
      <c r="D145" s="27"/>
      <c r="E145" s="27"/>
      <c r="F145" s="27"/>
      <c r="G145" s="29"/>
      <c r="H145" s="29"/>
      <c r="I145" s="29"/>
      <c r="J145" s="29"/>
      <c r="K145" s="29"/>
      <c r="L145" s="38"/>
    </row>
    <row r="146" spans="2:12" x14ac:dyDescent="0.3">
      <c r="B146" s="33">
        <v>125</v>
      </c>
      <c r="C146" s="145"/>
      <c r="D146" s="27"/>
      <c r="E146" s="145"/>
      <c r="F146" s="27"/>
      <c r="G146" s="29"/>
      <c r="H146" s="29"/>
      <c r="I146" s="29"/>
      <c r="J146" s="29"/>
      <c r="K146" s="29"/>
      <c r="L146" s="38"/>
    </row>
    <row r="147" spans="2:12" x14ac:dyDescent="0.3">
      <c r="B147" s="33">
        <v>126</v>
      </c>
      <c r="C147" s="145"/>
      <c r="D147" s="27"/>
      <c r="E147" s="145"/>
      <c r="F147" s="27"/>
      <c r="G147" s="29"/>
      <c r="H147" s="29"/>
      <c r="I147" s="29"/>
      <c r="J147" s="29"/>
      <c r="K147" s="29"/>
      <c r="L147" s="38"/>
    </row>
    <row r="148" spans="2:12" x14ac:dyDescent="0.3">
      <c r="B148" s="33">
        <v>127</v>
      </c>
      <c r="C148" s="29"/>
      <c r="D148" s="27"/>
      <c r="E148" s="27"/>
      <c r="F148" s="27"/>
      <c r="G148" s="29"/>
      <c r="H148" s="29"/>
      <c r="I148" s="29"/>
      <c r="J148" s="29"/>
      <c r="K148" s="29"/>
      <c r="L148" s="38"/>
    </row>
    <row r="149" spans="2:12" x14ac:dyDescent="0.3">
      <c r="B149" s="33">
        <v>128</v>
      </c>
      <c r="C149" s="29"/>
      <c r="D149" s="27"/>
      <c r="E149" s="145"/>
      <c r="F149" s="145"/>
      <c r="G149" s="29"/>
      <c r="H149" s="29"/>
      <c r="I149" s="29"/>
      <c r="J149" s="29"/>
      <c r="K149" s="29"/>
      <c r="L149" s="38"/>
    </row>
    <row r="150" spans="2:12" ht="14.25" thickBot="1" x14ac:dyDescent="0.35">
      <c r="B150" s="34">
        <v>129</v>
      </c>
      <c r="C150" s="26"/>
      <c r="D150" s="28"/>
      <c r="E150" s="51"/>
      <c r="F150" s="51"/>
      <c r="G150" s="26"/>
      <c r="H150" s="26"/>
      <c r="I150" s="26"/>
      <c r="J150" s="26"/>
      <c r="K150" s="26"/>
      <c r="L150" s="95"/>
    </row>
    <row r="151" spans="2:12" x14ac:dyDescent="0.3">
      <c r="B151" s="32">
        <v>130</v>
      </c>
      <c r="C151" s="149"/>
      <c r="D151" s="31"/>
      <c r="E151" s="149"/>
      <c r="F151" s="31"/>
      <c r="G151" s="30"/>
      <c r="H151" s="30"/>
      <c r="I151" s="30"/>
      <c r="J151" s="30"/>
      <c r="K151" s="30"/>
      <c r="L151" s="120"/>
    </row>
    <row r="152" spans="2:12" x14ac:dyDescent="0.3">
      <c r="B152" s="33">
        <v>131</v>
      </c>
      <c r="C152" s="145"/>
      <c r="D152" s="27"/>
      <c r="E152" s="27"/>
      <c r="F152" s="27"/>
      <c r="G152" s="29"/>
      <c r="H152" s="29"/>
      <c r="I152" s="29"/>
      <c r="J152" s="29"/>
      <c r="K152" s="29"/>
      <c r="L152" s="38"/>
    </row>
    <row r="153" spans="2:12" x14ac:dyDescent="0.3">
      <c r="B153" s="33">
        <v>132</v>
      </c>
      <c r="C153" s="145"/>
      <c r="D153" s="27"/>
      <c r="E153" s="27"/>
      <c r="F153" s="27"/>
      <c r="G153" s="29"/>
      <c r="H153" s="29"/>
      <c r="I153" s="29"/>
      <c r="J153" s="29"/>
      <c r="K153" s="29"/>
      <c r="L153" s="38"/>
    </row>
    <row r="154" spans="2:12" x14ac:dyDescent="0.3">
      <c r="B154" s="33">
        <v>133</v>
      </c>
      <c r="C154" s="145"/>
      <c r="D154" s="27"/>
      <c r="E154" s="27"/>
      <c r="F154" s="27"/>
      <c r="G154" s="29"/>
      <c r="H154" s="29"/>
      <c r="I154" s="29"/>
      <c r="J154" s="29"/>
      <c r="K154" s="29"/>
      <c r="L154" s="38"/>
    </row>
    <row r="155" spans="2:12" x14ac:dyDescent="0.3">
      <c r="B155" s="33">
        <v>134</v>
      </c>
      <c r="C155" s="145"/>
      <c r="D155" s="27"/>
      <c r="E155" s="27"/>
      <c r="F155" s="27"/>
      <c r="G155" s="29"/>
      <c r="H155" s="29"/>
      <c r="I155" s="29"/>
      <c r="J155" s="29"/>
      <c r="K155" s="29"/>
      <c r="L155" s="38"/>
    </row>
    <row r="156" spans="2:12" x14ac:dyDescent="0.3">
      <c r="B156" s="33">
        <v>135</v>
      </c>
      <c r="C156" s="145"/>
      <c r="D156" s="27"/>
      <c r="E156" s="145"/>
      <c r="F156" s="27"/>
      <c r="G156" s="29"/>
      <c r="H156" s="29"/>
      <c r="I156" s="29"/>
      <c r="J156" s="29"/>
      <c r="K156" s="29"/>
      <c r="L156" s="38"/>
    </row>
    <row r="157" spans="2:12" x14ac:dyDescent="0.3">
      <c r="B157" s="33">
        <v>136</v>
      </c>
      <c r="C157" s="145"/>
      <c r="D157" s="27"/>
      <c r="E157" s="145"/>
      <c r="F157" s="27"/>
      <c r="G157" s="29"/>
      <c r="H157" s="29"/>
      <c r="I157" s="29"/>
      <c r="J157" s="29"/>
      <c r="K157" s="29"/>
      <c r="L157" s="38"/>
    </row>
    <row r="158" spans="2:12" x14ac:dyDescent="0.3">
      <c r="B158" s="33">
        <v>137</v>
      </c>
      <c r="C158" s="29"/>
      <c r="D158" s="27"/>
      <c r="E158" s="27"/>
      <c r="F158" s="27"/>
      <c r="G158" s="29"/>
      <c r="H158" s="29"/>
      <c r="I158" s="29"/>
      <c r="J158" s="29"/>
      <c r="K158" s="29"/>
      <c r="L158" s="38"/>
    </row>
    <row r="159" spans="2:12" x14ac:dyDescent="0.3">
      <c r="B159" s="33">
        <v>138</v>
      </c>
      <c r="C159" s="29"/>
      <c r="D159" s="27"/>
      <c r="E159" s="145"/>
      <c r="F159" s="145"/>
      <c r="G159" s="29"/>
      <c r="H159" s="29"/>
      <c r="I159" s="29"/>
      <c r="J159" s="29"/>
      <c r="K159" s="29"/>
      <c r="L159" s="38"/>
    </row>
    <row r="160" spans="2:12" ht="14.25" thickBot="1" x14ac:dyDescent="0.35">
      <c r="B160" s="34">
        <v>139</v>
      </c>
      <c r="C160" s="26"/>
      <c r="D160" s="28"/>
      <c r="E160" s="51"/>
      <c r="F160" s="51"/>
      <c r="G160" s="26"/>
      <c r="H160" s="26"/>
      <c r="I160" s="26"/>
      <c r="J160" s="26"/>
      <c r="K160" s="26"/>
      <c r="L160" s="95"/>
    </row>
    <row r="161" spans="2:12" x14ac:dyDescent="0.3">
      <c r="B161" s="32">
        <v>140</v>
      </c>
      <c r="C161" s="149"/>
      <c r="D161" s="31"/>
      <c r="E161" s="149"/>
      <c r="F161" s="31"/>
      <c r="G161" s="30"/>
      <c r="H161" s="30"/>
      <c r="I161" s="30"/>
      <c r="J161" s="30"/>
      <c r="K161" s="30"/>
      <c r="L161" s="120"/>
    </row>
    <row r="162" spans="2:12" x14ac:dyDescent="0.3">
      <c r="B162" s="33">
        <v>141</v>
      </c>
      <c r="C162" s="145"/>
      <c r="D162" s="27"/>
      <c r="E162" s="27"/>
      <c r="F162" s="27"/>
      <c r="G162" s="29"/>
      <c r="H162" s="29"/>
      <c r="I162" s="29"/>
      <c r="J162" s="29"/>
      <c r="K162" s="29"/>
      <c r="L162" s="38"/>
    </row>
    <row r="163" spans="2:12" x14ac:dyDescent="0.3">
      <c r="B163" s="33">
        <v>142</v>
      </c>
      <c r="C163" s="145"/>
      <c r="D163" s="27"/>
      <c r="E163" s="27"/>
      <c r="F163" s="27"/>
      <c r="G163" s="29"/>
      <c r="H163" s="29"/>
      <c r="I163" s="29"/>
      <c r="J163" s="29"/>
      <c r="K163" s="29"/>
      <c r="L163" s="38"/>
    </row>
    <row r="164" spans="2:12" x14ac:dyDescent="0.3">
      <c r="B164" s="33">
        <v>143</v>
      </c>
      <c r="C164" s="145"/>
      <c r="D164" s="27"/>
      <c r="E164" s="27"/>
      <c r="F164" s="27"/>
      <c r="G164" s="29"/>
      <c r="H164" s="29"/>
      <c r="I164" s="29"/>
      <c r="J164" s="29"/>
      <c r="K164" s="29"/>
      <c r="L164" s="38"/>
    </row>
    <row r="165" spans="2:12" x14ac:dyDescent="0.3">
      <c r="B165" s="33">
        <v>144</v>
      </c>
      <c r="C165" s="145"/>
      <c r="D165" s="27"/>
      <c r="E165" s="27"/>
      <c r="F165" s="27"/>
      <c r="G165" s="29"/>
      <c r="H165" s="29"/>
      <c r="I165" s="29"/>
      <c r="J165" s="29"/>
      <c r="K165" s="29"/>
      <c r="L165" s="38"/>
    </row>
    <row r="166" spans="2:12" x14ac:dyDescent="0.3">
      <c r="B166" s="33">
        <v>145</v>
      </c>
      <c r="C166" s="145"/>
      <c r="D166" s="27"/>
      <c r="E166" s="145"/>
      <c r="F166" s="27"/>
      <c r="G166" s="29"/>
      <c r="H166" s="29"/>
      <c r="I166" s="29"/>
      <c r="J166" s="29"/>
      <c r="K166" s="29"/>
      <c r="L166" s="38"/>
    </row>
    <row r="167" spans="2:12" x14ac:dyDescent="0.3">
      <c r="B167" s="33">
        <v>146</v>
      </c>
      <c r="C167" s="145"/>
      <c r="D167" s="27"/>
      <c r="E167" s="145"/>
      <c r="F167" s="27"/>
      <c r="G167" s="29"/>
      <c r="H167" s="29"/>
      <c r="I167" s="29"/>
      <c r="J167" s="29"/>
      <c r="K167" s="29"/>
      <c r="L167" s="38"/>
    </row>
    <row r="168" spans="2:12" x14ac:dyDescent="0.3">
      <c r="B168" s="33">
        <v>147</v>
      </c>
      <c r="C168" s="29"/>
      <c r="D168" s="27"/>
      <c r="E168" s="27"/>
      <c r="F168" s="27"/>
      <c r="G168" s="29"/>
      <c r="H168" s="29"/>
      <c r="I168" s="29"/>
      <c r="J168" s="29"/>
      <c r="K168" s="29"/>
      <c r="L168" s="38"/>
    </row>
    <row r="169" spans="2:12" x14ac:dyDescent="0.3">
      <c r="B169" s="33">
        <v>148</v>
      </c>
      <c r="C169" s="29"/>
      <c r="D169" s="27"/>
      <c r="E169" s="145"/>
      <c r="F169" s="145"/>
      <c r="G169" s="29"/>
      <c r="H169" s="29"/>
      <c r="I169" s="29"/>
      <c r="J169" s="29"/>
      <c r="K169" s="29"/>
      <c r="L169" s="38"/>
    </row>
    <row r="170" spans="2:12" ht="14.25" thickBot="1" x14ac:dyDescent="0.35">
      <c r="B170" s="34">
        <v>149</v>
      </c>
      <c r="C170" s="26"/>
      <c r="D170" s="28"/>
      <c r="E170" s="51"/>
      <c r="F170" s="51"/>
      <c r="G170" s="26"/>
      <c r="H170" s="26"/>
      <c r="I170" s="26"/>
      <c r="J170" s="26"/>
      <c r="K170" s="26"/>
      <c r="L170" s="95"/>
    </row>
    <row r="171" spans="2:12" x14ac:dyDescent="0.3">
      <c r="B171" s="32">
        <v>150</v>
      </c>
      <c r="C171" s="149"/>
      <c r="D171" s="31"/>
      <c r="E171" s="149"/>
      <c r="F171" s="31"/>
      <c r="G171" s="30"/>
      <c r="H171" s="30"/>
      <c r="I171" s="30"/>
      <c r="J171" s="30"/>
      <c r="K171" s="30"/>
      <c r="L171" s="120"/>
    </row>
    <row r="172" spans="2:12" x14ac:dyDescent="0.3">
      <c r="B172" s="33">
        <v>151</v>
      </c>
      <c r="C172" s="145"/>
      <c r="D172" s="27"/>
      <c r="E172" s="27"/>
      <c r="F172" s="27"/>
      <c r="G172" s="29"/>
      <c r="H172" s="29"/>
      <c r="I172" s="29"/>
      <c r="J172" s="29"/>
      <c r="K172" s="29"/>
      <c r="L172" s="38"/>
    </row>
    <row r="173" spans="2:12" x14ac:dyDescent="0.3">
      <c r="B173" s="33">
        <v>152</v>
      </c>
      <c r="C173" s="145"/>
      <c r="D173" s="27"/>
      <c r="E173" s="27"/>
      <c r="F173" s="27"/>
      <c r="G173" s="29"/>
      <c r="H173" s="29"/>
      <c r="I173" s="29"/>
      <c r="J173" s="29"/>
      <c r="K173" s="29"/>
      <c r="L173" s="38"/>
    </row>
    <row r="174" spans="2:12" x14ac:dyDescent="0.3">
      <c r="B174" s="33">
        <v>153</v>
      </c>
      <c r="C174" s="145"/>
      <c r="D174" s="27"/>
      <c r="E174" s="27"/>
      <c r="F174" s="27"/>
      <c r="G174" s="29"/>
      <c r="H174" s="29"/>
      <c r="I174" s="29"/>
      <c r="J174" s="29"/>
      <c r="K174" s="29"/>
      <c r="L174" s="38"/>
    </row>
    <row r="175" spans="2:12" x14ac:dyDescent="0.3">
      <c r="B175" s="33">
        <v>154</v>
      </c>
      <c r="C175" s="145"/>
      <c r="D175" s="27"/>
      <c r="E175" s="27"/>
      <c r="F175" s="27"/>
      <c r="G175" s="29"/>
      <c r="H175" s="29"/>
      <c r="I175" s="29"/>
      <c r="J175" s="29"/>
      <c r="K175" s="29"/>
      <c r="L175" s="38"/>
    </row>
    <row r="176" spans="2:12" x14ac:dyDescent="0.3">
      <c r="B176" s="33">
        <v>155</v>
      </c>
      <c r="C176" s="145"/>
      <c r="D176" s="27"/>
      <c r="E176" s="145"/>
      <c r="F176" s="27"/>
      <c r="G176" s="29"/>
      <c r="H176" s="29"/>
      <c r="I176" s="29"/>
      <c r="J176" s="29"/>
      <c r="K176" s="29"/>
      <c r="L176" s="38"/>
    </row>
    <row r="177" spans="2:12" x14ac:dyDescent="0.3">
      <c r="B177" s="33">
        <v>156</v>
      </c>
      <c r="C177" s="145"/>
      <c r="D177" s="27"/>
      <c r="E177" s="145"/>
      <c r="F177" s="27"/>
      <c r="G177" s="29"/>
      <c r="H177" s="29"/>
      <c r="I177" s="29"/>
      <c r="J177" s="29"/>
      <c r="K177" s="29"/>
      <c r="L177" s="38"/>
    </row>
    <row r="178" spans="2:12" x14ac:dyDescent="0.3">
      <c r="B178" s="33">
        <v>157</v>
      </c>
      <c r="C178" s="29"/>
      <c r="D178" s="27"/>
      <c r="E178" s="27"/>
      <c r="F178" s="27"/>
      <c r="G178" s="29"/>
      <c r="H178" s="29"/>
      <c r="I178" s="29"/>
      <c r="J178" s="29"/>
      <c r="K178" s="29"/>
      <c r="L178" s="38"/>
    </row>
    <row r="179" spans="2:12" x14ac:dyDescent="0.3">
      <c r="B179" s="33">
        <v>158</v>
      </c>
      <c r="C179" s="29"/>
      <c r="D179" s="27"/>
      <c r="E179" s="145"/>
      <c r="F179" s="145"/>
      <c r="G179" s="29"/>
      <c r="H179" s="29"/>
      <c r="I179" s="29"/>
      <c r="J179" s="29"/>
      <c r="K179" s="29"/>
      <c r="L179" s="38"/>
    </row>
    <row r="180" spans="2:12" ht="14.25" thickBot="1" x14ac:dyDescent="0.35">
      <c r="B180" s="34">
        <v>159</v>
      </c>
      <c r="C180" s="26"/>
      <c r="D180" s="28"/>
      <c r="E180" s="51"/>
      <c r="F180" s="51"/>
      <c r="G180" s="26"/>
      <c r="H180" s="26"/>
      <c r="I180" s="26"/>
      <c r="J180" s="26"/>
      <c r="K180" s="26"/>
      <c r="L180" s="95"/>
    </row>
    <row r="181" spans="2:12" x14ac:dyDescent="0.3">
      <c r="B181" s="32">
        <v>160</v>
      </c>
      <c r="C181" s="149"/>
      <c r="D181" s="31"/>
      <c r="E181" s="149"/>
      <c r="F181" s="31"/>
      <c r="G181" s="30"/>
      <c r="H181" s="30"/>
      <c r="I181" s="30"/>
      <c r="J181" s="30"/>
      <c r="K181" s="30"/>
      <c r="L181" s="120"/>
    </row>
    <row r="182" spans="2:12" x14ac:dyDescent="0.3">
      <c r="B182" s="33">
        <v>161</v>
      </c>
      <c r="C182" s="145"/>
      <c r="D182" s="27"/>
      <c r="E182" s="27"/>
      <c r="F182" s="27"/>
      <c r="G182" s="29"/>
      <c r="H182" s="29"/>
      <c r="I182" s="29"/>
      <c r="J182" s="29"/>
      <c r="K182" s="29"/>
      <c r="L182" s="38"/>
    </row>
    <row r="183" spans="2:12" x14ac:dyDescent="0.3">
      <c r="B183" s="33">
        <v>162</v>
      </c>
      <c r="C183" s="145"/>
      <c r="D183" s="27"/>
      <c r="E183" s="27"/>
      <c r="F183" s="27"/>
      <c r="G183" s="29"/>
      <c r="H183" s="29"/>
      <c r="I183" s="29"/>
      <c r="J183" s="29"/>
      <c r="K183" s="29"/>
      <c r="L183" s="38"/>
    </row>
    <row r="184" spans="2:12" x14ac:dyDescent="0.3">
      <c r="B184" s="33">
        <v>163</v>
      </c>
      <c r="C184" s="145"/>
      <c r="D184" s="27"/>
      <c r="E184" s="27"/>
      <c r="F184" s="27"/>
      <c r="G184" s="29"/>
      <c r="H184" s="29"/>
      <c r="I184" s="29"/>
      <c r="J184" s="29"/>
      <c r="K184" s="29"/>
      <c r="L184" s="38"/>
    </row>
    <row r="185" spans="2:12" x14ac:dyDescent="0.3">
      <c r="B185" s="33">
        <v>164</v>
      </c>
      <c r="C185" s="145"/>
      <c r="D185" s="27"/>
      <c r="E185" s="27"/>
      <c r="F185" s="27"/>
      <c r="G185" s="29"/>
      <c r="H185" s="29"/>
      <c r="I185" s="29"/>
      <c r="J185" s="29"/>
      <c r="K185" s="29"/>
      <c r="L185" s="38"/>
    </row>
    <row r="186" spans="2:12" x14ac:dyDescent="0.3">
      <c r="B186" s="33">
        <v>165</v>
      </c>
      <c r="C186" s="145"/>
      <c r="D186" s="27"/>
      <c r="E186" s="145"/>
      <c r="F186" s="27"/>
      <c r="G186" s="29"/>
      <c r="H186" s="29"/>
      <c r="I186" s="29"/>
      <c r="J186" s="29"/>
      <c r="K186" s="29"/>
      <c r="L186" s="38"/>
    </row>
    <row r="187" spans="2:12" x14ac:dyDescent="0.3">
      <c r="B187" s="33">
        <v>166</v>
      </c>
      <c r="C187" s="145"/>
      <c r="D187" s="27"/>
      <c r="E187" s="145"/>
      <c r="F187" s="27"/>
      <c r="G187" s="29"/>
      <c r="H187" s="29"/>
      <c r="I187" s="29"/>
      <c r="J187" s="29"/>
      <c r="K187" s="29"/>
      <c r="L187" s="38"/>
    </row>
    <row r="188" spans="2:12" x14ac:dyDescent="0.3">
      <c r="B188" s="33">
        <v>167</v>
      </c>
      <c r="C188" s="29"/>
      <c r="D188" s="27"/>
      <c r="E188" s="27"/>
      <c r="F188" s="27"/>
      <c r="G188" s="29"/>
      <c r="H188" s="29"/>
      <c r="I188" s="29"/>
      <c r="J188" s="29"/>
      <c r="K188" s="29"/>
      <c r="L188" s="38"/>
    </row>
    <row r="189" spans="2:12" x14ac:dyDescent="0.3">
      <c r="B189" s="33">
        <v>168</v>
      </c>
      <c r="C189" s="29"/>
      <c r="D189" s="27"/>
      <c r="E189" s="145"/>
      <c r="F189" s="145"/>
      <c r="G189" s="29"/>
      <c r="H189" s="29"/>
      <c r="I189" s="29"/>
      <c r="J189" s="29"/>
      <c r="K189" s="29"/>
      <c r="L189" s="38"/>
    </row>
    <row r="190" spans="2:12" ht="14.25" thickBot="1" x14ac:dyDescent="0.35">
      <c r="B190" s="34">
        <v>169</v>
      </c>
      <c r="C190" s="26"/>
      <c r="D190" s="28"/>
      <c r="E190" s="51"/>
      <c r="F190" s="51"/>
      <c r="G190" s="26"/>
      <c r="H190" s="26"/>
      <c r="I190" s="26"/>
      <c r="J190" s="26"/>
      <c r="K190" s="26"/>
      <c r="L190" s="95"/>
    </row>
    <row r="191" spans="2:12" x14ac:dyDescent="0.3">
      <c r="B191" s="32">
        <v>170</v>
      </c>
      <c r="C191" s="149"/>
      <c r="D191" s="31"/>
      <c r="E191" s="149"/>
      <c r="F191" s="31"/>
      <c r="G191" s="30"/>
      <c r="H191" s="30"/>
      <c r="I191" s="30"/>
      <c r="J191" s="30"/>
      <c r="K191" s="30"/>
      <c r="L191" s="120"/>
    </row>
    <row r="192" spans="2:12" x14ac:dyDescent="0.3">
      <c r="B192" s="33">
        <v>171</v>
      </c>
      <c r="C192" s="145"/>
      <c r="D192" s="27"/>
      <c r="E192" s="27"/>
      <c r="F192" s="27"/>
      <c r="G192" s="29"/>
      <c r="H192" s="29"/>
      <c r="I192" s="29"/>
      <c r="J192" s="29"/>
      <c r="K192" s="29"/>
      <c r="L192" s="38"/>
    </row>
    <row r="193" spans="2:12" x14ac:dyDescent="0.3">
      <c r="B193" s="33">
        <v>172</v>
      </c>
      <c r="C193" s="145"/>
      <c r="D193" s="27"/>
      <c r="E193" s="27"/>
      <c r="F193" s="27"/>
      <c r="G193" s="29"/>
      <c r="H193" s="29"/>
      <c r="I193" s="29"/>
      <c r="J193" s="29"/>
      <c r="K193" s="29"/>
      <c r="L193" s="38"/>
    </row>
    <row r="194" spans="2:12" x14ac:dyDescent="0.3">
      <c r="B194" s="33">
        <v>173</v>
      </c>
      <c r="C194" s="145"/>
      <c r="D194" s="27"/>
      <c r="E194" s="27"/>
      <c r="F194" s="27"/>
      <c r="G194" s="29"/>
      <c r="H194" s="29"/>
      <c r="I194" s="29"/>
      <c r="J194" s="29"/>
      <c r="K194" s="29"/>
      <c r="L194" s="38"/>
    </row>
    <row r="195" spans="2:12" x14ac:dyDescent="0.3">
      <c r="B195" s="33">
        <v>174</v>
      </c>
      <c r="C195" s="145"/>
      <c r="D195" s="27"/>
      <c r="E195" s="27"/>
      <c r="F195" s="27"/>
      <c r="G195" s="29"/>
      <c r="H195" s="29"/>
      <c r="I195" s="29"/>
      <c r="J195" s="29"/>
      <c r="K195" s="29"/>
      <c r="L195" s="38"/>
    </row>
    <row r="196" spans="2:12" x14ac:dyDescent="0.3">
      <c r="B196" s="33">
        <v>175</v>
      </c>
      <c r="C196" s="145"/>
      <c r="D196" s="27"/>
      <c r="E196" s="145"/>
      <c r="F196" s="27"/>
      <c r="G196" s="29"/>
      <c r="H196" s="29"/>
      <c r="I196" s="29"/>
      <c r="J196" s="29"/>
      <c r="K196" s="29"/>
      <c r="L196" s="38"/>
    </row>
    <row r="197" spans="2:12" x14ac:dyDescent="0.3">
      <c r="B197" s="33">
        <v>176</v>
      </c>
      <c r="C197" s="145"/>
      <c r="D197" s="27"/>
      <c r="E197" s="145"/>
      <c r="F197" s="27"/>
      <c r="G197" s="29"/>
      <c r="H197" s="29"/>
      <c r="I197" s="29"/>
      <c r="J197" s="29"/>
      <c r="K197" s="29"/>
      <c r="L197" s="38"/>
    </row>
    <row r="198" spans="2:12" x14ac:dyDescent="0.3">
      <c r="B198" s="33">
        <v>177</v>
      </c>
      <c r="C198" s="29"/>
      <c r="D198" s="27"/>
      <c r="E198" s="27"/>
      <c r="F198" s="27"/>
      <c r="G198" s="29"/>
      <c r="H198" s="29"/>
      <c r="I198" s="29"/>
      <c r="J198" s="29"/>
      <c r="K198" s="29"/>
      <c r="L198" s="38"/>
    </row>
    <row r="199" spans="2:12" x14ac:dyDescent="0.3">
      <c r="B199" s="33">
        <v>178</v>
      </c>
      <c r="C199" s="29"/>
      <c r="D199" s="27"/>
      <c r="E199" s="145"/>
      <c r="F199" s="145"/>
      <c r="G199" s="29"/>
      <c r="H199" s="29"/>
      <c r="I199" s="29"/>
      <c r="J199" s="29"/>
      <c r="K199" s="29"/>
      <c r="L199" s="38"/>
    </row>
    <row r="200" spans="2:12" ht="14.25" thickBot="1" x14ac:dyDescent="0.35">
      <c r="B200" s="34">
        <v>179</v>
      </c>
      <c r="C200" s="26"/>
      <c r="D200" s="28"/>
      <c r="E200" s="51"/>
      <c r="F200" s="51"/>
      <c r="G200" s="26"/>
      <c r="H200" s="26"/>
      <c r="I200" s="26"/>
      <c r="J200" s="26"/>
      <c r="K200" s="26"/>
      <c r="L200" s="95"/>
    </row>
    <row r="201" spans="2:12" x14ac:dyDescent="0.3">
      <c r="B201" s="32">
        <v>180</v>
      </c>
      <c r="C201" s="149"/>
      <c r="D201" s="31"/>
      <c r="E201" s="149"/>
      <c r="F201" s="31"/>
      <c r="G201" s="30"/>
      <c r="H201" s="30"/>
      <c r="I201" s="30"/>
      <c r="J201" s="30"/>
      <c r="K201" s="30"/>
      <c r="L201" s="120"/>
    </row>
    <row r="202" spans="2:12" x14ac:dyDescent="0.3">
      <c r="B202" s="33">
        <v>181</v>
      </c>
      <c r="C202" s="145"/>
      <c r="D202" s="27"/>
      <c r="E202" s="27"/>
      <c r="F202" s="27"/>
      <c r="G202" s="29"/>
      <c r="H202" s="29"/>
      <c r="I202" s="29"/>
      <c r="J202" s="29"/>
      <c r="K202" s="29"/>
      <c r="L202" s="38"/>
    </row>
    <row r="203" spans="2:12" x14ac:dyDescent="0.3">
      <c r="B203" s="33">
        <v>182</v>
      </c>
      <c r="C203" s="145"/>
      <c r="D203" s="27"/>
      <c r="E203" s="27"/>
      <c r="F203" s="27"/>
      <c r="G203" s="29"/>
      <c r="H203" s="29"/>
      <c r="I203" s="29"/>
      <c r="J203" s="29"/>
      <c r="K203" s="29"/>
      <c r="L203" s="38"/>
    </row>
    <row r="204" spans="2:12" x14ac:dyDescent="0.3">
      <c r="B204" s="33">
        <v>183</v>
      </c>
      <c r="C204" s="145"/>
      <c r="D204" s="27"/>
      <c r="E204" s="27"/>
      <c r="F204" s="27"/>
      <c r="G204" s="29"/>
      <c r="H204" s="29"/>
      <c r="I204" s="29"/>
      <c r="J204" s="29"/>
      <c r="K204" s="29"/>
      <c r="L204" s="38"/>
    </row>
    <row r="205" spans="2:12" x14ac:dyDescent="0.3">
      <c r="B205" s="33">
        <v>184</v>
      </c>
      <c r="C205" s="145"/>
      <c r="D205" s="27"/>
      <c r="E205" s="27"/>
      <c r="F205" s="27"/>
      <c r="G205" s="29"/>
      <c r="H205" s="29"/>
      <c r="I205" s="29"/>
      <c r="J205" s="29"/>
      <c r="K205" s="29"/>
      <c r="L205" s="38"/>
    </row>
    <row r="206" spans="2:12" x14ac:dyDescent="0.3">
      <c r="B206" s="33">
        <v>185</v>
      </c>
      <c r="C206" s="145"/>
      <c r="D206" s="27"/>
      <c r="E206" s="145"/>
      <c r="F206" s="27"/>
      <c r="G206" s="29"/>
      <c r="H206" s="29"/>
      <c r="I206" s="29"/>
      <c r="J206" s="29"/>
      <c r="K206" s="29"/>
      <c r="L206" s="38"/>
    </row>
    <row r="207" spans="2:12" x14ac:dyDescent="0.3">
      <c r="B207" s="33">
        <v>186</v>
      </c>
      <c r="C207" s="145"/>
      <c r="D207" s="27"/>
      <c r="E207" s="145"/>
      <c r="F207" s="27"/>
      <c r="G207" s="29"/>
      <c r="H207" s="29"/>
      <c r="I207" s="29"/>
      <c r="J207" s="29"/>
      <c r="K207" s="29"/>
      <c r="L207" s="38"/>
    </row>
    <row r="208" spans="2:12" x14ac:dyDescent="0.3">
      <c r="B208" s="33">
        <v>187</v>
      </c>
      <c r="C208" s="29"/>
      <c r="D208" s="27"/>
      <c r="E208" s="27"/>
      <c r="F208" s="27"/>
      <c r="G208" s="29"/>
      <c r="H208" s="29"/>
      <c r="I208" s="29"/>
      <c r="J208" s="29"/>
      <c r="K208" s="29"/>
      <c r="L208" s="38"/>
    </row>
    <row r="209" spans="2:12" x14ac:dyDescent="0.3">
      <c r="B209" s="33">
        <v>188</v>
      </c>
      <c r="C209" s="29"/>
      <c r="D209" s="27"/>
      <c r="E209" s="145"/>
      <c r="F209" s="145"/>
      <c r="G209" s="29"/>
      <c r="H209" s="29"/>
      <c r="I209" s="29"/>
      <c r="J209" s="29"/>
      <c r="K209" s="29"/>
      <c r="L209" s="38"/>
    </row>
    <row r="210" spans="2:12" ht="14.25" thickBot="1" x14ac:dyDescent="0.35">
      <c r="B210" s="34">
        <v>189</v>
      </c>
      <c r="C210" s="26"/>
      <c r="D210" s="28"/>
      <c r="E210" s="51"/>
      <c r="F210" s="51"/>
      <c r="G210" s="26"/>
      <c r="H210" s="26"/>
      <c r="I210" s="26"/>
      <c r="J210" s="26"/>
      <c r="K210" s="26"/>
      <c r="L210" s="95"/>
    </row>
    <row r="211" spans="2:12" x14ac:dyDescent="0.3">
      <c r="B211" s="32">
        <v>190</v>
      </c>
      <c r="C211" s="149"/>
      <c r="D211" s="31"/>
      <c r="E211" s="149"/>
      <c r="F211" s="31"/>
      <c r="G211" s="30"/>
      <c r="H211" s="30"/>
      <c r="I211" s="30"/>
      <c r="J211" s="30"/>
      <c r="K211" s="30"/>
      <c r="L211" s="120"/>
    </row>
    <row r="212" spans="2:12" x14ac:dyDescent="0.3">
      <c r="B212" s="33">
        <v>191</v>
      </c>
      <c r="C212" s="145"/>
      <c r="D212" s="27"/>
      <c r="E212" s="27"/>
      <c r="F212" s="27"/>
      <c r="G212" s="29"/>
      <c r="H212" s="29"/>
      <c r="I212" s="29"/>
      <c r="J212" s="29"/>
      <c r="K212" s="29"/>
      <c r="L212" s="38"/>
    </row>
    <row r="213" spans="2:12" x14ac:dyDescent="0.3">
      <c r="B213" s="33">
        <v>192</v>
      </c>
      <c r="C213" s="145"/>
      <c r="D213" s="27"/>
      <c r="E213" s="27"/>
      <c r="F213" s="27"/>
      <c r="G213" s="29"/>
      <c r="H213" s="29"/>
      <c r="I213" s="29"/>
      <c r="J213" s="29"/>
      <c r="K213" s="29"/>
      <c r="L213" s="38"/>
    </row>
    <row r="214" spans="2:12" x14ac:dyDescent="0.3">
      <c r="B214" s="33">
        <v>193</v>
      </c>
      <c r="C214" s="145"/>
      <c r="D214" s="27"/>
      <c r="E214" s="27"/>
      <c r="F214" s="27"/>
      <c r="G214" s="29"/>
      <c r="H214" s="29"/>
      <c r="I214" s="29"/>
      <c r="J214" s="29"/>
      <c r="K214" s="29"/>
      <c r="L214" s="38"/>
    </row>
    <row r="215" spans="2:12" x14ac:dyDescent="0.3">
      <c r="B215" s="33">
        <v>194</v>
      </c>
      <c r="C215" s="145"/>
      <c r="D215" s="27"/>
      <c r="E215" s="27"/>
      <c r="F215" s="27"/>
      <c r="G215" s="29"/>
      <c r="H215" s="29"/>
      <c r="I215" s="29"/>
      <c r="J215" s="29"/>
      <c r="K215" s="29"/>
      <c r="L215" s="38"/>
    </row>
    <row r="216" spans="2:12" x14ac:dyDescent="0.3">
      <c r="B216" s="33">
        <v>195</v>
      </c>
      <c r="C216" s="145"/>
      <c r="D216" s="27"/>
      <c r="E216" s="145"/>
      <c r="F216" s="27"/>
      <c r="G216" s="29"/>
      <c r="H216" s="29"/>
      <c r="I216" s="29"/>
      <c r="J216" s="29"/>
      <c r="K216" s="29"/>
      <c r="L216" s="38"/>
    </row>
    <row r="217" spans="2:12" x14ac:dyDescent="0.3">
      <c r="B217" s="33">
        <v>196</v>
      </c>
      <c r="C217" s="145"/>
      <c r="D217" s="27"/>
      <c r="E217" s="145"/>
      <c r="F217" s="27"/>
      <c r="G217" s="29"/>
      <c r="H217" s="29"/>
      <c r="I217" s="29"/>
      <c r="J217" s="29"/>
      <c r="K217" s="29"/>
      <c r="L217" s="38"/>
    </row>
    <row r="218" spans="2:12" x14ac:dyDescent="0.3">
      <c r="B218" s="33">
        <v>197</v>
      </c>
      <c r="C218" s="29"/>
      <c r="D218" s="27"/>
      <c r="E218" s="27"/>
      <c r="F218" s="27"/>
      <c r="G218" s="29"/>
      <c r="H218" s="29"/>
      <c r="I218" s="29"/>
      <c r="J218" s="29"/>
      <c r="K218" s="29"/>
      <c r="L218" s="38"/>
    </row>
    <row r="219" spans="2:12" x14ac:dyDescent="0.3">
      <c r="B219" s="33">
        <v>198</v>
      </c>
      <c r="C219" s="29"/>
      <c r="D219" s="27"/>
      <c r="E219" s="145"/>
      <c r="F219" s="145"/>
      <c r="G219" s="29"/>
      <c r="H219" s="29"/>
      <c r="I219" s="29"/>
      <c r="J219" s="29"/>
      <c r="K219" s="29"/>
      <c r="L219" s="38"/>
    </row>
    <row r="220" spans="2:12" ht="14.25" thickBot="1" x14ac:dyDescent="0.35">
      <c r="B220" s="34">
        <v>199</v>
      </c>
      <c r="C220" s="26"/>
      <c r="D220" s="28"/>
      <c r="E220" s="51"/>
      <c r="F220" s="51"/>
      <c r="G220" s="26"/>
      <c r="H220" s="26"/>
      <c r="I220" s="26"/>
      <c r="J220" s="26"/>
      <c r="K220" s="26"/>
      <c r="L220" s="95"/>
    </row>
    <row r="221" spans="2:12" x14ac:dyDescent="0.3">
      <c r="B221" s="32">
        <v>200</v>
      </c>
      <c r="C221" s="149"/>
      <c r="D221" s="31"/>
      <c r="E221" s="149"/>
      <c r="F221" s="31"/>
      <c r="G221" s="30"/>
      <c r="H221" s="30"/>
      <c r="I221" s="30"/>
      <c r="J221" s="30"/>
      <c r="K221" s="30"/>
      <c r="L221" s="120"/>
    </row>
    <row r="222" spans="2:12" x14ac:dyDescent="0.3">
      <c r="B222" s="33">
        <v>201</v>
      </c>
      <c r="C222" s="145"/>
      <c r="D222" s="27"/>
      <c r="E222" s="27"/>
      <c r="F222" s="27"/>
      <c r="G222" s="29"/>
      <c r="H222" s="29"/>
      <c r="I222" s="29"/>
      <c r="J222" s="29"/>
      <c r="K222" s="29"/>
      <c r="L222" s="38"/>
    </row>
    <row r="223" spans="2:12" x14ac:dyDescent="0.3">
      <c r="B223" s="33">
        <v>202</v>
      </c>
      <c r="C223" s="145"/>
      <c r="D223" s="27"/>
      <c r="E223" s="27"/>
      <c r="F223" s="27"/>
      <c r="G223" s="29"/>
      <c r="H223" s="29"/>
      <c r="I223" s="29"/>
      <c r="J223" s="29"/>
      <c r="K223" s="29"/>
      <c r="L223" s="38"/>
    </row>
    <row r="224" spans="2:12" x14ac:dyDescent="0.3">
      <c r="B224" s="33">
        <v>203</v>
      </c>
      <c r="C224" s="145"/>
      <c r="D224" s="27"/>
      <c r="E224" s="27"/>
      <c r="F224" s="27"/>
      <c r="G224" s="29"/>
      <c r="H224" s="29"/>
      <c r="I224" s="29"/>
      <c r="J224" s="29"/>
      <c r="K224" s="29"/>
      <c r="L224" s="38"/>
    </row>
    <row r="225" spans="2:12" x14ac:dyDescent="0.3">
      <c r="B225" s="33">
        <v>204</v>
      </c>
      <c r="C225" s="145"/>
      <c r="D225" s="27"/>
      <c r="E225" s="27"/>
      <c r="F225" s="27"/>
      <c r="G225" s="29"/>
      <c r="H225" s="29"/>
      <c r="I225" s="29"/>
      <c r="J225" s="29"/>
      <c r="K225" s="29"/>
      <c r="L225" s="38"/>
    </row>
    <row r="226" spans="2:12" x14ac:dyDescent="0.3">
      <c r="B226" s="33">
        <v>205</v>
      </c>
      <c r="C226" s="145"/>
      <c r="D226" s="27"/>
      <c r="E226" s="145"/>
      <c r="F226" s="27"/>
      <c r="G226" s="29"/>
      <c r="H226" s="29"/>
      <c r="I226" s="29"/>
      <c r="J226" s="29"/>
      <c r="K226" s="29"/>
      <c r="L226" s="38"/>
    </row>
    <row r="227" spans="2:12" x14ac:dyDescent="0.3">
      <c r="B227" s="33">
        <v>206</v>
      </c>
      <c r="C227" s="145"/>
      <c r="D227" s="27"/>
      <c r="E227" s="145"/>
      <c r="F227" s="27"/>
      <c r="G227" s="29"/>
      <c r="H227" s="29"/>
      <c r="I227" s="29"/>
      <c r="J227" s="29"/>
      <c r="K227" s="29"/>
      <c r="L227" s="38"/>
    </row>
    <row r="228" spans="2:12" x14ac:dyDescent="0.3">
      <c r="B228" s="33">
        <v>207</v>
      </c>
      <c r="C228" s="29"/>
      <c r="D228" s="27"/>
      <c r="E228" s="27"/>
      <c r="F228" s="27"/>
      <c r="G228" s="29"/>
      <c r="H228" s="29"/>
      <c r="I228" s="29"/>
      <c r="J228" s="29"/>
      <c r="K228" s="29"/>
      <c r="L228" s="38"/>
    </row>
    <row r="229" spans="2:12" x14ac:dyDescent="0.3">
      <c r="B229" s="33">
        <v>208</v>
      </c>
      <c r="C229" s="29"/>
      <c r="D229" s="27"/>
      <c r="E229" s="145"/>
      <c r="F229" s="145"/>
      <c r="G229" s="29"/>
      <c r="H229" s="29"/>
      <c r="I229" s="29"/>
      <c r="J229" s="29"/>
      <c r="K229" s="29"/>
      <c r="L229" s="38"/>
    </row>
    <row r="230" spans="2:12" ht="14.25" thickBot="1" x14ac:dyDescent="0.35">
      <c r="B230" s="34">
        <v>209</v>
      </c>
      <c r="C230" s="26"/>
      <c r="D230" s="28"/>
      <c r="E230" s="51"/>
      <c r="F230" s="51"/>
      <c r="G230" s="26"/>
      <c r="H230" s="26"/>
      <c r="I230" s="26"/>
      <c r="J230" s="26"/>
      <c r="K230" s="26"/>
      <c r="L230" s="95"/>
    </row>
    <row r="231" spans="2:12" x14ac:dyDescent="0.3">
      <c r="B231" s="32">
        <v>210</v>
      </c>
      <c r="C231" s="149"/>
      <c r="D231" s="31"/>
      <c r="E231" s="149"/>
      <c r="F231" s="31"/>
      <c r="G231" s="30"/>
      <c r="H231" s="30"/>
      <c r="I231" s="30"/>
      <c r="J231" s="30"/>
      <c r="K231" s="30"/>
      <c r="L231" s="120"/>
    </row>
    <row r="232" spans="2:12" x14ac:dyDescent="0.3">
      <c r="B232" s="33">
        <v>211</v>
      </c>
      <c r="C232" s="145"/>
      <c r="D232" s="27"/>
      <c r="E232" s="27"/>
      <c r="F232" s="27"/>
      <c r="G232" s="29"/>
      <c r="H232" s="29"/>
      <c r="I232" s="29"/>
      <c r="J232" s="29"/>
      <c r="K232" s="29"/>
      <c r="L232" s="38"/>
    </row>
    <row r="233" spans="2:12" x14ac:dyDescent="0.3">
      <c r="B233" s="33">
        <v>212</v>
      </c>
      <c r="C233" s="145"/>
      <c r="D233" s="27"/>
      <c r="E233" s="27"/>
      <c r="F233" s="27"/>
      <c r="G233" s="29"/>
      <c r="H233" s="29"/>
      <c r="I233" s="29"/>
      <c r="J233" s="29"/>
      <c r="K233" s="29"/>
      <c r="L233" s="38"/>
    </row>
    <row r="234" spans="2:12" x14ac:dyDescent="0.3">
      <c r="B234" s="33">
        <v>213</v>
      </c>
      <c r="C234" s="145"/>
      <c r="D234" s="27"/>
      <c r="E234" s="27"/>
      <c r="F234" s="27"/>
      <c r="G234" s="29"/>
      <c r="H234" s="29"/>
      <c r="I234" s="29"/>
      <c r="J234" s="29"/>
      <c r="K234" s="29"/>
      <c r="L234" s="38"/>
    </row>
    <row r="235" spans="2:12" x14ac:dyDescent="0.3">
      <c r="B235" s="33">
        <v>214</v>
      </c>
      <c r="C235" s="145"/>
      <c r="D235" s="27"/>
      <c r="E235" s="27"/>
      <c r="F235" s="27"/>
      <c r="G235" s="29"/>
      <c r="H235" s="29"/>
      <c r="I235" s="29"/>
      <c r="J235" s="29"/>
      <c r="K235" s="29"/>
      <c r="L235" s="38"/>
    </row>
    <row r="236" spans="2:12" x14ac:dyDescent="0.3">
      <c r="B236" s="33">
        <v>215</v>
      </c>
      <c r="C236" s="145"/>
      <c r="D236" s="27"/>
      <c r="E236" s="145"/>
      <c r="F236" s="27"/>
      <c r="G236" s="29"/>
      <c r="H236" s="29"/>
      <c r="I236" s="29"/>
      <c r="J236" s="29"/>
      <c r="K236" s="29"/>
      <c r="L236" s="38"/>
    </row>
    <row r="237" spans="2:12" x14ac:dyDescent="0.3">
      <c r="B237" s="33">
        <v>216</v>
      </c>
      <c r="C237" s="145"/>
      <c r="D237" s="27"/>
      <c r="E237" s="145"/>
      <c r="F237" s="27"/>
      <c r="G237" s="29"/>
      <c r="H237" s="29"/>
      <c r="I237" s="29"/>
      <c r="J237" s="29"/>
      <c r="K237" s="29"/>
      <c r="L237" s="38"/>
    </row>
    <row r="238" spans="2:12" x14ac:dyDescent="0.3">
      <c r="B238" s="33">
        <v>217</v>
      </c>
      <c r="C238" s="29"/>
      <c r="D238" s="27"/>
      <c r="E238" s="27"/>
      <c r="F238" s="27"/>
      <c r="G238" s="29"/>
      <c r="H238" s="29"/>
      <c r="I238" s="29"/>
      <c r="J238" s="29"/>
      <c r="K238" s="29"/>
      <c r="L238" s="38"/>
    </row>
    <row r="239" spans="2:12" x14ac:dyDescent="0.3">
      <c r="B239" s="33">
        <v>218</v>
      </c>
      <c r="C239" s="29"/>
      <c r="D239" s="27"/>
      <c r="E239" s="145"/>
      <c r="F239" s="145"/>
      <c r="G239" s="29"/>
      <c r="H239" s="29"/>
      <c r="I239" s="29"/>
      <c r="J239" s="29"/>
      <c r="K239" s="29"/>
      <c r="L239" s="38"/>
    </row>
    <row r="240" spans="2:12" ht="14.25" thickBot="1" x14ac:dyDescent="0.35">
      <c r="B240" s="34">
        <v>219</v>
      </c>
      <c r="C240" s="26"/>
      <c r="D240" s="28"/>
      <c r="E240" s="51"/>
      <c r="F240" s="51"/>
      <c r="G240" s="26"/>
      <c r="H240" s="26"/>
      <c r="I240" s="26"/>
      <c r="J240" s="26"/>
      <c r="K240" s="26"/>
      <c r="L240" s="95"/>
    </row>
    <row r="241" spans="2:12" x14ac:dyDescent="0.3">
      <c r="B241" s="32">
        <v>220</v>
      </c>
      <c r="C241" s="149"/>
      <c r="D241" s="31"/>
      <c r="E241" s="149"/>
      <c r="F241" s="31"/>
      <c r="G241" s="30"/>
      <c r="H241" s="30"/>
      <c r="I241" s="30"/>
      <c r="J241" s="30"/>
      <c r="K241" s="30"/>
      <c r="L241" s="120"/>
    </row>
    <row r="242" spans="2:12" x14ac:dyDescent="0.3">
      <c r="B242" s="33">
        <v>221</v>
      </c>
      <c r="C242" s="145"/>
      <c r="D242" s="27"/>
      <c r="E242" s="27"/>
      <c r="F242" s="27"/>
      <c r="G242" s="29"/>
      <c r="H242" s="29"/>
      <c r="I242" s="29"/>
      <c r="J242" s="29"/>
      <c r="K242" s="29"/>
      <c r="L242" s="38"/>
    </row>
    <row r="243" spans="2:12" x14ac:dyDescent="0.3">
      <c r="B243" s="33">
        <v>222</v>
      </c>
      <c r="C243" s="145"/>
      <c r="D243" s="27"/>
      <c r="E243" s="27"/>
      <c r="F243" s="27"/>
      <c r="G243" s="29"/>
      <c r="H243" s="29"/>
      <c r="I243" s="29"/>
      <c r="J243" s="29"/>
      <c r="K243" s="29"/>
      <c r="L243" s="38"/>
    </row>
    <row r="244" spans="2:12" x14ac:dyDescent="0.3">
      <c r="B244" s="33">
        <v>223</v>
      </c>
      <c r="C244" s="145"/>
      <c r="D244" s="27"/>
      <c r="E244" s="27"/>
      <c r="F244" s="27"/>
      <c r="G244" s="29"/>
      <c r="H244" s="29"/>
      <c r="I244" s="29"/>
      <c r="J244" s="29"/>
      <c r="K244" s="29"/>
      <c r="L244" s="38"/>
    </row>
    <row r="245" spans="2:12" x14ac:dyDescent="0.3">
      <c r="B245" s="33">
        <v>224</v>
      </c>
      <c r="C245" s="145"/>
      <c r="D245" s="27"/>
      <c r="E245" s="27"/>
      <c r="F245" s="27"/>
      <c r="G245" s="29"/>
      <c r="H245" s="29"/>
      <c r="I245" s="29"/>
      <c r="J245" s="29"/>
      <c r="K245" s="29"/>
      <c r="L245" s="38"/>
    </row>
    <row r="246" spans="2:12" x14ac:dyDescent="0.3">
      <c r="B246" s="33">
        <v>225</v>
      </c>
      <c r="C246" s="145"/>
      <c r="D246" s="27"/>
      <c r="E246" s="145"/>
      <c r="F246" s="27"/>
      <c r="G246" s="29"/>
      <c r="H246" s="29"/>
      <c r="I246" s="29"/>
      <c r="J246" s="29"/>
      <c r="K246" s="29"/>
      <c r="L246" s="38"/>
    </row>
    <row r="247" spans="2:12" x14ac:dyDescent="0.3">
      <c r="B247" s="33">
        <v>226</v>
      </c>
      <c r="C247" s="145"/>
      <c r="D247" s="27"/>
      <c r="E247" s="145"/>
      <c r="F247" s="27"/>
      <c r="G247" s="29"/>
      <c r="H247" s="29"/>
      <c r="I247" s="29"/>
      <c r="J247" s="29"/>
      <c r="K247" s="29"/>
      <c r="L247" s="38"/>
    </row>
    <row r="248" spans="2:12" x14ac:dyDescent="0.3">
      <c r="B248" s="33">
        <v>227</v>
      </c>
      <c r="C248" s="29"/>
      <c r="D248" s="27"/>
      <c r="E248" s="27"/>
      <c r="F248" s="27"/>
      <c r="G248" s="29"/>
      <c r="H248" s="29"/>
      <c r="I248" s="29"/>
      <c r="J248" s="29"/>
      <c r="K248" s="29"/>
      <c r="L248" s="38"/>
    </row>
    <row r="249" spans="2:12" x14ac:dyDescent="0.3">
      <c r="B249" s="33">
        <v>228</v>
      </c>
      <c r="C249" s="29"/>
      <c r="D249" s="27"/>
      <c r="E249" s="145"/>
      <c r="F249" s="145"/>
      <c r="G249" s="29"/>
      <c r="H249" s="29"/>
      <c r="I249" s="29"/>
      <c r="J249" s="29"/>
      <c r="K249" s="29"/>
      <c r="L249" s="38"/>
    </row>
    <row r="250" spans="2:12" ht="14.25" thickBot="1" x14ac:dyDescent="0.35">
      <c r="B250" s="34">
        <v>229</v>
      </c>
      <c r="C250" s="26"/>
      <c r="D250" s="28"/>
      <c r="E250" s="51"/>
      <c r="F250" s="51"/>
      <c r="G250" s="26"/>
      <c r="H250" s="26"/>
      <c r="I250" s="26"/>
      <c r="J250" s="26"/>
      <c r="K250" s="26"/>
      <c r="L250" s="95"/>
    </row>
    <row r="251" spans="2:12" x14ac:dyDescent="0.3">
      <c r="B251" s="32">
        <v>230</v>
      </c>
      <c r="C251" s="149"/>
      <c r="D251" s="31"/>
      <c r="E251" s="149"/>
      <c r="F251" s="31"/>
      <c r="G251" s="30"/>
      <c r="H251" s="30"/>
      <c r="I251" s="30"/>
      <c r="J251" s="30"/>
      <c r="K251" s="30"/>
      <c r="L251" s="120"/>
    </row>
    <row r="252" spans="2:12" x14ac:dyDescent="0.3">
      <c r="B252" s="33">
        <v>231</v>
      </c>
      <c r="C252" s="145"/>
      <c r="D252" s="27"/>
      <c r="E252" s="27"/>
      <c r="F252" s="27"/>
      <c r="G252" s="29"/>
      <c r="H252" s="29"/>
      <c r="I252" s="29"/>
      <c r="J252" s="29"/>
      <c r="K252" s="29"/>
      <c r="L252" s="38"/>
    </row>
    <row r="253" spans="2:12" x14ac:dyDescent="0.3">
      <c r="B253" s="33">
        <v>232</v>
      </c>
      <c r="C253" s="145"/>
      <c r="D253" s="27"/>
      <c r="E253" s="27"/>
      <c r="F253" s="27"/>
      <c r="G253" s="29"/>
      <c r="H253" s="29"/>
      <c r="I253" s="29"/>
      <c r="J253" s="29"/>
      <c r="K253" s="29"/>
      <c r="L253" s="38"/>
    </row>
    <row r="254" spans="2:12" x14ac:dyDescent="0.3">
      <c r="B254" s="33">
        <v>233</v>
      </c>
      <c r="C254" s="145"/>
      <c r="D254" s="27"/>
      <c r="E254" s="27"/>
      <c r="F254" s="27"/>
      <c r="G254" s="29"/>
      <c r="H254" s="29"/>
      <c r="I254" s="29"/>
      <c r="J254" s="29"/>
      <c r="K254" s="29"/>
      <c r="L254" s="38"/>
    </row>
    <row r="255" spans="2:12" x14ac:dyDescent="0.3">
      <c r="B255" s="33">
        <v>234</v>
      </c>
      <c r="C255" s="145"/>
      <c r="D255" s="27"/>
      <c r="E255" s="27"/>
      <c r="F255" s="27"/>
      <c r="G255" s="29"/>
      <c r="H255" s="29"/>
      <c r="I255" s="29"/>
      <c r="J255" s="29"/>
      <c r="K255" s="29"/>
      <c r="L255" s="38"/>
    </row>
    <row r="256" spans="2:12" x14ac:dyDescent="0.3">
      <c r="B256" s="33">
        <v>235</v>
      </c>
      <c r="C256" s="145"/>
      <c r="D256" s="27"/>
      <c r="E256" s="145"/>
      <c r="F256" s="27"/>
      <c r="G256" s="29"/>
      <c r="H256" s="29"/>
      <c r="I256" s="29"/>
      <c r="J256" s="29"/>
      <c r="K256" s="29"/>
      <c r="L256" s="38"/>
    </row>
    <row r="257" spans="2:12" x14ac:dyDescent="0.3">
      <c r="B257" s="33">
        <v>236</v>
      </c>
      <c r="C257" s="145"/>
      <c r="D257" s="27"/>
      <c r="E257" s="145"/>
      <c r="F257" s="27"/>
      <c r="G257" s="29"/>
      <c r="H257" s="29"/>
      <c r="I257" s="29"/>
      <c r="J257" s="29"/>
      <c r="K257" s="29"/>
      <c r="L257" s="38"/>
    </row>
    <row r="258" spans="2:12" x14ac:dyDescent="0.3">
      <c r="B258" s="33">
        <v>237</v>
      </c>
      <c r="C258" s="29"/>
      <c r="D258" s="27"/>
      <c r="E258" s="27"/>
      <c r="F258" s="27"/>
      <c r="G258" s="29"/>
      <c r="H258" s="29"/>
      <c r="I258" s="29"/>
      <c r="J258" s="29"/>
      <c r="K258" s="29"/>
      <c r="L258" s="38"/>
    </row>
    <row r="259" spans="2:12" x14ac:dyDescent="0.3">
      <c r="B259" s="33">
        <v>238</v>
      </c>
      <c r="C259" s="29"/>
      <c r="D259" s="27"/>
      <c r="E259" s="145"/>
      <c r="F259" s="145"/>
      <c r="G259" s="29"/>
      <c r="H259" s="29"/>
      <c r="I259" s="29"/>
      <c r="J259" s="29"/>
      <c r="K259" s="29"/>
      <c r="L259" s="38"/>
    </row>
    <row r="260" spans="2:12" ht="14.25" thickBot="1" x14ac:dyDescent="0.35">
      <c r="B260" s="34">
        <v>239</v>
      </c>
      <c r="C260" s="26"/>
      <c r="D260" s="28"/>
      <c r="E260" s="51"/>
      <c r="F260" s="51"/>
      <c r="G260" s="26"/>
      <c r="H260" s="26"/>
      <c r="I260" s="26"/>
      <c r="J260" s="26"/>
      <c r="K260" s="26"/>
      <c r="L260" s="95"/>
    </row>
    <row r="261" spans="2:12" x14ac:dyDescent="0.3">
      <c r="B261" s="32">
        <v>240</v>
      </c>
      <c r="C261" s="149"/>
      <c r="D261" s="31"/>
      <c r="E261" s="149"/>
      <c r="F261" s="31"/>
      <c r="G261" s="30"/>
      <c r="H261" s="30"/>
      <c r="I261" s="30"/>
      <c r="J261" s="30"/>
      <c r="K261" s="30"/>
      <c r="L261" s="120"/>
    </row>
    <row r="262" spans="2:12" x14ac:dyDescent="0.3">
      <c r="B262" s="33">
        <v>241</v>
      </c>
      <c r="C262" s="145"/>
      <c r="D262" s="27"/>
      <c r="E262" s="27"/>
      <c r="F262" s="27"/>
      <c r="G262" s="29"/>
      <c r="H262" s="29"/>
      <c r="I262" s="29"/>
      <c r="J262" s="29"/>
      <c r="K262" s="29"/>
      <c r="L262" s="38"/>
    </row>
    <row r="263" spans="2:12" x14ac:dyDescent="0.3">
      <c r="B263" s="33">
        <v>242</v>
      </c>
      <c r="C263" s="145"/>
      <c r="D263" s="27"/>
      <c r="E263" s="27"/>
      <c r="F263" s="27"/>
      <c r="G263" s="29"/>
      <c r="H263" s="29"/>
      <c r="I263" s="29"/>
      <c r="J263" s="29"/>
      <c r="K263" s="29"/>
      <c r="L263" s="38"/>
    </row>
    <row r="264" spans="2:12" x14ac:dyDescent="0.3">
      <c r="B264" s="33">
        <v>243</v>
      </c>
      <c r="C264" s="145"/>
      <c r="D264" s="27"/>
      <c r="E264" s="27"/>
      <c r="F264" s="27"/>
      <c r="G264" s="29"/>
      <c r="H264" s="29"/>
      <c r="I264" s="29"/>
      <c r="J264" s="29"/>
      <c r="K264" s="29"/>
      <c r="L264" s="38"/>
    </row>
    <row r="265" spans="2:12" x14ac:dyDescent="0.3">
      <c r="B265" s="33">
        <v>244</v>
      </c>
      <c r="C265" s="145"/>
      <c r="D265" s="27"/>
      <c r="E265" s="27"/>
      <c r="F265" s="27"/>
      <c r="G265" s="29"/>
      <c r="H265" s="29"/>
      <c r="I265" s="29"/>
      <c r="J265" s="29"/>
      <c r="K265" s="29"/>
      <c r="L265" s="38"/>
    </row>
    <row r="266" spans="2:12" x14ac:dyDescent="0.3">
      <c r="B266" s="33">
        <v>245</v>
      </c>
      <c r="C266" s="145"/>
      <c r="D266" s="27"/>
      <c r="E266" s="145"/>
      <c r="F266" s="27"/>
      <c r="G266" s="29"/>
      <c r="H266" s="29"/>
      <c r="I266" s="29"/>
      <c r="J266" s="29"/>
      <c r="K266" s="29"/>
      <c r="L266" s="38"/>
    </row>
    <row r="267" spans="2:12" x14ac:dyDescent="0.3">
      <c r="B267" s="33">
        <v>246</v>
      </c>
      <c r="C267" s="145"/>
      <c r="D267" s="27"/>
      <c r="E267" s="145"/>
      <c r="F267" s="27"/>
      <c r="G267" s="29"/>
      <c r="H267" s="29"/>
      <c r="I267" s="29"/>
      <c r="J267" s="29"/>
      <c r="K267" s="29"/>
      <c r="L267" s="38"/>
    </row>
    <row r="268" spans="2:12" x14ac:dyDescent="0.3">
      <c r="B268" s="33">
        <v>247</v>
      </c>
      <c r="C268" s="29"/>
      <c r="D268" s="27"/>
      <c r="E268" s="27"/>
      <c r="F268" s="27"/>
      <c r="G268" s="29"/>
      <c r="H268" s="29"/>
      <c r="I268" s="29"/>
      <c r="J268" s="29"/>
      <c r="K268" s="29"/>
      <c r="L268" s="38"/>
    </row>
    <row r="269" spans="2:12" x14ac:dyDescent="0.3">
      <c r="B269" s="33">
        <v>248</v>
      </c>
      <c r="C269" s="29"/>
      <c r="D269" s="27"/>
      <c r="E269" s="145"/>
      <c r="F269" s="145"/>
      <c r="G269" s="29"/>
      <c r="H269" s="29"/>
      <c r="I269" s="29"/>
      <c r="J269" s="29"/>
      <c r="K269" s="29"/>
      <c r="L269" s="38"/>
    </row>
    <row r="270" spans="2:12" ht="14.25" thickBot="1" x14ac:dyDescent="0.35">
      <c r="B270" s="34">
        <v>249</v>
      </c>
      <c r="C270" s="26"/>
      <c r="D270" s="28"/>
      <c r="E270" s="51"/>
      <c r="F270" s="51"/>
      <c r="G270" s="26"/>
      <c r="H270" s="26"/>
      <c r="I270" s="26"/>
      <c r="J270" s="26"/>
      <c r="K270" s="26"/>
      <c r="L270" s="95"/>
    </row>
    <row r="271" spans="2:12" x14ac:dyDescent="0.3">
      <c r="B271" s="32">
        <v>250</v>
      </c>
      <c r="C271" s="149"/>
      <c r="D271" s="31"/>
      <c r="E271" s="149"/>
      <c r="F271" s="31"/>
      <c r="G271" s="30"/>
      <c r="H271" s="30"/>
      <c r="I271" s="30"/>
      <c r="J271" s="30"/>
      <c r="K271" s="30"/>
      <c r="L271" s="120"/>
    </row>
    <row r="272" spans="2:12" x14ac:dyDescent="0.3">
      <c r="B272" s="33">
        <v>251</v>
      </c>
      <c r="C272" s="145"/>
      <c r="D272" s="27"/>
      <c r="E272" s="27"/>
      <c r="F272" s="27"/>
      <c r="G272" s="29"/>
      <c r="H272" s="29"/>
      <c r="I272" s="29"/>
      <c r="J272" s="29"/>
      <c r="K272" s="29"/>
      <c r="L272" s="38"/>
    </row>
    <row r="273" spans="2:12" x14ac:dyDescent="0.3">
      <c r="B273" s="33">
        <v>252</v>
      </c>
      <c r="C273" s="145"/>
      <c r="D273" s="27"/>
      <c r="E273" s="27"/>
      <c r="F273" s="27"/>
      <c r="G273" s="29"/>
      <c r="H273" s="29"/>
      <c r="I273" s="29"/>
      <c r="J273" s="29"/>
      <c r="K273" s="29"/>
      <c r="L273" s="38"/>
    </row>
    <row r="274" spans="2:12" x14ac:dyDescent="0.3">
      <c r="B274" s="33">
        <v>253</v>
      </c>
      <c r="C274" s="145"/>
      <c r="D274" s="27"/>
      <c r="E274" s="27"/>
      <c r="F274" s="27"/>
      <c r="G274" s="29"/>
      <c r="H274" s="29"/>
      <c r="I274" s="29"/>
      <c r="J274" s="29"/>
      <c r="K274" s="29"/>
      <c r="L274" s="38"/>
    </row>
    <row r="275" spans="2:12" x14ac:dyDescent="0.3">
      <c r="B275" s="33">
        <v>254</v>
      </c>
      <c r="C275" s="145"/>
      <c r="D275" s="27"/>
      <c r="E275" s="27"/>
      <c r="F275" s="27"/>
      <c r="G275" s="29"/>
      <c r="H275" s="29"/>
      <c r="I275" s="29"/>
      <c r="J275" s="29"/>
      <c r="K275" s="29"/>
      <c r="L275" s="38"/>
    </row>
    <row r="276" spans="2:12" ht="14.25" thickBot="1" x14ac:dyDescent="0.35">
      <c r="B276" s="34">
        <v>255</v>
      </c>
      <c r="C276" s="51"/>
      <c r="D276" s="28"/>
      <c r="E276" s="51"/>
      <c r="F276" s="28"/>
      <c r="G276" s="26"/>
      <c r="H276" s="26"/>
      <c r="I276" s="26"/>
      <c r="J276" s="26"/>
      <c r="K276" s="26"/>
      <c r="L276" s="95"/>
    </row>
  </sheetData>
  <mergeCells count="18">
    <mergeCell ref="C121:C125"/>
    <mergeCell ref="C111:C112"/>
    <mergeCell ref="M45:M48"/>
    <mergeCell ref="C72:C78"/>
    <mergeCell ref="C79:C85"/>
    <mergeCell ref="C86:C92"/>
    <mergeCell ref="C93:C99"/>
    <mergeCell ref="C58:C64"/>
    <mergeCell ref="C65:C71"/>
    <mergeCell ref="C100:C106"/>
    <mergeCell ref="G19:L19"/>
    <mergeCell ref="C41:C48"/>
    <mergeCell ref="C51:C57"/>
    <mergeCell ref="B19:B20"/>
    <mergeCell ref="C19:C20"/>
    <mergeCell ref="D19:D20"/>
    <mergeCell ref="E19:E20"/>
    <mergeCell ref="F19:F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D6B1-D0FC-453F-9DE1-A6DCA1560913}">
  <dimension ref="A2:M275"/>
  <sheetViews>
    <sheetView tabSelected="1" zoomScale="85" zoomScaleNormal="85" workbookViewId="0">
      <selection activeCell="E48" sqref="E48"/>
    </sheetView>
  </sheetViews>
  <sheetFormatPr defaultColWidth="8.75" defaultRowHeight="13.5" x14ac:dyDescent="0.3"/>
  <cols>
    <col min="1" max="1" width="1.875" style="1" customWidth="1"/>
    <col min="2" max="2" width="6.75" style="9" customWidth="1"/>
    <col min="3" max="3" width="15.75" style="9" customWidth="1"/>
    <col min="4" max="4" width="20.75" style="1" customWidth="1"/>
    <col min="5" max="5" width="50.75" style="1" customWidth="1"/>
    <col min="6" max="6" width="35.75" style="1" customWidth="1"/>
    <col min="7" max="12" width="6.75" style="9" customWidth="1"/>
    <col min="13" max="15" width="6.75" style="1" customWidth="1"/>
    <col min="16" max="16384" width="8.75" style="1"/>
  </cols>
  <sheetData>
    <row r="2" spans="2:12" x14ac:dyDescent="0.3">
      <c r="B2" s="137" t="s">
        <v>653</v>
      </c>
    </row>
    <row r="3" spans="2:12" x14ac:dyDescent="0.3">
      <c r="B3" s="137" t="s">
        <v>651</v>
      </c>
    </row>
    <row r="4" spans="2:12" x14ac:dyDescent="0.3">
      <c r="C4" s="138" t="s">
        <v>652</v>
      </c>
      <c r="D4" s="1" t="s">
        <v>658</v>
      </c>
    </row>
    <row r="5" spans="2:12" x14ac:dyDescent="0.3">
      <c r="C5" s="138" t="s">
        <v>654</v>
      </c>
      <c r="D5" s="1" t="s">
        <v>659</v>
      </c>
    </row>
    <row r="6" spans="2:12" x14ac:dyDescent="0.3">
      <c r="C6" s="138" t="s">
        <v>381</v>
      </c>
      <c r="D6" s="1" t="s">
        <v>657</v>
      </c>
    </row>
    <row r="7" spans="2:12" x14ac:dyDescent="0.3">
      <c r="C7" s="138" t="s">
        <v>382</v>
      </c>
      <c r="D7" s="1" t="s">
        <v>660</v>
      </c>
    </row>
    <row r="8" spans="2:12" x14ac:dyDescent="0.3">
      <c r="C8" s="138" t="s">
        <v>383</v>
      </c>
      <c r="D8" s="1" t="s">
        <v>661</v>
      </c>
    </row>
    <row r="9" spans="2:12" x14ac:dyDescent="0.3">
      <c r="C9" s="1"/>
    </row>
    <row r="10" spans="2:12" x14ac:dyDescent="0.3">
      <c r="B10" s="137" t="s">
        <v>378</v>
      </c>
    </row>
    <row r="11" spans="2:12" x14ac:dyDescent="0.3">
      <c r="C11" s="138" t="s">
        <v>656</v>
      </c>
      <c r="D11" s="1" t="s">
        <v>662</v>
      </c>
    </row>
    <row r="12" spans="2:12" x14ac:dyDescent="0.3">
      <c r="C12" s="138" t="s">
        <v>655</v>
      </c>
      <c r="D12" s="1" t="s">
        <v>663</v>
      </c>
    </row>
    <row r="13" spans="2:12" x14ac:dyDescent="0.3">
      <c r="C13" s="88"/>
    </row>
    <row r="14" spans="2:12" x14ac:dyDescent="0.3">
      <c r="C14" s="88"/>
    </row>
    <row r="15" spans="2:12" x14ac:dyDescent="0.3">
      <c r="B15" s="137" t="s">
        <v>664</v>
      </c>
      <c r="C15" s="137"/>
    </row>
    <row r="16" spans="2:12" s="88" customFormat="1" x14ac:dyDescent="0.3">
      <c r="B16" s="88" t="s">
        <v>665</v>
      </c>
      <c r="G16" s="9"/>
      <c r="H16" s="9"/>
      <c r="I16" s="9"/>
      <c r="J16" s="9"/>
      <c r="K16" s="9"/>
      <c r="L16" s="9"/>
    </row>
    <row r="17" spans="2:12" s="88" customFormat="1" x14ac:dyDescent="0.3">
      <c r="B17" s="88" t="s">
        <v>666</v>
      </c>
      <c r="G17" s="9"/>
      <c r="H17" s="9"/>
      <c r="I17" s="9"/>
      <c r="J17" s="9"/>
      <c r="K17" s="9"/>
      <c r="L17" s="9"/>
    </row>
    <row r="18" spans="2:12" s="88" customFormat="1" ht="14.25" thickBot="1" x14ac:dyDescent="0.35">
      <c r="G18" s="9"/>
      <c r="H18" s="9"/>
      <c r="I18" s="9"/>
      <c r="J18" s="9"/>
      <c r="K18" s="9"/>
      <c r="L18" s="9"/>
    </row>
    <row r="19" spans="2:12" s="88" customFormat="1" ht="18" customHeight="1" x14ac:dyDescent="0.3">
      <c r="B19" s="505" t="s">
        <v>387</v>
      </c>
      <c r="C19" s="507" t="s">
        <v>388</v>
      </c>
      <c r="D19" s="507" t="s">
        <v>389</v>
      </c>
      <c r="E19" s="507" t="s">
        <v>390</v>
      </c>
      <c r="F19" s="509" t="s">
        <v>0</v>
      </c>
      <c r="G19" s="501" t="s">
        <v>391</v>
      </c>
      <c r="H19" s="426"/>
      <c r="I19" s="426"/>
      <c r="J19" s="426"/>
      <c r="K19" s="426"/>
      <c r="L19" s="450"/>
    </row>
    <row r="20" spans="2:12" ht="18" customHeight="1" thickBot="1" x14ac:dyDescent="0.35">
      <c r="B20" s="506"/>
      <c r="C20" s="508"/>
      <c r="D20" s="508"/>
      <c r="E20" s="508"/>
      <c r="F20" s="510"/>
      <c r="G20" s="152" t="s">
        <v>273</v>
      </c>
      <c r="H20" s="153" t="s">
        <v>392</v>
      </c>
      <c r="I20" s="153" t="s">
        <v>393</v>
      </c>
      <c r="J20" s="153" t="s">
        <v>394</v>
      </c>
      <c r="K20" s="153" t="s">
        <v>395</v>
      </c>
      <c r="L20" s="154" t="s">
        <v>258</v>
      </c>
    </row>
    <row r="21" spans="2:12" ht="13.5" customHeight="1" x14ac:dyDescent="0.3">
      <c r="B21" s="32">
        <v>0</v>
      </c>
      <c r="C21" s="504" t="s">
        <v>416</v>
      </c>
      <c r="D21" s="31" t="s">
        <v>417</v>
      </c>
      <c r="E21" s="31" t="s">
        <v>418</v>
      </c>
      <c r="F21" s="31" t="s">
        <v>419</v>
      </c>
      <c r="G21" s="30">
        <v>253</v>
      </c>
      <c r="H21" s="30"/>
      <c r="I21" s="30">
        <v>268</v>
      </c>
      <c r="J21" s="30"/>
      <c r="K21" s="30"/>
      <c r="L21" s="120"/>
    </row>
    <row r="22" spans="2:12" x14ac:dyDescent="0.3">
      <c r="B22" s="33">
        <v>1</v>
      </c>
      <c r="C22" s="503"/>
      <c r="D22" s="27" t="s">
        <v>420</v>
      </c>
      <c r="E22" s="27" t="s">
        <v>421</v>
      </c>
      <c r="F22" s="27" t="s">
        <v>422</v>
      </c>
      <c r="G22" s="29">
        <v>1374</v>
      </c>
      <c r="H22" s="29"/>
      <c r="I22" s="29">
        <v>1407</v>
      </c>
      <c r="J22" s="29"/>
      <c r="K22" s="29"/>
      <c r="L22" s="38"/>
    </row>
    <row r="23" spans="2:12" x14ac:dyDescent="0.3">
      <c r="B23" s="33">
        <v>2</v>
      </c>
      <c r="C23" s="503"/>
      <c r="D23" s="27" t="s">
        <v>423</v>
      </c>
      <c r="E23" s="27" t="s">
        <v>424</v>
      </c>
      <c r="F23" s="27" t="s">
        <v>425</v>
      </c>
      <c r="G23" s="29">
        <v>2436</v>
      </c>
      <c r="H23" s="29"/>
      <c r="I23" s="29">
        <v>2487</v>
      </c>
      <c r="J23" s="29"/>
      <c r="K23" s="29"/>
      <c r="L23" s="38"/>
    </row>
    <row r="24" spans="2:12" s="328" customFormat="1" x14ac:dyDescent="0.3">
      <c r="B24" s="329">
        <v>3</v>
      </c>
      <c r="C24" s="503"/>
      <c r="D24" s="330" t="s">
        <v>426</v>
      </c>
      <c r="E24" s="330" t="s">
        <v>427</v>
      </c>
      <c r="F24" s="330" t="s">
        <v>419</v>
      </c>
      <c r="G24" s="331"/>
      <c r="H24" s="331"/>
      <c r="I24" s="331"/>
      <c r="J24" s="331"/>
      <c r="K24" s="331"/>
      <c r="L24" s="332"/>
    </row>
    <row r="25" spans="2:12" s="328" customFormat="1" x14ac:dyDescent="0.3">
      <c r="B25" s="329">
        <v>4</v>
      </c>
      <c r="C25" s="503"/>
      <c r="D25" s="330" t="s">
        <v>428</v>
      </c>
      <c r="E25" s="330" t="s">
        <v>429</v>
      </c>
      <c r="F25" s="330" t="s">
        <v>422</v>
      </c>
      <c r="G25" s="331"/>
      <c r="H25" s="331"/>
      <c r="I25" s="331"/>
      <c r="J25" s="331"/>
      <c r="K25" s="331"/>
      <c r="L25" s="332"/>
    </row>
    <row r="26" spans="2:12" s="328" customFormat="1" x14ac:dyDescent="0.3">
      <c r="B26" s="329">
        <v>5</v>
      </c>
      <c r="C26" s="503"/>
      <c r="D26" s="330" t="s">
        <v>430</v>
      </c>
      <c r="E26" s="330" t="s">
        <v>431</v>
      </c>
      <c r="F26" s="330" t="s">
        <v>425</v>
      </c>
      <c r="G26" s="331"/>
      <c r="H26" s="331"/>
      <c r="I26" s="331"/>
      <c r="J26" s="331"/>
      <c r="K26" s="331"/>
      <c r="L26" s="332"/>
    </row>
    <row r="27" spans="2:12" x14ac:dyDescent="0.3">
      <c r="B27" s="33">
        <v>6</v>
      </c>
      <c r="C27" s="503"/>
      <c r="D27" s="27" t="s">
        <v>667</v>
      </c>
      <c r="E27" s="27" t="s">
        <v>669</v>
      </c>
      <c r="F27" s="27" t="s">
        <v>409</v>
      </c>
      <c r="G27" s="29"/>
      <c r="H27" s="29"/>
      <c r="I27" s="29"/>
      <c r="J27" s="29"/>
      <c r="K27" s="29"/>
      <c r="L27" s="38"/>
    </row>
    <row r="28" spans="2:12" x14ac:dyDescent="0.3">
      <c r="B28" s="33">
        <v>7</v>
      </c>
      <c r="C28" s="503"/>
      <c r="D28" s="27" t="s">
        <v>668</v>
      </c>
      <c r="E28" s="27" t="s">
        <v>669</v>
      </c>
      <c r="F28" s="27" t="s">
        <v>409</v>
      </c>
      <c r="G28" s="29"/>
      <c r="H28" s="29"/>
      <c r="I28" s="29"/>
      <c r="J28" s="29"/>
      <c r="K28" s="29"/>
      <c r="L28" s="38"/>
    </row>
    <row r="29" spans="2:12" x14ac:dyDescent="0.3">
      <c r="B29" s="33">
        <v>8</v>
      </c>
      <c r="C29" s="503" t="s">
        <v>489</v>
      </c>
      <c r="D29" s="27" t="s">
        <v>490</v>
      </c>
      <c r="E29" s="27" t="s">
        <v>491</v>
      </c>
      <c r="F29" s="27" t="s">
        <v>492</v>
      </c>
      <c r="G29" s="29">
        <v>620</v>
      </c>
      <c r="H29" s="29"/>
      <c r="I29" s="29">
        <v>645</v>
      </c>
      <c r="J29" s="29"/>
      <c r="K29" s="29"/>
      <c r="L29" s="38"/>
    </row>
    <row r="30" spans="2:12" x14ac:dyDescent="0.3">
      <c r="B30" s="33">
        <v>9</v>
      </c>
      <c r="C30" s="503"/>
      <c r="D30" s="27" t="s">
        <v>493</v>
      </c>
      <c r="E30" s="27" t="s">
        <v>494</v>
      </c>
      <c r="F30" s="27" t="s">
        <v>1491</v>
      </c>
      <c r="G30" s="29">
        <v>3237</v>
      </c>
      <c r="H30" s="29"/>
      <c r="I30" s="29">
        <v>3256</v>
      </c>
      <c r="J30" s="29"/>
      <c r="K30" s="29"/>
      <c r="L30" s="38"/>
    </row>
    <row r="31" spans="2:12" s="328" customFormat="1" ht="17.45" customHeight="1" x14ac:dyDescent="0.3">
      <c r="B31" s="329">
        <v>10</v>
      </c>
      <c r="C31" s="503"/>
      <c r="D31" s="330" t="s">
        <v>495</v>
      </c>
      <c r="E31" s="330" t="s">
        <v>496</v>
      </c>
      <c r="F31" s="330" t="s">
        <v>492</v>
      </c>
      <c r="G31" s="331"/>
      <c r="H31" s="331"/>
      <c r="I31" s="331"/>
      <c r="J31" s="331"/>
      <c r="K31" s="331"/>
      <c r="L31" s="332"/>
    </row>
    <row r="32" spans="2:12" s="328" customFormat="1" x14ac:dyDescent="0.3">
      <c r="B32" s="329">
        <v>11</v>
      </c>
      <c r="C32" s="503"/>
      <c r="D32" s="330" t="s">
        <v>497</v>
      </c>
      <c r="E32" s="330" t="s">
        <v>498</v>
      </c>
      <c r="F32" s="330" t="s">
        <v>1490</v>
      </c>
      <c r="G32" s="331"/>
      <c r="H32" s="331"/>
      <c r="I32" s="331"/>
      <c r="J32" s="331"/>
      <c r="K32" s="331"/>
      <c r="L32" s="332"/>
    </row>
    <row r="33" spans="2:12" ht="108" x14ac:dyDescent="0.3">
      <c r="B33" s="33">
        <v>12</v>
      </c>
      <c r="C33" s="503" t="s">
        <v>499</v>
      </c>
      <c r="D33" s="27" t="s">
        <v>500</v>
      </c>
      <c r="E33" s="145" t="s">
        <v>501</v>
      </c>
      <c r="F33" s="150" t="s">
        <v>502</v>
      </c>
      <c r="G33" s="29"/>
      <c r="H33" s="29"/>
      <c r="I33" s="29"/>
      <c r="J33" s="29"/>
      <c r="K33" s="29"/>
      <c r="L33" s="38"/>
    </row>
    <row r="34" spans="2:12" ht="40.5" x14ac:dyDescent="0.3">
      <c r="B34" s="33">
        <v>13</v>
      </c>
      <c r="C34" s="513"/>
      <c r="D34" s="27" t="s">
        <v>503</v>
      </c>
      <c r="E34" s="145" t="s">
        <v>504</v>
      </c>
      <c r="F34" s="150" t="s">
        <v>505</v>
      </c>
      <c r="G34" s="29"/>
      <c r="H34" s="29"/>
      <c r="I34" s="29"/>
      <c r="J34" s="29"/>
      <c r="K34" s="29"/>
      <c r="L34" s="38"/>
    </row>
    <row r="35" spans="2:12" ht="40.5" x14ac:dyDescent="0.3">
      <c r="B35" s="33">
        <v>14</v>
      </c>
      <c r="C35" s="513" t="s">
        <v>804</v>
      </c>
      <c r="D35" s="27" t="s">
        <v>607</v>
      </c>
      <c r="E35" s="145" t="s">
        <v>608</v>
      </c>
      <c r="F35" s="150" t="s">
        <v>609</v>
      </c>
      <c r="G35" s="29"/>
      <c r="H35" s="29"/>
      <c r="I35" s="29"/>
      <c r="J35" s="29"/>
      <c r="K35" s="29"/>
      <c r="L35" s="38"/>
    </row>
    <row r="36" spans="2:12" x14ac:dyDescent="0.3">
      <c r="B36" s="33">
        <v>15</v>
      </c>
      <c r="C36" s="513"/>
      <c r="D36" s="27" t="s">
        <v>610</v>
      </c>
      <c r="E36" s="27" t="s">
        <v>611</v>
      </c>
      <c r="F36" s="150" t="s">
        <v>612</v>
      </c>
      <c r="G36" s="29"/>
      <c r="H36" s="29"/>
      <c r="I36" s="29"/>
      <c r="J36" s="29"/>
      <c r="K36" s="29"/>
      <c r="L36" s="38"/>
    </row>
    <row r="37" spans="2:12" ht="13.5" customHeight="1" x14ac:dyDescent="0.3">
      <c r="B37" s="33">
        <v>16</v>
      </c>
      <c r="C37" s="513"/>
      <c r="D37" s="27" t="s">
        <v>613</v>
      </c>
      <c r="E37" s="27" t="s">
        <v>614</v>
      </c>
      <c r="F37" s="150" t="s">
        <v>615</v>
      </c>
      <c r="G37" s="29"/>
      <c r="H37" s="29"/>
      <c r="I37" s="29"/>
      <c r="J37" s="29"/>
      <c r="K37" s="29"/>
      <c r="L37" s="38"/>
    </row>
    <row r="38" spans="2:12" ht="13.5" customHeight="1" x14ac:dyDescent="0.3">
      <c r="B38" s="33">
        <v>17</v>
      </c>
      <c r="C38" s="145"/>
      <c r="D38" s="27"/>
      <c r="E38" s="27"/>
      <c r="F38" s="27"/>
      <c r="G38" s="29"/>
      <c r="H38" s="29"/>
      <c r="I38" s="29"/>
      <c r="J38" s="29"/>
      <c r="K38" s="29"/>
      <c r="L38" s="38"/>
    </row>
    <row r="39" spans="2:12" ht="13.5" customHeight="1" x14ac:dyDescent="0.3">
      <c r="B39" s="33">
        <v>18</v>
      </c>
      <c r="C39" s="503" t="s">
        <v>489</v>
      </c>
      <c r="D39" s="27" t="s">
        <v>670</v>
      </c>
      <c r="E39" s="27" t="s">
        <v>669</v>
      </c>
      <c r="F39" s="27" t="s">
        <v>409</v>
      </c>
      <c r="G39" s="29"/>
      <c r="H39" s="29"/>
      <c r="I39" s="29"/>
      <c r="J39" s="29"/>
      <c r="K39" s="29"/>
      <c r="L39" s="38"/>
    </row>
    <row r="40" spans="2:12" ht="13.5" customHeight="1" thickBot="1" x14ac:dyDescent="0.35">
      <c r="B40" s="141">
        <v>19</v>
      </c>
      <c r="C40" s="503"/>
      <c r="D40" s="27" t="s">
        <v>671</v>
      </c>
      <c r="E40" s="27" t="s">
        <v>669</v>
      </c>
      <c r="F40" s="27" t="s">
        <v>409</v>
      </c>
      <c r="G40" s="3"/>
      <c r="H40" s="3"/>
      <c r="I40" s="3"/>
      <c r="J40" s="3"/>
      <c r="K40" s="3"/>
      <c r="L40" s="142"/>
    </row>
    <row r="41" spans="2:12" ht="13.5" customHeight="1" x14ac:dyDescent="0.3">
      <c r="B41" s="32">
        <v>20</v>
      </c>
      <c r="C41" s="504" t="s">
        <v>432</v>
      </c>
      <c r="D41" s="31" t="s">
        <v>1123</v>
      </c>
      <c r="E41" s="31" t="s">
        <v>1105</v>
      </c>
      <c r="F41" s="31" t="s">
        <v>1122</v>
      </c>
      <c r="G41" s="30"/>
      <c r="H41" s="30"/>
      <c r="I41" s="30"/>
      <c r="J41" s="30"/>
      <c r="K41" s="30"/>
      <c r="L41" s="120"/>
    </row>
    <row r="42" spans="2:12" ht="13.5" customHeight="1" x14ac:dyDescent="0.3">
      <c r="B42" s="33">
        <v>21</v>
      </c>
      <c r="C42" s="503"/>
      <c r="D42" s="27" t="s">
        <v>433</v>
      </c>
      <c r="E42" s="27" t="s">
        <v>434</v>
      </c>
      <c r="F42" s="27" t="s">
        <v>435</v>
      </c>
      <c r="G42" s="29"/>
      <c r="H42" s="29"/>
      <c r="I42" s="29"/>
      <c r="J42" s="29"/>
      <c r="K42" s="29"/>
      <c r="L42" s="38"/>
    </row>
    <row r="43" spans="2:12" ht="13.5" customHeight="1" x14ac:dyDescent="0.3">
      <c r="B43" s="33">
        <v>22</v>
      </c>
      <c r="C43" s="503"/>
      <c r="D43" s="27" t="s">
        <v>1096</v>
      </c>
      <c r="E43" s="27" t="s">
        <v>1097</v>
      </c>
      <c r="F43" s="27" t="s">
        <v>409</v>
      </c>
      <c r="G43" s="184"/>
      <c r="H43" s="29"/>
      <c r="I43" s="29">
        <v>37704</v>
      </c>
      <c r="J43" s="29"/>
      <c r="K43" s="29"/>
      <c r="L43" s="38"/>
    </row>
    <row r="44" spans="2:12" ht="13.5" customHeight="1" x14ac:dyDescent="0.3">
      <c r="B44" s="33">
        <v>23</v>
      </c>
      <c r="C44" s="503"/>
      <c r="D44" s="27" t="s">
        <v>1146</v>
      </c>
      <c r="E44" s="27" t="s">
        <v>1131</v>
      </c>
      <c r="F44" s="27" t="s">
        <v>435</v>
      </c>
      <c r="G44" s="184"/>
      <c r="H44" s="29"/>
      <c r="I44" s="29">
        <v>59706</v>
      </c>
      <c r="J44" s="29"/>
      <c r="K44" s="29"/>
      <c r="L44" s="38"/>
    </row>
    <row r="45" spans="2:12" ht="13.5" customHeight="1" x14ac:dyDescent="0.3">
      <c r="B45" s="33">
        <v>24</v>
      </c>
      <c r="C45" s="503" t="s">
        <v>436</v>
      </c>
      <c r="D45" s="27" t="s">
        <v>1124</v>
      </c>
      <c r="E45" s="27" t="s">
        <v>1106</v>
      </c>
      <c r="F45" s="27" t="s">
        <v>1121</v>
      </c>
      <c r="G45" s="29"/>
      <c r="H45" s="29"/>
      <c r="I45" s="29"/>
      <c r="J45" s="29"/>
      <c r="K45" s="29"/>
      <c r="L45" s="38"/>
    </row>
    <row r="46" spans="2:12" ht="13.5" customHeight="1" x14ac:dyDescent="0.3">
      <c r="B46" s="33">
        <v>25</v>
      </c>
      <c r="C46" s="503"/>
      <c r="D46" s="27" t="s">
        <v>437</v>
      </c>
      <c r="E46" s="27" t="s">
        <v>438</v>
      </c>
      <c r="F46" s="27" t="s">
        <v>1120</v>
      </c>
      <c r="G46" s="29"/>
      <c r="H46" s="29"/>
      <c r="I46" s="29"/>
      <c r="J46" s="29"/>
      <c r="K46" s="29"/>
      <c r="L46" s="38"/>
    </row>
    <row r="47" spans="2:12" ht="13.5" customHeight="1" x14ac:dyDescent="0.3">
      <c r="B47" s="33">
        <v>26</v>
      </c>
      <c r="C47" s="503"/>
      <c r="D47" s="27" t="s">
        <v>1098</v>
      </c>
      <c r="E47" s="27" t="s">
        <v>1107</v>
      </c>
      <c r="F47" s="27" t="s">
        <v>1080</v>
      </c>
      <c r="G47" s="29">
        <v>31886</v>
      </c>
      <c r="H47" s="29"/>
      <c r="I47" s="29">
        <v>37691</v>
      </c>
      <c r="J47" s="29"/>
      <c r="K47" s="29"/>
      <c r="L47" s="38"/>
    </row>
    <row r="48" spans="2:12" ht="13.5" customHeight="1" x14ac:dyDescent="0.3">
      <c r="B48" s="33">
        <v>27</v>
      </c>
      <c r="C48" s="503"/>
      <c r="D48" s="27" t="s">
        <v>1145</v>
      </c>
      <c r="E48" s="27" t="s">
        <v>1132</v>
      </c>
      <c r="F48" s="27" t="s">
        <v>1120</v>
      </c>
      <c r="G48" s="29">
        <v>60167</v>
      </c>
      <c r="H48" s="29"/>
      <c r="I48" s="29">
        <v>59692</v>
      </c>
      <c r="J48" s="29"/>
      <c r="K48" s="29"/>
      <c r="L48" s="38"/>
    </row>
    <row r="49" spans="2:13" ht="13.5" customHeight="1" x14ac:dyDescent="0.3">
      <c r="B49" s="33">
        <v>28</v>
      </c>
      <c r="C49" s="503" t="s">
        <v>439</v>
      </c>
      <c r="D49" s="27" t="s">
        <v>1125</v>
      </c>
      <c r="E49" s="27" t="s">
        <v>1108</v>
      </c>
      <c r="F49" s="27" t="s">
        <v>1121</v>
      </c>
      <c r="G49" s="29"/>
      <c r="H49" s="29"/>
      <c r="I49" s="29"/>
      <c r="J49" s="29"/>
      <c r="K49" s="29"/>
      <c r="L49" s="38"/>
      <c r="M49" s="461"/>
    </row>
    <row r="50" spans="2:13" ht="13.5" customHeight="1" x14ac:dyDescent="0.3">
      <c r="B50" s="33">
        <v>29</v>
      </c>
      <c r="C50" s="503"/>
      <c r="D50" s="27" t="s">
        <v>440</v>
      </c>
      <c r="E50" s="27" t="s">
        <v>441</v>
      </c>
      <c r="F50" s="27" t="s">
        <v>1120</v>
      </c>
      <c r="G50" s="29"/>
      <c r="H50" s="29"/>
      <c r="I50" s="29"/>
      <c r="J50" s="29"/>
      <c r="K50" s="29"/>
      <c r="L50" s="38"/>
      <c r="M50" s="461"/>
    </row>
    <row r="51" spans="2:13" ht="13.5" customHeight="1" x14ac:dyDescent="0.3">
      <c r="B51" s="33">
        <v>30</v>
      </c>
      <c r="C51" s="503"/>
      <c r="D51" s="27" t="s">
        <v>1099</v>
      </c>
      <c r="E51" s="27" t="s">
        <v>1109</v>
      </c>
      <c r="F51" s="27" t="s">
        <v>1080</v>
      </c>
      <c r="G51" s="29">
        <v>32406</v>
      </c>
      <c r="H51" s="29"/>
      <c r="I51" s="29">
        <v>37472</v>
      </c>
      <c r="J51" s="29"/>
      <c r="K51" s="29"/>
      <c r="L51" s="38"/>
      <c r="M51" s="461"/>
    </row>
    <row r="52" spans="2:13" ht="13.5" customHeight="1" x14ac:dyDescent="0.3">
      <c r="B52" s="33">
        <v>31</v>
      </c>
      <c r="C52" s="503"/>
      <c r="D52" s="27" t="s">
        <v>1144</v>
      </c>
      <c r="E52" s="27" t="s">
        <v>1133</v>
      </c>
      <c r="F52" s="27" t="s">
        <v>1120</v>
      </c>
      <c r="G52" s="29">
        <v>61156</v>
      </c>
      <c r="H52" s="29"/>
      <c r="I52" s="29">
        <v>59334</v>
      </c>
      <c r="J52" s="29"/>
      <c r="K52" s="29"/>
      <c r="L52" s="38"/>
      <c r="M52" s="461"/>
    </row>
    <row r="53" spans="2:13" ht="13.5" customHeight="1" x14ac:dyDescent="0.3">
      <c r="B53" s="33">
        <v>32</v>
      </c>
      <c r="C53" s="503" t="s">
        <v>442</v>
      </c>
      <c r="D53" s="27" t="s">
        <v>1126</v>
      </c>
      <c r="E53" s="27" t="s">
        <v>1110</v>
      </c>
      <c r="F53" s="27" t="s">
        <v>1121</v>
      </c>
      <c r="G53" s="29"/>
      <c r="H53" s="29"/>
      <c r="I53" s="29"/>
      <c r="J53" s="29"/>
      <c r="K53" s="29"/>
      <c r="L53" s="38"/>
      <c r="M53" s="461"/>
    </row>
    <row r="54" spans="2:13" ht="13.5" customHeight="1" x14ac:dyDescent="0.3">
      <c r="B54" s="33">
        <v>33</v>
      </c>
      <c r="C54" s="503"/>
      <c r="D54" s="27" t="s">
        <v>443</v>
      </c>
      <c r="E54" s="27" t="s">
        <v>444</v>
      </c>
      <c r="F54" s="27" t="s">
        <v>1120</v>
      </c>
      <c r="G54" s="29"/>
      <c r="H54" s="29"/>
      <c r="I54" s="29"/>
      <c r="J54" s="29"/>
      <c r="K54" s="29"/>
      <c r="L54" s="38"/>
      <c r="M54" s="461"/>
    </row>
    <row r="55" spans="2:13" ht="13.5" customHeight="1" x14ac:dyDescent="0.3">
      <c r="B55" s="33">
        <v>34</v>
      </c>
      <c r="C55" s="503"/>
      <c r="D55" s="27" t="s">
        <v>1100</v>
      </c>
      <c r="E55" s="27" t="s">
        <v>1111</v>
      </c>
      <c r="F55" s="27" t="s">
        <v>1080</v>
      </c>
      <c r="G55" s="184"/>
      <c r="H55" s="29"/>
      <c r="I55" s="29">
        <v>37431</v>
      </c>
      <c r="J55" s="29"/>
      <c r="K55" s="29"/>
      <c r="L55" s="38"/>
      <c r="M55" s="9"/>
    </row>
    <row r="56" spans="2:13" ht="13.5" customHeight="1" x14ac:dyDescent="0.3">
      <c r="B56" s="33">
        <v>35</v>
      </c>
      <c r="C56" s="503"/>
      <c r="D56" s="27" t="s">
        <v>1143</v>
      </c>
      <c r="E56" s="27" t="s">
        <v>1134</v>
      </c>
      <c r="F56" s="27" t="s">
        <v>1120</v>
      </c>
      <c r="G56" s="184"/>
      <c r="H56" s="29"/>
      <c r="I56" s="29">
        <v>59282</v>
      </c>
      <c r="J56" s="29"/>
      <c r="K56" s="29"/>
      <c r="L56" s="38"/>
      <c r="M56" s="9"/>
    </row>
    <row r="57" spans="2:13" s="328" customFormat="1" ht="13.5" customHeight="1" x14ac:dyDescent="0.3">
      <c r="B57" s="329">
        <v>36</v>
      </c>
      <c r="C57" s="512" t="s">
        <v>672</v>
      </c>
      <c r="D57" s="330" t="s">
        <v>1127</v>
      </c>
      <c r="E57" s="330" t="s">
        <v>1112</v>
      </c>
      <c r="F57" s="330" t="s">
        <v>1121</v>
      </c>
      <c r="G57" s="331"/>
      <c r="H57" s="331"/>
      <c r="I57" s="331"/>
      <c r="J57" s="331"/>
      <c r="K57" s="331"/>
      <c r="L57" s="332"/>
    </row>
    <row r="58" spans="2:13" s="328" customFormat="1" ht="13.5" customHeight="1" x14ac:dyDescent="0.3">
      <c r="B58" s="329">
        <v>37</v>
      </c>
      <c r="C58" s="512"/>
      <c r="D58" s="330" t="s">
        <v>676</v>
      </c>
      <c r="E58" s="330" t="s">
        <v>680</v>
      </c>
      <c r="F58" s="330" t="s">
        <v>1120</v>
      </c>
      <c r="G58" s="331"/>
      <c r="H58" s="331"/>
      <c r="I58" s="331"/>
      <c r="J58" s="331"/>
      <c r="K58" s="331"/>
      <c r="L58" s="332"/>
    </row>
    <row r="59" spans="2:13" s="328" customFormat="1" ht="13.5" customHeight="1" x14ac:dyDescent="0.3">
      <c r="B59" s="329">
        <v>38</v>
      </c>
      <c r="C59" s="512"/>
      <c r="D59" s="330" t="s">
        <v>1101</v>
      </c>
      <c r="E59" s="330" t="s">
        <v>1113</v>
      </c>
      <c r="F59" s="330" t="s">
        <v>1080</v>
      </c>
      <c r="G59" s="331"/>
      <c r="H59" s="331"/>
      <c r="I59" s="331"/>
      <c r="J59" s="331"/>
      <c r="K59" s="331"/>
      <c r="L59" s="332"/>
    </row>
    <row r="60" spans="2:13" s="328" customFormat="1" ht="13.5" customHeight="1" x14ac:dyDescent="0.3">
      <c r="B60" s="329">
        <v>39</v>
      </c>
      <c r="C60" s="512"/>
      <c r="D60" s="330" t="s">
        <v>1142</v>
      </c>
      <c r="E60" s="330" t="s">
        <v>1135</v>
      </c>
      <c r="F60" s="330" t="s">
        <v>1120</v>
      </c>
      <c r="G60" s="331"/>
      <c r="H60" s="331"/>
      <c r="I60" s="331"/>
      <c r="J60" s="331"/>
      <c r="K60" s="331"/>
      <c r="L60" s="332"/>
    </row>
    <row r="61" spans="2:13" s="328" customFormat="1" ht="13.5" customHeight="1" x14ac:dyDescent="0.3">
      <c r="B61" s="329">
        <v>40</v>
      </c>
      <c r="C61" s="512" t="s">
        <v>673</v>
      </c>
      <c r="D61" s="330" t="s">
        <v>1128</v>
      </c>
      <c r="E61" s="330" t="s">
        <v>1114</v>
      </c>
      <c r="F61" s="330" t="s">
        <v>1121</v>
      </c>
      <c r="G61" s="331"/>
      <c r="H61" s="331"/>
      <c r="I61" s="331"/>
      <c r="J61" s="331"/>
      <c r="K61" s="331"/>
      <c r="L61" s="332"/>
    </row>
    <row r="62" spans="2:13" s="328" customFormat="1" ht="13.5" customHeight="1" x14ac:dyDescent="0.3">
      <c r="B62" s="329">
        <v>41</v>
      </c>
      <c r="C62" s="512"/>
      <c r="D62" s="330" t="s">
        <v>677</v>
      </c>
      <c r="E62" s="330" t="s">
        <v>681</v>
      </c>
      <c r="F62" s="330" t="s">
        <v>1120</v>
      </c>
      <c r="G62" s="331"/>
      <c r="H62" s="331"/>
      <c r="I62" s="331"/>
      <c r="J62" s="331"/>
      <c r="K62" s="331"/>
      <c r="L62" s="332"/>
    </row>
    <row r="63" spans="2:13" s="328" customFormat="1" ht="13.5" customHeight="1" x14ac:dyDescent="0.3">
      <c r="B63" s="329">
        <v>42</v>
      </c>
      <c r="C63" s="512"/>
      <c r="D63" s="330" t="s">
        <v>1102</v>
      </c>
      <c r="E63" s="330" t="s">
        <v>1115</v>
      </c>
      <c r="F63" s="330" t="s">
        <v>1080</v>
      </c>
      <c r="G63" s="331"/>
      <c r="H63" s="331"/>
      <c r="I63" s="331"/>
      <c r="J63" s="331"/>
      <c r="K63" s="331"/>
      <c r="L63" s="332"/>
    </row>
    <row r="64" spans="2:13" s="328" customFormat="1" ht="13.5" customHeight="1" x14ac:dyDescent="0.3">
      <c r="B64" s="329">
        <v>43</v>
      </c>
      <c r="C64" s="512"/>
      <c r="D64" s="330" t="s">
        <v>1141</v>
      </c>
      <c r="E64" s="330" t="s">
        <v>1136</v>
      </c>
      <c r="F64" s="330" t="s">
        <v>1120</v>
      </c>
      <c r="G64" s="331"/>
      <c r="H64" s="331"/>
      <c r="I64" s="331"/>
      <c r="J64" s="331"/>
      <c r="K64" s="331"/>
      <c r="L64" s="332"/>
    </row>
    <row r="65" spans="2:12" s="328" customFormat="1" ht="15.6" customHeight="1" x14ac:dyDescent="0.3">
      <c r="B65" s="329">
        <v>44</v>
      </c>
      <c r="C65" s="512" t="s">
        <v>674</v>
      </c>
      <c r="D65" s="330" t="s">
        <v>1129</v>
      </c>
      <c r="E65" s="330" t="s">
        <v>1116</v>
      </c>
      <c r="F65" s="330" t="s">
        <v>1121</v>
      </c>
      <c r="G65" s="331"/>
      <c r="H65" s="331"/>
      <c r="I65" s="331"/>
      <c r="J65" s="331"/>
      <c r="K65" s="331"/>
      <c r="L65" s="332"/>
    </row>
    <row r="66" spans="2:12" s="328" customFormat="1" x14ac:dyDescent="0.3">
      <c r="B66" s="329">
        <v>45</v>
      </c>
      <c r="C66" s="512"/>
      <c r="D66" s="330" t="s">
        <v>678</v>
      </c>
      <c r="E66" s="330" t="s">
        <v>682</v>
      </c>
      <c r="F66" s="330" t="s">
        <v>1120</v>
      </c>
      <c r="G66" s="331"/>
      <c r="H66" s="331"/>
      <c r="I66" s="331"/>
      <c r="J66" s="331"/>
      <c r="K66" s="331"/>
      <c r="L66" s="332"/>
    </row>
    <row r="67" spans="2:12" s="328" customFormat="1" x14ac:dyDescent="0.3">
      <c r="B67" s="329">
        <v>46</v>
      </c>
      <c r="C67" s="512"/>
      <c r="D67" s="330" t="s">
        <v>1103</v>
      </c>
      <c r="E67" s="330" t="s">
        <v>1117</v>
      </c>
      <c r="F67" s="330" t="s">
        <v>1080</v>
      </c>
      <c r="G67" s="331"/>
      <c r="H67" s="331"/>
      <c r="I67" s="331"/>
      <c r="J67" s="331"/>
      <c r="K67" s="331"/>
      <c r="L67" s="332"/>
    </row>
    <row r="68" spans="2:12" s="328" customFormat="1" x14ac:dyDescent="0.3">
      <c r="B68" s="329">
        <v>47</v>
      </c>
      <c r="C68" s="512"/>
      <c r="D68" s="330" t="s">
        <v>1140</v>
      </c>
      <c r="E68" s="330" t="s">
        <v>1137</v>
      </c>
      <c r="F68" s="330" t="s">
        <v>1120</v>
      </c>
      <c r="G68" s="331"/>
      <c r="H68" s="331"/>
      <c r="I68" s="331"/>
      <c r="J68" s="331"/>
      <c r="K68" s="331"/>
      <c r="L68" s="332"/>
    </row>
    <row r="69" spans="2:12" s="328" customFormat="1" ht="13.5" customHeight="1" x14ac:dyDescent="0.3">
      <c r="B69" s="329">
        <v>48</v>
      </c>
      <c r="C69" s="512" t="s">
        <v>675</v>
      </c>
      <c r="D69" s="330" t="s">
        <v>1130</v>
      </c>
      <c r="E69" s="330" t="s">
        <v>1118</v>
      </c>
      <c r="F69" s="330" t="s">
        <v>1121</v>
      </c>
      <c r="G69" s="331"/>
      <c r="H69" s="331"/>
      <c r="I69" s="331"/>
      <c r="J69" s="331"/>
      <c r="K69" s="331"/>
      <c r="L69" s="332"/>
    </row>
    <row r="70" spans="2:12" s="328" customFormat="1" x14ac:dyDescent="0.3">
      <c r="B70" s="329">
        <v>49</v>
      </c>
      <c r="C70" s="512"/>
      <c r="D70" s="330" t="s">
        <v>679</v>
      </c>
      <c r="E70" s="330" t="s">
        <v>683</v>
      </c>
      <c r="F70" s="330" t="s">
        <v>1120</v>
      </c>
      <c r="G70" s="331"/>
      <c r="H70" s="331"/>
      <c r="I70" s="331"/>
      <c r="J70" s="331"/>
      <c r="K70" s="331"/>
      <c r="L70" s="332"/>
    </row>
    <row r="71" spans="2:12" s="328" customFormat="1" x14ac:dyDescent="0.3">
      <c r="B71" s="329">
        <v>50</v>
      </c>
      <c r="C71" s="512"/>
      <c r="D71" s="330" t="s">
        <v>1104</v>
      </c>
      <c r="E71" s="330" t="s">
        <v>1119</v>
      </c>
      <c r="F71" s="330" t="s">
        <v>1080</v>
      </c>
      <c r="G71" s="331"/>
      <c r="H71" s="331"/>
      <c r="I71" s="331"/>
      <c r="J71" s="331"/>
      <c r="K71" s="331"/>
      <c r="L71" s="332"/>
    </row>
    <row r="72" spans="2:12" s="328" customFormat="1" x14ac:dyDescent="0.3">
      <c r="B72" s="329">
        <v>51</v>
      </c>
      <c r="C72" s="512"/>
      <c r="D72" s="330" t="s">
        <v>1139</v>
      </c>
      <c r="E72" s="330" t="s">
        <v>1138</v>
      </c>
      <c r="F72" s="330" t="s">
        <v>1120</v>
      </c>
      <c r="G72" s="331"/>
      <c r="H72" s="331"/>
      <c r="I72" s="331"/>
      <c r="J72" s="331"/>
      <c r="K72" s="331"/>
      <c r="L72" s="332"/>
    </row>
    <row r="73" spans="2:12" ht="13.5" customHeight="1" x14ac:dyDescent="0.3">
      <c r="B73" s="33">
        <v>52</v>
      </c>
      <c r="C73" s="503" t="s">
        <v>684</v>
      </c>
      <c r="D73" s="27" t="s">
        <v>685</v>
      </c>
      <c r="E73" s="27" t="s">
        <v>669</v>
      </c>
      <c r="F73" s="27" t="s">
        <v>409</v>
      </c>
      <c r="G73" s="29"/>
      <c r="H73" s="29"/>
      <c r="I73" s="29"/>
      <c r="J73" s="29"/>
      <c r="K73" s="29"/>
      <c r="L73" s="38"/>
    </row>
    <row r="74" spans="2:12" x14ac:dyDescent="0.3">
      <c r="B74" s="33">
        <v>53</v>
      </c>
      <c r="C74" s="503"/>
      <c r="D74" s="27" t="s">
        <v>686</v>
      </c>
      <c r="E74" s="27" t="s">
        <v>669</v>
      </c>
      <c r="F74" s="27" t="s">
        <v>409</v>
      </c>
      <c r="G74" s="29"/>
      <c r="H74" s="29"/>
      <c r="I74" s="29"/>
      <c r="J74" s="29"/>
      <c r="K74" s="29"/>
      <c r="L74" s="38"/>
    </row>
    <row r="75" spans="2:12" ht="16.5" customHeight="1" x14ac:dyDescent="0.3">
      <c r="B75" s="33">
        <v>54</v>
      </c>
      <c r="C75" s="123"/>
      <c r="D75" s="27"/>
      <c r="E75" s="27"/>
      <c r="F75" s="27"/>
      <c r="G75" s="29"/>
      <c r="H75" s="29"/>
      <c r="I75" s="29"/>
      <c r="J75" s="29"/>
      <c r="K75" s="29"/>
      <c r="L75" s="38"/>
    </row>
    <row r="76" spans="2:12" ht="16.5" customHeight="1" x14ac:dyDescent="0.3">
      <c r="B76" s="33">
        <v>55</v>
      </c>
      <c r="C76" s="123"/>
      <c r="D76" s="27"/>
      <c r="E76" s="27"/>
      <c r="F76" s="27"/>
      <c r="G76" s="29"/>
      <c r="H76" s="29"/>
      <c r="I76" s="29"/>
      <c r="J76" s="29"/>
      <c r="K76" s="29"/>
      <c r="L76" s="38"/>
    </row>
    <row r="77" spans="2:12" ht="16.5" customHeight="1" x14ac:dyDescent="0.3">
      <c r="B77" s="33">
        <v>56</v>
      </c>
      <c r="C77" s="123"/>
      <c r="D77" s="27"/>
      <c r="E77" s="27"/>
      <c r="F77" s="27"/>
      <c r="G77" s="29"/>
      <c r="H77" s="29"/>
      <c r="I77" s="29"/>
      <c r="J77" s="29"/>
      <c r="K77" s="29"/>
      <c r="L77" s="38"/>
    </row>
    <row r="78" spans="2:12" ht="16.5" customHeight="1" x14ac:dyDescent="0.3">
      <c r="B78" s="33">
        <v>57</v>
      </c>
      <c r="C78" s="123"/>
      <c r="D78" s="27"/>
      <c r="E78" s="27"/>
      <c r="F78" s="27"/>
      <c r="G78" s="29"/>
      <c r="H78" s="29"/>
      <c r="I78" s="29"/>
      <c r="J78" s="29"/>
      <c r="K78" s="29"/>
      <c r="L78" s="38"/>
    </row>
    <row r="79" spans="2:12" ht="16.5" customHeight="1" x14ac:dyDescent="0.3">
      <c r="B79" s="33">
        <v>58</v>
      </c>
      <c r="C79" s="145"/>
      <c r="D79" s="27"/>
      <c r="E79" s="27"/>
      <c r="F79" s="27"/>
      <c r="G79" s="29"/>
      <c r="H79" s="29"/>
      <c r="I79" s="29"/>
      <c r="J79" s="29"/>
      <c r="K79" s="29"/>
      <c r="L79" s="38"/>
    </row>
    <row r="80" spans="2:12" ht="17.25" customHeight="1" thickBot="1" x14ac:dyDescent="0.35">
      <c r="B80" s="34">
        <v>59</v>
      </c>
      <c r="C80" s="51"/>
      <c r="D80" s="28"/>
      <c r="E80" s="28"/>
      <c r="F80" s="28"/>
      <c r="G80" s="26"/>
      <c r="H80" s="26"/>
      <c r="I80" s="26"/>
      <c r="J80" s="26"/>
      <c r="K80" s="26"/>
      <c r="L80" s="95"/>
    </row>
    <row r="81" spans="2:12" ht="15.6" customHeight="1" x14ac:dyDescent="0.3">
      <c r="B81" s="32">
        <v>60</v>
      </c>
      <c r="C81" s="504" t="s">
        <v>687</v>
      </c>
      <c r="D81" s="31" t="s">
        <v>445</v>
      </c>
      <c r="E81" s="31" t="s">
        <v>446</v>
      </c>
      <c r="F81" s="31" t="s">
        <v>470</v>
      </c>
      <c r="G81" s="30">
        <v>12077</v>
      </c>
      <c r="H81" s="30"/>
      <c r="I81" s="30">
        <v>12038</v>
      </c>
      <c r="J81" s="30"/>
      <c r="K81" s="30"/>
      <c r="L81" s="120"/>
    </row>
    <row r="82" spans="2:12" x14ac:dyDescent="0.3">
      <c r="B82" s="33">
        <v>61</v>
      </c>
      <c r="C82" s="503"/>
      <c r="D82" s="27" t="s">
        <v>448</v>
      </c>
      <c r="E82" s="27" t="s">
        <v>449</v>
      </c>
      <c r="F82" s="27" t="s">
        <v>473</v>
      </c>
      <c r="G82" s="29">
        <v>58045</v>
      </c>
      <c r="H82" s="29"/>
      <c r="I82" s="29">
        <v>59330</v>
      </c>
      <c r="J82" s="29"/>
      <c r="K82" s="29"/>
      <c r="L82" s="38"/>
    </row>
    <row r="83" spans="2:12" ht="15.6" customHeight="1" x14ac:dyDescent="0.3">
      <c r="B83" s="33">
        <v>62</v>
      </c>
      <c r="C83" s="503"/>
      <c r="D83" s="27" t="s">
        <v>451</v>
      </c>
      <c r="E83" s="27" t="s">
        <v>452</v>
      </c>
      <c r="F83" s="27" t="s">
        <v>476</v>
      </c>
      <c r="G83" s="29"/>
      <c r="H83" s="29"/>
      <c r="I83" s="29"/>
      <c r="J83" s="29"/>
      <c r="K83" s="29"/>
      <c r="L83" s="38"/>
    </row>
    <row r="84" spans="2:12" x14ac:dyDescent="0.3">
      <c r="B84" s="33">
        <v>63</v>
      </c>
      <c r="C84" s="503"/>
      <c r="D84" s="27" t="s">
        <v>454</v>
      </c>
      <c r="E84" s="27" t="s">
        <v>455</v>
      </c>
      <c r="F84" s="27" t="s">
        <v>479</v>
      </c>
      <c r="G84" s="29"/>
      <c r="H84" s="29"/>
      <c r="I84" s="29"/>
      <c r="J84" s="29"/>
      <c r="K84" s="29"/>
      <c r="L84" s="38"/>
    </row>
    <row r="85" spans="2:12" ht="15.6" customHeight="1" x14ac:dyDescent="0.3">
      <c r="B85" s="33">
        <v>64</v>
      </c>
      <c r="C85" s="503" t="s">
        <v>688</v>
      </c>
      <c r="D85" s="27" t="s">
        <v>457</v>
      </c>
      <c r="E85" s="27" t="s">
        <v>458</v>
      </c>
      <c r="F85" s="27" t="s">
        <v>470</v>
      </c>
      <c r="G85" s="29">
        <v>11931</v>
      </c>
      <c r="H85" s="29"/>
      <c r="I85" s="29">
        <v>12044</v>
      </c>
      <c r="J85" s="29">
        <v>13770</v>
      </c>
      <c r="K85" s="29"/>
      <c r="L85" s="38"/>
    </row>
    <row r="86" spans="2:12" ht="18" customHeight="1" x14ac:dyDescent="0.3">
      <c r="B86" s="33">
        <v>65</v>
      </c>
      <c r="C86" s="503"/>
      <c r="D86" s="27" t="s">
        <v>460</v>
      </c>
      <c r="E86" s="27" t="s">
        <v>461</v>
      </c>
      <c r="F86" s="27" t="s">
        <v>473</v>
      </c>
      <c r="G86" s="29">
        <v>56308</v>
      </c>
      <c r="H86" s="29"/>
      <c r="I86" s="29">
        <v>59820</v>
      </c>
      <c r="J86" s="29">
        <v>61928</v>
      </c>
      <c r="K86" s="29"/>
      <c r="L86" s="38"/>
    </row>
    <row r="87" spans="2:12" ht="15.6" customHeight="1" x14ac:dyDescent="0.3">
      <c r="B87" s="33">
        <v>66</v>
      </c>
      <c r="C87" s="503"/>
      <c r="D87" s="27" t="s">
        <v>463</v>
      </c>
      <c r="E87" s="27" t="s">
        <v>464</v>
      </c>
      <c r="F87" s="27" t="s">
        <v>476</v>
      </c>
      <c r="G87" s="29"/>
      <c r="H87" s="29"/>
      <c r="I87" s="29"/>
      <c r="J87" s="29"/>
      <c r="K87" s="29"/>
      <c r="L87" s="38"/>
    </row>
    <row r="88" spans="2:12" x14ac:dyDescent="0.3">
      <c r="B88" s="33">
        <v>67</v>
      </c>
      <c r="C88" s="503"/>
      <c r="D88" s="27" t="s">
        <v>465</v>
      </c>
      <c r="E88" s="27" t="s">
        <v>466</v>
      </c>
      <c r="F88" s="27" t="s">
        <v>479</v>
      </c>
      <c r="G88" s="29"/>
      <c r="H88" s="29"/>
      <c r="I88" s="29"/>
      <c r="J88" s="29"/>
      <c r="K88" s="29"/>
      <c r="L88" s="38"/>
    </row>
    <row r="89" spans="2:12" x14ac:dyDescent="0.3">
      <c r="B89" s="33">
        <v>68</v>
      </c>
      <c r="C89" s="503" t="s">
        <v>467</v>
      </c>
      <c r="D89" s="27" t="s">
        <v>468</v>
      </c>
      <c r="E89" s="27" t="s">
        <v>469</v>
      </c>
      <c r="F89" s="27" t="s">
        <v>470</v>
      </c>
      <c r="G89" s="29">
        <v>11966</v>
      </c>
      <c r="H89" s="29"/>
      <c r="I89" s="29">
        <v>11910</v>
      </c>
      <c r="J89" s="29"/>
      <c r="K89" s="29"/>
      <c r="L89" s="38"/>
    </row>
    <row r="90" spans="2:12" x14ac:dyDescent="0.3">
      <c r="B90" s="33">
        <v>69</v>
      </c>
      <c r="C90" s="503"/>
      <c r="D90" s="27" t="s">
        <v>471</v>
      </c>
      <c r="E90" s="27" t="s">
        <v>472</v>
      </c>
      <c r="F90" s="27" t="s">
        <v>473</v>
      </c>
      <c r="G90" s="29">
        <v>56781</v>
      </c>
      <c r="H90" s="29"/>
      <c r="I90" s="29">
        <v>58820</v>
      </c>
      <c r="J90" s="29"/>
      <c r="K90" s="29"/>
      <c r="L90" s="38"/>
    </row>
    <row r="91" spans="2:12" x14ac:dyDescent="0.3">
      <c r="B91" s="33">
        <v>70</v>
      </c>
      <c r="C91" s="503"/>
      <c r="D91" s="27" t="s">
        <v>474</v>
      </c>
      <c r="E91" s="27" t="s">
        <v>475</v>
      </c>
      <c r="F91" s="27" t="s">
        <v>476</v>
      </c>
      <c r="G91" s="29"/>
      <c r="H91" s="29"/>
      <c r="I91" s="29"/>
      <c r="J91" s="29"/>
      <c r="K91" s="29"/>
      <c r="L91" s="38"/>
    </row>
    <row r="92" spans="2:12" x14ac:dyDescent="0.3">
      <c r="B92" s="33">
        <v>71</v>
      </c>
      <c r="C92" s="503"/>
      <c r="D92" s="27" t="s">
        <v>477</v>
      </c>
      <c r="E92" s="27" t="s">
        <v>478</v>
      </c>
      <c r="F92" s="27" t="s">
        <v>479</v>
      </c>
      <c r="G92" s="29"/>
      <c r="H92" s="29"/>
      <c r="I92" s="29"/>
      <c r="J92" s="29"/>
      <c r="K92" s="29"/>
      <c r="L92" s="38"/>
    </row>
    <row r="93" spans="2:12" x14ac:dyDescent="0.3">
      <c r="B93" s="33">
        <v>72</v>
      </c>
      <c r="C93" s="503" t="s">
        <v>480</v>
      </c>
      <c r="D93" s="27" t="s">
        <v>481</v>
      </c>
      <c r="E93" s="27" t="s">
        <v>482</v>
      </c>
      <c r="F93" s="27" t="s">
        <v>470</v>
      </c>
      <c r="G93" s="29">
        <v>11970</v>
      </c>
      <c r="H93" s="29"/>
      <c r="I93" s="29">
        <v>12016</v>
      </c>
      <c r="J93" s="29"/>
      <c r="K93" s="29"/>
      <c r="L93" s="38"/>
    </row>
    <row r="94" spans="2:12" x14ac:dyDescent="0.3">
      <c r="B94" s="33">
        <v>73</v>
      </c>
      <c r="C94" s="503"/>
      <c r="D94" s="27" t="s">
        <v>483</v>
      </c>
      <c r="E94" s="27" t="s">
        <v>484</v>
      </c>
      <c r="F94" s="27" t="s">
        <v>473</v>
      </c>
      <c r="G94" s="29">
        <v>57215</v>
      </c>
      <c r="H94" s="29"/>
      <c r="I94" s="29">
        <v>59110</v>
      </c>
      <c r="J94" s="29"/>
      <c r="K94" s="29"/>
      <c r="L94" s="38"/>
    </row>
    <row r="95" spans="2:12" x14ac:dyDescent="0.3">
      <c r="B95" s="33">
        <v>74</v>
      </c>
      <c r="C95" s="503"/>
      <c r="D95" s="27" t="s">
        <v>485</v>
      </c>
      <c r="E95" s="27" t="s">
        <v>486</v>
      </c>
      <c r="F95" s="27" t="s">
        <v>476</v>
      </c>
      <c r="G95" s="29"/>
      <c r="H95" s="29"/>
      <c r="I95" s="29"/>
      <c r="J95" s="29"/>
      <c r="K95" s="29"/>
      <c r="L95" s="38"/>
    </row>
    <row r="96" spans="2:12" x14ac:dyDescent="0.3">
      <c r="B96" s="33">
        <v>75</v>
      </c>
      <c r="C96" s="503"/>
      <c r="D96" s="27" t="s">
        <v>487</v>
      </c>
      <c r="E96" s="27" t="s">
        <v>488</v>
      </c>
      <c r="F96" s="27" t="s">
        <v>479</v>
      </c>
      <c r="G96" s="29"/>
      <c r="H96" s="29"/>
      <c r="I96" s="29"/>
      <c r="J96" s="29"/>
      <c r="K96" s="29"/>
      <c r="L96" s="38"/>
    </row>
    <row r="97" spans="2:12" s="328" customFormat="1" ht="13.5" customHeight="1" x14ac:dyDescent="0.3">
      <c r="B97" s="329">
        <v>76</v>
      </c>
      <c r="C97" s="512" t="s">
        <v>689</v>
      </c>
      <c r="D97" s="330" t="s">
        <v>693</v>
      </c>
      <c r="E97" s="330" t="s">
        <v>709</v>
      </c>
      <c r="F97" s="330" t="s">
        <v>447</v>
      </c>
      <c r="G97" s="331"/>
      <c r="H97" s="331"/>
      <c r="I97" s="331"/>
      <c r="J97" s="331"/>
      <c r="K97" s="331"/>
      <c r="L97" s="332"/>
    </row>
    <row r="98" spans="2:12" s="328" customFormat="1" ht="13.5" customHeight="1" x14ac:dyDescent="0.3">
      <c r="B98" s="329">
        <v>77</v>
      </c>
      <c r="C98" s="512"/>
      <c r="D98" s="330" t="s">
        <v>694</v>
      </c>
      <c r="E98" s="330" t="s">
        <v>710</v>
      </c>
      <c r="F98" s="330" t="s">
        <v>450</v>
      </c>
      <c r="G98" s="331"/>
      <c r="H98" s="331"/>
      <c r="I98" s="331"/>
      <c r="J98" s="331"/>
      <c r="K98" s="331"/>
      <c r="L98" s="332"/>
    </row>
    <row r="99" spans="2:12" s="328" customFormat="1" ht="13.5" customHeight="1" x14ac:dyDescent="0.3">
      <c r="B99" s="329">
        <v>78</v>
      </c>
      <c r="C99" s="512"/>
      <c r="D99" s="330" t="s">
        <v>695</v>
      </c>
      <c r="E99" s="330" t="s">
        <v>711</v>
      </c>
      <c r="F99" s="330" t="s">
        <v>453</v>
      </c>
      <c r="G99" s="331"/>
      <c r="H99" s="331"/>
      <c r="I99" s="331"/>
      <c r="J99" s="331"/>
      <c r="K99" s="331"/>
      <c r="L99" s="332"/>
    </row>
    <row r="100" spans="2:12" s="328" customFormat="1" ht="13.5" customHeight="1" x14ac:dyDescent="0.3">
      <c r="B100" s="329">
        <v>79</v>
      </c>
      <c r="C100" s="512"/>
      <c r="D100" s="330" t="s">
        <v>696</v>
      </c>
      <c r="E100" s="330" t="s">
        <v>712</v>
      </c>
      <c r="F100" s="330" t="s">
        <v>456</v>
      </c>
      <c r="G100" s="331"/>
      <c r="H100" s="331"/>
      <c r="I100" s="331"/>
      <c r="J100" s="331"/>
      <c r="K100" s="331"/>
      <c r="L100" s="332"/>
    </row>
    <row r="101" spans="2:12" s="328" customFormat="1" ht="13.5" customHeight="1" x14ac:dyDescent="0.3">
      <c r="B101" s="329">
        <v>80</v>
      </c>
      <c r="C101" s="512" t="s">
        <v>690</v>
      </c>
      <c r="D101" s="330" t="s">
        <v>697</v>
      </c>
      <c r="E101" s="330" t="s">
        <v>713</v>
      </c>
      <c r="F101" s="330" t="s">
        <v>459</v>
      </c>
      <c r="G101" s="331"/>
      <c r="H101" s="331"/>
      <c r="I101" s="331"/>
      <c r="J101" s="331"/>
      <c r="K101" s="331"/>
      <c r="L101" s="332"/>
    </row>
    <row r="102" spans="2:12" s="328" customFormat="1" ht="13.5" customHeight="1" x14ac:dyDescent="0.3">
      <c r="B102" s="329">
        <v>81</v>
      </c>
      <c r="C102" s="512"/>
      <c r="D102" s="330" t="s">
        <v>698</v>
      </c>
      <c r="E102" s="330" t="s">
        <v>714</v>
      </c>
      <c r="F102" s="330" t="s">
        <v>462</v>
      </c>
      <c r="G102" s="331"/>
      <c r="H102" s="331"/>
      <c r="I102" s="331"/>
      <c r="J102" s="331"/>
      <c r="K102" s="331"/>
      <c r="L102" s="332"/>
    </row>
    <row r="103" spans="2:12" s="328" customFormat="1" ht="13.5" customHeight="1" x14ac:dyDescent="0.3">
      <c r="B103" s="329">
        <v>82</v>
      </c>
      <c r="C103" s="512"/>
      <c r="D103" s="330" t="s">
        <v>699</v>
      </c>
      <c r="E103" s="330" t="s">
        <v>715</v>
      </c>
      <c r="F103" s="330" t="s">
        <v>453</v>
      </c>
      <c r="G103" s="331"/>
      <c r="H103" s="331"/>
      <c r="I103" s="331"/>
      <c r="J103" s="331"/>
      <c r="K103" s="331"/>
      <c r="L103" s="332"/>
    </row>
    <row r="104" spans="2:12" s="328" customFormat="1" ht="13.5" customHeight="1" x14ac:dyDescent="0.3">
      <c r="B104" s="329">
        <v>83</v>
      </c>
      <c r="C104" s="512"/>
      <c r="D104" s="330" t="s">
        <v>700</v>
      </c>
      <c r="E104" s="330" t="s">
        <v>716</v>
      </c>
      <c r="F104" s="330" t="s">
        <v>456</v>
      </c>
      <c r="G104" s="331"/>
      <c r="H104" s="331"/>
      <c r="I104" s="331"/>
      <c r="J104" s="331"/>
      <c r="K104" s="331"/>
      <c r="L104" s="332"/>
    </row>
    <row r="105" spans="2:12" s="328" customFormat="1" ht="13.5" customHeight="1" x14ac:dyDescent="0.3">
      <c r="B105" s="329">
        <v>84</v>
      </c>
      <c r="C105" s="512" t="s">
        <v>691</v>
      </c>
      <c r="D105" s="330" t="s">
        <v>701</v>
      </c>
      <c r="E105" s="330" t="s">
        <v>717</v>
      </c>
      <c r="F105" s="330" t="s">
        <v>447</v>
      </c>
      <c r="G105" s="331"/>
      <c r="H105" s="331"/>
      <c r="I105" s="331"/>
      <c r="J105" s="331"/>
      <c r="K105" s="331"/>
      <c r="L105" s="332"/>
    </row>
    <row r="106" spans="2:12" s="328" customFormat="1" ht="13.5" customHeight="1" x14ac:dyDescent="0.3">
      <c r="B106" s="329">
        <v>85</v>
      </c>
      <c r="C106" s="512"/>
      <c r="D106" s="330" t="s">
        <v>702</v>
      </c>
      <c r="E106" s="330" t="s">
        <v>718</v>
      </c>
      <c r="F106" s="330" t="s">
        <v>450</v>
      </c>
      <c r="G106" s="331"/>
      <c r="H106" s="331"/>
      <c r="I106" s="331"/>
      <c r="J106" s="331"/>
      <c r="K106" s="331"/>
      <c r="L106" s="332"/>
    </row>
    <row r="107" spans="2:12" s="328" customFormat="1" ht="13.5" customHeight="1" x14ac:dyDescent="0.3">
      <c r="B107" s="329">
        <v>86</v>
      </c>
      <c r="C107" s="512"/>
      <c r="D107" s="330" t="s">
        <v>703</v>
      </c>
      <c r="E107" s="330" t="s">
        <v>719</v>
      </c>
      <c r="F107" s="330" t="s">
        <v>453</v>
      </c>
      <c r="G107" s="331"/>
      <c r="H107" s="331"/>
      <c r="I107" s="331"/>
      <c r="J107" s="331"/>
      <c r="K107" s="331"/>
      <c r="L107" s="332"/>
    </row>
    <row r="108" spans="2:12" s="328" customFormat="1" ht="13.5" customHeight="1" x14ac:dyDescent="0.3">
      <c r="B108" s="329">
        <v>87</v>
      </c>
      <c r="C108" s="512"/>
      <c r="D108" s="330" t="s">
        <v>704</v>
      </c>
      <c r="E108" s="330" t="s">
        <v>720</v>
      </c>
      <c r="F108" s="330" t="s">
        <v>456</v>
      </c>
      <c r="G108" s="331"/>
      <c r="H108" s="331"/>
      <c r="I108" s="331"/>
      <c r="J108" s="331"/>
      <c r="K108" s="331"/>
      <c r="L108" s="332"/>
    </row>
    <row r="109" spans="2:12" s="328" customFormat="1" ht="13.5" customHeight="1" x14ac:dyDescent="0.3">
      <c r="B109" s="329">
        <v>88</v>
      </c>
      <c r="C109" s="512" t="s">
        <v>692</v>
      </c>
      <c r="D109" s="330" t="s">
        <v>705</v>
      </c>
      <c r="E109" s="330" t="s">
        <v>721</v>
      </c>
      <c r="F109" s="330" t="s">
        <v>459</v>
      </c>
      <c r="G109" s="331"/>
      <c r="H109" s="331"/>
      <c r="I109" s="331"/>
      <c r="J109" s="331"/>
      <c r="K109" s="331"/>
      <c r="L109" s="332"/>
    </row>
    <row r="110" spans="2:12" s="328" customFormat="1" ht="13.5" customHeight="1" x14ac:dyDescent="0.3">
      <c r="B110" s="329">
        <v>89</v>
      </c>
      <c r="C110" s="512"/>
      <c r="D110" s="330" t="s">
        <v>706</v>
      </c>
      <c r="E110" s="330" t="s">
        <v>722</v>
      </c>
      <c r="F110" s="330" t="s">
        <v>462</v>
      </c>
      <c r="G110" s="331"/>
      <c r="H110" s="331"/>
      <c r="I110" s="331"/>
      <c r="J110" s="331"/>
      <c r="K110" s="331"/>
      <c r="L110" s="332"/>
    </row>
    <row r="111" spans="2:12" s="328" customFormat="1" ht="13.5" customHeight="1" x14ac:dyDescent="0.3">
      <c r="B111" s="329">
        <v>90</v>
      </c>
      <c r="C111" s="512"/>
      <c r="D111" s="330" t="s">
        <v>707</v>
      </c>
      <c r="E111" s="330" t="s">
        <v>723</v>
      </c>
      <c r="F111" s="330" t="s">
        <v>453</v>
      </c>
      <c r="G111" s="331"/>
      <c r="H111" s="331"/>
      <c r="I111" s="331"/>
      <c r="J111" s="331"/>
      <c r="K111" s="331"/>
      <c r="L111" s="332"/>
    </row>
    <row r="112" spans="2:12" s="328" customFormat="1" ht="13.5" customHeight="1" x14ac:dyDescent="0.3">
      <c r="B112" s="329">
        <v>91</v>
      </c>
      <c r="C112" s="512"/>
      <c r="D112" s="330" t="s">
        <v>708</v>
      </c>
      <c r="E112" s="330" t="s">
        <v>724</v>
      </c>
      <c r="F112" s="330" t="s">
        <v>456</v>
      </c>
      <c r="G112" s="331"/>
      <c r="H112" s="331"/>
      <c r="I112" s="331"/>
      <c r="J112" s="331"/>
      <c r="K112" s="331"/>
      <c r="L112" s="332"/>
    </row>
    <row r="113" spans="2:12" ht="13.5" customHeight="1" x14ac:dyDescent="0.3">
      <c r="B113" s="33">
        <v>92</v>
      </c>
      <c r="C113" s="503" t="s">
        <v>725</v>
      </c>
      <c r="D113" s="27" t="s">
        <v>726</v>
      </c>
      <c r="E113" s="27" t="s">
        <v>669</v>
      </c>
      <c r="F113" s="27" t="s">
        <v>409</v>
      </c>
      <c r="G113" s="29"/>
      <c r="H113" s="29"/>
      <c r="I113" s="29"/>
      <c r="J113" s="29"/>
      <c r="K113" s="29"/>
      <c r="L113" s="38"/>
    </row>
    <row r="114" spans="2:12" ht="13.5" customHeight="1" x14ac:dyDescent="0.3">
      <c r="B114" s="33">
        <v>93</v>
      </c>
      <c r="C114" s="503"/>
      <c r="D114" s="27" t="s">
        <v>727</v>
      </c>
      <c r="E114" s="27" t="s">
        <v>669</v>
      </c>
      <c r="F114" s="27" t="s">
        <v>409</v>
      </c>
      <c r="G114" s="29"/>
      <c r="H114" s="29"/>
      <c r="I114" s="29"/>
      <c r="J114" s="29"/>
      <c r="K114" s="29"/>
      <c r="L114" s="38"/>
    </row>
    <row r="115" spans="2:12" ht="13.5" customHeight="1" x14ac:dyDescent="0.3">
      <c r="B115" s="33">
        <v>94</v>
      </c>
      <c r="C115" s="145"/>
      <c r="D115" s="27"/>
      <c r="E115" s="27"/>
      <c r="F115" s="27"/>
      <c r="G115" s="29"/>
      <c r="H115" s="29"/>
      <c r="I115" s="29"/>
      <c r="J115" s="29"/>
      <c r="K115" s="29"/>
      <c r="L115" s="38"/>
    </row>
    <row r="116" spans="2:12" ht="13.5" customHeight="1" x14ac:dyDescent="0.3">
      <c r="B116" s="33">
        <v>95</v>
      </c>
      <c r="C116" s="145"/>
      <c r="D116" s="27"/>
      <c r="E116" s="27"/>
      <c r="F116" s="27"/>
      <c r="G116" s="29"/>
      <c r="H116" s="29"/>
      <c r="I116" s="29"/>
      <c r="J116" s="29"/>
      <c r="K116" s="29"/>
      <c r="L116" s="38"/>
    </row>
    <row r="117" spans="2:12" ht="13.5" customHeight="1" x14ac:dyDescent="0.3">
      <c r="B117" s="33">
        <v>96</v>
      </c>
      <c r="C117" s="145"/>
      <c r="D117" s="27"/>
      <c r="E117" s="27"/>
      <c r="F117" s="27"/>
      <c r="G117" s="29"/>
      <c r="H117" s="29"/>
      <c r="I117" s="29"/>
      <c r="J117" s="29"/>
      <c r="K117" s="29"/>
      <c r="L117" s="38"/>
    </row>
    <row r="118" spans="2:12" ht="13.5" customHeight="1" x14ac:dyDescent="0.3">
      <c r="B118" s="33">
        <v>97</v>
      </c>
      <c r="C118" s="145"/>
      <c r="D118" s="27"/>
      <c r="E118" s="27"/>
      <c r="F118" s="27"/>
      <c r="G118" s="29"/>
      <c r="H118" s="29"/>
      <c r="I118" s="29"/>
      <c r="J118" s="29"/>
      <c r="K118" s="29"/>
      <c r="L118" s="38"/>
    </row>
    <row r="119" spans="2:12" ht="13.5" customHeight="1" x14ac:dyDescent="0.3">
      <c r="B119" s="33">
        <v>98</v>
      </c>
      <c r="C119" s="145"/>
      <c r="D119" s="27"/>
      <c r="E119" s="27"/>
      <c r="F119" s="27"/>
      <c r="G119" s="29"/>
      <c r="H119" s="29"/>
      <c r="I119" s="29"/>
      <c r="J119" s="29"/>
      <c r="K119" s="29"/>
      <c r="L119" s="38"/>
    </row>
    <row r="120" spans="2:12" ht="13.5" customHeight="1" thickBot="1" x14ac:dyDescent="0.35">
      <c r="B120" s="34">
        <v>99</v>
      </c>
      <c r="C120" s="51"/>
      <c r="D120" s="28"/>
      <c r="E120" s="28"/>
      <c r="F120" s="28"/>
      <c r="G120" s="26"/>
      <c r="H120" s="26"/>
      <c r="I120" s="26"/>
      <c r="J120" s="26"/>
      <c r="K120" s="26"/>
      <c r="L120" s="95"/>
    </row>
    <row r="121" spans="2:12" ht="13.5" customHeight="1" x14ac:dyDescent="0.3">
      <c r="B121" s="32">
        <v>100</v>
      </c>
      <c r="C121" s="149"/>
      <c r="D121" s="31"/>
      <c r="E121" s="31"/>
      <c r="F121" s="31"/>
      <c r="G121" s="30"/>
      <c r="H121" s="30"/>
      <c r="I121" s="30"/>
      <c r="J121" s="30"/>
      <c r="K121" s="30"/>
      <c r="L121" s="120"/>
    </row>
    <row r="122" spans="2:12" ht="13.5" customHeight="1" x14ac:dyDescent="0.3">
      <c r="B122" s="33">
        <v>101</v>
      </c>
      <c r="C122" s="145"/>
      <c r="D122" s="27"/>
      <c r="E122" s="145"/>
      <c r="F122" s="27"/>
      <c r="G122" s="29"/>
      <c r="H122" s="29"/>
      <c r="I122" s="29"/>
      <c r="J122" s="29"/>
      <c r="K122" s="29"/>
      <c r="L122" s="38"/>
    </row>
    <row r="123" spans="2:12" ht="13.5" customHeight="1" x14ac:dyDescent="0.3">
      <c r="B123" s="33">
        <v>102</v>
      </c>
      <c r="C123" s="145"/>
      <c r="D123" s="27"/>
      <c r="E123" s="27"/>
      <c r="F123" s="27"/>
      <c r="G123" s="29"/>
      <c r="H123" s="29"/>
      <c r="I123" s="29"/>
      <c r="J123" s="29"/>
      <c r="K123" s="29"/>
      <c r="L123" s="38"/>
    </row>
    <row r="124" spans="2:12" ht="13.5" customHeight="1" x14ac:dyDescent="0.3">
      <c r="B124" s="33">
        <v>103</v>
      </c>
      <c r="C124" s="145"/>
      <c r="D124" s="27"/>
      <c r="E124" s="27"/>
      <c r="F124" s="27"/>
      <c r="G124" s="29"/>
      <c r="H124" s="29"/>
      <c r="I124" s="29"/>
      <c r="J124" s="29"/>
      <c r="K124" s="29"/>
      <c r="L124" s="38"/>
    </row>
    <row r="125" spans="2:12" ht="13.5" customHeight="1" x14ac:dyDescent="0.3">
      <c r="B125" s="33">
        <v>104</v>
      </c>
      <c r="C125" s="145"/>
      <c r="D125" s="27"/>
      <c r="E125" s="27"/>
      <c r="F125" s="27"/>
      <c r="G125" s="29"/>
      <c r="H125" s="29"/>
      <c r="I125" s="29"/>
      <c r="J125" s="29"/>
      <c r="K125" s="29"/>
      <c r="L125" s="38"/>
    </row>
    <row r="126" spans="2:12" ht="13.5" customHeight="1" x14ac:dyDescent="0.3">
      <c r="B126" s="33">
        <v>105</v>
      </c>
      <c r="C126" s="145"/>
      <c r="D126" s="27"/>
      <c r="E126" s="27"/>
      <c r="F126" s="27"/>
      <c r="G126" s="29"/>
      <c r="H126" s="29"/>
      <c r="I126" s="29"/>
      <c r="J126" s="29"/>
      <c r="K126" s="29"/>
      <c r="L126" s="38"/>
    </row>
    <row r="127" spans="2:12" ht="13.5" customHeight="1" x14ac:dyDescent="0.3">
      <c r="B127" s="33">
        <v>106</v>
      </c>
      <c r="C127" s="145"/>
      <c r="D127" s="27"/>
      <c r="E127" s="27"/>
      <c r="F127" s="27"/>
      <c r="G127" s="29"/>
      <c r="H127" s="29"/>
      <c r="I127" s="29"/>
      <c r="J127" s="29"/>
      <c r="K127" s="29"/>
      <c r="L127" s="38"/>
    </row>
    <row r="128" spans="2:12" ht="13.5" customHeight="1" x14ac:dyDescent="0.3">
      <c r="B128" s="33">
        <v>107</v>
      </c>
      <c r="C128" s="145"/>
      <c r="D128" s="27"/>
      <c r="E128" s="27"/>
      <c r="F128" s="27"/>
      <c r="G128" s="29"/>
      <c r="H128" s="29"/>
      <c r="I128" s="29"/>
      <c r="J128" s="29"/>
      <c r="K128" s="29"/>
      <c r="L128" s="38"/>
    </row>
    <row r="129" spans="2:12" ht="13.5" customHeight="1" x14ac:dyDescent="0.3">
      <c r="B129" s="33">
        <v>108</v>
      </c>
      <c r="C129" s="145"/>
      <c r="D129" s="27"/>
      <c r="E129" s="27"/>
      <c r="F129" s="27"/>
      <c r="G129" s="29"/>
      <c r="H129" s="29"/>
      <c r="I129" s="29"/>
      <c r="J129" s="29"/>
      <c r="K129" s="29"/>
      <c r="L129" s="38"/>
    </row>
    <row r="130" spans="2:12" ht="13.5" customHeight="1" thickBot="1" x14ac:dyDescent="0.35">
      <c r="B130" s="34">
        <v>109</v>
      </c>
      <c r="C130" s="51"/>
      <c r="D130" s="28"/>
      <c r="E130" s="28"/>
      <c r="F130" s="28"/>
      <c r="G130" s="26"/>
      <c r="H130" s="26"/>
      <c r="I130" s="26"/>
      <c r="J130" s="26"/>
      <c r="K130" s="26"/>
      <c r="L130" s="95"/>
    </row>
    <row r="131" spans="2:12" ht="13.5" customHeight="1" x14ac:dyDescent="0.3">
      <c r="B131" s="32">
        <v>110</v>
      </c>
      <c r="C131" s="149"/>
      <c r="D131" s="31"/>
      <c r="E131" s="31"/>
      <c r="F131" s="31"/>
      <c r="G131" s="30"/>
      <c r="H131" s="30"/>
      <c r="I131" s="30"/>
      <c r="J131" s="30"/>
      <c r="K131" s="30"/>
      <c r="L131" s="120"/>
    </row>
    <row r="132" spans="2:12" ht="13.5" customHeight="1" x14ac:dyDescent="0.3">
      <c r="B132" s="33">
        <v>111</v>
      </c>
      <c r="C132" s="145"/>
      <c r="D132" s="27"/>
      <c r="E132" s="145"/>
      <c r="F132" s="27"/>
      <c r="G132" s="29"/>
      <c r="H132" s="29"/>
      <c r="I132" s="29"/>
      <c r="J132" s="29"/>
      <c r="K132" s="29"/>
      <c r="L132" s="38"/>
    </row>
    <row r="133" spans="2:12" ht="13.5" customHeight="1" x14ac:dyDescent="0.3">
      <c r="B133" s="33">
        <v>112</v>
      </c>
      <c r="C133" s="145"/>
      <c r="D133" s="27"/>
      <c r="E133" s="27"/>
      <c r="F133" s="27"/>
      <c r="G133" s="29"/>
      <c r="H133" s="29"/>
      <c r="I133" s="29"/>
      <c r="J133" s="29"/>
      <c r="K133" s="29"/>
      <c r="L133" s="38"/>
    </row>
    <row r="134" spans="2:12" ht="13.5" customHeight="1" x14ac:dyDescent="0.3">
      <c r="B134" s="33">
        <v>113</v>
      </c>
      <c r="C134" s="145"/>
      <c r="D134" s="27"/>
      <c r="E134" s="27"/>
      <c r="F134" s="27"/>
      <c r="G134" s="29"/>
      <c r="H134" s="29"/>
      <c r="I134" s="29"/>
      <c r="J134" s="29"/>
      <c r="K134" s="29"/>
      <c r="L134" s="38"/>
    </row>
    <row r="135" spans="2:12" ht="13.5" customHeight="1" x14ac:dyDescent="0.3">
      <c r="B135" s="33">
        <v>114</v>
      </c>
      <c r="C135" s="145"/>
      <c r="D135" s="27"/>
      <c r="E135" s="27"/>
      <c r="F135" s="27"/>
      <c r="G135" s="29"/>
      <c r="H135" s="29"/>
      <c r="I135" s="29"/>
      <c r="J135" s="29"/>
      <c r="K135" s="29"/>
      <c r="L135" s="38"/>
    </row>
    <row r="136" spans="2:12" ht="13.5" customHeight="1" x14ac:dyDescent="0.3">
      <c r="B136" s="33">
        <v>115</v>
      </c>
      <c r="C136" s="145"/>
      <c r="D136" s="27"/>
      <c r="E136" s="27"/>
      <c r="F136" s="27"/>
      <c r="G136" s="29"/>
      <c r="H136" s="29"/>
      <c r="I136" s="29"/>
      <c r="J136" s="29"/>
      <c r="K136" s="29"/>
      <c r="L136" s="38"/>
    </row>
    <row r="137" spans="2:12" ht="13.5" customHeight="1" x14ac:dyDescent="0.3">
      <c r="B137" s="33">
        <v>116</v>
      </c>
      <c r="C137" s="145"/>
      <c r="D137" s="27"/>
      <c r="E137" s="27"/>
      <c r="F137" s="27"/>
      <c r="G137" s="29"/>
      <c r="H137" s="29"/>
      <c r="I137" s="29"/>
      <c r="J137" s="29"/>
      <c r="K137" s="29"/>
      <c r="L137" s="38"/>
    </row>
    <row r="138" spans="2:12" ht="13.5" customHeight="1" x14ac:dyDescent="0.3">
      <c r="B138" s="33">
        <v>117</v>
      </c>
      <c r="C138" s="145"/>
      <c r="D138" s="27"/>
      <c r="E138" s="27"/>
      <c r="F138" s="27"/>
      <c r="G138" s="29"/>
      <c r="H138" s="29"/>
      <c r="I138" s="29"/>
      <c r="J138" s="29"/>
      <c r="K138" s="29"/>
      <c r="L138" s="38"/>
    </row>
    <row r="139" spans="2:12" ht="13.5" customHeight="1" x14ac:dyDescent="0.3">
      <c r="B139" s="33">
        <v>118</v>
      </c>
      <c r="C139" s="145"/>
      <c r="D139" s="27"/>
      <c r="E139" s="27"/>
      <c r="F139" s="27"/>
      <c r="G139" s="29"/>
      <c r="H139" s="29"/>
      <c r="I139" s="29"/>
      <c r="J139" s="29"/>
      <c r="K139" s="29"/>
      <c r="L139" s="38"/>
    </row>
    <row r="140" spans="2:12" ht="13.5" customHeight="1" thickBot="1" x14ac:dyDescent="0.35">
      <c r="B140" s="34">
        <v>119</v>
      </c>
      <c r="C140" s="51"/>
      <c r="D140" s="28"/>
      <c r="E140" s="28"/>
      <c r="F140" s="28"/>
      <c r="G140" s="26"/>
      <c r="H140" s="26"/>
      <c r="I140" s="26"/>
      <c r="J140" s="26"/>
      <c r="K140" s="26"/>
      <c r="L140" s="95"/>
    </row>
    <row r="141" spans="2:12" ht="13.5" customHeight="1" x14ac:dyDescent="0.3">
      <c r="B141" s="32">
        <v>120</v>
      </c>
      <c r="C141" s="149"/>
      <c r="D141" s="31"/>
      <c r="E141" s="31"/>
      <c r="F141" s="31"/>
      <c r="G141" s="30"/>
      <c r="H141" s="30"/>
      <c r="I141" s="30"/>
      <c r="J141" s="30"/>
      <c r="K141" s="30"/>
      <c r="L141" s="120"/>
    </row>
    <row r="142" spans="2:12" ht="13.5" customHeight="1" x14ac:dyDescent="0.3">
      <c r="B142" s="33">
        <v>121</v>
      </c>
      <c r="C142" s="145"/>
      <c r="D142" s="27"/>
      <c r="E142" s="145"/>
      <c r="F142" s="27"/>
      <c r="G142" s="29"/>
      <c r="H142" s="29"/>
      <c r="I142" s="29"/>
      <c r="J142" s="29"/>
      <c r="K142" s="29"/>
      <c r="L142" s="38"/>
    </row>
    <row r="143" spans="2:12" ht="13.5" customHeight="1" x14ac:dyDescent="0.3">
      <c r="B143" s="33">
        <v>122</v>
      </c>
      <c r="C143" s="145"/>
      <c r="D143" s="27"/>
      <c r="E143" s="27"/>
      <c r="F143" s="27"/>
      <c r="G143" s="29"/>
      <c r="H143" s="29"/>
      <c r="I143" s="29"/>
      <c r="J143" s="29"/>
      <c r="K143" s="29"/>
      <c r="L143" s="38"/>
    </row>
    <row r="144" spans="2:12" ht="13.5" customHeight="1" x14ac:dyDescent="0.3">
      <c r="B144" s="33">
        <v>123</v>
      </c>
      <c r="C144" s="145"/>
      <c r="D144" s="27"/>
      <c r="E144" s="27"/>
      <c r="F144" s="27"/>
      <c r="G144" s="29"/>
      <c r="H144" s="29"/>
      <c r="I144" s="29"/>
      <c r="J144" s="29"/>
      <c r="K144" s="29"/>
      <c r="L144" s="38"/>
    </row>
    <row r="145" spans="2:12" ht="13.5" customHeight="1" x14ac:dyDescent="0.3">
      <c r="B145" s="33">
        <v>124</v>
      </c>
      <c r="C145" s="145"/>
      <c r="D145" s="27"/>
      <c r="E145" s="27"/>
      <c r="F145" s="27"/>
      <c r="G145" s="29"/>
      <c r="H145" s="29"/>
      <c r="I145" s="29"/>
      <c r="J145" s="29"/>
      <c r="K145" s="29"/>
      <c r="L145" s="38"/>
    </row>
    <row r="146" spans="2:12" ht="13.5" customHeight="1" x14ac:dyDescent="0.3">
      <c r="B146" s="33">
        <v>125</v>
      </c>
      <c r="C146" s="145"/>
      <c r="D146" s="27"/>
      <c r="E146" s="27"/>
      <c r="F146" s="27"/>
      <c r="G146" s="29"/>
      <c r="H146" s="29"/>
      <c r="I146" s="29"/>
      <c r="J146" s="29"/>
      <c r="K146" s="29"/>
      <c r="L146" s="38"/>
    </row>
    <row r="147" spans="2:12" ht="13.5" customHeight="1" x14ac:dyDescent="0.3">
      <c r="B147" s="33">
        <v>126</v>
      </c>
      <c r="C147" s="145"/>
      <c r="D147" s="27"/>
      <c r="E147" s="27"/>
      <c r="F147" s="27"/>
      <c r="G147" s="29"/>
      <c r="H147" s="29"/>
      <c r="I147" s="29"/>
      <c r="J147" s="29"/>
      <c r="K147" s="29"/>
      <c r="L147" s="38"/>
    </row>
    <row r="148" spans="2:12" ht="13.5" customHeight="1" x14ac:dyDescent="0.3">
      <c r="B148" s="33">
        <v>127</v>
      </c>
      <c r="C148" s="145"/>
      <c r="D148" s="27"/>
      <c r="E148" s="27"/>
      <c r="F148" s="27"/>
      <c r="G148" s="29"/>
      <c r="H148" s="29"/>
      <c r="I148" s="29"/>
      <c r="J148" s="29"/>
      <c r="K148" s="29"/>
      <c r="L148" s="38"/>
    </row>
    <row r="149" spans="2:12" ht="13.5" customHeight="1" x14ac:dyDescent="0.3">
      <c r="B149" s="33">
        <v>128</v>
      </c>
      <c r="C149" s="145"/>
      <c r="D149" s="27"/>
      <c r="E149" s="27"/>
      <c r="F149" s="27"/>
      <c r="G149" s="29"/>
      <c r="H149" s="29"/>
      <c r="I149" s="29"/>
      <c r="J149" s="29"/>
      <c r="K149" s="29"/>
      <c r="L149" s="38"/>
    </row>
    <row r="150" spans="2:12" ht="13.5" customHeight="1" thickBot="1" x14ac:dyDescent="0.35">
      <c r="B150" s="34">
        <v>129</v>
      </c>
      <c r="C150" s="51"/>
      <c r="D150" s="28"/>
      <c r="E150" s="28"/>
      <c r="F150" s="28"/>
      <c r="G150" s="26"/>
      <c r="H150" s="26"/>
      <c r="I150" s="26"/>
      <c r="J150" s="26"/>
      <c r="K150" s="26"/>
      <c r="L150" s="95"/>
    </row>
    <row r="151" spans="2:12" ht="13.5" customHeight="1" x14ac:dyDescent="0.3">
      <c r="B151" s="32">
        <v>130</v>
      </c>
      <c r="C151" s="149"/>
      <c r="D151" s="31"/>
      <c r="E151" s="31"/>
      <c r="F151" s="31"/>
      <c r="G151" s="30"/>
      <c r="H151" s="30"/>
      <c r="I151" s="30"/>
      <c r="J151" s="30"/>
      <c r="K151" s="30"/>
      <c r="L151" s="120"/>
    </row>
    <row r="152" spans="2:12" ht="13.5" customHeight="1" x14ac:dyDescent="0.3">
      <c r="B152" s="33">
        <v>131</v>
      </c>
      <c r="C152" s="145"/>
      <c r="D152" s="27"/>
      <c r="E152" s="145"/>
      <c r="F152" s="27"/>
      <c r="G152" s="29"/>
      <c r="H152" s="29"/>
      <c r="I152" s="29"/>
      <c r="J152" s="29"/>
      <c r="K152" s="29"/>
      <c r="L152" s="38"/>
    </row>
    <row r="153" spans="2:12" ht="13.5" customHeight="1" x14ac:dyDescent="0.3">
      <c r="B153" s="33">
        <v>132</v>
      </c>
      <c r="C153" s="145"/>
      <c r="D153" s="27"/>
      <c r="E153" s="27"/>
      <c r="F153" s="27"/>
      <c r="G153" s="29"/>
      <c r="H153" s="29"/>
      <c r="I153" s="29"/>
      <c r="J153" s="29"/>
      <c r="K153" s="29"/>
      <c r="L153" s="38"/>
    </row>
    <row r="154" spans="2:12" ht="13.5" customHeight="1" x14ac:dyDescent="0.3">
      <c r="B154" s="33">
        <v>133</v>
      </c>
      <c r="C154" s="145"/>
      <c r="D154" s="27"/>
      <c r="E154" s="27"/>
      <c r="F154" s="27"/>
      <c r="G154" s="29"/>
      <c r="H154" s="29"/>
      <c r="I154" s="29"/>
      <c r="J154" s="29"/>
      <c r="K154" s="29"/>
      <c r="L154" s="38"/>
    </row>
    <row r="155" spans="2:12" ht="13.5" customHeight="1" x14ac:dyDescent="0.3">
      <c r="B155" s="33">
        <v>134</v>
      </c>
      <c r="C155" s="145"/>
      <c r="D155" s="27"/>
      <c r="E155" s="27"/>
      <c r="F155" s="27"/>
      <c r="G155" s="29"/>
      <c r="H155" s="29"/>
      <c r="I155" s="29"/>
      <c r="J155" s="29"/>
      <c r="K155" s="29"/>
      <c r="L155" s="38"/>
    </row>
    <row r="156" spans="2:12" ht="13.5" customHeight="1" x14ac:dyDescent="0.3">
      <c r="B156" s="33">
        <v>135</v>
      </c>
      <c r="C156" s="145"/>
      <c r="D156" s="27"/>
      <c r="E156" s="27"/>
      <c r="F156" s="27"/>
      <c r="G156" s="29"/>
      <c r="H156" s="29"/>
      <c r="I156" s="29"/>
      <c r="J156" s="29"/>
      <c r="K156" s="29"/>
      <c r="L156" s="38"/>
    </row>
    <row r="157" spans="2:12" ht="13.5" customHeight="1" x14ac:dyDescent="0.3">
      <c r="B157" s="33">
        <v>136</v>
      </c>
      <c r="C157" s="145"/>
      <c r="D157" s="27"/>
      <c r="E157" s="27"/>
      <c r="F157" s="27"/>
      <c r="G157" s="29"/>
      <c r="H157" s="29"/>
      <c r="I157" s="29"/>
      <c r="J157" s="29"/>
      <c r="K157" s="29"/>
      <c r="L157" s="38"/>
    </row>
    <row r="158" spans="2:12" ht="13.5" customHeight="1" x14ac:dyDescent="0.3">
      <c r="B158" s="33">
        <v>137</v>
      </c>
      <c r="C158" s="145"/>
      <c r="D158" s="27"/>
      <c r="E158" s="27"/>
      <c r="F158" s="27"/>
      <c r="G158" s="29"/>
      <c r="H158" s="29"/>
      <c r="I158" s="29"/>
      <c r="J158" s="29"/>
      <c r="K158" s="29"/>
      <c r="L158" s="38"/>
    </row>
    <row r="159" spans="2:12" ht="13.5" customHeight="1" x14ac:dyDescent="0.3">
      <c r="B159" s="33">
        <v>138</v>
      </c>
      <c r="C159" s="145"/>
      <c r="D159" s="27"/>
      <c r="E159" s="27"/>
      <c r="F159" s="27"/>
      <c r="G159" s="29"/>
      <c r="H159" s="29"/>
      <c r="I159" s="29"/>
      <c r="J159" s="29"/>
      <c r="K159" s="29"/>
      <c r="L159" s="38"/>
    </row>
    <row r="160" spans="2:12" ht="13.5" customHeight="1" thickBot="1" x14ac:dyDescent="0.35">
      <c r="B160" s="34">
        <v>139</v>
      </c>
      <c r="C160" s="51"/>
      <c r="D160" s="28"/>
      <c r="E160" s="28"/>
      <c r="F160" s="28"/>
      <c r="G160" s="26"/>
      <c r="H160" s="26"/>
      <c r="I160" s="26"/>
      <c r="J160" s="26"/>
      <c r="K160" s="26"/>
      <c r="L160" s="95"/>
    </row>
    <row r="161" spans="2:12" ht="13.5" customHeight="1" x14ac:dyDescent="0.3">
      <c r="B161" s="32">
        <v>140</v>
      </c>
      <c r="C161" s="149"/>
      <c r="D161" s="31"/>
      <c r="E161" s="31"/>
      <c r="F161" s="31"/>
      <c r="G161" s="30"/>
      <c r="H161" s="30"/>
      <c r="I161" s="30"/>
      <c r="J161" s="30"/>
      <c r="K161" s="30"/>
      <c r="L161" s="120"/>
    </row>
    <row r="162" spans="2:12" ht="13.5" customHeight="1" x14ac:dyDescent="0.3">
      <c r="B162" s="33">
        <v>141</v>
      </c>
      <c r="C162" s="145"/>
      <c r="D162" s="27"/>
      <c r="E162" s="145"/>
      <c r="F162" s="27"/>
      <c r="G162" s="29"/>
      <c r="H162" s="29"/>
      <c r="I162" s="29"/>
      <c r="J162" s="29"/>
      <c r="K162" s="29"/>
      <c r="L162" s="38"/>
    </row>
    <row r="163" spans="2:12" ht="13.5" customHeight="1" x14ac:dyDescent="0.3">
      <c r="B163" s="33">
        <v>142</v>
      </c>
      <c r="C163" s="145"/>
      <c r="D163" s="27"/>
      <c r="E163" s="27"/>
      <c r="F163" s="27"/>
      <c r="G163" s="29"/>
      <c r="H163" s="29"/>
      <c r="I163" s="29"/>
      <c r="J163" s="29"/>
      <c r="K163" s="29"/>
      <c r="L163" s="38"/>
    </row>
    <row r="164" spans="2:12" ht="13.5" customHeight="1" x14ac:dyDescent="0.3">
      <c r="B164" s="33">
        <v>143</v>
      </c>
      <c r="C164" s="145"/>
      <c r="D164" s="27"/>
      <c r="E164" s="27"/>
      <c r="F164" s="27"/>
      <c r="G164" s="29"/>
      <c r="H164" s="29"/>
      <c r="I164" s="29"/>
      <c r="J164" s="29"/>
      <c r="K164" s="29"/>
      <c r="L164" s="38"/>
    </row>
    <row r="165" spans="2:12" ht="13.5" customHeight="1" x14ac:dyDescent="0.3">
      <c r="B165" s="33">
        <v>144</v>
      </c>
      <c r="C165" s="145"/>
      <c r="D165" s="27"/>
      <c r="E165" s="27"/>
      <c r="F165" s="27"/>
      <c r="G165" s="29"/>
      <c r="H165" s="29"/>
      <c r="I165" s="29"/>
      <c r="J165" s="29"/>
      <c r="K165" s="29"/>
      <c r="L165" s="38"/>
    </row>
    <row r="166" spans="2:12" ht="13.5" customHeight="1" x14ac:dyDescent="0.3">
      <c r="B166" s="33">
        <v>145</v>
      </c>
      <c r="C166" s="145"/>
      <c r="D166" s="27"/>
      <c r="E166" s="27"/>
      <c r="F166" s="27"/>
      <c r="G166" s="29"/>
      <c r="H166" s="29"/>
      <c r="I166" s="29"/>
      <c r="J166" s="29"/>
      <c r="K166" s="29"/>
      <c r="L166" s="38"/>
    </row>
    <row r="167" spans="2:12" ht="13.5" customHeight="1" x14ac:dyDescent="0.3">
      <c r="B167" s="33">
        <v>146</v>
      </c>
      <c r="C167" s="29"/>
      <c r="D167" s="27"/>
      <c r="E167" s="145"/>
      <c r="F167" s="150"/>
      <c r="G167" s="29"/>
      <c r="H167" s="29"/>
      <c r="I167" s="29"/>
      <c r="J167" s="29"/>
      <c r="K167" s="29"/>
      <c r="L167" s="38"/>
    </row>
    <row r="168" spans="2:12" ht="13.5" customHeight="1" x14ac:dyDescent="0.3">
      <c r="B168" s="33">
        <v>147</v>
      </c>
      <c r="C168" s="29"/>
      <c r="D168" s="27"/>
      <c r="E168" s="27"/>
      <c r="F168" s="150"/>
      <c r="G168" s="29"/>
      <c r="H168" s="29"/>
      <c r="I168" s="29"/>
      <c r="J168" s="29"/>
      <c r="K168" s="29"/>
      <c r="L168" s="38"/>
    </row>
    <row r="169" spans="2:12" ht="13.5" customHeight="1" x14ac:dyDescent="0.3">
      <c r="B169" s="33">
        <v>148</v>
      </c>
      <c r="C169" s="29"/>
      <c r="D169" s="27"/>
      <c r="E169" s="27"/>
      <c r="F169" s="150"/>
      <c r="G169" s="29"/>
      <c r="H169" s="29"/>
      <c r="I169" s="29"/>
      <c r="J169" s="29"/>
      <c r="K169" s="29"/>
      <c r="L169" s="38"/>
    </row>
    <row r="170" spans="2:12" ht="13.5" customHeight="1" thickBot="1" x14ac:dyDescent="0.35">
      <c r="B170" s="34">
        <v>149</v>
      </c>
      <c r="C170" s="26"/>
      <c r="D170" s="28"/>
      <c r="E170" s="28"/>
      <c r="F170" s="181"/>
      <c r="G170" s="26"/>
      <c r="H170" s="26"/>
      <c r="I170" s="26"/>
      <c r="J170" s="26"/>
      <c r="K170" s="26"/>
      <c r="L170" s="95"/>
    </row>
    <row r="171" spans="2:12" ht="13.5" customHeight="1" x14ac:dyDescent="0.3">
      <c r="B171" s="32">
        <v>150</v>
      </c>
      <c r="C171" s="30"/>
      <c r="D171" s="31"/>
      <c r="E171" s="31"/>
      <c r="F171" s="151"/>
      <c r="G171" s="30"/>
      <c r="H171" s="30"/>
      <c r="I171" s="30"/>
      <c r="J171" s="30"/>
      <c r="K171" s="30"/>
      <c r="L171" s="120"/>
    </row>
    <row r="172" spans="2:12" ht="13.5" customHeight="1" x14ac:dyDescent="0.3">
      <c r="B172" s="33">
        <v>151</v>
      </c>
      <c r="C172" s="29"/>
      <c r="D172" s="27"/>
      <c r="E172" s="27"/>
      <c r="F172" s="27"/>
      <c r="G172" s="29"/>
      <c r="H172" s="29"/>
      <c r="I172" s="29"/>
      <c r="J172" s="29"/>
      <c r="K172" s="29"/>
      <c r="L172" s="38"/>
    </row>
    <row r="173" spans="2:12" ht="13.5" customHeight="1" x14ac:dyDescent="0.3">
      <c r="B173" s="33">
        <v>152</v>
      </c>
      <c r="C173" s="29"/>
      <c r="D173" s="27"/>
      <c r="E173" s="27"/>
      <c r="F173" s="27"/>
      <c r="G173" s="29"/>
      <c r="H173" s="29"/>
      <c r="I173" s="29"/>
      <c r="J173" s="29"/>
      <c r="K173" s="29"/>
      <c r="L173" s="38"/>
    </row>
    <row r="174" spans="2:12" ht="13.5" customHeight="1" x14ac:dyDescent="0.3">
      <c r="B174" s="33">
        <v>153</v>
      </c>
      <c r="C174" s="29"/>
      <c r="D174" s="27"/>
      <c r="E174" s="27"/>
      <c r="F174" s="27"/>
      <c r="G174" s="29"/>
      <c r="H174" s="29"/>
      <c r="I174" s="29"/>
      <c r="J174" s="29"/>
      <c r="K174" s="29"/>
      <c r="L174" s="38"/>
    </row>
    <row r="175" spans="2:12" x14ac:dyDescent="0.3">
      <c r="B175" s="33">
        <v>154</v>
      </c>
      <c r="C175" s="29"/>
      <c r="D175" s="27"/>
      <c r="E175" s="27"/>
      <c r="F175" s="27"/>
      <c r="G175" s="29"/>
      <c r="H175" s="29"/>
      <c r="I175" s="29"/>
      <c r="J175" s="29"/>
      <c r="K175" s="29"/>
      <c r="L175" s="38"/>
    </row>
    <row r="176" spans="2:12" x14ac:dyDescent="0.3">
      <c r="B176" s="33">
        <v>155</v>
      </c>
      <c r="C176" s="29"/>
      <c r="D176" s="27"/>
      <c r="E176" s="27"/>
      <c r="F176" s="27"/>
      <c r="G176" s="29"/>
      <c r="H176" s="29"/>
      <c r="I176" s="29"/>
      <c r="J176" s="29"/>
      <c r="K176" s="29"/>
      <c r="L176" s="38"/>
    </row>
    <row r="177" spans="1:13" x14ac:dyDescent="0.3">
      <c r="B177" s="33">
        <v>156</v>
      </c>
      <c r="C177" s="29"/>
      <c r="D177" s="27"/>
      <c r="E177" s="145"/>
      <c r="F177" s="150"/>
      <c r="G177" s="29"/>
      <c r="H177" s="29"/>
      <c r="I177" s="29"/>
      <c r="J177" s="29"/>
      <c r="K177" s="29"/>
      <c r="L177" s="38"/>
    </row>
    <row r="178" spans="1:13" x14ac:dyDescent="0.3">
      <c r="B178" s="33">
        <v>157</v>
      </c>
      <c r="C178" s="29"/>
      <c r="D178" s="27"/>
      <c r="E178" s="27"/>
      <c r="F178" s="150"/>
      <c r="G178" s="29"/>
      <c r="H178" s="29"/>
      <c r="I178" s="29"/>
      <c r="J178" s="29"/>
      <c r="K178" s="29"/>
      <c r="L178" s="38"/>
    </row>
    <row r="179" spans="1:13" x14ac:dyDescent="0.3">
      <c r="B179" s="33">
        <v>158</v>
      </c>
      <c r="C179" s="29"/>
      <c r="D179" s="27"/>
      <c r="E179" s="27"/>
      <c r="F179" s="150"/>
      <c r="G179" s="29"/>
      <c r="H179" s="29"/>
      <c r="I179" s="29"/>
      <c r="J179" s="29"/>
      <c r="K179" s="29"/>
      <c r="L179" s="38"/>
    </row>
    <row r="180" spans="1:13" s="9" customFormat="1" ht="14.25" thickBot="1" x14ac:dyDescent="0.35">
      <c r="A180" s="1"/>
      <c r="B180" s="34">
        <v>159</v>
      </c>
      <c r="C180" s="26"/>
      <c r="D180" s="28"/>
      <c r="E180" s="28"/>
      <c r="F180" s="181"/>
      <c r="G180" s="26"/>
      <c r="H180" s="26"/>
      <c r="I180" s="26"/>
      <c r="J180" s="26"/>
      <c r="K180" s="26"/>
      <c r="L180" s="95"/>
      <c r="M180" s="1"/>
    </row>
    <row r="181" spans="1:13" s="9" customFormat="1" x14ac:dyDescent="0.3">
      <c r="A181" s="1"/>
      <c r="B181" s="32">
        <v>160</v>
      </c>
      <c r="C181" s="30"/>
      <c r="D181" s="31"/>
      <c r="E181" s="31"/>
      <c r="F181" s="151"/>
      <c r="G181" s="30"/>
      <c r="H181" s="30"/>
      <c r="I181" s="30"/>
      <c r="J181" s="30"/>
      <c r="K181" s="30"/>
      <c r="L181" s="120"/>
      <c r="M181" s="1"/>
    </row>
    <row r="182" spans="1:13" s="9" customFormat="1" x14ac:dyDescent="0.3">
      <c r="A182" s="1"/>
      <c r="B182" s="33">
        <v>161</v>
      </c>
      <c r="C182" s="29"/>
      <c r="D182" s="27"/>
      <c r="E182" s="27"/>
      <c r="F182" s="27"/>
      <c r="G182" s="29"/>
      <c r="H182" s="29"/>
      <c r="I182" s="29"/>
      <c r="J182" s="29"/>
      <c r="K182" s="29"/>
      <c r="L182" s="38"/>
      <c r="M182" s="1"/>
    </row>
    <row r="183" spans="1:13" s="9" customFormat="1" x14ac:dyDescent="0.3">
      <c r="A183" s="1"/>
      <c r="B183" s="33">
        <v>162</v>
      </c>
      <c r="C183" s="29"/>
      <c r="D183" s="27"/>
      <c r="E183" s="27"/>
      <c r="F183" s="27"/>
      <c r="G183" s="29"/>
      <c r="H183" s="29"/>
      <c r="I183" s="29"/>
      <c r="J183" s="29"/>
      <c r="K183" s="29"/>
      <c r="L183" s="38"/>
      <c r="M183" s="1"/>
    </row>
    <row r="184" spans="1:13" s="9" customFormat="1" x14ac:dyDescent="0.3">
      <c r="A184" s="1"/>
      <c r="B184" s="33">
        <v>163</v>
      </c>
      <c r="C184" s="29"/>
      <c r="D184" s="27"/>
      <c r="E184" s="27"/>
      <c r="F184" s="27"/>
      <c r="G184" s="29"/>
      <c r="H184" s="29"/>
      <c r="I184" s="29"/>
      <c r="J184" s="29"/>
      <c r="K184" s="29"/>
      <c r="L184" s="38"/>
      <c r="M184" s="1"/>
    </row>
    <row r="185" spans="1:13" x14ac:dyDescent="0.3">
      <c r="B185" s="33">
        <v>164</v>
      </c>
      <c r="C185" s="29"/>
      <c r="D185" s="27"/>
      <c r="E185" s="27"/>
      <c r="F185" s="27"/>
      <c r="G185" s="29"/>
      <c r="H185" s="29"/>
      <c r="I185" s="29"/>
      <c r="J185" s="29"/>
      <c r="K185" s="29"/>
      <c r="L185" s="38"/>
    </row>
    <row r="186" spans="1:13" x14ac:dyDescent="0.3">
      <c r="B186" s="33">
        <v>165</v>
      </c>
      <c r="C186" s="29"/>
      <c r="D186" s="27"/>
      <c r="E186" s="27"/>
      <c r="F186" s="27"/>
      <c r="G186" s="29"/>
      <c r="H186" s="29"/>
      <c r="I186" s="29"/>
      <c r="J186" s="29"/>
      <c r="K186" s="29"/>
      <c r="L186" s="38"/>
    </row>
    <row r="187" spans="1:13" x14ac:dyDescent="0.3">
      <c r="B187" s="33">
        <v>166</v>
      </c>
      <c r="C187" s="29"/>
      <c r="D187" s="27"/>
      <c r="E187" s="145"/>
      <c r="F187" s="150"/>
      <c r="G187" s="29"/>
      <c r="H187" s="29"/>
      <c r="I187" s="29"/>
      <c r="J187" s="29"/>
      <c r="K187" s="29"/>
      <c r="L187" s="38"/>
    </row>
    <row r="188" spans="1:13" x14ac:dyDescent="0.3">
      <c r="B188" s="33">
        <v>167</v>
      </c>
      <c r="C188" s="29"/>
      <c r="D188" s="27"/>
      <c r="E188" s="27"/>
      <c r="F188" s="150"/>
      <c r="G188" s="29"/>
      <c r="H188" s="29"/>
      <c r="I188" s="29"/>
      <c r="J188" s="29"/>
      <c r="K188" s="29"/>
      <c r="L188" s="38"/>
    </row>
    <row r="189" spans="1:13" x14ac:dyDescent="0.3">
      <c r="B189" s="33">
        <v>168</v>
      </c>
      <c r="C189" s="29"/>
      <c r="D189" s="27"/>
      <c r="E189" s="27"/>
      <c r="F189" s="150"/>
      <c r="G189" s="29"/>
      <c r="H189" s="29"/>
      <c r="I189" s="29"/>
      <c r="J189" s="29"/>
      <c r="K189" s="29"/>
      <c r="L189" s="38"/>
    </row>
    <row r="190" spans="1:13" ht="14.25" thickBot="1" x14ac:dyDescent="0.35">
      <c r="B190" s="34">
        <v>169</v>
      </c>
      <c r="C190" s="26"/>
      <c r="D190" s="28"/>
      <c r="E190" s="28"/>
      <c r="F190" s="181"/>
      <c r="G190" s="26"/>
      <c r="H190" s="26"/>
      <c r="I190" s="26"/>
      <c r="J190" s="26"/>
      <c r="K190" s="26"/>
      <c r="L190" s="95"/>
    </row>
    <row r="191" spans="1:13" x14ac:dyDescent="0.3">
      <c r="B191" s="32">
        <v>170</v>
      </c>
      <c r="C191" s="30"/>
      <c r="D191" s="31"/>
      <c r="E191" s="31"/>
      <c r="F191" s="151"/>
      <c r="G191" s="30"/>
      <c r="H191" s="30"/>
      <c r="I191" s="30"/>
      <c r="J191" s="30"/>
      <c r="K191" s="30"/>
      <c r="L191" s="120"/>
    </row>
    <row r="192" spans="1:13" x14ac:dyDescent="0.3">
      <c r="B192" s="33">
        <v>171</v>
      </c>
      <c r="C192" s="29"/>
      <c r="D192" s="27"/>
      <c r="E192" s="27"/>
      <c r="F192" s="27"/>
      <c r="G192" s="29"/>
      <c r="H192" s="29"/>
      <c r="I192" s="29"/>
      <c r="J192" s="29"/>
      <c r="K192" s="29"/>
      <c r="L192" s="38"/>
    </row>
    <row r="193" spans="2:12" x14ac:dyDescent="0.3">
      <c r="B193" s="33">
        <v>172</v>
      </c>
      <c r="C193" s="29"/>
      <c r="D193" s="27"/>
      <c r="E193" s="27"/>
      <c r="F193" s="27"/>
      <c r="G193" s="29"/>
      <c r="H193" s="29"/>
      <c r="I193" s="29"/>
      <c r="J193" s="29"/>
      <c r="K193" s="29"/>
      <c r="L193" s="38"/>
    </row>
    <row r="194" spans="2:12" x14ac:dyDescent="0.3">
      <c r="B194" s="33">
        <v>173</v>
      </c>
      <c r="C194" s="29"/>
      <c r="D194" s="27"/>
      <c r="E194" s="27"/>
      <c r="F194" s="27"/>
      <c r="G194" s="29"/>
      <c r="H194" s="29"/>
      <c r="I194" s="29"/>
      <c r="J194" s="29"/>
      <c r="K194" s="29"/>
      <c r="L194" s="38"/>
    </row>
    <row r="195" spans="2:12" x14ac:dyDescent="0.3">
      <c r="B195" s="33">
        <v>174</v>
      </c>
      <c r="C195" s="29"/>
      <c r="D195" s="27"/>
      <c r="E195" s="27"/>
      <c r="F195" s="27"/>
      <c r="G195" s="29"/>
      <c r="H195" s="29"/>
      <c r="I195" s="29"/>
      <c r="J195" s="29"/>
      <c r="K195" s="29"/>
      <c r="L195" s="38"/>
    </row>
    <row r="196" spans="2:12" x14ac:dyDescent="0.3">
      <c r="B196" s="33">
        <v>175</v>
      </c>
      <c r="C196" s="29"/>
      <c r="D196" s="27"/>
      <c r="E196" s="27"/>
      <c r="F196" s="27"/>
      <c r="G196" s="29"/>
      <c r="H196" s="29"/>
      <c r="I196" s="29"/>
      <c r="J196" s="29"/>
      <c r="K196" s="29"/>
      <c r="L196" s="38"/>
    </row>
    <row r="197" spans="2:12" x14ac:dyDescent="0.3">
      <c r="B197" s="33">
        <v>176</v>
      </c>
      <c r="C197" s="29"/>
      <c r="D197" s="27"/>
      <c r="E197" s="145"/>
      <c r="F197" s="150"/>
      <c r="G197" s="29"/>
      <c r="H197" s="29"/>
      <c r="I197" s="29"/>
      <c r="J197" s="29"/>
      <c r="K197" s="29"/>
      <c r="L197" s="38"/>
    </row>
    <row r="198" spans="2:12" x14ac:dyDescent="0.3">
      <c r="B198" s="33">
        <v>177</v>
      </c>
      <c r="C198" s="29"/>
      <c r="D198" s="27"/>
      <c r="E198" s="27"/>
      <c r="F198" s="150"/>
      <c r="G198" s="29"/>
      <c r="H198" s="29"/>
      <c r="I198" s="29"/>
      <c r="J198" s="29"/>
      <c r="K198" s="29"/>
      <c r="L198" s="38"/>
    </row>
    <row r="199" spans="2:12" x14ac:dyDescent="0.3">
      <c r="B199" s="33">
        <v>178</v>
      </c>
      <c r="C199" s="29"/>
      <c r="D199" s="27"/>
      <c r="E199" s="27"/>
      <c r="F199" s="150"/>
      <c r="G199" s="29"/>
      <c r="H199" s="29"/>
      <c r="I199" s="29"/>
      <c r="J199" s="29"/>
      <c r="K199" s="29"/>
      <c r="L199" s="38"/>
    </row>
    <row r="200" spans="2:12" ht="14.25" thickBot="1" x14ac:dyDescent="0.35">
      <c r="B200" s="34">
        <v>179</v>
      </c>
      <c r="C200" s="26"/>
      <c r="D200" s="28"/>
      <c r="E200" s="28"/>
      <c r="F200" s="181"/>
      <c r="G200" s="26"/>
      <c r="H200" s="26"/>
      <c r="I200" s="26"/>
      <c r="J200" s="26"/>
      <c r="K200" s="26"/>
      <c r="L200" s="95"/>
    </row>
    <row r="201" spans="2:12" x14ac:dyDescent="0.3">
      <c r="B201" s="32">
        <v>180</v>
      </c>
      <c r="C201" s="30"/>
      <c r="D201" s="31"/>
      <c r="E201" s="31"/>
      <c r="F201" s="151"/>
      <c r="G201" s="30"/>
      <c r="H201" s="30"/>
      <c r="I201" s="30"/>
      <c r="J201" s="30"/>
      <c r="K201" s="30"/>
      <c r="L201" s="120"/>
    </row>
    <row r="202" spans="2:12" x14ac:dyDescent="0.3">
      <c r="B202" s="33">
        <v>181</v>
      </c>
      <c r="C202" s="29"/>
      <c r="D202" s="27"/>
      <c r="E202" s="27"/>
      <c r="F202" s="27"/>
      <c r="G202" s="29"/>
      <c r="H202" s="29"/>
      <c r="I202" s="29"/>
      <c r="J202" s="29"/>
      <c r="K202" s="29"/>
      <c r="L202" s="38"/>
    </row>
    <row r="203" spans="2:12" x14ac:dyDescent="0.3">
      <c r="B203" s="33">
        <v>182</v>
      </c>
      <c r="C203" s="29"/>
      <c r="D203" s="27"/>
      <c r="E203" s="27"/>
      <c r="F203" s="27"/>
      <c r="G203" s="29"/>
      <c r="H203" s="29"/>
      <c r="I203" s="29"/>
      <c r="J203" s="29"/>
      <c r="K203" s="29"/>
      <c r="L203" s="38"/>
    </row>
    <row r="204" spans="2:12" x14ac:dyDescent="0.3">
      <c r="B204" s="33">
        <v>183</v>
      </c>
      <c r="C204" s="29"/>
      <c r="D204" s="27"/>
      <c r="E204" s="27"/>
      <c r="F204" s="27"/>
      <c r="G204" s="29"/>
      <c r="H204" s="29"/>
      <c r="I204" s="29"/>
      <c r="J204" s="29"/>
      <c r="K204" s="29"/>
      <c r="L204" s="38"/>
    </row>
    <row r="205" spans="2:12" x14ac:dyDescent="0.3">
      <c r="B205" s="33">
        <v>184</v>
      </c>
      <c r="C205" s="29"/>
      <c r="D205" s="27"/>
      <c r="E205" s="27"/>
      <c r="F205" s="27"/>
      <c r="G205" s="29"/>
      <c r="H205" s="29"/>
      <c r="I205" s="29"/>
      <c r="J205" s="29"/>
      <c r="K205" s="29"/>
      <c r="L205" s="38"/>
    </row>
    <row r="206" spans="2:12" x14ac:dyDescent="0.3">
      <c r="B206" s="33">
        <v>185</v>
      </c>
      <c r="C206" s="29"/>
      <c r="D206" s="27"/>
      <c r="E206" s="27"/>
      <c r="F206" s="27"/>
      <c r="G206" s="29"/>
      <c r="H206" s="29"/>
      <c r="I206" s="29"/>
      <c r="J206" s="29"/>
      <c r="K206" s="29"/>
      <c r="L206" s="38"/>
    </row>
    <row r="207" spans="2:12" x14ac:dyDescent="0.3">
      <c r="B207" s="33">
        <v>186</v>
      </c>
      <c r="C207" s="29"/>
      <c r="D207" s="27"/>
      <c r="E207" s="145"/>
      <c r="F207" s="150"/>
      <c r="G207" s="29"/>
      <c r="H207" s="29"/>
      <c r="I207" s="29"/>
      <c r="J207" s="29"/>
      <c r="K207" s="29"/>
      <c r="L207" s="38"/>
    </row>
    <row r="208" spans="2:12" x14ac:dyDescent="0.3">
      <c r="B208" s="33">
        <v>187</v>
      </c>
      <c r="C208" s="29"/>
      <c r="D208" s="27"/>
      <c r="E208" s="27"/>
      <c r="F208" s="150"/>
      <c r="G208" s="29"/>
      <c r="H208" s="29"/>
      <c r="I208" s="29"/>
      <c r="J208" s="29"/>
      <c r="K208" s="29"/>
      <c r="L208" s="38"/>
    </row>
    <row r="209" spans="2:12" x14ac:dyDescent="0.3">
      <c r="B209" s="33">
        <v>188</v>
      </c>
      <c r="C209" s="29"/>
      <c r="D209" s="27"/>
      <c r="E209" s="27"/>
      <c r="F209" s="150"/>
      <c r="G209" s="29"/>
      <c r="H209" s="29"/>
      <c r="I209" s="29"/>
      <c r="J209" s="29"/>
      <c r="K209" s="29"/>
      <c r="L209" s="38"/>
    </row>
    <row r="210" spans="2:12" ht="14.25" thickBot="1" x14ac:dyDescent="0.35">
      <c r="B210" s="34">
        <v>189</v>
      </c>
      <c r="C210" s="26"/>
      <c r="D210" s="28"/>
      <c r="E210" s="28"/>
      <c r="F210" s="181"/>
      <c r="G210" s="26"/>
      <c r="H210" s="26"/>
      <c r="I210" s="26"/>
      <c r="J210" s="26"/>
      <c r="K210" s="26"/>
      <c r="L210" s="95"/>
    </row>
    <row r="211" spans="2:12" x14ac:dyDescent="0.3">
      <c r="B211" s="32">
        <v>190</v>
      </c>
      <c r="C211" s="30"/>
      <c r="D211" s="31"/>
      <c r="E211" s="31"/>
      <c r="F211" s="151"/>
      <c r="G211" s="30"/>
      <c r="H211" s="30"/>
      <c r="I211" s="30"/>
      <c r="J211" s="30"/>
      <c r="K211" s="30"/>
      <c r="L211" s="120"/>
    </row>
    <row r="212" spans="2:12" x14ac:dyDescent="0.3">
      <c r="B212" s="33">
        <v>191</v>
      </c>
      <c r="C212" s="29"/>
      <c r="D212" s="27"/>
      <c r="E212" s="27"/>
      <c r="F212" s="27"/>
      <c r="G212" s="29"/>
      <c r="H212" s="29"/>
      <c r="I212" s="29"/>
      <c r="J212" s="29"/>
      <c r="K212" s="29"/>
      <c r="L212" s="38"/>
    </row>
    <row r="213" spans="2:12" x14ac:dyDescent="0.3">
      <c r="B213" s="33">
        <v>192</v>
      </c>
      <c r="C213" s="29"/>
      <c r="D213" s="27"/>
      <c r="E213" s="27"/>
      <c r="F213" s="27"/>
      <c r="G213" s="29"/>
      <c r="H213" s="29"/>
      <c r="I213" s="29"/>
      <c r="J213" s="29"/>
      <c r="K213" s="29"/>
      <c r="L213" s="38"/>
    </row>
    <row r="214" spans="2:12" x14ac:dyDescent="0.3">
      <c r="B214" s="33">
        <v>193</v>
      </c>
      <c r="C214" s="29"/>
      <c r="D214" s="27"/>
      <c r="E214" s="27"/>
      <c r="F214" s="27"/>
      <c r="G214" s="29"/>
      <c r="H214" s="29"/>
      <c r="I214" s="29"/>
      <c r="J214" s="29"/>
      <c r="K214" s="29"/>
      <c r="L214" s="38"/>
    </row>
    <row r="215" spans="2:12" x14ac:dyDescent="0.3">
      <c r="B215" s="33">
        <v>194</v>
      </c>
      <c r="C215" s="29"/>
      <c r="D215" s="27"/>
      <c r="E215" s="27"/>
      <c r="F215" s="27"/>
      <c r="G215" s="29"/>
      <c r="H215" s="29"/>
      <c r="I215" s="29"/>
      <c r="J215" s="29"/>
      <c r="K215" s="29"/>
      <c r="L215" s="38"/>
    </row>
    <row r="216" spans="2:12" x14ac:dyDescent="0.3">
      <c r="B216" s="33">
        <v>195</v>
      </c>
      <c r="C216" s="29"/>
      <c r="D216" s="27"/>
      <c r="E216" s="27"/>
      <c r="F216" s="27"/>
      <c r="G216" s="29"/>
      <c r="H216" s="29"/>
      <c r="I216" s="29"/>
      <c r="J216" s="29"/>
      <c r="K216" s="29"/>
      <c r="L216" s="38"/>
    </row>
    <row r="217" spans="2:12" x14ac:dyDescent="0.3">
      <c r="B217" s="33">
        <v>196</v>
      </c>
      <c r="C217" s="29"/>
      <c r="D217" s="27"/>
      <c r="E217" s="145"/>
      <c r="F217" s="150"/>
      <c r="G217" s="29"/>
      <c r="H217" s="29"/>
      <c r="I217" s="29"/>
      <c r="J217" s="29"/>
      <c r="K217" s="29"/>
      <c r="L217" s="38"/>
    </row>
    <row r="218" spans="2:12" x14ac:dyDescent="0.3">
      <c r="B218" s="33">
        <v>197</v>
      </c>
      <c r="C218" s="29"/>
      <c r="D218" s="27"/>
      <c r="E218" s="27"/>
      <c r="F218" s="150"/>
      <c r="G218" s="29"/>
      <c r="H218" s="29"/>
      <c r="I218" s="29"/>
      <c r="J218" s="29"/>
      <c r="K218" s="29"/>
      <c r="L218" s="38"/>
    </row>
    <row r="219" spans="2:12" x14ac:dyDescent="0.3">
      <c r="B219" s="33">
        <v>198</v>
      </c>
      <c r="C219" s="29"/>
      <c r="D219" s="27"/>
      <c r="E219" s="27"/>
      <c r="F219" s="150"/>
      <c r="G219" s="29"/>
      <c r="H219" s="29"/>
      <c r="I219" s="29"/>
      <c r="J219" s="29"/>
      <c r="K219" s="29"/>
      <c r="L219" s="38"/>
    </row>
    <row r="220" spans="2:12" ht="14.25" thickBot="1" x14ac:dyDescent="0.35">
      <c r="B220" s="34">
        <v>199</v>
      </c>
      <c r="C220" s="26"/>
      <c r="D220" s="28"/>
      <c r="E220" s="28"/>
      <c r="F220" s="181"/>
      <c r="G220" s="26"/>
      <c r="H220" s="26"/>
      <c r="I220" s="26"/>
      <c r="J220" s="26"/>
      <c r="K220" s="26"/>
      <c r="L220" s="95"/>
    </row>
    <row r="221" spans="2:12" x14ac:dyDescent="0.3">
      <c r="B221" s="32">
        <v>200</v>
      </c>
      <c r="C221" s="30"/>
      <c r="D221" s="31"/>
      <c r="E221" s="31"/>
      <c r="F221" s="151"/>
      <c r="G221" s="30"/>
      <c r="H221" s="30"/>
      <c r="I221" s="30"/>
      <c r="J221" s="30"/>
      <c r="K221" s="30"/>
      <c r="L221" s="120"/>
    </row>
    <row r="222" spans="2:12" x14ac:dyDescent="0.3">
      <c r="B222" s="33">
        <v>201</v>
      </c>
      <c r="C222" s="29"/>
      <c r="D222" s="27"/>
      <c r="E222" s="27"/>
      <c r="F222" s="27"/>
      <c r="G222" s="29"/>
      <c r="H222" s="29"/>
      <c r="I222" s="29"/>
      <c r="J222" s="29"/>
      <c r="K222" s="29"/>
      <c r="L222" s="38"/>
    </row>
    <row r="223" spans="2:12" x14ac:dyDescent="0.3">
      <c r="B223" s="33">
        <v>202</v>
      </c>
      <c r="C223" s="29"/>
      <c r="D223" s="27"/>
      <c r="E223" s="27"/>
      <c r="F223" s="27"/>
      <c r="G223" s="29"/>
      <c r="H223" s="29"/>
      <c r="I223" s="29"/>
      <c r="J223" s="29"/>
      <c r="K223" s="29"/>
      <c r="L223" s="38"/>
    </row>
    <row r="224" spans="2:12" x14ac:dyDescent="0.3">
      <c r="B224" s="33">
        <v>203</v>
      </c>
      <c r="C224" s="29"/>
      <c r="D224" s="27"/>
      <c r="E224" s="27"/>
      <c r="F224" s="27"/>
      <c r="G224" s="29"/>
      <c r="H224" s="29"/>
      <c r="I224" s="29"/>
      <c r="J224" s="29"/>
      <c r="K224" s="29"/>
      <c r="L224" s="38"/>
    </row>
    <row r="225" spans="2:12" x14ac:dyDescent="0.3">
      <c r="B225" s="33">
        <v>204</v>
      </c>
      <c r="C225" s="29"/>
      <c r="D225" s="27"/>
      <c r="E225" s="27"/>
      <c r="F225" s="27"/>
      <c r="G225" s="29"/>
      <c r="H225" s="29"/>
      <c r="I225" s="29"/>
      <c r="J225" s="29"/>
      <c r="K225" s="29"/>
      <c r="L225" s="38"/>
    </row>
    <row r="226" spans="2:12" x14ac:dyDescent="0.3">
      <c r="B226" s="33">
        <v>205</v>
      </c>
      <c r="C226" s="29"/>
      <c r="D226" s="27"/>
      <c r="E226" s="27"/>
      <c r="F226" s="27"/>
      <c r="G226" s="29"/>
      <c r="H226" s="29"/>
      <c r="I226" s="29"/>
      <c r="J226" s="29"/>
      <c r="K226" s="29"/>
      <c r="L226" s="38"/>
    </row>
    <row r="227" spans="2:12" x14ac:dyDescent="0.3">
      <c r="B227" s="33">
        <v>206</v>
      </c>
      <c r="C227" s="29"/>
      <c r="D227" s="27"/>
      <c r="E227" s="145"/>
      <c r="F227" s="150"/>
      <c r="G227" s="29"/>
      <c r="H227" s="29"/>
      <c r="I227" s="29"/>
      <c r="J227" s="29"/>
      <c r="K227" s="29"/>
      <c r="L227" s="38"/>
    </row>
    <row r="228" spans="2:12" x14ac:dyDescent="0.3">
      <c r="B228" s="33">
        <v>207</v>
      </c>
      <c r="C228" s="29"/>
      <c r="D228" s="27"/>
      <c r="E228" s="27"/>
      <c r="F228" s="150"/>
      <c r="G228" s="29"/>
      <c r="H228" s="29"/>
      <c r="I228" s="29"/>
      <c r="J228" s="29"/>
      <c r="K228" s="29"/>
      <c r="L228" s="38"/>
    </row>
    <row r="229" spans="2:12" x14ac:dyDescent="0.3">
      <c r="B229" s="33">
        <v>208</v>
      </c>
      <c r="C229" s="29"/>
      <c r="D229" s="27"/>
      <c r="E229" s="27"/>
      <c r="F229" s="150"/>
      <c r="G229" s="29"/>
      <c r="H229" s="29"/>
      <c r="I229" s="29"/>
      <c r="J229" s="29"/>
      <c r="K229" s="29"/>
      <c r="L229" s="38"/>
    </row>
    <row r="230" spans="2:12" ht="14.25" thickBot="1" x14ac:dyDescent="0.35">
      <c r="B230" s="34">
        <v>209</v>
      </c>
      <c r="C230" s="26"/>
      <c r="D230" s="28"/>
      <c r="E230" s="28"/>
      <c r="F230" s="181"/>
      <c r="G230" s="26"/>
      <c r="H230" s="26"/>
      <c r="I230" s="26"/>
      <c r="J230" s="26"/>
      <c r="K230" s="26"/>
      <c r="L230" s="95"/>
    </row>
    <row r="231" spans="2:12" x14ac:dyDescent="0.3">
      <c r="B231" s="32">
        <v>210</v>
      </c>
      <c r="C231" s="30"/>
      <c r="D231" s="31"/>
      <c r="E231" s="31"/>
      <c r="F231" s="151"/>
      <c r="G231" s="30"/>
      <c r="H231" s="30"/>
      <c r="I231" s="30"/>
      <c r="J231" s="30"/>
      <c r="K231" s="30"/>
      <c r="L231" s="120"/>
    </row>
    <row r="232" spans="2:12" x14ac:dyDescent="0.3">
      <c r="B232" s="33">
        <v>211</v>
      </c>
      <c r="C232" s="29"/>
      <c r="D232" s="27"/>
      <c r="E232" s="27"/>
      <c r="F232" s="27"/>
      <c r="G232" s="29"/>
      <c r="H232" s="29"/>
      <c r="I232" s="29"/>
      <c r="J232" s="29"/>
      <c r="K232" s="29"/>
      <c r="L232" s="38"/>
    </row>
    <row r="233" spans="2:12" x14ac:dyDescent="0.3">
      <c r="B233" s="33">
        <v>212</v>
      </c>
      <c r="C233" s="29"/>
      <c r="D233" s="27"/>
      <c r="E233" s="27"/>
      <c r="F233" s="27"/>
      <c r="G233" s="29"/>
      <c r="H233" s="29"/>
      <c r="I233" s="29"/>
      <c r="J233" s="29"/>
      <c r="K233" s="29"/>
      <c r="L233" s="38"/>
    </row>
    <row r="234" spans="2:12" x14ac:dyDescent="0.3">
      <c r="B234" s="33">
        <v>213</v>
      </c>
      <c r="C234" s="29"/>
      <c r="D234" s="27"/>
      <c r="E234" s="27"/>
      <c r="F234" s="27"/>
      <c r="G234" s="29"/>
      <c r="H234" s="29"/>
      <c r="I234" s="29"/>
      <c r="J234" s="29"/>
      <c r="K234" s="29"/>
      <c r="L234" s="38"/>
    </row>
    <row r="235" spans="2:12" x14ac:dyDescent="0.3">
      <c r="B235" s="33">
        <v>214</v>
      </c>
      <c r="C235" s="29"/>
      <c r="D235" s="27"/>
      <c r="E235" s="27"/>
      <c r="F235" s="27"/>
      <c r="G235" s="29"/>
      <c r="H235" s="29"/>
      <c r="I235" s="29"/>
      <c r="J235" s="29"/>
      <c r="K235" s="29"/>
      <c r="L235" s="38"/>
    </row>
    <row r="236" spans="2:12" x14ac:dyDescent="0.3">
      <c r="B236" s="33">
        <v>215</v>
      </c>
      <c r="C236" s="29"/>
      <c r="D236" s="27"/>
      <c r="E236" s="27"/>
      <c r="F236" s="27"/>
      <c r="G236" s="29"/>
      <c r="H236" s="29"/>
      <c r="I236" s="29"/>
      <c r="J236" s="29"/>
      <c r="K236" s="29"/>
      <c r="L236" s="38"/>
    </row>
    <row r="237" spans="2:12" x14ac:dyDescent="0.3">
      <c r="B237" s="33">
        <v>216</v>
      </c>
      <c r="C237" s="29"/>
      <c r="D237" s="27"/>
      <c r="E237" s="145"/>
      <c r="F237" s="150"/>
      <c r="G237" s="29"/>
      <c r="H237" s="29"/>
      <c r="I237" s="29"/>
      <c r="J237" s="29"/>
      <c r="K237" s="29"/>
      <c r="L237" s="38"/>
    </row>
    <row r="238" spans="2:12" x14ac:dyDescent="0.3">
      <c r="B238" s="33">
        <v>217</v>
      </c>
      <c r="C238" s="29"/>
      <c r="D238" s="27"/>
      <c r="E238" s="27"/>
      <c r="F238" s="150"/>
      <c r="G238" s="29"/>
      <c r="H238" s="29"/>
      <c r="I238" s="29"/>
      <c r="J238" s="29"/>
      <c r="K238" s="29"/>
      <c r="L238" s="38"/>
    </row>
    <row r="239" spans="2:12" x14ac:dyDescent="0.3">
      <c r="B239" s="33">
        <v>218</v>
      </c>
      <c r="C239" s="29"/>
      <c r="D239" s="27"/>
      <c r="E239" s="27"/>
      <c r="F239" s="150"/>
      <c r="G239" s="29"/>
      <c r="H239" s="29"/>
      <c r="I239" s="29"/>
      <c r="J239" s="29"/>
      <c r="K239" s="29"/>
      <c r="L239" s="38"/>
    </row>
    <row r="240" spans="2:12" ht="14.25" thickBot="1" x14ac:dyDescent="0.35">
      <c r="B240" s="34">
        <v>219</v>
      </c>
      <c r="C240" s="26"/>
      <c r="D240" s="28"/>
      <c r="E240" s="28"/>
      <c r="F240" s="181"/>
      <c r="G240" s="26"/>
      <c r="H240" s="26"/>
      <c r="I240" s="26"/>
      <c r="J240" s="26"/>
      <c r="K240" s="26"/>
      <c r="L240" s="95"/>
    </row>
    <row r="241" spans="2:12" x14ac:dyDescent="0.3">
      <c r="B241" s="32">
        <v>220</v>
      </c>
      <c r="C241" s="30"/>
      <c r="D241" s="31"/>
      <c r="E241" s="31"/>
      <c r="F241" s="151"/>
      <c r="G241" s="30"/>
      <c r="H241" s="30"/>
      <c r="I241" s="30"/>
      <c r="J241" s="30"/>
      <c r="K241" s="30"/>
      <c r="L241" s="120"/>
    </row>
    <row r="242" spans="2:12" x14ac:dyDescent="0.3">
      <c r="B242" s="33">
        <v>221</v>
      </c>
      <c r="C242" s="29"/>
      <c r="D242" s="27"/>
      <c r="E242" s="27"/>
      <c r="F242" s="27"/>
      <c r="G242" s="29"/>
      <c r="H242" s="29"/>
      <c r="I242" s="29"/>
      <c r="J242" s="29"/>
      <c r="K242" s="29"/>
      <c r="L242" s="38"/>
    </row>
    <row r="243" spans="2:12" x14ac:dyDescent="0.3">
      <c r="B243" s="33">
        <v>222</v>
      </c>
      <c r="C243" s="29"/>
      <c r="D243" s="27"/>
      <c r="E243" s="27"/>
      <c r="F243" s="27"/>
      <c r="G243" s="29"/>
      <c r="H243" s="29"/>
      <c r="I243" s="29"/>
      <c r="J243" s="29"/>
      <c r="K243" s="29"/>
      <c r="L243" s="38"/>
    </row>
    <row r="244" spans="2:12" x14ac:dyDescent="0.3">
      <c r="B244" s="33">
        <v>223</v>
      </c>
      <c r="C244" s="29"/>
      <c r="D244" s="27"/>
      <c r="E244" s="27"/>
      <c r="F244" s="27"/>
      <c r="G244" s="29"/>
      <c r="H244" s="29"/>
      <c r="I244" s="29"/>
      <c r="J244" s="29"/>
      <c r="K244" s="29"/>
      <c r="L244" s="38"/>
    </row>
    <row r="245" spans="2:12" x14ac:dyDescent="0.3">
      <c r="B245" s="33">
        <v>224</v>
      </c>
      <c r="C245" s="29"/>
      <c r="D245" s="27"/>
      <c r="E245" s="27"/>
      <c r="F245" s="27"/>
      <c r="G245" s="29"/>
      <c r="H245" s="29"/>
      <c r="I245" s="29"/>
      <c r="J245" s="29"/>
      <c r="K245" s="29"/>
      <c r="L245" s="38"/>
    </row>
    <row r="246" spans="2:12" x14ac:dyDescent="0.3">
      <c r="B246" s="33">
        <v>225</v>
      </c>
      <c r="C246" s="29"/>
      <c r="D246" s="27"/>
      <c r="E246" s="27"/>
      <c r="F246" s="27"/>
      <c r="G246" s="29"/>
      <c r="H246" s="29"/>
      <c r="I246" s="29"/>
      <c r="J246" s="29"/>
      <c r="K246" s="29"/>
      <c r="L246" s="38"/>
    </row>
    <row r="247" spans="2:12" x14ac:dyDescent="0.3">
      <c r="B247" s="33">
        <v>226</v>
      </c>
      <c r="C247" s="29"/>
      <c r="D247" s="27"/>
      <c r="E247" s="145"/>
      <c r="F247" s="150"/>
      <c r="G247" s="29"/>
      <c r="H247" s="29"/>
      <c r="I247" s="29"/>
      <c r="J247" s="29"/>
      <c r="K247" s="29"/>
      <c r="L247" s="38"/>
    </row>
    <row r="248" spans="2:12" x14ac:dyDescent="0.3">
      <c r="B248" s="33">
        <v>227</v>
      </c>
      <c r="C248" s="29"/>
      <c r="D248" s="27"/>
      <c r="E248" s="27"/>
      <c r="F248" s="150"/>
      <c r="G248" s="29"/>
      <c r="H248" s="29"/>
      <c r="I248" s="29"/>
      <c r="J248" s="29"/>
      <c r="K248" s="29"/>
      <c r="L248" s="38"/>
    </row>
    <row r="249" spans="2:12" x14ac:dyDescent="0.3">
      <c r="B249" s="33">
        <v>228</v>
      </c>
      <c r="C249" s="29"/>
      <c r="D249" s="27"/>
      <c r="E249" s="27"/>
      <c r="F249" s="150"/>
      <c r="G249" s="29"/>
      <c r="H249" s="29"/>
      <c r="I249" s="29"/>
      <c r="J249" s="29"/>
      <c r="K249" s="29"/>
      <c r="L249" s="38"/>
    </row>
    <row r="250" spans="2:12" ht="14.25" thickBot="1" x14ac:dyDescent="0.35">
      <c r="B250" s="34">
        <v>229</v>
      </c>
      <c r="C250" s="26"/>
      <c r="D250" s="28"/>
      <c r="E250" s="28"/>
      <c r="F250" s="181"/>
      <c r="G250" s="26"/>
      <c r="H250" s="26"/>
      <c r="I250" s="26"/>
      <c r="J250" s="26"/>
      <c r="K250" s="26"/>
      <c r="L250" s="95"/>
    </row>
    <row r="251" spans="2:12" x14ac:dyDescent="0.3">
      <c r="B251" s="32">
        <v>230</v>
      </c>
      <c r="C251" s="30"/>
      <c r="D251" s="31"/>
      <c r="E251" s="31"/>
      <c r="F251" s="151"/>
      <c r="G251" s="30"/>
      <c r="H251" s="30"/>
      <c r="I251" s="30"/>
      <c r="J251" s="30"/>
      <c r="K251" s="30"/>
      <c r="L251" s="120"/>
    </row>
    <row r="252" spans="2:12" x14ac:dyDescent="0.3">
      <c r="B252" s="33">
        <v>231</v>
      </c>
      <c r="C252" s="29"/>
      <c r="D252" s="27"/>
      <c r="E252" s="27"/>
      <c r="F252" s="27"/>
      <c r="G252" s="29"/>
      <c r="H252" s="29"/>
      <c r="I252" s="29"/>
      <c r="J252" s="29"/>
      <c r="K252" s="29"/>
      <c r="L252" s="38"/>
    </row>
    <row r="253" spans="2:12" x14ac:dyDescent="0.3">
      <c r="B253" s="33">
        <v>232</v>
      </c>
      <c r="C253" s="29"/>
      <c r="D253" s="27"/>
      <c r="E253" s="27"/>
      <c r="F253" s="27"/>
      <c r="G253" s="29"/>
      <c r="H253" s="29"/>
      <c r="I253" s="29"/>
      <c r="J253" s="29"/>
      <c r="K253" s="29"/>
      <c r="L253" s="38"/>
    </row>
    <row r="254" spans="2:12" x14ac:dyDescent="0.3">
      <c r="B254" s="33">
        <v>233</v>
      </c>
      <c r="C254" s="29"/>
      <c r="D254" s="27"/>
      <c r="E254" s="27"/>
      <c r="F254" s="27"/>
      <c r="G254" s="29"/>
      <c r="H254" s="29"/>
      <c r="I254" s="29"/>
      <c r="J254" s="29"/>
      <c r="K254" s="29"/>
      <c r="L254" s="38"/>
    </row>
    <row r="255" spans="2:12" x14ac:dyDescent="0.3">
      <c r="B255" s="33">
        <v>234</v>
      </c>
      <c r="C255" s="29"/>
      <c r="D255" s="27"/>
      <c r="E255" s="27"/>
      <c r="F255" s="27"/>
      <c r="G255" s="29"/>
      <c r="H255" s="29"/>
      <c r="I255" s="29"/>
      <c r="J255" s="29"/>
      <c r="K255" s="29"/>
      <c r="L255" s="38"/>
    </row>
    <row r="256" spans="2:12" x14ac:dyDescent="0.3">
      <c r="B256" s="33">
        <v>235</v>
      </c>
      <c r="C256" s="29"/>
      <c r="D256" s="27"/>
      <c r="E256" s="27"/>
      <c r="F256" s="27"/>
      <c r="G256" s="29"/>
      <c r="H256" s="29"/>
      <c r="I256" s="29"/>
      <c r="J256" s="29"/>
      <c r="K256" s="29"/>
      <c r="L256" s="38"/>
    </row>
    <row r="257" spans="2:12" x14ac:dyDescent="0.3">
      <c r="B257" s="33">
        <v>236</v>
      </c>
      <c r="C257" s="29"/>
      <c r="D257" s="27"/>
      <c r="E257" s="145"/>
      <c r="F257" s="150"/>
      <c r="G257" s="29"/>
      <c r="H257" s="29"/>
      <c r="I257" s="29"/>
      <c r="J257" s="29"/>
      <c r="K257" s="29"/>
      <c r="L257" s="38"/>
    </row>
    <row r="258" spans="2:12" x14ac:dyDescent="0.3">
      <c r="B258" s="33">
        <v>237</v>
      </c>
      <c r="C258" s="29"/>
      <c r="D258" s="27"/>
      <c r="E258" s="27"/>
      <c r="F258" s="150"/>
      <c r="G258" s="29"/>
      <c r="H258" s="29"/>
      <c r="I258" s="29"/>
      <c r="J258" s="29"/>
      <c r="K258" s="29"/>
      <c r="L258" s="38"/>
    </row>
    <row r="259" spans="2:12" x14ac:dyDescent="0.3">
      <c r="B259" s="33">
        <v>238</v>
      </c>
      <c r="C259" s="29"/>
      <c r="D259" s="27"/>
      <c r="E259" s="27"/>
      <c r="F259" s="150"/>
      <c r="G259" s="29"/>
      <c r="H259" s="29"/>
      <c r="I259" s="29"/>
      <c r="J259" s="29"/>
      <c r="K259" s="29"/>
      <c r="L259" s="38"/>
    </row>
    <row r="260" spans="2:12" ht="14.25" thickBot="1" x14ac:dyDescent="0.35">
      <c r="B260" s="34">
        <v>239</v>
      </c>
      <c r="C260" s="26"/>
      <c r="D260" s="28"/>
      <c r="E260" s="28"/>
      <c r="F260" s="181"/>
      <c r="G260" s="26"/>
      <c r="H260" s="26"/>
      <c r="I260" s="26"/>
      <c r="J260" s="26"/>
      <c r="K260" s="26"/>
      <c r="L260" s="95"/>
    </row>
    <row r="261" spans="2:12" x14ac:dyDescent="0.3">
      <c r="B261" s="32">
        <v>240</v>
      </c>
      <c r="C261" s="30"/>
      <c r="D261" s="31"/>
      <c r="E261" s="31"/>
      <c r="F261" s="151"/>
      <c r="G261" s="30"/>
      <c r="H261" s="30"/>
      <c r="I261" s="30"/>
      <c r="J261" s="30"/>
      <c r="K261" s="30"/>
      <c r="L261" s="120"/>
    </row>
    <row r="262" spans="2:12" x14ac:dyDescent="0.3">
      <c r="B262" s="33">
        <v>241</v>
      </c>
      <c r="C262" s="29"/>
      <c r="D262" s="27"/>
      <c r="E262" s="27"/>
      <c r="F262" s="27"/>
      <c r="G262" s="29"/>
      <c r="H262" s="29"/>
      <c r="I262" s="29"/>
      <c r="J262" s="29"/>
      <c r="K262" s="29"/>
      <c r="L262" s="38"/>
    </row>
    <row r="263" spans="2:12" x14ac:dyDescent="0.3">
      <c r="B263" s="33">
        <v>242</v>
      </c>
      <c r="C263" s="29"/>
      <c r="D263" s="27"/>
      <c r="E263" s="27"/>
      <c r="F263" s="27"/>
      <c r="G263" s="29"/>
      <c r="H263" s="29"/>
      <c r="I263" s="29"/>
      <c r="J263" s="29"/>
      <c r="K263" s="29"/>
      <c r="L263" s="38"/>
    </row>
    <row r="264" spans="2:12" x14ac:dyDescent="0.3">
      <c r="B264" s="33">
        <v>243</v>
      </c>
      <c r="C264" s="29"/>
      <c r="D264" s="27"/>
      <c r="E264" s="27"/>
      <c r="F264" s="27"/>
      <c r="G264" s="29"/>
      <c r="H264" s="29"/>
      <c r="I264" s="29"/>
      <c r="J264" s="29"/>
      <c r="K264" s="29"/>
      <c r="L264" s="38"/>
    </row>
    <row r="265" spans="2:12" x14ac:dyDescent="0.3">
      <c r="B265" s="33">
        <v>244</v>
      </c>
      <c r="C265" s="29"/>
      <c r="D265" s="27"/>
      <c r="E265" s="27"/>
      <c r="F265" s="27"/>
      <c r="G265" s="29"/>
      <c r="H265" s="29"/>
      <c r="I265" s="29"/>
      <c r="J265" s="29"/>
      <c r="K265" s="29"/>
      <c r="L265" s="38"/>
    </row>
    <row r="266" spans="2:12" x14ac:dyDescent="0.3">
      <c r="B266" s="33">
        <v>245</v>
      </c>
      <c r="C266" s="29"/>
      <c r="D266" s="27"/>
      <c r="E266" s="27"/>
      <c r="F266" s="27"/>
      <c r="G266" s="29"/>
      <c r="H266" s="29"/>
      <c r="I266" s="29"/>
      <c r="J266" s="29"/>
      <c r="K266" s="29"/>
      <c r="L266" s="38"/>
    </row>
    <row r="267" spans="2:12" x14ac:dyDescent="0.3">
      <c r="B267" s="33">
        <v>246</v>
      </c>
      <c r="C267" s="29"/>
      <c r="D267" s="27"/>
      <c r="E267" s="145"/>
      <c r="F267" s="150"/>
      <c r="G267" s="29"/>
      <c r="H267" s="29"/>
      <c r="I267" s="29"/>
      <c r="J267" s="29"/>
      <c r="K267" s="29"/>
      <c r="L267" s="38"/>
    </row>
    <row r="268" spans="2:12" x14ac:dyDescent="0.3">
      <c r="B268" s="33">
        <v>247</v>
      </c>
      <c r="C268" s="29"/>
      <c r="D268" s="27"/>
      <c r="E268" s="27"/>
      <c r="F268" s="150"/>
      <c r="G268" s="29"/>
      <c r="H268" s="29"/>
      <c r="I268" s="29"/>
      <c r="J268" s="29"/>
      <c r="K268" s="29"/>
      <c r="L268" s="38"/>
    </row>
    <row r="269" spans="2:12" x14ac:dyDescent="0.3">
      <c r="B269" s="33">
        <v>248</v>
      </c>
      <c r="C269" s="29"/>
      <c r="D269" s="27"/>
      <c r="E269" s="27"/>
      <c r="F269" s="150"/>
      <c r="G269" s="29"/>
      <c r="H269" s="29"/>
      <c r="I269" s="29"/>
      <c r="J269" s="29"/>
      <c r="K269" s="29"/>
      <c r="L269" s="38"/>
    </row>
    <row r="270" spans="2:12" ht="14.25" thickBot="1" x14ac:dyDescent="0.35">
      <c r="B270" s="34">
        <v>249</v>
      </c>
      <c r="C270" s="26"/>
      <c r="D270" s="28"/>
      <c r="E270" s="28"/>
      <c r="F270" s="181"/>
      <c r="G270" s="26"/>
      <c r="H270" s="26"/>
      <c r="I270" s="26"/>
      <c r="J270" s="26"/>
      <c r="K270" s="26"/>
      <c r="L270" s="95"/>
    </row>
    <row r="271" spans="2:12" x14ac:dyDescent="0.3">
      <c r="B271" s="32">
        <v>250</v>
      </c>
      <c r="C271" s="30"/>
      <c r="D271" s="31"/>
      <c r="E271" s="31"/>
      <c r="F271" s="151"/>
      <c r="G271" s="30"/>
      <c r="H271" s="30"/>
      <c r="I271" s="30"/>
      <c r="J271" s="30"/>
      <c r="K271" s="30"/>
      <c r="L271" s="120"/>
    </row>
    <row r="272" spans="2:12" x14ac:dyDescent="0.3">
      <c r="B272" s="33">
        <v>251</v>
      </c>
      <c r="C272" s="29"/>
      <c r="D272" s="27"/>
      <c r="E272" s="27"/>
      <c r="F272" s="27"/>
      <c r="G272" s="29"/>
      <c r="H272" s="29"/>
      <c r="I272" s="29"/>
      <c r="J272" s="29"/>
      <c r="K272" s="29"/>
      <c r="L272" s="38"/>
    </row>
    <row r="273" spans="2:12" x14ac:dyDescent="0.3">
      <c r="B273" s="33">
        <v>252</v>
      </c>
      <c r="C273" s="29"/>
      <c r="D273" s="27"/>
      <c r="E273" s="27"/>
      <c r="F273" s="27"/>
      <c r="G273" s="29"/>
      <c r="H273" s="29"/>
      <c r="I273" s="29"/>
      <c r="J273" s="29"/>
      <c r="K273" s="29"/>
      <c r="L273" s="38"/>
    </row>
    <row r="274" spans="2:12" x14ac:dyDescent="0.3">
      <c r="B274" s="33">
        <v>253</v>
      </c>
      <c r="C274" s="29"/>
      <c r="D274" s="27"/>
      <c r="E274" s="27"/>
      <c r="F274" s="27"/>
      <c r="G274" s="29"/>
      <c r="H274" s="29"/>
      <c r="I274" s="29"/>
      <c r="J274" s="29"/>
      <c r="K274" s="29"/>
      <c r="L274" s="38"/>
    </row>
    <row r="275" spans="2:12" ht="14.25" thickBot="1" x14ac:dyDescent="0.35">
      <c r="B275" s="34">
        <v>254</v>
      </c>
      <c r="C275" s="26"/>
      <c r="D275" s="28"/>
      <c r="E275" s="28"/>
      <c r="F275" s="28"/>
      <c r="G275" s="26"/>
      <c r="H275" s="26"/>
      <c r="I275" s="26"/>
      <c r="J275" s="26"/>
      <c r="K275" s="26"/>
      <c r="L275" s="95"/>
    </row>
  </sheetData>
  <mergeCells count="30">
    <mergeCell ref="G19:L19"/>
    <mergeCell ref="B19:B20"/>
    <mergeCell ref="C19:C20"/>
    <mergeCell ref="D19:D20"/>
    <mergeCell ref="E19:E20"/>
    <mergeCell ref="F19:F20"/>
    <mergeCell ref="C21:C28"/>
    <mergeCell ref="C29:C32"/>
    <mergeCell ref="C33:C34"/>
    <mergeCell ref="M49:M54"/>
    <mergeCell ref="C39:C40"/>
    <mergeCell ref="C53:C56"/>
    <mergeCell ref="C49:C52"/>
    <mergeCell ref="C45:C48"/>
    <mergeCell ref="C41:C44"/>
    <mergeCell ref="C109:C112"/>
    <mergeCell ref="C113:C114"/>
    <mergeCell ref="C35:C37"/>
    <mergeCell ref="C69:C72"/>
    <mergeCell ref="C65:C68"/>
    <mergeCell ref="C97:C100"/>
    <mergeCell ref="C101:C104"/>
    <mergeCell ref="C105:C108"/>
    <mergeCell ref="C81:C84"/>
    <mergeCell ref="C85:C88"/>
    <mergeCell ref="C89:C92"/>
    <mergeCell ref="C93:C96"/>
    <mergeCell ref="C73:C74"/>
    <mergeCell ref="C61:C64"/>
    <mergeCell ref="C57:C60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3470-AC11-41BB-802C-7803523A2FB4}">
  <dimension ref="B2:C25"/>
  <sheetViews>
    <sheetView workbookViewId="0">
      <selection activeCell="D19" sqref="D19"/>
    </sheetView>
  </sheetViews>
  <sheetFormatPr defaultColWidth="8.75" defaultRowHeight="13.5" x14ac:dyDescent="0.3"/>
  <cols>
    <col min="1" max="1" width="8.75" style="1"/>
    <col min="2" max="2" width="5.75" style="1" customWidth="1"/>
    <col min="3" max="3" width="20.75" style="1" customWidth="1"/>
    <col min="4" max="4" width="60.75" style="1" customWidth="1"/>
    <col min="5" max="5" width="50.75" style="1" customWidth="1"/>
    <col min="6" max="16384" width="8.75" style="1"/>
  </cols>
  <sheetData>
    <row r="2" spans="2:3" x14ac:dyDescent="0.3">
      <c r="B2" s="4" t="s">
        <v>1042</v>
      </c>
      <c r="C2" s="4"/>
    </row>
    <row r="3" spans="2:3" x14ac:dyDescent="0.3">
      <c r="B3" s="4"/>
      <c r="C3" s="4"/>
    </row>
    <row r="4" spans="2:3" x14ac:dyDescent="0.3">
      <c r="B4" s="2" t="s">
        <v>1043</v>
      </c>
    </row>
    <row r="5" spans="2:3" x14ac:dyDescent="0.3">
      <c r="B5" s="1" t="s">
        <v>1044</v>
      </c>
    </row>
    <row r="6" spans="2:3" x14ac:dyDescent="0.3">
      <c r="B6" s="1" t="s">
        <v>1045</v>
      </c>
    </row>
    <row r="7" spans="2:3" x14ac:dyDescent="0.3">
      <c r="B7" s="1" t="s">
        <v>1046</v>
      </c>
    </row>
    <row r="8" spans="2:3" x14ac:dyDescent="0.3">
      <c r="B8" s="1" t="s">
        <v>1047</v>
      </c>
    </row>
    <row r="9" spans="2:3" x14ac:dyDescent="0.3">
      <c r="B9" s="1" t="s">
        <v>1048</v>
      </c>
    </row>
    <row r="11" spans="2:3" x14ac:dyDescent="0.3">
      <c r="B11" s="2" t="s">
        <v>1049</v>
      </c>
    </row>
    <row r="12" spans="2:3" x14ac:dyDescent="0.3">
      <c r="B12" s="1" t="s">
        <v>2142</v>
      </c>
    </row>
    <row r="13" spans="2:3" x14ac:dyDescent="0.3">
      <c r="B13" s="1" t="s">
        <v>2144</v>
      </c>
    </row>
    <row r="14" spans="2:3" x14ac:dyDescent="0.3">
      <c r="B14" s="1" t="s">
        <v>2143</v>
      </c>
    </row>
    <row r="15" spans="2:3" x14ac:dyDescent="0.3">
      <c r="B15" s="1" t="s">
        <v>2145</v>
      </c>
    </row>
    <row r="16" spans="2:3" x14ac:dyDescent="0.3">
      <c r="B16" s="1" t="s">
        <v>1050</v>
      </c>
    </row>
    <row r="17" spans="2:2" x14ac:dyDescent="0.3">
      <c r="B17" s="1" t="s">
        <v>1051</v>
      </c>
    </row>
    <row r="18" spans="2:2" x14ac:dyDescent="0.3">
      <c r="B18" s="1" t="s">
        <v>1052</v>
      </c>
    </row>
    <row r="19" spans="2:2" x14ac:dyDescent="0.3">
      <c r="B19" s="1" t="s">
        <v>1053</v>
      </c>
    </row>
    <row r="21" spans="2:2" x14ac:dyDescent="0.3">
      <c r="B21" s="2" t="s">
        <v>1054</v>
      </c>
    </row>
    <row r="22" spans="2:2" x14ac:dyDescent="0.3">
      <c r="B22" s="1" t="s">
        <v>2146</v>
      </c>
    </row>
    <row r="24" spans="2:2" x14ac:dyDescent="0.3">
      <c r="B24" s="2" t="s">
        <v>1055</v>
      </c>
    </row>
    <row r="25" spans="2:2" x14ac:dyDescent="0.3">
      <c r="B25" s="1" t="s">
        <v>2147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7EF8-6FF3-4B74-87C0-D0B40A10F657}">
  <dimension ref="B2:BJ212"/>
  <sheetViews>
    <sheetView zoomScale="85" zoomScaleNormal="85" workbookViewId="0">
      <selection activeCell="Q112" sqref="Q112"/>
    </sheetView>
  </sheetViews>
  <sheetFormatPr defaultColWidth="8.75" defaultRowHeight="13.5" x14ac:dyDescent="0.3"/>
  <cols>
    <col min="1" max="1" width="2.25" style="1" customWidth="1"/>
    <col min="2" max="3" width="8.75" style="1"/>
    <col min="4" max="98" width="2.75" style="1" customWidth="1"/>
    <col min="99" max="16384" width="8.75" style="1"/>
  </cols>
  <sheetData>
    <row r="2" spans="3:18" x14ac:dyDescent="0.3">
      <c r="C2" s="4" t="s">
        <v>815</v>
      </c>
    </row>
    <row r="4" spans="3:18" x14ac:dyDescent="0.3">
      <c r="C4" s="2" t="s">
        <v>816</v>
      </c>
    </row>
    <row r="5" spans="3:18" x14ac:dyDescent="0.3">
      <c r="C5" s="2" t="s">
        <v>817</v>
      </c>
    </row>
    <row r="6" spans="3:18" x14ac:dyDescent="0.3">
      <c r="C6" s="1" t="s">
        <v>818</v>
      </c>
    </row>
    <row r="7" spans="3:18" x14ac:dyDescent="0.3">
      <c r="C7" s="1" t="s">
        <v>819</v>
      </c>
      <c r="D7" s="1" t="s">
        <v>1062</v>
      </c>
      <c r="R7" s="1" t="s">
        <v>1059</v>
      </c>
    </row>
    <row r="8" spans="3:18" x14ac:dyDescent="0.3">
      <c r="D8" s="1" t="s">
        <v>1063</v>
      </c>
      <c r="R8" s="1" t="s">
        <v>1059</v>
      </c>
    </row>
    <row r="9" spans="3:18" x14ac:dyDescent="0.3">
      <c r="D9" s="1" t="s">
        <v>1064</v>
      </c>
      <c r="R9" s="1" t="s">
        <v>1059</v>
      </c>
    </row>
    <row r="10" spans="3:18" x14ac:dyDescent="0.3">
      <c r="D10" s="1" t="s">
        <v>1065</v>
      </c>
      <c r="R10" s="1" t="s">
        <v>1059</v>
      </c>
    </row>
    <row r="11" spans="3:18" x14ac:dyDescent="0.3">
      <c r="C11" s="1" t="s">
        <v>1066</v>
      </c>
      <c r="R11" s="1" t="s">
        <v>821</v>
      </c>
    </row>
    <row r="12" spans="3:18" x14ac:dyDescent="0.3">
      <c r="C12" s="1" t="s">
        <v>1067</v>
      </c>
      <c r="R12" s="1" t="s">
        <v>821</v>
      </c>
    </row>
    <row r="13" spans="3:18" x14ac:dyDescent="0.3">
      <c r="C13" s="1" t="s">
        <v>820</v>
      </c>
      <c r="R13" s="1" t="s">
        <v>821</v>
      </c>
    </row>
    <row r="14" spans="3:18" x14ac:dyDescent="0.3">
      <c r="C14" s="1" t="s">
        <v>822</v>
      </c>
      <c r="R14" s="1" t="s">
        <v>821</v>
      </c>
    </row>
    <row r="16" spans="3:18" x14ac:dyDescent="0.3">
      <c r="C16" s="2" t="s">
        <v>823</v>
      </c>
    </row>
    <row r="17" spans="3:29" x14ac:dyDescent="0.3">
      <c r="C17" s="1" t="s">
        <v>2148</v>
      </c>
    </row>
    <row r="18" spans="3:29" x14ac:dyDescent="0.3">
      <c r="E18" s="1" t="s">
        <v>824</v>
      </c>
    </row>
    <row r="19" spans="3:29" x14ac:dyDescent="0.3">
      <c r="E19" s="1" t="s">
        <v>825</v>
      </c>
    </row>
    <row r="21" spans="3:29" ht="90" customHeight="1" x14ac:dyDescent="0.3">
      <c r="D21" s="516" t="s">
        <v>826</v>
      </c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17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</row>
    <row r="23" spans="3:29" x14ac:dyDescent="0.3">
      <c r="C23" s="1" t="s">
        <v>1060</v>
      </c>
    </row>
    <row r="24" spans="3:29" x14ac:dyDescent="0.3">
      <c r="E24" s="1" t="s">
        <v>1061</v>
      </c>
    </row>
    <row r="25" spans="3:29" x14ac:dyDescent="0.3">
      <c r="E25" s="180" t="s">
        <v>1068</v>
      </c>
    </row>
    <row r="27" spans="3:29" ht="90" customHeight="1" x14ac:dyDescent="0.3">
      <c r="D27" s="516" t="s">
        <v>827</v>
      </c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17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</row>
    <row r="30" spans="3:29" x14ac:dyDescent="0.3">
      <c r="C30" s="2" t="s">
        <v>828</v>
      </c>
    </row>
    <row r="31" spans="3:29" x14ac:dyDescent="0.3">
      <c r="C31" s="2" t="s">
        <v>829</v>
      </c>
    </row>
    <row r="32" spans="3:29" x14ac:dyDescent="0.3">
      <c r="C32" s="85" t="s">
        <v>830</v>
      </c>
    </row>
    <row r="33" spans="3:34" x14ac:dyDescent="0.3">
      <c r="C33" s="85" t="s">
        <v>831</v>
      </c>
    </row>
    <row r="34" spans="3:34" x14ac:dyDescent="0.3">
      <c r="C34" s="86" t="s">
        <v>832</v>
      </c>
      <c r="P34" s="1" t="s">
        <v>833</v>
      </c>
    </row>
    <row r="35" spans="3:34" x14ac:dyDescent="0.3">
      <c r="C35" s="85" t="s">
        <v>834</v>
      </c>
    </row>
    <row r="36" spans="3:34" x14ac:dyDescent="0.3">
      <c r="C36" s="85"/>
    </row>
    <row r="37" spans="3:34" x14ac:dyDescent="0.3">
      <c r="C37" s="2" t="s">
        <v>835</v>
      </c>
    </row>
    <row r="38" spans="3:34" x14ac:dyDescent="0.3">
      <c r="C38" s="2" t="s">
        <v>836</v>
      </c>
    </row>
    <row r="39" spans="3:34" ht="14.25" thickBot="1" x14ac:dyDescent="0.35"/>
    <row r="40" spans="3:34" ht="14.25" thickBot="1" x14ac:dyDescent="0.35">
      <c r="C40" s="161" t="s">
        <v>837</v>
      </c>
      <c r="G40" s="518">
        <v>13</v>
      </c>
      <c r="H40" s="514"/>
      <c r="I40" s="514">
        <v>12</v>
      </c>
      <c r="J40" s="519"/>
      <c r="K40" s="518">
        <v>11</v>
      </c>
      <c r="L40" s="514"/>
      <c r="M40" s="514">
        <v>10</v>
      </c>
      <c r="N40" s="514"/>
      <c r="O40" s="514">
        <v>9</v>
      </c>
      <c r="P40" s="514"/>
      <c r="Q40" s="514">
        <v>8</v>
      </c>
      <c r="R40" s="515"/>
      <c r="S40" s="518">
        <v>7</v>
      </c>
      <c r="T40" s="514"/>
      <c r="U40" s="514">
        <v>6</v>
      </c>
      <c r="V40" s="514"/>
      <c r="W40" s="514">
        <v>5</v>
      </c>
      <c r="X40" s="514"/>
      <c r="Y40" s="514">
        <v>4</v>
      </c>
      <c r="Z40" s="515"/>
      <c r="AA40" s="518">
        <v>3</v>
      </c>
      <c r="AB40" s="514"/>
      <c r="AC40" s="514">
        <v>2</v>
      </c>
      <c r="AD40" s="514"/>
      <c r="AE40" s="514">
        <v>1</v>
      </c>
      <c r="AF40" s="514"/>
      <c r="AG40" s="514">
        <v>0</v>
      </c>
      <c r="AH40" s="515"/>
    </row>
    <row r="41" spans="3:34" x14ac:dyDescent="0.3">
      <c r="G41" s="520" t="s">
        <v>838</v>
      </c>
      <c r="H41" s="521"/>
      <c r="I41" s="521" t="s">
        <v>839</v>
      </c>
      <c r="J41" s="528"/>
      <c r="K41" s="520" t="s">
        <v>839</v>
      </c>
      <c r="L41" s="521"/>
      <c r="M41" s="521" t="s">
        <v>839</v>
      </c>
      <c r="N41" s="521"/>
      <c r="O41" s="521" t="s">
        <v>840</v>
      </c>
      <c r="P41" s="521"/>
      <c r="Q41" s="521" t="s">
        <v>840</v>
      </c>
      <c r="R41" s="522"/>
      <c r="S41" s="520" t="s">
        <v>840</v>
      </c>
      <c r="T41" s="521"/>
      <c r="U41" s="521" t="s">
        <v>841</v>
      </c>
      <c r="V41" s="521"/>
      <c r="W41" s="521" t="s">
        <v>842</v>
      </c>
      <c r="X41" s="521"/>
      <c r="Y41" s="521" t="s">
        <v>842</v>
      </c>
      <c r="Z41" s="522"/>
      <c r="AA41" s="520" t="s">
        <v>842</v>
      </c>
      <c r="AB41" s="521"/>
      <c r="AC41" s="521" t="s">
        <v>843</v>
      </c>
      <c r="AD41" s="521"/>
      <c r="AE41" s="521" t="s">
        <v>843</v>
      </c>
      <c r="AF41" s="521"/>
      <c r="AG41" s="521" t="s">
        <v>844</v>
      </c>
      <c r="AH41" s="522"/>
    </row>
    <row r="42" spans="3:34" ht="14.25" thickBot="1" x14ac:dyDescent="0.35">
      <c r="G42" s="526">
        <v>1</v>
      </c>
      <c r="H42" s="523"/>
      <c r="I42" s="523">
        <v>1</v>
      </c>
      <c r="J42" s="527"/>
      <c r="K42" s="525">
        <v>1</v>
      </c>
      <c r="L42" s="523"/>
      <c r="M42" s="523">
        <v>0</v>
      </c>
      <c r="N42" s="523"/>
      <c r="O42" s="523">
        <v>0</v>
      </c>
      <c r="P42" s="523"/>
      <c r="Q42" s="523"/>
      <c r="R42" s="524"/>
      <c r="S42" s="525"/>
      <c r="T42" s="523"/>
      <c r="U42" s="523">
        <v>1</v>
      </c>
      <c r="V42" s="523"/>
      <c r="W42" s="523">
        <v>0</v>
      </c>
      <c r="X42" s="523"/>
      <c r="Y42" s="523">
        <v>0</v>
      </c>
      <c r="Z42" s="524"/>
      <c r="AA42" s="525">
        <v>1</v>
      </c>
      <c r="AB42" s="523"/>
      <c r="AC42" s="523">
        <v>0</v>
      </c>
      <c r="AD42" s="523"/>
      <c r="AE42" s="523">
        <v>0</v>
      </c>
      <c r="AF42" s="523"/>
      <c r="AG42" s="523">
        <v>1</v>
      </c>
      <c r="AH42" s="524"/>
    </row>
    <row r="43" spans="3:34" ht="81" customHeight="1" x14ac:dyDescent="0.3">
      <c r="G43" s="534" t="s">
        <v>845</v>
      </c>
      <c r="H43" s="535"/>
      <c r="I43" s="480" t="s">
        <v>846</v>
      </c>
      <c r="J43" s="461"/>
      <c r="K43" s="461"/>
      <c r="L43" s="461"/>
      <c r="M43" s="461"/>
      <c r="N43" s="461"/>
      <c r="O43" s="536" t="s">
        <v>847</v>
      </c>
      <c r="P43" s="466"/>
      <c r="Q43" s="466"/>
      <c r="R43" s="466"/>
      <c r="S43" s="466"/>
      <c r="T43" s="466"/>
      <c r="U43" s="480" t="s">
        <v>848</v>
      </c>
      <c r="V43" s="461"/>
      <c r="W43" s="536" t="s">
        <v>849</v>
      </c>
      <c r="X43" s="466"/>
      <c r="Y43" s="466"/>
      <c r="Z43" s="466"/>
      <c r="AA43" s="466"/>
      <c r="AB43" s="466"/>
      <c r="AC43" s="536" t="s">
        <v>850</v>
      </c>
      <c r="AD43" s="466"/>
      <c r="AE43" s="466"/>
      <c r="AF43" s="466"/>
      <c r="AG43" s="480" t="s">
        <v>851</v>
      </c>
      <c r="AH43" s="461"/>
    </row>
    <row r="44" spans="3:34" x14ac:dyDescent="0.3">
      <c r="C44" s="139" t="s">
        <v>852</v>
      </c>
      <c r="R44" s="96"/>
    </row>
    <row r="45" spans="3:34" x14ac:dyDescent="0.3">
      <c r="C45" s="139" t="s">
        <v>853</v>
      </c>
      <c r="R45" s="96"/>
    </row>
    <row r="46" spans="3:34" x14ac:dyDescent="0.3">
      <c r="C46" s="139"/>
      <c r="R46" s="96"/>
    </row>
    <row r="47" spans="3:34" x14ac:dyDescent="0.3">
      <c r="C47" s="2" t="s">
        <v>854</v>
      </c>
    </row>
    <row r="48" spans="3:34" x14ac:dyDescent="0.3">
      <c r="C48" s="1" t="s">
        <v>855</v>
      </c>
    </row>
    <row r="49" spans="3:62" x14ac:dyDescent="0.3">
      <c r="C49" s="1" t="s">
        <v>856</v>
      </c>
    </row>
    <row r="51" spans="3:62" x14ac:dyDescent="0.3">
      <c r="C51" s="2" t="s">
        <v>857</v>
      </c>
      <c r="R51" s="96"/>
    </row>
    <row r="52" spans="3:62" x14ac:dyDescent="0.3">
      <c r="C52" s="96" t="s">
        <v>858</v>
      </c>
    </row>
    <row r="53" spans="3:62" x14ac:dyDescent="0.3">
      <c r="C53" s="96" t="s">
        <v>859</v>
      </c>
    </row>
    <row r="54" spans="3:62" x14ac:dyDescent="0.3">
      <c r="C54" s="96" t="s">
        <v>860</v>
      </c>
    </row>
    <row r="56" spans="3:62" x14ac:dyDescent="0.3">
      <c r="Z56" s="1" t="s">
        <v>1072</v>
      </c>
    </row>
    <row r="57" spans="3:62" x14ac:dyDescent="0.3">
      <c r="K57" s="1" t="s">
        <v>1071</v>
      </c>
    </row>
    <row r="58" spans="3:62" x14ac:dyDescent="0.3">
      <c r="J58" s="1" t="s">
        <v>1070</v>
      </c>
    </row>
    <row r="59" spans="3:62" ht="14.25" thickBot="1" x14ac:dyDescent="0.35"/>
    <row r="60" spans="3:62" ht="18" customHeight="1" thickBot="1" x14ac:dyDescent="0.35">
      <c r="C60" s="1" t="s">
        <v>861</v>
      </c>
      <c r="E60" s="164"/>
      <c r="F60" s="164"/>
      <c r="G60" s="529" t="s">
        <v>865</v>
      </c>
      <c r="H60" s="446"/>
      <c r="I60" s="530" t="s">
        <v>862</v>
      </c>
      <c r="J60" s="531"/>
      <c r="K60" s="532" t="s">
        <v>863</v>
      </c>
      <c r="L60" s="533"/>
      <c r="M60" s="555" t="s">
        <v>864</v>
      </c>
      <c r="N60" s="556"/>
      <c r="O60" s="164"/>
      <c r="P60" s="164"/>
      <c r="Q60" s="164"/>
      <c r="R60" s="164"/>
      <c r="S60" s="529" t="s">
        <v>865</v>
      </c>
      <c r="T60" s="446"/>
      <c r="U60" s="530" t="s">
        <v>862</v>
      </c>
      <c r="V60" s="531"/>
      <c r="W60" s="532" t="s">
        <v>863</v>
      </c>
      <c r="X60" s="533"/>
      <c r="Y60" s="555" t="s">
        <v>864</v>
      </c>
      <c r="Z60" s="556"/>
      <c r="AA60" s="164"/>
      <c r="AB60" s="164"/>
      <c r="AC60" s="164"/>
      <c r="AD60" s="164"/>
      <c r="AE60" s="529" t="s">
        <v>865</v>
      </c>
      <c r="AF60" s="446"/>
      <c r="AG60" s="530" t="s">
        <v>862</v>
      </c>
      <c r="AH60" s="531"/>
      <c r="AI60" s="532" t="s">
        <v>863</v>
      </c>
      <c r="AJ60" s="533"/>
      <c r="AK60" s="555" t="s">
        <v>864</v>
      </c>
      <c r="AL60" s="556"/>
      <c r="AM60" s="164"/>
      <c r="AN60" s="164"/>
      <c r="AO60" s="164"/>
      <c r="AP60" s="164"/>
      <c r="AQ60" s="529" t="s">
        <v>865</v>
      </c>
      <c r="AR60" s="446"/>
      <c r="AS60" s="530" t="s">
        <v>862</v>
      </c>
      <c r="AT60" s="531"/>
      <c r="AU60" s="532" t="s">
        <v>863</v>
      </c>
      <c r="AV60" s="533"/>
      <c r="AW60" s="555" t="s">
        <v>864</v>
      </c>
      <c r="AX60" s="556"/>
      <c r="AY60" s="164"/>
      <c r="AZ60" s="164"/>
      <c r="BA60" s="164"/>
      <c r="BB60" s="164"/>
      <c r="BC60" s="529" t="s">
        <v>865</v>
      </c>
      <c r="BD60" s="446"/>
      <c r="BE60" s="530" t="s">
        <v>862</v>
      </c>
      <c r="BF60" s="531"/>
      <c r="BG60" s="532" t="s">
        <v>863</v>
      </c>
      <c r="BH60" s="533"/>
      <c r="BI60" s="555" t="s">
        <v>864</v>
      </c>
      <c r="BJ60" s="556"/>
    </row>
    <row r="63" spans="3:62" x14ac:dyDescent="0.3">
      <c r="W63" s="1" t="s">
        <v>1070</v>
      </c>
    </row>
    <row r="64" spans="3:62" ht="14.25" thickBot="1" x14ac:dyDescent="0.35"/>
    <row r="65" spans="3:58" ht="14.25" thickBot="1" x14ac:dyDescent="0.35">
      <c r="C65" s="9" t="s">
        <v>866</v>
      </c>
      <c r="F65" s="165"/>
      <c r="G65" s="166"/>
      <c r="H65" s="167"/>
      <c r="I65" s="167"/>
      <c r="J65" s="167"/>
      <c r="K65" s="167"/>
      <c r="L65" s="167"/>
      <c r="M65" s="167"/>
      <c r="N65" s="164"/>
      <c r="O65" s="168"/>
      <c r="P65" s="166"/>
      <c r="Q65" s="167"/>
      <c r="R65" s="167"/>
      <c r="S65" s="167"/>
      <c r="T65" s="167"/>
      <c r="U65" s="167"/>
      <c r="V65" s="167"/>
      <c r="W65" s="164"/>
      <c r="X65" s="168"/>
      <c r="Y65" s="166"/>
      <c r="Z65" s="167"/>
      <c r="AA65" s="167"/>
      <c r="AB65" s="167"/>
      <c r="AC65" s="167"/>
      <c r="AD65" s="167"/>
      <c r="AE65" s="167"/>
      <c r="AF65" s="164"/>
      <c r="AG65" s="168"/>
      <c r="AH65" s="166"/>
      <c r="AI65" s="167"/>
      <c r="AJ65" s="167"/>
      <c r="AK65" s="167"/>
      <c r="AL65" s="167"/>
      <c r="AM65" s="167"/>
      <c r="AN65" s="167"/>
      <c r="AO65" s="164"/>
      <c r="AP65" s="169"/>
      <c r="AQ65" s="170"/>
      <c r="AR65" s="170"/>
    </row>
    <row r="66" spans="3:58" ht="7.9" customHeight="1" thickBot="1" x14ac:dyDescent="0.35"/>
    <row r="67" spans="3:58" ht="18" customHeight="1" x14ac:dyDescent="0.3">
      <c r="C67" s="9" t="s">
        <v>867</v>
      </c>
      <c r="H67" s="537" t="s">
        <v>1069</v>
      </c>
      <c r="I67" s="538"/>
      <c r="J67" s="538"/>
      <c r="K67" s="538"/>
      <c r="L67" s="538"/>
      <c r="M67" s="539"/>
      <c r="Q67" s="543" t="s">
        <v>868</v>
      </c>
      <c r="R67" s="544"/>
      <c r="S67" s="544"/>
      <c r="T67" s="544"/>
      <c r="U67" s="544"/>
      <c r="V67" s="545"/>
      <c r="Z67" s="549" t="s">
        <v>869</v>
      </c>
      <c r="AA67" s="550"/>
      <c r="AB67" s="550"/>
      <c r="AC67" s="550"/>
      <c r="AD67" s="550"/>
      <c r="AE67" s="551"/>
      <c r="AI67" s="578" t="s">
        <v>870</v>
      </c>
      <c r="AJ67" s="579"/>
      <c r="AK67" s="579"/>
      <c r="AL67" s="579"/>
      <c r="AM67" s="579"/>
      <c r="AN67" s="580"/>
    </row>
    <row r="68" spans="3:58" ht="17.45" customHeight="1" thickBot="1" x14ac:dyDescent="0.35">
      <c r="H68" s="540"/>
      <c r="I68" s="541"/>
      <c r="J68" s="541"/>
      <c r="K68" s="541"/>
      <c r="L68" s="541"/>
      <c r="M68" s="542"/>
      <c r="Q68" s="546"/>
      <c r="R68" s="547"/>
      <c r="S68" s="547"/>
      <c r="T68" s="547"/>
      <c r="U68" s="547"/>
      <c r="V68" s="548"/>
      <c r="Z68" s="552"/>
      <c r="AA68" s="553"/>
      <c r="AB68" s="553"/>
      <c r="AC68" s="553"/>
      <c r="AD68" s="553"/>
      <c r="AE68" s="554"/>
      <c r="AI68" s="581"/>
      <c r="AJ68" s="582"/>
      <c r="AK68" s="582"/>
      <c r="AL68" s="582"/>
      <c r="AM68" s="582"/>
      <c r="AN68" s="583"/>
    </row>
    <row r="70" spans="3:58" x14ac:dyDescent="0.3">
      <c r="L70" s="86" t="s">
        <v>871</v>
      </c>
    </row>
    <row r="71" spans="3:58" ht="14.25" thickBot="1" x14ac:dyDescent="0.35">
      <c r="S71" s="86" t="s">
        <v>1073</v>
      </c>
      <c r="AX71" s="86" t="s">
        <v>872</v>
      </c>
    </row>
    <row r="72" spans="3:58" ht="7.9" customHeight="1" x14ac:dyDescent="0.3">
      <c r="F72" s="171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3"/>
      <c r="AT72" s="174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</row>
    <row r="73" spans="3:58" ht="7.9" customHeight="1" thickBot="1" x14ac:dyDescent="0.35"/>
    <row r="74" spans="3:58" ht="14.25" thickBot="1" x14ac:dyDescent="0.35">
      <c r="C74" s="9" t="s">
        <v>866</v>
      </c>
      <c r="F74" s="165"/>
      <c r="G74" s="166"/>
      <c r="H74" s="164"/>
      <c r="I74" s="164"/>
      <c r="J74" s="164"/>
      <c r="K74" s="164"/>
      <c r="L74" s="168"/>
      <c r="M74" s="166"/>
      <c r="N74" s="164"/>
      <c r="O74" s="164"/>
      <c r="P74" s="164"/>
      <c r="Q74" s="164"/>
      <c r="R74" s="168"/>
      <c r="S74" s="166"/>
      <c r="T74" s="164"/>
      <c r="U74" s="164"/>
      <c r="V74" s="164"/>
      <c r="W74" s="164"/>
      <c r="X74" s="168"/>
      <c r="Y74" s="166"/>
      <c r="Z74" s="164"/>
      <c r="AA74" s="164"/>
      <c r="AB74" s="164"/>
      <c r="AC74" s="164"/>
      <c r="AD74" s="168"/>
      <c r="AE74" s="166"/>
      <c r="AF74" s="164"/>
      <c r="AG74" s="164"/>
      <c r="AH74" s="164"/>
      <c r="AI74" s="164"/>
      <c r="AJ74" s="168"/>
      <c r="AK74" s="166"/>
      <c r="AL74" s="164"/>
      <c r="AM74" s="168"/>
      <c r="AN74" s="166"/>
      <c r="AO74" s="164"/>
      <c r="AP74" s="164"/>
      <c r="AQ74" s="164"/>
      <c r="AR74" s="164"/>
      <c r="AS74" s="169"/>
      <c r="AT74" s="165"/>
      <c r="AU74" s="166"/>
      <c r="AV74" s="164"/>
      <c r="AW74" s="164"/>
      <c r="AX74" s="164"/>
      <c r="AY74" s="164"/>
      <c r="AZ74" s="168"/>
      <c r="BA74" s="166"/>
      <c r="BB74" s="164"/>
      <c r="BC74" s="164"/>
      <c r="BD74" s="164"/>
      <c r="BE74" s="164"/>
      <c r="BF74" s="168"/>
    </row>
    <row r="75" spans="3:58" ht="7.9" customHeight="1" thickBot="1" x14ac:dyDescent="0.35"/>
    <row r="76" spans="3:58" ht="18" customHeight="1" x14ac:dyDescent="0.3">
      <c r="C76" s="9" t="s">
        <v>867</v>
      </c>
      <c r="H76" s="557" t="s">
        <v>1074</v>
      </c>
      <c r="I76" s="558"/>
      <c r="J76" s="559"/>
      <c r="N76" s="557" t="s">
        <v>1075</v>
      </c>
      <c r="O76" s="558"/>
      <c r="P76" s="559"/>
      <c r="T76" s="537" t="s">
        <v>1076</v>
      </c>
      <c r="U76" s="563"/>
      <c r="V76" s="564"/>
      <c r="Z76" s="537" t="s">
        <v>1077</v>
      </c>
      <c r="AA76" s="563"/>
      <c r="AB76" s="564"/>
      <c r="AF76" s="537" t="s">
        <v>1078</v>
      </c>
      <c r="AG76" s="563"/>
      <c r="AH76" s="564"/>
      <c r="AO76" s="537" t="s">
        <v>1079</v>
      </c>
      <c r="AP76" s="563"/>
      <c r="AQ76" s="564"/>
      <c r="AV76" s="557" t="s">
        <v>873</v>
      </c>
      <c r="AW76" s="558"/>
      <c r="AX76" s="559"/>
      <c r="BB76" s="557" t="s">
        <v>874</v>
      </c>
      <c r="BC76" s="558"/>
      <c r="BD76" s="559"/>
    </row>
    <row r="77" spans="3:58" ht="14.25" thickBot="1" x14ac:dyDescent="0.35">
      <c r="H77" s="560"/>
      <c r="I77" s="561"/>
      <c r="J77" s="562"/>
      <c r="N77" s="560"/>
      <c r="O77" s="561"/>
      <c r="P77" s="562"/>
      <c r="T77" s="565"/>
      <c r="U77" s="566"/>
      <c r="V77" s="567"/>
      <c r="Z77" s="565"/>
      <c r="AA77" s="566"/>
      <c r="AB77" s="567"/>
      <c r="AF77" s="565"/>
      <c r="AG77" s="566"/>
      <c r="AH77" s="567"/>
      <c r="AO77" s="565"/>
      <c r="AP77" s="566"/>
      <c r="AQ77" s="567"/>
      <c r="AV77" s="560"/>
      <c r="AW77" s="561"/>
      <c r="AX77" s="562"/>
      <c r="BB77" s="560"/>
      <c r="BC77" s="561"/>
      <c r="BD77" s="562"/>
    </row>
    <row r="79" spans="3:58" x14ac:dyDescent="0.3">
      <c r="H79" s="1" t="s">
        <v>875</v>
      </c>
      <c r="N79" s="1" t="s">
        <v>875</v>
      </c>
      <c r="T79" s="1" t="s">
        <v>875</v>
      </c>
      <c r="Z79" s="1" t="s">
        <v>875</v>
      </c>
      <c r="AF79" s="1" t="s">
        <v>875</v>
      </c>
      <c r="AO79" s="1" t="s">
        <v>875</v>
      </c>
      <c r="AV79" s="1" t="s">
        <v>876</v>
      </c>
      <c r="BB79" s="1" t="s">
        <v>876</v>
      </c>
    </row>
    <row r="80" spans="3:58" x14ac:dyDescent="0.3">
      <c r="C80" s="2"/>
      <c r="H80" s="1" t="s">
        <v>877</v>
      </c>
      <c r="N80" s="1" t="s">
        <v>878</v>
      </c>
      <c r="R80" s="96"/>
      <c r="T80" s="1" t="s">
        <v>879</v>
      </c>
      <c r="Z80" s="1" t="s">
        <v>880</v>
      </c>
      <c r="AF80" s="1" t="s">
        <v>881</v>
      </c>
      <c r="AO80" s="1" t="s">
        <v>882</v>
      </c>
      <c r="AV80" s="1" t="s">
        <v>883</v>
      </c>
      <c r="BB80" s="1" t="s">
        <v>884</v>
      </c>
      <c r="BF80" s="96"/>
    </row>
    <row r="82" spans="2:42" ht="14.25" thickBot="1" x14ac:dyDescent="0.35">
      <c r="B82" s="175" t="s">
        <v>885</v>
      </c>
      <c r="C82" s="175" t="s">
        <v>886</v>
      </c>
    </row>
    <row r="83" spans="2:42" ht="14.25" thickBot="1" x14ac:dyDescent="0.35">
      <c r="B83" s="9" t="s">
        <v>887</v>
      </c>
      <c r="C83" s="9" t="s">
        <v>866</v>
      </c>
      <c r="F83" s="165"/>
      <c r="G83" s="166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  <c r="AN83" s="164"/>
      <c r="AO83" s="169"/>
      <c r="AP83" s="170"/>
    </row>
    <row r="84" spans="2:42" ht="7.9" customHeight="1" thickBot="1" x14ac:dyDescent="0.35">
      <c r="B84" s="9"/>
      <c r="C84" s="9"/>
    </row>
    <row r="85" spans="2:42" ht="14.25" thickBot="1" x14ac:dyDescent="0.35">
      <c r="B85" s="9" t="s">
        <v>888</v>
      </c>
      <c r="C85" s="9" t="s">
        <v>889</v>
      </c>
      <c r="E85" s="164"/>
      <c r="F85" s="164"/>
      <c r="G85" s="164"/>
      <c r="H85" s="176"/>
      <c r="I85" s="168"/>
      <c r="J85" s="176"/>
      <c r="K85" s="168"/>
      <c r="L85" s="176"/>
      <c r="M85" s="168"/>
      <c r="N85" s="176"/>
      <c r="O85" s="168"/>
      <c r="P85" s="176"/>
      <c r="Q85" s="168"/>
      <c r="R85" s="176"/>
      <c r="S85" s="168"/>
      <c r="T85" s="176"/>
      <c r="U85" s="168"/>
      <c r="V85" s="176"/>
      <c r="W85" s="168"/>
      <c r="X85" s="176"/>
      <c r="Y85" s="168"/>
      <c r="Z85" s="176"/>
      <c r="AA85" s="168"/>
      <c r="AB85" s="176"/>
      <c r="AC85" s="168"/>
      <c r="AD85" s="176"/>
      <c r="AE85" s="168"/>
      <c r="AF85" s="176"/>
      <c r="AG85" s="168"/>
      <c r="AH85" s="176"/>
      <c r="AI85" s="168"/>
      <c r="AJ85" s="176"/>
      <c r="AK85" s="168"/>
      <c r="AL85" s="176"/>
      <c r="AM85" s="168"/>
      <c r="AN85" s="164"/>
      <c r="AO85" s="164"/>
      <c r="AP85" s="164"/>
    </row>
    <row r="86" spans="2:42" ht="7.9" customHeight="1" thickBot="1" x14ac:dyDescent="0.35">
      <c r="B86" s="9"/>
      <c r="C86" s="9"/>
    </row>
    <row r="87" spans="2:42" ht="14.25" thickBot="1" x14ac:dyDescent="0.35">
      <c r="B87" s="9" t="s">
        <v>890</v>
      </c>
      <c r="C87" s="9" t="s">
        <v>891</v>
      </c>
      <c r="H87" s="529" t="s">
        <v>892</v>
      </c>
      <c r="I87" s="446"/>
      <c r="J87" s="529" t="s">
        <v>893</v>
      </c>
      <c r="K87" s="446"/>
      <c r="L87" s="529" t="s">
        <v>894</v>
      </c>
      <c r="M87" s="446"/>
      <c r="N87" s="529" t="s">
        <v>895</v>
      </c>
      <c r="O87" s="446"/>
      <c r="P87" s="529" t="s">
        <v>896</v>
      </c>
      <c r="Q87" s="446"/>
      <c r="R87" s="529" t="s">
        <v>897</v>
      </c>
      <c r="S87" s="446"/>
      <c r="T87" s="529" t="s">
        <v>898</v>
      </c>
      <c r="U87" s="446"/>
      <c r="V87" s="529" t="s">
        <v>899</v>
      </c>
      <c r="W87" s="446"/>
      <c r="X87" s="529" t="s">
        <v>900</v>
      </c>
      <c r="Y87" s="446"/>
      <c r="Z87" s="529" t="s">
        <v>901</v>
      </c>
      <c r="AA87" s="446"/>
      <c r="AB87" s="529" t="s">
        <v>902</v>
      </c>
      <c r="AC87" s="446"/>
      <c r="AD87" s="529" t="s">
        <v>903</v>
      </c>
      <c r="AE87" s="446"/>
      <c r="AF87" s="529" t="s">
        <v>904</v>
      </c>
      <c r="AG87" s="446"/>
      <c r="AH87" s="529" t="s">
        <v>905</v>
      </c>
      <c r="AI87" s="446"/>
      <c r="AJ87" s="568" t="s">
        <v>213</v>
      </c>
      <c r="AK87" s="569"/>
      <c r="AL87" s="568" t="s">
        <v>213</v>
      </c>
      <c r="AM87" s="569"/>
    </row>
    <row r="88" spans="2:42" ht="7.9" customHeight="1" thickBot="1" x14ac:dyDescent="0.35">
      <c r="B88" s="9"/>
      <c r="C88" s="9"/>
    </row>
    <row r="89" spans="2:42" ht="14.25" thickBot="1" x14ac:dyDescent="0.35">
      <c r="B89" s="9" t="s">
        <v>906</v>
      </c>
      <c r="C89" s="9" t="s">
        <v>907</v>
      </c>
      <c r="H89" s="530" t="s">
        <v>908</v>
      </c>
      <c r="I89" s="531"/>
      <c r="J89" s="530" t="s">
        <v>909</v>
      </c>
      <c r="K89" s="531"/>
      <c r="L89" s="530" t="s">
        <v>910</v>
      </c>
      <c r="M89" s="531"/>
      <c r="N89" s="530" t="s">
        <v>911</v>
      </c>
      <c r="O89" s="531"/>
      <c r="P89" s="530" t="s">
        <v>912</v>
      </c>
      <c r="Q89" s="531"/>
      <c r="R89" s="530" t="s">
        <v>913</v>
      </c>
      <c r="S89" s="531"/>
      <c r="T89" s="530" t="s">
        <v>914</v>
      </c>
      <c r="U89" s="531"/>
      <c r="V89" s="530" t="s">
        <v>915</v>
      </c>
      <c r="W89" s="531"/>
      <c r="X89" s="530" t="s">
        <v>916</v>
      </c>
      <c r="Y89" s="531"/>
      <c r="Z89" s="530" t="s">
        <v>917</v>
      </c>
      <c r="AA89" s="531"/>
      <c r="AB89" s="530" t="s">
        <v>918</v>
      </c>
      <c r="AC89" s="531"/>
      <c r="AD89" s="530" t="s">
        <v>919</v>
      </c>
      <c r="AE89" s="531"/>
      <c r="AF89" s="530" t="s">
        <v>920</v>
      </c>
      <c r="AG89" s="531"/>
      <c r="AH89" s="530" t="s">
        <v>921</v>
      </c>
      <c r="AI89" s="531"/>
      <c r="AJ89" s="530" t="s">
        <v>922</v>
      </c>
      <c r="AK89" s="531"/>
      <c r="AL89" s="530" t="s">
        <v>923</v>
      </c>
      <c r="AM89" s="531"/>
    </row>
    <row r="90" spans="2:42" ht="7.9" customHeight="1" x14ac:dyDescent="0.3">
      <c r="C90" s="161"/>
    </row>
    <row r="92" spans="2:42" x14ac:dyDescent="0.3">
      <c r="C92" s="2" t="s">
        <v>924</v>
      </c>
    </row>
    <row r="93" spans="2:42" x14ac:dyDescent="0.3">
      <c r="C93" s="85" t="s">
        <v>925</v>
      </c>
    </row>
    <row r="94" spans="2:42" x14ac:dyDescent="0.3">
      <c r="C94" s="1" t="s">
        <v>926</v>
      </c>
    </row>
    <row r="95" spans="2:42" x14ac:dyDescent="0.3">
      <c r="C95" s="1" t="s">
        <v>927</v>
      </c>
    </row>
    <row r="96" spans="2:42" x14ac:dyDescent="0.3">
      <c r="C96" s="1" t="s">
        <v>928</v>
      </c>
      <c r="O96" s="1" t="s">
        <v>929</v>
      </c>
      <c r="AA96" s="1" t="s">
        <v>833</v>
      </c>
    </row>
    <row r="97" spans="3:36" x14ac:dyDescent="0.3">
      <c r="C97" s="1" t="s">
        <v>930</v>
      </c>
      <c r="O97" s="1" t="s">
        <v>931</v>
      </c>
      <c r="AA97" s="1" t="s">
        <v>932</v>
      </c>
    </row>
    <row r="100" spans="3:36" x14ac:dyDescent="0.3">
      <c r="C100" s="2" t="s">
        <v>933</v>
      </c>
    </row>
    <row r="101" spans="3:36" x14ac:dyDescent="0.3">
      <c r="C101" s="88" t="s">
        <v>934</v>
      </c>
    </row>
    <row r="102" spans="3:36" x14ac:dyDescent="0.3">
      <c r="C102" s="1" t="s">
        <v>935</v>
      </c>
      <c r="I102" s="1" t="s">
        <v>936</v>
      </c>
      <c r="W102" s="1" t="s">
        <v>937</v>
      </c>
    </row>
    <row r="104" spans="3:36" x14ac:dyDescent="0.3">
      <c r="C104" s="2" t="s">
        <v>1056</v>
      </c>
    </row>
    <row r="105" spans="3:36" x14ac:dyDescent="0.3">
      <c r="C105" s="1" t="s">
        <v>938</v>
      </c>
      <c r="H105" s="1" t="s">
        <v>939</v>
      </c>
    </row>
    <row r="107" spans="3:36" x14ac:dyDescent="0.3">
      <c r="C107" s="1" t="s">
        <v>940</v>
      </c>
      <c r="H107" s="1" t="s">
        <v>1058</v>
      </c>
    </row>
    <row r="109" spans="3:36" x14ac:dyDescent="0.3">
      <c r="C109" s="2" t="s">
        <v>1057</v>
      </c>
    </row>
    <row r="110" spans="3:36" x14ac:dyDescent="0.3">
      <c r="M110" s="1" t="s">
        <v>941</v>
      </c>
    </row>
    <row r="111" spans="3:36" ht="14.25" thickBot="1" x14ac:dyDescent="0.35"/>
    <row r="112" spans="3:36" ht="14.25" thickBot="1" x14ac:dyDescent="0.35">
      <c r="C112" s="9" t="s">
        <v>942</v>
      </c>
      <c r="F112" s="165"/>
      <c r="G112" s="166"/>
      <c r="H112" s="167"/>
      <c r="I112" s="167"/>
      <c r="J112" s="167"/>
      <c r="K112" s="167"/>
      <c r="L112" s="169"/>
      <c r="M112" s="170"/>
      <c r="N112" s="170"/>
      <c r="O112" s="170"/>
      <c r="P112" s="170"/>
      <c r="Q112" s="170"/>
      <c r="R112" s="170"/>
      <c r="S112" s="170"/>
      <c r="T112" s="170"/>
      <c r="U112" s="170"/>
      <c r="V112" s="170"/>
      <c r="W112" s="170"/>
      <c r="X112" s="170"/>
      <c r="Y112" s="170"/>
      <c r="Z112" s="170"/>
      <c r="AA112" s="170"/>
      <c r="AB112" s="170"/>
      <c r="AC112" s="170"/>
      <c r="AD112" s="165"/>
      <c r="AE112" s="166"/>
      <c r="AF112" s="167"/>
      <c r="AG112" s="167"/>
      <c r="AH112" s="167"/>
      <c r="AI112" s="167"/>
      <c r="AJ112" s="170"/>
    </row>
    <row r="113" spans="2:58" ht="7.9" customHeight="1" thickBot="1" x14ac:dyDescent="0.35"/>
    <row r="114" spans="2:58" ht="18" customHeight="1" x14ac:dyDescent="0.3">
      <c r="C114" s="9" t="s">
        <v>943</v>
      </c>
      <c r="H114" s="537" t="s">
        <v>944</v>
      </c>
      <c r="I114" s="538"/>
      <c r="J114" s="539"/>
      <c r="AF114" s="537" t="s">
        <v>944</v>
      </c>
      <c r="AG114" s="538"/>
      <c r="AH114" s="539"/>
    </row>
    <row r="115" spans="2:58" ht="17.45" customHeight="1" thickBot="1" x14ac:dyDescent="0.35">
      <c r="H115" s="540"/>
      <c r="I115" s="541"/>
      <c r="J115" s="542"/>
      <c r="AF115" s="540"/>
      <c r="AG115" s="541"/>
      <c r="AH115" s="542"/>
    </row>
    <row r="116" spans="2:58" ht="17.45" customHeight="1" x14ac:dyDescent="0.3"/>
    <row r="117" spans="2:58" x14ac:dyDescent="0.3">
      <c r="L117" s="86"/>
    </row>
    <row r="118" spans="2:58" ht="7.9" customHeight="1" thickBot="1" x14ac:dyDescent="0.35"/>
    <row r="119" spans="2:58" ht="14.25" thickBot="1" x14ac:dyDescent="0.35">
      <c r="C119" s="9" t="s">
        <v>942</v>
      </c>
      <c r="F119" s="165"/>
      <c r="G119" s="166"/>
      <c r="H119" s="164"/>
      <c r="I119" s="164"/>
      <c r="J119" s="164"/>
      <c r="K119" s="164"/>
      <c r="L119" s="168"/>
      <c r="M119" s="166"/>
      <c r="N119" s="164"/>
      <c r="O119" s="164"/>
      <c r="P119" s="164"/>
      <c r="Q119" s="164"/>
      <c r="R119" s="169"/>
      <c r="S119" s="170"/>
      <c r="T119" s="170"/>
      <c r="U119" s="170"/>
      <c r="V119" s="170"/>
      <c r="W119" s="170"/>
      <c r="X119" s="170"/>
      <c r="Y119" s="170"/>
      <c r="Z119" s="170"/>
      <c r="AA119" s="170"/>
      <c r="AB119" s="170"/>
      <c r="AC119" s="170"/>
      <c r="AD119" s="170"/>
      <c r="AE119" s="170"/>
    </row>
    <row r="120" spans="2:58" ht="7.9" customHeight="1" thickBot="1" x14ac:dyDescent="0.35"/>
    <row r="121" spans="2:58" ht="18" customHeight="1" x14ac:dyDescent="0.3">
      <c r="C121" s="9" t="s">
        <v>943</v>
      </c>
      <c r="H121" s="557" t="s">
        <v>945</v>
      </c>
      <c r="I121" s="558"/>
      <c r="J121" s="559"/>
      <c r="N121" s="557" t="s">
        <v>946</v>
      </c>
      <c r="O121" s="558"/>
      <c r="P121" s="559"/>
    </row>
    <row r="122" spans="2:58" ht="14.25" thickBot="1" x14ac:dyDescent="0.35">
      <c r="H122" s="560"/>
      <c r="I122" s="561"/>
      <c r="J122" s="562"/>
      <c r="N122" s="560"/>
      <c r="O122" s="561"/>
      <c r="P122" s="562"/>
    </row>
    <row r="126" spans="2:58" ht="14.25" thickBot="1" x14ac:dyDescent="0.35">
      <c r="B126" s="175" t="s">
        <v>885</v>
      </c>
      <c r="C126" s="175" t="s">
        <v>947</v>
      </c>
    </row>
    <row r="127" spans="2:58" ht="14.25" thickBot="1" x14ac:dyDescent="0.35">
      <c r="B127" s="9" t="s">
        <v>887</v>
      </c>
      <c r="C127" s="9" t="s">
        <v>942</v>
      </c>
      <c r="F127" s="165"/>
      <c r="G127" s="166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  <c r="AY127" s="164"/>
      <c r="AZ127" s="164"/>
      <c r="BA127" s="164"/>
      <c r="BB127" s="164"/>
      <c r="BC127" s="164"/>
      <c r="BD127" s="164"/>
      <c r="BE127" s="169"/>
      <c r="BF127" s="170"/>
    </row>
    <row r="128" spans="2:58" ht="7.9" customHeight="1" thickBot="1" x14ac:dyDescent="0.35">
      <c r="B128" s="9"/>
      <c r="C128" s="9"/>
    </row>
    <row r="129" spans="2:56" ht="14.25" thickBot="1" x14ac:dyDescent="0.35">
      <c r="B129" s="9" t="s">
        <v>888</v>
      </c>
      <c r="C129" s="9" t="s">
        <v>948</v>
      </c>
      <c r="E129" s="164"/>
      <c r="F129" s="164"/>
      <c r="G129" s="164"/>
      <c r="H129" s="176"/>
      <c r="I129" s="177">
        <v>1</v>
      </c>
      <c r="J129" s="176"/>
      <c r="K129" s="177">
        <v>2</v>
      </c>
      <c r="L129" s="176"/>
      <c r="M129" s="177">
        <v>3</v>
      </c>
      <c r="N129" s="176"/>
      <c r="O129" s="177">
        <v>4</v>
      </c>
      <c r="P129" s="176"/>
      <c r="Q129" s="177">
        <v>5</v>
      </c>
      <c r="R129" s="176"/>
      <c r="S129" s="177">
        <v>6</v>
      </c>
      <c r="T129" s="176"/>
      <c r="U129" s="177">
        <v>7</v>
      </c>
      <c r="V129" s="176"/>
      <c r="W129" s="177">
        <v>8</v>
      </c>
      <c r="X129" s="176"/>
      <c r="Y129" s="177">
        <v>9</v>
      </c>
      <c r="Z129" s="176"/>
      <c r="AA129" s="177">
        <v>10</v>
      </c>
      <c r="AB129" s="176"/>
      <c r="AC129" s="177">
        <v>11</v>
      </c>
      <c r="AD129" s="176"/>
      <c r="AE129" s="177">
        <v>12</v>
      </c>
      <c r="AF129" s="176"/>
      <c r="AG129" s="177">
        <v>13</v>
      </c>
      <c r="AH129" s="176"/>
      <c r="AI129" s="177">
        <v>14</v>
      </c>
      <c r="AJ129" s="176"/>
      <c r="AK129" s="177">
        <v>15</v>
      </c>
      <c r="AL129" s="176"/>
      <c r="AM129" s="177">
        <v>16</v>
      </c>
      <c r="AN129" s="176"/>
      <c r="AO129" s="177">
        <v>17</v>
      </c>
      <c r="AP129" s="176"/>
      <c r="AQ129" s="177">
        <v>18</v>
      </c>
      <c r="AR129" s="176"/>
      <c r="AS129" s="177">
        <v>19</v>
      </c>
      <c r="AT129" s="176"/>
      <c r="AU129" s="177">
        <v>20</v>
      </c>
      <c r="AV129" s="176"/>
      <c r="AW129" s="177">
        <v>21</v>
      </c>
      <c r="AX129" s="176"/>
      <c r="AY129" s="177">
        <v>22</v>
      </c>
      <c r="AZ129" s="176"/>
      <c r="BA129" s="177">
        <v>23</v>
      </c>
      <c r="BB129" s="176"/>
      <c r="BC129" s="177">
        <v>24</v>
      </c>
      <c r="BD129" s="166"/>
    </row>
    <row r="130" spans="2:56" ht="7.9" customHeight="1" thickBot="1" x14ac:dyDescent="0.35">
      <c r="B130" s="9"/>
      <c r="C130" s="9"/>
    </row>
    <row r="131" spans="2:56" ht="14.25" thickBot="1" x14ac:dyDescent="0.35">
      <c r="B131" s="9" t="s">
        <v>890</v>
      </c>
      <c r="C131" s="9" t="s">
        <v>949</v>
      </c>
      <c r="H131" s="530" t="s">
        <v>950</v>
      </c>
      <c r="I131" s="531"/>
      <c r="J131" s="530" t="s">
        <v>951</v>
      </c>
      <c r="K131" s="531"/>
      <c r="L131" s="530" t="s">
        <v>952</v>
      </c>
      <c r="M131" s="531"/>
      <c r="N131" s="530" t="s">
        <v>953</v>
      </c>
      <c r="O131" s="531"/>
      <c r="P131" s="568">
        <v>0</v>
      </c>
      <c r="Q131" s="569"/>
      <c r="R131" s="568">
        <v>0</v>
      </c>
      <c r="S131" s="569"/>
      <c r="T131" s="568">
        <v>0</v>
      </c>
      <c r="U131" s="569"/>
      <c r="V131" s="568">
        <v>0</v>
      </c>
      <c r="W131" s="569"/>
      <c r="X131" s="529" t="s">
        <v>954</v>
      </c>
      <c r="Y131" s="446"/>
      <c r="Z131" s="529" t="s">
        <v>955</v>
      </c>
      <c r="AA131" s="446"/>
      <c r="AB131" s="529" t="s">
        <v>956</v>
      </c>
      <c r="AC131" s="446"/>
      <c r="AD131" s="529" t="s">
        <v>957</v>
      </c>
      <c r="AE131" s="446"/>
      <c r="AF131" s="529" t="s">
        <v>958</v>
      </c>
      <c r="AG131" s="446"/>
      <c r="AH131" s="529" t="s">
        <v>959</v>
      </c>
      <c r="AI131" s="446"/>
      <c r="AJ131" s="529" t="s">
        <v>960</v>
      </c>
      <c r="AK131" s="446"/>
      <c r="AL131" s="529" t="s">
        <v>961</v>
      </c>
      <c r="AM131" s="446"/>
      <c r="AN131" s="529" t="s">
        <v>962</v>
      </c>
      <c r="AO131" s="446"/>
      <c r="AP131" s="529" t="s">
        <v>963</v>
      </c>
      <c r="AQ131" s="446"/>
      <c r="AR131" s="529" t="s">
        <v>964</v>
      </c>
      <c r="AS131" s="446"/>
      <c r="AT131" s="529" t="s">
        <v>965</v>
      </c>
      <c r="AU131" s="446"/>
      <c r="AV131" s="529" t="s">
        <v>966</v>
      </c>
      <c r="AW131" s="446"/>
      <c r="AX131" s="529" t="s">
        <v>967</v>
      </c>
      <c r="AY131" s="446"/>
      <c r="AZ131" s="529" t="s">
        <v>968</v>
      </c>
      <c r="BA131" s="446"/>
      <c r="BB131" s="529" t="s">
        <v>969</v>
      </c>
      <c r="BC131" s="446"/>
    </row>
    <row r="132" spans="2:56" ht="7.9" customHeight="1" x14ac:dyDescent="0.3">
      <c r="B132" s="9"/>
      <c r="C132" s="9"/>
    </row>
    <row r="133" spans="2:56" ht="14.25" thickBot="1" x14ac:dyDescent="0.35">
      <c r="B133" s="9" t="s">
        <v>906</v>
      </c>
      <c r="C133" s="9" t="s">
        <v>970</v>
      </c>
      <c r="H133" s="166"/>
      <c r="I133" s="164"/>
      <c r="J133" s="164" t="s">
        <v>971</v>
      </c>
      <c r="K133" s="164"/>
      <c r="L133" s="164"/>
      <c r="M133" s="164"/>
      <c r="N133" s="164"/>
      <c r="O133" s="176"/>
      <c r="P133" s="166"/>
      <c r="Q133" s="164"/>
      <c r="R133" s="164" t="s">
        <v>318</v>
      </c>
      <c r="S133" s="164"/>
      <c r="T133" s="164"/>
      <c r="U133" s="164"/>
      <c r="V133" s="164"/>
      <c r="W133" s="176"/>
      <c r="X133" s="166"/>
      <c r="Y133" s="164"/>
      <c r="Z133" s="164"/>
      <c r="AA133" s="164"/>
      <c r="AB133" s="164"/>
      <c r="AC133" s="164"/>
      <c r="AD133" s="164"/>
      <c r="AE133" s="164" t="s">
        <v>972</v>
      </c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  <c r="AY133" s="164"/>
      <c r="AZ133" s="164"/>
      <c r="BA133" s="164"/>
      <c r="BB133" s="164"/>
      <c r="BC133" s="176"/>
    </row>
    <row r="134" spans="2:56" ht="7.9" customHeight="1" x14ac:dyDescent="0.3">
      <c r="C134" s="161"/>
    </row>
    <row r="135" spans="2:56" x14ac:dyDescent="0.3">
      <c r="H135" s="1" t="s">
        <v>971</v>
      </c>
    </row>
    <row r="136" spans="2:56" x14ac:dyDescent="0.3">
      <c r="H136" s="9">
        <v>0</v>
      </c>
      <c r="I136" s="9">
        <v>0</v>
      </c>
      <c r="J136" s="9">
        <v>0</v>
      </c>
      <c r="K136" s="9">
        <v>0</v>
      </c>
      <c r="M136" s="1" t="s">
        <v>973</v>
      </c>
    </row>
    <row r="137" spans="2:56" x14ac:dyDescent="0.3">
      <c r="H137" s="9">
        <v>0</v>
      </c>
      <c r="I137" s="9">
        <v>0</v>
      </c>
      <c r="J137" s="9">
        <v>0</v>
      </c>
      <c r="K137" s="9">
        <v>1</v>
      </c>
      <c r="M137" s="1" t="s">
        <v>974</v>
      </c>
    </row>
    <row r="138" spans="2:56" x14ac:dyDescent="0.3">
      <c r="H138" s="178">
        <v>0</v>
      </c>
      <c r="I138" s="178">
        <v>0</v>
      </c>
      <c r="J138" s="178">
        <v>1</v>
      </c>
      <c r="K138" s="178">
        <v>1</v>
      </c>
      <c r="L138" s="86"/>
      <c r="M138" s="86" t="s">
        <v>975</v>
      </c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179" t="s">
        <v>976</v>
      </c>
    </row>
    <row r="139" spans="2:56" x14ac:dyDescent="0.3">
      <c r="H139" s="9">
        <v>0</v>
      </c>
      <c r="I139" s="9">
        <v>1</v>
      </c>
      <c r="J139" s="9">
        <v>0</v>
      </c>
      <c r="K139" s="9">
        <v>0</v>
      </c>
      <c r="M139" s="1" t="s">
        <v>977</v>
      </c>
    </row>
    <row r="140" spans="2:56" x14ac:dyDescent="0.3">
      <c r="H140" s="9">
        <v>1</v>
      </c>
      <c r="I140" s="9">
        <v>1</v>
      </c>
      <c r="J140" s="9">
        <v>1</v>
      </c>
      <c r="K140" s="9">
        <v>1</v>
      </c>
      <c r="M140" s="1" t="s">
        <v>978</v>
      </c>
    </row>
    <row r="141" spans="2:56" x14ac:dyDescent="0.3">
      <c r="H141" s="178"/>
      <c r="I141" s="178"/>
      <c r="J141" s="178"/>
      <c r="K141" s="178"/>
      <c r="L141" s="86"/>
      <c r="M141" s="86"/>
      <c r="N141" s="2"/>
      <c r="AB141" s="179"/>
    </row>
    <row r="142" spans="2:56" x14ac:dyDescent="0.3">
      <c r="H142" s="9"/>
      <c r="I142" s="9"/>
      <c r="J142" s="9"/>
      <c r="K142" s="9"/>
    </row>
    <row r="144" spans="2:56" x14ac:dyDescent="0.3">
      <c r="C144" s="2" t="s">
        <v>979</v>
      </c>
    </row>
    <row r="145" spans="3:4" x14ac:dyDescent="0.3">
      <c r="C145" s="85" t="s">
        <v>980</v>
      </c>
    </row>
    <row r="146" spans="3:4" x14ac:dyDescent="0.3">
      <c r="C146" s="85" t="s">
        <v>981</v>
      </c>
    </row>
    <row r="147" spans="3:4" x14ac:dyDescent="0.3">
      <c r="C147" s="85" t="s">
        <v>982</v>
      </c>
    </row>
    <row r="148" spans="3:4" x14ac:dyDescent="0.3">
      <c r="C148" s="85" t="s">
        <v>983</v>
      </c>
    </row>
    <row r="149" spans="3:4" x14ac:dyDescent="0.3">
      <c r="C149" s="85" t="s">
        <v>984</v>
      </c>
    </row>
    <row r="150" spans="3:4" x14ac:dyDescent="0.3">
      <c r="C150" s="85" t="s">
        <v>985</v>
      </c>
    </row>
    <row r="151" spans="3:4" x14ac:dyDescent="0.3">
      <c r="C151" s="85" t="s">
        <v>986</v>
      </c>
    </row>
    <row r="152" spans="3:4" x14ac:dyDescent="0.3">
      <c r="C152" s="85" t="s">
        <v>987</v>
      </c>
    </row>
    <row r="153" spans="3:4" x14ac:dyDescent="0.3">
      <c r="C153" s="85" t="s">
        <v>988</v>
      </c>
    </row>
    <row r="154" spans="3:4" x14ac:dyDescent="0.3">
      <c r="C154" s="85" t="s">
        <v>989</v>
      </c>
    </row>
    <row r="155" spans="3:4" x14ac:dyDescent="0.3">
      <c r="C155" s="85" t="s">
        <v>990</v>
      </c>
    </row>
    <row r="156" spans="3:4" x14ac:dyDescent="0.3">
      <c r="C156" s="85" t="s">
        <v>991</v>
      </c>
    </row>
    <row r="157" spans="3:4" x14ac:dyDescent="0.3">
      <c r="C157" s="85" t="s">
        <v>992</v>
      </c>
    </row>
    <row r="159" spans="3:4" x14ac:dyDescent="0.3">
      <c r="D159" s="4" t="s">
        <v>993</v>
      </c>
    </row>
    <row r="160" spans="3:4" x14ac:dyDescent="0.3">
      <c r="D160" s="1" t="s">
        <v>994</v>
      </c>
    </row>
    <row r="161" spans="4:41" ht="14.25" thickBot="1" x14ac:dyDescent="0.35"/>
    <row r="162" spans="4:41" ht="14.25" thickBot="1" x14ac:dyDescent="0.35">
      <c r="E162" s="1" t="s">
        <v>995</v>
      </c>
      <c r="J162" s="518" t="s">
        <v>996</v>
      </c>
      <c r="K162" s="514"/>
      <c r="L162" s="514"/>
      <c r="M162" s="514"/>
      <c r="N162" s="514" t="s">
        <v>997</v>
      </c>
      <c r="O162" s="514"/>
      <c r="P162" s="514"/>
      <c r="Q162" s="514"/>
      <c r="R162" s="514" t="s">
        <v>998</v>
      </c>
      <c r="S162" s="514"/>
      <c r="T162" s="514"/>
      <c r="U162" s="514"/>
      <c r="V162" s="514" t="s">
        <v>999</v>
      </c>
      <c r="W162" s="514"/>
      <c r="X162" s="514"/>
      <c r="Y162" s="514"/>
      <c r="Z162" s="514" t="s">
        <v>1000</v>
      </c>
      <c r="AA162" s="514"/>
      <c r="AB162" s="514"/>
      <c r="AC162" s="514"/>
      <c r="AD162" s="514" t="s">
        <v>1001</v>
      </c>
      <c r="AE162" s="514"/>
      <c r="AF162" s="514"/>
      <c r="AG162" s="514"/>
      <c r="AH162" s="514" t="s">
        <v>1002</v>
      </c>
      <c r="AI162" s="514"/>
      <c r="AJ162" s="514"/>
      <c r="AK162" s="514"/>
      <c r="AL162" s="514" t="s">
        <v>1003</v>
      </c>
      <c r="AM162" s="514"/>
      <c r="AN162" s="514"/>
      <c r="AO162" s="515"/>
    </row>
    <row r="163" spans="4:41" x14ac:dyDescent="0.3">
      <c r="J163" s="520" t="s">
        <v>1004</v>
      </c>
      <c r="K163" s="521"/>
      <c r="L163" s="521"/>
      <c r="M163" s="521"/>
      <c r="N163" s="521" t="s">
        <v>1005</v>
      </c>
      <c r="O163" s="521"/>
      <c r="P163" s="521"/>
      <c r="Q163" s="521"/>
      <c r="R163" s="521" t="s">
        <v>1006</v>
      </c>
      <c r="S163" s="521"/>
      <c r="T163" s="521"/>
      <c r="U163" s="521"/>
      <c r="V163" s="521" t="s">
        <v>1007</v>
      </c>
      <c r="W163" s="521"/>
      <c r="X163" s="521"/>
      <c r="Y163" s="521"/>
      <c r="Z163" s="521" t="s">
        <v>1008</v>
      </c>
      <c r="AA163" s="521"/>
      <c r="AB163" s="521"/>
      <c r="AC163" s="521"/>
      <c r="AD163" s="521" t="s">
        <v>1009</v>
      </c>
      <c r="AE163" s="521"/>
      <c r="AF163" s="521"/>
      <c r="AG163" s="521"/>
      <c r="AH163" s="521" t="s">
        <v>1010</v>
      </c>
      <c r="AI163" s="521"/>
      <c r="AJ163" s="521"/>
      <c r="AK163" s="521"/>
      <c r="AL163" s="521" t="s">
        <v>1011</v>
      </c>
      <c r="AM163" s="521"/>
      <c r="AN163" s="521"/>
      <c r="AO163" s="522"/>
    </row>
    <row r="164" spans="4:41" ht="15.6" customHeight="1" x14ac:dyDescent="0.3">
      <c r="J164" s="584" t="s">
        <v>1012</v>
      </c>
      <c r="K164" s="585"/>
      <c r="L164" s="585"/>
      <c r="M164" s="586"/>
      <c r="N164" s="590" t="s">
        <v>1013</v>
      </c>
      <c r="O164" s="585"/>
      <c r="P164" s="585"/>
      <c r="Q164" s="586"/>
      <c r="R164" s="590" t="s">
        <v>1014</v>
      </c>
      <c r="S164" s="585"/>
      <c r="T164" s="585"/>
      <c r="U164" s="586"/>
      <c r="V164" s="590" t="s">
        <v>1015</v>
      </c>
      <c r="W164" s="585"/>
      <c r="X164" s="585"/>
      <c r="Y164" s="586"/>
      <c r="Z164" s="570" t="s">
        <v>1016</v>
      </c>
      <c r="AA164" s="571"/>
      <c r="AB164" s="571"/>
      <c r="AC164" s="572"/>
      <c r="AD164" s="570" t="s">
        <v>1017</v>
      </c>
      <c r="AE164" s="571"/>
      <c r="AF164" s="571"/>
      <c r="AG164" s="572"/>
      <c r="AH164" s="570" t="s">
        <v>1018</v>
      </c>
      <c r="AI164" s="571"/>
      <c r="AJ164" s="571"/>
      <c r="AK164" s="572"/>
      <c r="AL164" s="570" t="s">
        <v>1019</v>
      </c>
      <c r="AM164" s="571"/>
      <c r="AN164" s="571"/>
      <c r="AO164" s="576"/>
    </row>
    <row r="165" spans="4:41" ht="16.149999999999999" customHeight="1" thickBot="1" x14ac:dyDescent="0.35">
      <c r="J165" s="587"/>
      <c r="K165" s="588"/>
      <c r="L165" s="588"/>
      <c r="M165" s="589"/>
      <c r="N165" s="591"/>
      <c r="O165" s="588"/>
      <c r="P165" s="588"/>
      <c r="Q165" s="589"/>
      <c r="R165" s="591"/>
      <c r="S165" s="588"/>
      <c r="T165" s="588"/>
      <c r="U165" s="589"/>
      <c r="V165" s="591"/>
      <c r="W165" s="588"/>
      <c r="X165" s="588"/>
      <c r="Y165" s="589"/>
      <c r="Z165" s="573"/>
      <c r="AA165" s="574"/>
      <c r="AB165" s="574"/>
      <c r="AC165" s="575"/>
      <c r="AD165" s="573"/>
      <c r="AE165" s="574"/>
      <c r="AF165" s="574"/>
      <c r="AG165" s="575"/>
      <c r="AH165" s="573"/>
      <c r="AI165" s="574"/>
      <c r="AJ165" s="574"/>
      <c r="AK165" s="575"/>
      <c r="AL165" s="573"/>
      <c r="AM165" s="574"/>
      <c r="AN165" s="574"/>
      <c r="AO165" s="577"/>
    </row>
    <row r="167" spans="4:41" x14ac:dyDescent="0.3">
      <c r="E167" s="4" t="s">
        <v>1020</v>
      </c>
    </row>
    <row r="168" spans="4:41" x14ac:dyDescent="0.3">
      <c r="E168" s="1" t="s">
        <v>1021</v>
      </c>
    </row>
    <row r="170" spans="4:41" x14ac:dyDescent="0.3">
      <c r="E170" s="4" t="s">
        <v>1022</v>
      </c>
    </row>
    <row r="171" spans="4:41" x14ac:dyDescent="0.3">
      <c r="E171" s="1" t="s">
        <v>1023</v>
      </c>
    </row>
    <row r="172" spans="4:41" x14ac:dyDescent="0.3">
      <c r="E172" s="1" t="s">
        <v>1024</v>
      </c>
    </row>
    <row r="174" spans="4:41" x14ac:dyDescent="0.3">
      <c r="D174" s="1" t="s">
        <v>1025</v>
      </c>
    </row>
    <row r="175" spans="4:41" x14ac:dyDescent="0.3">
      <c r="D175" s="1" t="s">
        <v>1026</v>
      </c>
    </row>
    <row r="177" spans="4:25" x14ac:dyDescent="0.3">
      <c r="D177" s="4" t="s">
        <v>1027</v>
      </c>
    </row>
    <row r="179" spans="4:25" x14ac:dyDescent="0.3">
      <c r="E179" s="2" t="s">
        <v>1028</v>
      </c>
    </row>
    <row r="180" spans="4:25" x14ac:dyDescent="0.3">
      <c r="J180" s="4" t="s">
        <v>1020</v>
      </c>
      <c r="Y180" s="4" t="s">
        <v>1029</v>
      </c>
    </row>
    <row r="183" spans="4:25" x14ac:dyDescent="0.3">
      <c r="J183" s="1" t="s">
        <v>1030</v>
      </c>
      <c r="Y183" s="1" t="s">
        <v>1031</v>
      </c>
    </row>
    <row r="185" spans="4:25" x14ac:dyDescent="0.3">
      <c r="J185" s="1" t="s">
        <v>1032</v>
      </c>
      <c r="Y185" s="1" t="s">
        <v>1033</v>
      </c>
    </row>
    <row r="187" spans="4:25" x14ac:dyDescent="0.3">
      <c r="J187" s="1" t="s">
        <v>1034</v>
      </c>
      <c r="Y187" s="1" t="s">
        <v>1035</v>
      </c>
    </row>
    <row r="189" spans="4:25" x14ac:dyDescent="0.3">
      <c r="J189" s="1" t="s">
        <v>1036</v>
      </c>
      <c r="Y189" s="1" t="s">
        <v>1037</v>
      </c>
    </row>
    <row r="191" spans="4:25" x14ac:dyDescent="0.3">
      <c r="J191" s="1" t="s">
        <v>1038</v>
      </c>
    </row>
    <row r="196" spans="6:26" x14ac:dyDescent="0.3">
      <c r="F196" s="2" t="s">
        <v>1039</v>
      </c>
    </row>
    <row r="197" spans="6:26" x14ac:dyDescent="0.3">
      <c r="K197" s="4" t="s">
        <v>1020</v>
      </c>
      <c r="Z197" s="4" t="s">
        <v>1029</v>
      </c>
    </row>
    <row r="200" spans="6:26" x14ac:dyDescent="0.3">
      <c r="K200" s="1" t="s">
        <v>1030</v>
      </c>
      <c r="Z200" s="1" t="s">
        <v>1031</v>
      </c>
    </row>
    <row r="202" spans="6:26" x14ac:dyDescent="0.3">
      <c r="K202" s="1" t="s">
        <v>1032</v>
      </c>
      <c r="Z202" s="1" t="s">
        <v>1033</v>
      </c>
    </row>
    <row r="204" spans="6:26" x14ac:dyDescent="0.3">
      <c r="K204" s="1" t="s">
        <v>1040</v>
      </c>
      <c r="Z204" s="1" t="s">
        <v>1035</v>
      </c>
    </row>
    <row r="205" spans="6:26" x14ac:dyDescent="0.3">
      <c r="K205" s="1" t="s">
        <v>1034</v>
      </c>
    </row>
    <row r="206" spans="6:26" x14ac:dyDescent="0.3">
      <c r="K206" s="1" t="s">
        <v>1041</v>
      </c>
      <c r="Z206" s="1" t="s">
        <v>1037</v>
      </c>
    </row>
    <row r="208" spans="6:26" x14ac:dyDescent="0.3">
      <c r="K208" s="1" t="s">
        <v>1040</v>
      </c>
    </row>
    <row r="209" spans="11:11" x14ac:dyDescent="0.3">
      <c r="K209" s="1" t="s">
        <v>1036</v>
      </c>
    </row>
    <row r="210" spans="11:11" x14ac:dyDescent="0.3">
      <c r="K210" s="1" t="s">
        <v>1041</v>
      </c>
    </row>
    <row r="212" spans="11:11" x14ac:dyDescent="0.3">
      <c r="K212" s="1" t="s">
        <v>1038</v>
      </c>
    </row>
  </sheetData>
  <mergeCells count="167">
    <mergeCell ref="BI60:BJ60"/>
    <mergeCell ref="AH164:AK165"/>
    <mergeCell ref="AL164:AO165"/>
    <mergeCell ref="M60:N60"/>
    <mergeCell ref="AI67:AN68"/>
    <mergeCell ref="Y60:Z60"/>
    <mergeCell ref="AK60:AL60"/>
    <mergeCell ref="J164:M165"/>
    <mergeCell ref="N164:Q165"/>
    <mergeCell ref="R164:U165"/>
    <mergeCell ref="V164:Y165"/>
    <mergeCell ref="Z164:AC165"/>
    <mergeCell ref="AD164:AG165"/>
    <mergeCell ref="AH162:AK162"/>
    <mergeCell ref="AL162:AO162"/>
    <mergeCell ref="J163:M163"/>
    <mergeCell ref="N163:Q163"/>
    <mergeCell ref="R163:U163"/>
    <mergeCell ref="V163:Y163"/>
    <mergeCell ref="Z163:AC163"/>
    <mergeCell ref="AD163:AG163"/>
    <mergeCell ref="AH163:AK163"/>
    <mergeCell ref="AL163:AO163"/>
    <mergeCell ref="J162:M162"/>
    <mergeCell ref="N162:Q162"/>
    <mergeCell ref="R162:U162"/>
    <mergeCell ref="V162:Y162"/>
    <mergeCell ref="Z162:AC162"/>
    <mergeCell ref="AD162:AG162"/>
    <mergeCell ref="AR131:AS131"/>
    <mergeCell ref="AT131:AU131"/>
    <mergeCell ref="AV131:AW131"/>
    <mergeCell ref="T131:U131"/>
    <mergeCell ref="V131:W131"/>
    <mergeCell ref="X131:Y131"/>
    <mergeCell ref="Z131:AA131"/>
    <mergeCell ref="AB131:AC131"/>
    <mergeCell ref="AD131:AE131"/>
    <mergeCell ref="AX131:AY131"/>
    <mergeCell ref="AZ131:BA131"/>
    <mergeCell ref="BB131:BC131"/>
    <mergeCell ref="AF131:AG131"/>
    <mergeCell ref="AH131:AI131"/>
    <mergeCell ref="AJ131:AK131"/>
    <mergeCell ref="AL131:AM131"/>
    <mergeCell ref="AN131:AO131"/>
    <mergeCell ref="AP131:AQ131"/>
    <mergeCell ref="H131:I131"/>
    <mergeCell ref="J131:K131"/>
    <mergeCell ref="L131:M131"/>
    <mergeCell ref="N131:O131"/>
    <mergeCell ref="P131:Q131"/>
    <mergeCell ref="R131:S131"/>
    <mergeCell ref="AJ89:AK89"/>
    <mergeCell ref="AL89:AM89"/>
    <mergeCell ref="H114:J115"/>
    <mergeCell ref="AF114:AH115"/>
    <mergeCell ref="H121:J122"/>
    <mergeCell ref="N121:P122"/>
    <mergeCell ref="X89:Y89"/>
    <mergeCell ref="Z89:AA89"/>
    <mergeCell ref="AB89:AC89"/>
    <mergeCell ref="AD89:AE89"/>
    <mergeCell ref="AF89:AG89"/>
    <mergeCell ref="AH89:AI89"/>
    <mergeCell ref="H89:I89"/>
    <mergeCell ref="J89:K89"/>
    <mergeCell ref="L89:M89"/>
    <mergeCell ref="N89:O89"/>
    <mergeCell ref="P89:Q89"/>
    <mergeCell ref="R89:S89"/>
    <mergeCell ref="T89:U89"/>
    <mergeCell ref="V89:W89"/>
    <mergeCell ref="X87:Y87"/>
    <mergeCell ref="AV76:AX77"/>
    <mergeCell ref="BB76:BD77"/>
    <mergeCell ref="H87:I87"/>
    <mergeCell ref="J87:K87"/>
    <mergeCell ref="L87:M87"/>
    <mergeCell ref="N87:O87"/>
    <mergeCell ref="P87:Q87"/>
    <mergeCell ref="R87:S87"/>
    <mergeCell ref="T87:U87"/>
    <mergeCell ref="V87:W87"/>
    <mergeCell ref="H76:J77"/>
    <mergeCell ref="N76:P77"/>
    <mergeCell ref="T76:V77"/>
    <mergeCell ref="Z76:AB77"/>
    <mergeCell ref="AF76:AH77"/>
    <mergeCell ref="AO76:AQ77"/>
    <mergeCell ref="AJ87:AK87"/>
    <mergeCell ref="AL87:AM87"/>
    <mergeCell ref="Z87:AA87"/>
    <mergeCell ref="AB87:AC87"/>
    <mergeCell ref="AD87:AE87"/>
    <mergeCell ref="AF87:AG87"/>
    <mergeCell ref="AH87:AI87"/>
    <mergeCell ref="AI60:AJ60"/>
    <mergeCell ref="AQ60:AR60"/>
    <mergeCell ref="BC60:BD60"/>
    <mergeCell ref="BE60:BF60"/>
    <mergeCell ref="BG60:BH60"/>
    <mergeCell ref="H67:M68"/>
    <mergeCell ref="Q67:V68"/>
    <mergeCell ref="Z67:AE68"/>
    <mergeCell ref="AS60:AT60"/>
    <mergeCell ref="AU60:AV60"/>
    <mergeCell ref="AW60:AX60"/>
    <mergeCell ref="AG43:AH43"/>
    <mergeCell ref="G60:H60"/>
    <mergeCell ref="I60:J60"/>
    <mergeCell ref="K60:L60"/>
    <mergeCell ref="S60:T60"/>
    <mergeCell ref="U60:V60"/>
    <mergeCell ref="W60:X60"/>
    <mergeCell ref="AE60:AF60"/>
    <mergeCell ref="AG60:AH60"/>
    <mergeCell ref="G43:H43"/>
    <mergeCell ref="I43:N43"/>
    <mergeCell ref="O43:T43"/>
    <mergeCell ref="U43:V43"/>
    <mergeCell ref="W43:AB43"/>
    <mergeCell ref="AC43:AF43"/>
    <mergeCell ref="W42:X42"/>
    <mergeCell ref="Y42:Z42"/>
    <mergeCell ref="AA42:AB42"/>
    <mergeCell ref="AC42:AD42"/>
    <mergeCell ref="AE42:AF42"/>
    <mergeCell ref="AG42:AH42"/>
    <mergeCell ref="AE41:AF41"/>
    <mergeCell ref="AG41:AH41"/>
    <mergeCell ref="G42:H42"/>
    <mergeCell ref="I42:J42"/>
    <mergeCell ref="K42:L42"/>
    <mergeCell ref="M42:N42"/>
    <mergeCell ref="O42:P42"/>
    <mergeCell ref="Q42:R42"/>
    <mergeCell ref="S42:T42"/>
    <mergeCell ref="U42:V42"/>
    <mergeCell ref="S41:T41"/>
    <mergeCell ref="U41:V41"/>
    <mergeCell ref="W41:X41"/>
    <mergeCell ref="Y41:Z41"/>
    <mergeCell ref="AA41:AB41"/>
    <mergeCell ref="AC41:AD41"/>
    <mergeCell ref="G41:H41"/>
    <mergeCell ref="I41:J41"/>
    <mergeCell ref="K41:L41"/>
    <mergeCell ref="M41:N41"/>
    <mergeCell ref="O41:P41"/>
    <mergeCell ref="Q41:R41"/>
    <mergeCell ref="W40:X40"/>
    <mergeCell ref="Y40:Z40"/>
    <mergeCell ref="AA40:AB40"/>
    <mergeCell ref="AC40:AD40"/>
    <mergeCell ref="AE40:AF40"/>
    <mergeCell ref="AG40:AH40"/>
    <mergeCell ref="D21:AC21"/>
    <mergeCell ref="D27:AC27"/>
    <mergeCell ref="G40:H40"/>
    <mergeCell ref="I40:J40"/>
    <mergeCell ref="K40:L40"/>
    <mergeCell ref="M40:N40"/>
    <mergeCell ref="O40:P40"/>
    <mergeCell ref="Q40:R40"/>
    <mergeCell ref="S40:T40"/>
    <mergeCell ref="U40:V40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A4C0-9338-4B97-AE69-08EF5E1DF445}">
  <dimension ref="B2:V63"/>
  <sheetViews>
    <sheetView topLeftCell="A25" zoomScale="80" zoomScaleNormal="80" workbookViewId="0">
      <selection activeCell="I47" sqref="I47"/>
    </sheetView>
  </sheetViews>
  <sheetFormatPr defaultColWidth="8.75" defaultRowHeight="13.5" x14ac:dyDescent="0.3"/>
  <cols>
    <col min="1" max="1" width="8.75" style="1"/>
    <col min="2" max="2" width="12.875" style="1" customWidth="1"/>
    <col min="3" max="8" width="8.75" style="1"/>
    <col min="9" max="9" width="12.75" style="1" customWidth="1"/>
    <col min="10" max="15" width="8.75" style="1"/>
    <col min="16" max="16" width="12.75" style="1" customWidth="1"/>
    <col min="17" max="16384" width="8.75" style="1"/>
  </cols>
  <sheetData>
    <row r="2" spans="2:18" x14ac:dyDescent="0.3">
      <c r="B2" s="4" t="s">
        <v>2082</v>
      </c>
    </row>
    <row r="4" spans="2:18" x14ac:dyDescent="0.3">
      <c r="B4" s="1" t="s">
        <v>2083</v>
      </c>
    </row>
    <row r="6" spans="2:18" x14ac:dyDescent="0.3">
      <c r="B6" s="2" t="s">
        <v>2084</v>
      </c>
      <c r="H6" s="2"/>
    </row>
    <row r="7" spans="2:18" x14ac:dyDescent="0.3">
      <c r="B7" s="85" t="s">
        <v>2085</v>
      </c>
    </row>
    <row r="8" spans="2:18" x14ac:dyDescent="0.3">
      <c r="B8" s="85" t="s">
        <v>2086</v>
      </c>
    </row>
    <row r="9" spans="2:18" ht="14.25" thickBot="1" x14ac:dyDescent="0.35">
      <c r="B9" s="1" t="s">
        <v>2087</v>
      </c>
    </row>
    <row r="10" spans="2:18" x14ac:dyDescent="0.3">
      <c r="B10" s="1" t="s">
        <v>2088</v>
      </c>
      <c r="D10" s="1" t="s">
        <v>2089</v>
      </c>
      <c r="I10" s="385" t="s">
        <v>2090</v>
      </c>
      <c r="J10" s="32">
        <v>620</v>
      </c>
      <c r="K10" s="120">
        <v>3723</v>
      </c>
      <c r="P10" s="9"/>
      <c r="Q10" s="386"/>
      <c r="R10" s="386"/>
    </row>
    <row r="11" spans="2:18" ht="14.25" thickBot="1" x14ac:dyDescent="0.35">
      <c r="D11" s="1" t="s">
        <v>2091</v>
      </c>
      <c r="I11" s="387" t="s">
        <v>2092</v>
      </c>
      <c r="J11" s="388">
        <f>J10*0.8057</f>
        <v>499.53399999999999</v>
      </c>
      <c r="K11" s="389">
        <f>K10*0.8057</f>
        <v>2999.6210999999998</v>
      </c>
      <c r="P11" s="9"/>
      <c r="Q11" s="386"/>
      <c r="R11" s="386"/>
    </row>
    <row r="13" spans="2:18" x14ac:dyDescent="0.3">
      <c r="B13" s="2" t="s">
        <v>2093</v>
      </c>
    </row>
    <row r="14" spans="2:18" x14ac:dyDescent="0.3">
      <c r="B14" s="85" t="s">
        <v>2094</v>
      </c>
    </row>
    <row r="15" spans="2:18" x14ac:dyDescent="0.3">
      <c r="B15" s="85" t="s">
        <v>2095</v>
      </c>
    </row>
    <row r="16" spans="2:18" ht="14.25" thickBot="1" x14ac:dyDescent="0.35">
      <c r="B16" s="1" t="s">
        <v>2096</v>
      </c>
    </row>
    <row r="17" spans="2:11" x14ac:dyDescent="0.3">
      <c r="B17" s="1" t="s">
        <v>2088</v>
      </c>
      <c r="D17" s="1" t="s">
        <v>2097</v>
      </c>
      <c r="I17" s="385" t="s">
        <v>2090</v>
      </c>
      <c r="J17" s="32">
        <v>9929</v>
      </c>
      <c r="K17" s="120">
        <v>59578</v>
      </c>
    </row>
    <row r="18" spans="2:11" ht="14.25" thickBot="1" x14ac:dyDescent="0.35">
      <c r="D18" s="1" t="s">
        <v>2098</v>
      </c>
      <c r="I18" s="387" t="s">
        <v>2092</v>
      </c>
      <c r="J18" s="388">
        <f>J17*0.050354</f>
        <v>499.96486600000003</v>
      </c>
      <c r="K18" s="389">
        <f>K17*0.050354</f>
        <v>2999.9906120000001</v>
      </c>
    </row>
    <row r="20" spans="2:11" x14ac:dyDescent="0.3">
      <c r="B20" s="2" t="s">
        <v>2099</v>
      </c>
    </row>
    <row r="21" spans="2:11" x14ac:dyDescent="0.3">
      <c r="B21" s="85" t="s">
        <v>2100</v>
      </c>
    </row>
    <row r="22" spans="2:11" x14ac:dyDescent="0.3">
      <c r="B22" s="1" t="s">
        <v>2101</v>
      </c>
    </row>
    <row r="31" spans="2:11" x14ac:dyDescent="0.3">
      <c r="B31" s="1" t="s">
        <v>819</v>
      </c>
    </row>
    <row r="38" spans="2:7" x14ac:dyDescent="0.3">
      <c r="B38" s="1" t="s">
        <v>819</v>
      </c>
    </row>
    <row r="39" spans="2:7" x14ac:dyDescent="0.3">
      <c r="B39" s="2" t="s">
        <v>2102</v>
      </c>
    </row>
    <row r="40" spans="2:7" x14ac:dyDescent="0.3">
      <c r="B40" s="1" t="s">
        <v>2103</v>
      </c>
    </row>
    <row r="41" spans="2:7" x14ac:dyDescent="0.3">
      <c r="B41" s="1" t="s">
        <v>2104</v>
      </c>
    </row>
    <row r="42" spans="2:7" x14ac:dyDescent="0.3">
      <c r="B42" s="1" t="s">
        <v>2105</v>
      </c>
    </row>
    <row r="43" spans="2:7" ht="14.25" thickBot="1" x14ac:dyDescent="0.35">
      <c r="B43" s="1" t="s">
        <v>2106</v>
      </c>
    </row>
    <row r="44" spans="2:7" x14ac:dyDescent="0.3">
      <c r="B44" s="390" t="s">
        <v>2107</v>
      </c>
      <c r="C44" s="119">
        <v>745</v>
      </c>
      <c r="D44" s="30">
        <v>1490</v>
      </c>
      <c r="E44" s="30">
        <v>2234</v>
      </c>
      <c r="F44" s="30">
        <v>2979</v>
      </c>
      <c r="G44" s="120">
        <v>3724</v>
      </c>
    </row>
    <row r="45" spans="2:7" x14ac:dyDescent="0.3">
      <c r="B45" s="286" t="s">
        <v>2108</v>
      </c>
      <c r="C45" s="391">
        <f>C44*0.805664</f>
        <v>600.21968000000004</v>
      </c>
      <c r="D45" s="392">
        <f>D44*0.805664</f>
        <v>1200.4393600000001</v>
      </c>
      <c r="E45" s="392">
        <f>E44*0.805664</f>
        <v>1799.853376</v>
      </c>
      <c r="F45" s="392">
        <f>F44*0.805664</f>
        <v>2400.0730560000002</v>
      </c>
      <c r="G45" s="393">
        <f>G44*0.805664</f>
        <v>3000.2927360000003</v>
      </c>
    </row>
    <row r="46" spans="2:7" ht="14.25" thickBot="1" x14ac:dyDescent="0.35">
      <c r="B46" s="394" t="s">
        <v>2109</v>
      </c>
      <c r="C46" s="380">
        <f>C45/150</f>
        <v>4.0014645333333334</v>
      </c>
      <c r="D46" s="26">
        <f>D45/150</f>
        <v>8.0029290666666668</v>
      </c>
      <c r="E46" s="26">
        <f>E45/150</f>
        <v>11.999022506666666</v>
      </c>
      <c r="F46" s="26">
        <f>F45/150</f>
        <v>16.000487039999999</v>
      </c>
      <c r="G46" s="95">
        <f>G45/150</f>
        <v>20.001951573333336</v>
      </c>
    </row>
    <row r="47" spans="2:7" ht="14.25" thickBot="1" x14ac:dyDescent="0.35"/>
    <row r="48" spans="2:7" x14ac:dyDescent="0.3">
      <c r="B48" s="390" t="s">
        <v>2110</v>
      </c>
      <c r="C48" s="32">
        <v>11916</v>
      </c>
      <c r="D48" s="30">
        <v>23832</v>
      </c>
      <c r="E48" s="30">
        <v>35748</v>
      </c>
      <c r="F48" s="30">
        <v>47664</v>
      </c>
      <c r="G48" s="120">
        <v>59578</v>
      </c>
    </row>
    <row r="49" spans="2:22" x14ac:dyDescent="0.3">
      <c r="B49" s="286" t="s">
        <v>2108</v>
      </c>
      <c r="C49" s="395">
        <f>C48*0.050354</f>
        <v>600.01826400000004</v>
      </c>
      <c r="D49" s="391">
        <f>D48*0.050354</f>
        <v>1200.0365280000001</v>
      </c>
      <c r="E49" s="391">
        <f>E48*0.050354</f>
        <v>1800.0547920000001</v>
      </c>
      <c r="F49" s="391">
        <f>F48*0.050354</f>
        <v>2400.0730560000002</v>
      </c>
      <c r="G49" s="396">
        <f>G48*0.050354</f>
        <v>2999.9906120000001</v>
      </c>
    </row>
    <row r="50" spans="2:22" ht="14.25" thickBot="1" x14ac:dyDescent="0.35">
      <c r="B50" s="394" t="s">
        <v>2109</v>
      </c>
      <c r="C50" s="34">
        <f>C49/150</f>
        <v>4.0001217599999999</v>
      </c>
      <c r="D50" s="26">
        <f>D49/150</f>
        <v>8.0002435199999997</v>
      </c>
      <c r="E50" s="26">
        <f>E49/150</f>
        <v>12.00036528</v>
      </c>
      <c r="F50" s="26">
        <f>F49/150</f>
        <v>16.000487039999999</v>
      </c>
      <c r="G50" s="95">
        <f>G49/150</f>
        <v>19.999937413333335</v>
      </c>
    </row>
    <row r="52" spans="2:22" x14ac:dyDescent="0.3">
      <c r="B52" s="2" t="s">
        <v>2111</v>
      </c>
      <c r="I52" s="2" t="s">
        <v>2112</v>
      </c>
      <c r="P52" s="2" t="s">
        <v>2113</v>
      </c>
    </row>
    <row r="53" spans="2:22" x14ac:dyDescent="0.3">
      <c r="B53" s="1" t="s">
        <v>2114</v>
      </c>
      <c r="C53" s="1" t="s">
        <v>2115</v>
      </c>
      <c r="I53" s="1" t="s">
        <v>2114</v>
      </c>
      <c r="J53" s="1" t="s">
        <v>2115</v>
      </c>
      <c r="P53" s="1" t="s">
        <v>2114</v>
      </c>
      <c r="Q53" s="1" t="s">
        <v>2115</v>
      </c>
    </row>
    <row r="54" spans="2:22" x14ac:dyDescent="0.3">
      <c r="B54" s="1" t="s">
        <v>2116</v>
      </c>
      <c r="C54" s="1" t="s">
        <v>2117</v>
      </c>
      <c r="I54" s="1" t="s">
        <v>2116</v>
      </c>
      <c r="J54" s="1" t="s">
        <v>2118</v>
      </c>
      <c r="P54" s="1" t="s">
        <v>2116</v>
      </c>
      <c r="Q54" s="1" t="s">
        <v>2119</v>
      </c>
    </row>
    <row r="55" spans="2:22" x14ac:dyDescent="0.3">
      <c r="B55" s="1" t="s">
        <v>2120</v>
      </c>
      <c r="C55" s="1" t="s">
        <v>2121</v>
      </c>
      <c r="I55" s="1" t="s">
        <v>2120</v>
      </c>
      <c r="J55" s="1" t="s">
        <v>2122</v>
      </c>
      <c r="P55" s="1" t="s">
        <v>2120</v>
      </c>
      <c r="Q55" s="1" t="s">
        <v>2123</v>
      </c>
    </row>
    <row r="56" spans="2:22" x14ac:dyDescent="0.3">
      <c r="B56" s="1" t="s">
        <v>2124</v>
      </c>
      <c r="C56" s="1" t="s">
        <v>2125</v>
      </c>
      <c r="I56" s="1" t="s">
        <v>2124</v>
      </c>
      <c r="J56" s="1" t="s">
        <v>2126</v>
      </c>
      <c r="P56" s="1" t="s">
        <v>2124</v>
      </c>
      <c r="Q56" s="1" t="s">
        <v>2127</v>
      </c>
    </row>
    <row r="57" spans="2:22" x14ac:dyDescent="0.3">
      <c r="B57" s="1" t="s">
        <v>2128</v>
      </c>
      <c r="C57" s="1" t="s">
        <v>2129</v>
      </c>
      <c r="I57" s="1" t="s">
        <v>2128</v>
      </c>
      <c r="J57" s="1" t="s">
        <v>2130</v>
      </c>
      <c r="P57" s="1" t="s">
        <v>2128</v>
      </c>
      <c r="Q57" s="1" t="s">
        <v>2131</v>
      </c>
    </row>
    <row r="59" spans="2:22" x14ac:dyDescent="0.3">
      <c r="B59" s="1" t="s">
        <v>2132</v>
      </c>
      <c r="C59" s="1" t="s">
        <v>2133</v>
      </c>
      <c r="I59" s="1" t="s">
        <v>2132</v>
      </c>
      <c r="J59" s="1" t="s">
        <v>2133</v>
      </c>
      <c r="P59" s="1" t="s">
        <v>2132</v>
      </c>
      <c r="Q59" s="1" t="s">
        <v>2133</v>
      </c>
    </row>
    <row r="60" spans="2:22" ht="52.9" customHeight="1" x14ac:dyDescent="0.3">
      <c r="C60" s="592" t="s">
        <v>2134</v>
      </c>
      <c r="D60" s="593"/>
      <c r="E60" s="593"/>
      <c r="F60" s="593"/>
      <c r="G60" s="593"/>
      <c r="J60" s="592" t="s">
        <v>2135</v>
      </c>
      <c r="K60" s="593"/>
      <c r="L60" s="593"/>
      <c r="M60" s="593"/>
      <c r="N60" s="593"/>
      <c r="Q60" s="592" t="s">
        <v>2136</v>
      </c>
      <c r="R60" s="593"/>
      <c r="S60" s="593"/>
      <c r="T60" s="593"/>
      <c r="U60" s="593"/>
    </row>
    <row r="62" spans="2:22" x14ac:dyDescent="0.3">
      <c r="B62" s="1" t="s">
        <v>2137</v>
      </c>
      <c r="C62" s="1" t="s">
        <v>2138</v>
      </c>
      <c r="I62" s="1" t="s">
        <v>2137</v>
      </c>
      <c r="J62" s="1" t="s">
        <v>2138</v>
      </c>
      <c r="P62" s="1" t="s">
        <v>2137</v>
      </c>
      <c r="Q62" s="1" t="s">
        <v>2138</v>
      </c>
    </row>
    <row r="63" spans="2:22" ht="46.15" customHeight="1" x14ac:dyDescent="0.3">
      <c r="C63" s="592" t="s">
        <v>2139</v>
      </c>
      <c r="D63" s="593"/>
      <c r="E63" s="593"/>
      <c r="F63" s="593"/>
      <c r="G63" s="593"/>
      <c r="J63" s="592" t="s">
        <v>2140</v>
      </c>
      <c r="K63" s="592"/>
      <c r="L63" s="592"/>
      <c r="M63" s="592"/>
      <c r="N63" s="592"/>
      <c r="O63" s="592"/>
      <c r="Q63" s="592" t="s">
        <v>2141</v>
      </c>
      <c r="R63" s="592"/>
      <c r="S63" s="592"/>
      <c r="T63" s="592"/>
      <c r="U63" s="592"/>
      <c r="V63" s="592"/>
    </row>
  </sheetData>
  <mergeCells count="6">
    <mergeCell ref="C60:G60"/>
    <mergeCell ref="J60:N60"/>
    <mergeCell ref="Q60:U60"/>
    <mergeCell ref="C63:G63"/>
    <mergeCell ref="J63:O63"/>
    <mergeCell ref="Q63:V63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0D41B-2637-4DA8-8731-7A2AF60F8286}">
  <dimension ref="B2:AG87"/>
  <sheetViews>
    <sheetView topLeftCell="A25" zoomScale="70" zoomScaleNormal="70" workbookViewId="0">
      <selection activeCell="Z47" sqref="Z47"/>
    </sheetView>
  </sheetViews>
  <sheetFormatPr defaultColWidth="8.75" defaultRowHeight="13.5" x14ac:dyDescent="0.3"/>
  <cols>
    <col min="1" max="1" width="8.75" style="1"/>
    <col min="2" max="11" width="10.75" style="1" customWidth="1"/>
    <col min="12" max="12" width="2.375" style="1" customWidth="1"/>
    <col min="13" max="15" width="8.75" style="1" customWidth="1"/>
    <col min="16" max="16" width="12.75" style="1" customWidth="1"/>
    <col min="17" max="21" width="10.75" style="1" customWidth="1"/>
    <col min="22" max="16384" width="8.75" style="1"/>
  </cols>
  <sheetData>
    <row r="2" spans="2:14" x14ac:dyDescent="0.3">
      <c r="B2" s="4" t="s">
        <v>1376</v>
      </c>
    </row>
    <row r="4" spans="2:14" x14ac:dyDescent="0.3">
      <c r="B4" s="2" t="s">
        <v>1377</v>
      </c>
    </row>
    <row r="5" spans="2:14" x14ac:dyDescent="0.3">
      <c r="B5" s="1" t="s">
        <v>1454</v>
      </c>
    </row>
    <row r="6" spans="2:14" x14ac:dyDescent="0.3">
      <c r="B6" s="1" t="s">
        <v>1455</v>
      </c>
    </row>
    <row r="7" spans="2:14" x14ac:dyDescent="0.3">
      <c r="B7" s="87" t="s">
        <v>1378</v>
      </c>
    </row>
    <row r="9" spans="2:14" x14ac:dyDescent="0.3">
      <c r="B9" s="2" t="s">
        <v>1379</v>
      </c>
    </row>
    <row r="10" spans="2:14" x14ac:dyDescent="0.3">
      <c r="B10" s="85" t="s">
        <v>1380</v>
      </c>
    </row>
    <row r="11" spans="2:14" x14ac:dyDescent="0.3">
      <c r="B11" s="2"/>
      <c r="E11" s="4" t="s">
        <v>1381</v>
      </c>
      <c r="N11" s="4" t="s">
        <v>1456</v>
      </c>
    </row>
    <row r="12" spans="2:14" x14ac:dyDescent="0.3">
      <c r="B12" s="2"/>
    </row>
    <row r="13" spans="2:14" x14ac:dyDescent="0.3">
      <c r="B13" s="2"/>
    </row>
    <row r="14" spans="2:14" x14ac:dyDescent="0.3">
      <c r="B14" s="2"/>
    </row>
    <row r="15" spans="2:14" x14ac:dyDescent="0.3">
      <c r="B15" s="2"/>
    </row>
    <row r="16" spans="2:14" x14ac:dyDescent="0.3">
      <c r="B16" s="2"/>
    </row>
    <row r="17" spans="2:17" x14ac:dyDescent="0.3">
      <c r="B17" s="2"/>
    </row>
    <row r="18" spans="2:17" x14ac:dyDescent="0.3">
      <c r="B18" s="2"/>
    </row>
    <row r="19" spans="2:17" x14ac:dyDescent="0.3">
      <c r="B19" s="2"/>
    </row>
    <row r="20" spans="2:17" x14ac:dyDescent="0.3">
      <c r="B20" s="2"/>
    </row>
    <row r="21" spans="2:17" x14ac:dyDescent="0.3">
      <c r="B21" s="2"/>
    </row>
    <row r="22" spans="2:17" x14ac:dyDescent="0.3">
      <c r="B22" s="2"/>
    </row>
    <row r="29" spans="2:17" x14ac:dyDescent="0.3">
      <c r="F29" s="1" t="s">
        <v>1382</v>
      </c>
      <c r="Q29" s="1" t="s">
        <v>1383</v>
      </c>
    </row>
    <row r="31" spans="2:17" x14ac:dyDescent="0.3">
      <c r="B31" s="2" t="s">
        <v>1384</v>
      </c>
    </row>
    <row r="32" spans="2:17" ht="15.6" customHeight="1" x14ac:dyDescent="0.3">
      <c r="B32" s="85" t="s">
        <v>1385</v>
      </c>
      <c r="E32" s="1" t="s">
        <v>1386</v>
      </c>
      <c r="M32" s="267"/>
    </row>
    <row r="33" spans="2:33" ht="15.6" customHeight="1" x14ac:dyDescent="0.3">
      <c r="B33" s="85" t="s">
        <v>1387</v>
      </c>
      <c r="E33" s="1" t="s">
        <v>1388</v>
      </c>
      <c r="M33" s="267"/>
    </row>
    <row r="35" spans="2:33" ht="16.5" x14ac:dyDescent="0.3">
      <c r="B35" s="2" t="s">
        <v>1389</v>
      </c>
      <c r="N35" s="1" t="s">
        <v>1390</v>
      </c>
      <c r="O35" s="1" t="s">
        <v>1391</v>
      </c>
      <c r="P35" t="s">
        <v>1392</v>
      </c>
      <c r="Q35" t="s">
        <v>1393</v>
      </c>
      <c r="R35" t="s">
        <v>1394</v>
      </c>
      <c r="S35" t="s">
        <v>1395</v>
      </c>
      <c r="U35" s="1" t="s">
        <v>1390</v>
      </c>
      <c r="V35" s="1" t="s">
        <v>1391</v>
      </c>
      <c r="W35" t="s">
        <v>1392</v>
      </c>
      <c r="X35" t="s">
        <v>1393</v>
      </c>
      <c r="Y35" t="s">
        <v>1394</v>
      </c>
      <c r="Z35" t="s">
        <v>1395</v>
      </c>
      <c r="AB35" s="1" t="s">
        <v>1390</v>
      </c>
      <c r="AC35" s="1" t="s">
        <v>1391</v>
      </c>
      <c r="AD35" t="s">
        <v>1392</v>
      </c>
      <c r="AE35" t="s">
        <v>1393</v>
      </c>
      <c r="AF35" t="s">
        <v>1394</v>
      </c>
      <c r="AG35" t="s">
        <v>1395</v>
      </c>
    </row>
    <row r="36" spans="2:33" ht="15.6" customHeight="1" x14ac:dyDescent="0.3">
      <c r="B36" s="85" t="s">
        <v>1396</v>
      </c>
      <c r="N36" s="1">
        <v>82</v>
      </c>
      <c r="O36" s="1">
        <v>8.1999999999999993</v>
      </c>
      <c r="P36">
        <v>10</v>
      </c>
      <c r="Q36">
        <v>0</v>
      </c>
      <c r="R36">
        <f t="shared" ref="R36:R47" si="0">P36*Q36/(P36+Q36)</f>
        <v>0</v>
      </c>
      <c r="S36">
        <f t="shared" ref="S36:S47" si="1">N36+O36+R36</f>
        <v>90.2</v>
      </c>
      <c r="U36" s="1">
        <v>120</v>
      </c>
      <c r="V36" s="1">
        <v>9.1</v>
      </c>
      <c r="W36">
        <v>10</v>
      </c>
      <c r="X36">
        <v>0</v>
      </c>
      <c r="Y36">
        <f t="shared" ref="Y36:Y47" si="2">W36*X36/(W36+X36)</f>
        <v>0</v>
      </c>
      <c r="Z36">
        <f t="shared" ref="Z36:Z47" si="3">U36+V36+Y36</f>
        <v>129.1</v>
      </c>
      <c r="AB36" s="1">
        <v>150</v>
      </c>
      <c r="AC36" s="1">
        <v>16.399999999999999</v>
      </c>
      <c r="AD36">
        <v>10</v>
      </c>
      <c r="AE36">
        <v>0</v>
      </c>
      <c r="AF36">
        <f t="shared" ref="AF36:AF47" si="4">AD36*AE36/(AD36+AE36)</f>
        <v>0</v>
      </c>
      <c r="AG36">
        <f t="shared" ref="AG36:AG47" si="5">AB36+AC36+AF36</f>
        <v>166.4</v>
      </c>
    </row>
    <row r="37" spans="2:33" ht="15.6" customHeight="1" x14ac:dyDescent="0.3">
      <c r="B37" s="85" t="s">
        <v>1397</v>
      </c>
      <c r="N37" s="1">
        <v>82</v>
      </c>
      <c r="O37" s="1">
        <v>8.1999999999999993</v>
      </c>
      <c r="P37">
        <v>10</v>
      </c>
      <c r="Q37">
        <v>100</v>
      </c>
      <c r="R37">
        <f t="shared" si="0"/>
        <v>9.0909090909090917</v>
      </c>
      <c r="S37">
        <f t="shared" si="1"/>
        <v>99.290909090909096</v>
      </c>
      <c r="U37" s="1">
        <v>120</v>
      </c>
      <c r="V37" s="1">
        <v>9.1</v>
      </c>
      <c r="W37">
        <v>10</v>
      </c>
      <c r="X37">
        <v>100</v>
      </c>
      <c r="Y37">
        <f t="shared" si="2"/>
        <v>9.0909090909090917</v>
      </c>
      <c r="Z37">
        <f t="shared" si="3"/>
        <v>138.19090909090909</v>
      </c>
      <c r="AB37" s="1">
        <v>150</v>
      </c>
      <c r="AC37" s="1">
        <v>16.399999999999999</v>
      </c>
      <c r="AD37">
        <v>10</v>
      </c>
      <c r="AE37">
        <v>100</v>
      </c>
      <c r="AF37">
        <f t="shared" si="4"/>
        <v>9.0909090909090917</v>
      </c>
      <c r="AG37">
        <f t="shared" si="5"/>
        <v>175.4909090909091</v>
      </c>
    </row>
    <row r="38" spans="2:33" ht="15.6" customHeight="1" x14ac:dyDescent="0.3">
      <c r="B38" s="85" t="s">
        <v>1398</v>
      </c>
      <c r="N38" s="1">
        <v>82</v>
      </c>
      <c r="O38" s="1">
        <v>8.1999999999999993</v>
      </c>
      <c r="P38">
        <v>10</v>
      </c>
      <c r="Q38">
        <v>200</v>
      </c>
      <c r="R38">
        <f t="shared" si="0"/>
        <v>9.5238095238095237</v>
      </c>
      <c r="S38">
        <f t="shared" si="1"/>
        <v>99.723809523809521</v>
      </c>
      <c r="U38" s="1">
        <v>120</v>
      </c>
      <c r="V38" s="1">
        <v>9.1</v>
      </c>
      <c r="W38">
        <v>10</v>
      </c>
      <c r="X38">
        <v>200</v>
      </c>
      <c r="Y38">
        <f t="shared" si="2"/>
        <v>9.5238095238095237</v>
      </c>
      <c r="Z38">
        <f t="shared" si="3"/>
        <v>138.62380952380951</v>
      </c>
      <c r="AB38" s="1">
        <v>150</v>
      </c>
      <c r="AC38" s="1">
        <v>16.399999999999999</v>
      </c>
      <c r="AD38">
        <v>10</v>
      </c>
      <c r="AE38">
        <v>200</v>
      </c>
      <c r="AF38">
        <f t="shared" si="4"/>
        <v>9.5238095238095237</v>
      </c>
      <c r="AG38">
        <f t="shared" si="5"/>
        <v>175.92380952380952</v>
      </c>
    </row>
    <row r="39" spans="2:33" ht="15.6" customHeight="1" x14ac:dyDescent="0.3">
      <c r="N39" s="1">
        <v>82</v>
      </c>
      <c r="O39" s="1">
        <v>8.1999999999999993</v>
      </c>
      <c r="P39">
        <v>10</v>
      </c>
      <c r="Q39">
        <v>400</v>
      </c>
      <c r="R39">
        <f t="shared" si="0"/>
        <v>9.7560975609756095</v>
      </c>
      <c r="S39">
        <f t="shared" si="1"/>
        <v>99.956097560975607</v>
      </c>
      <c r="U39" s="1">
        <v>120</v>
      </c>
      <c r="V39" s="1">
        <v>9.1</v>
      </c>
      <c r="W39">
        <v>10</v>
      </c>
      <c r="X39">
        <v>400</v>
      </c>
      <c r="Y39">
        <f t="shared" si="2"/>
        <v>9.7560975609756095</v>
      </c>
      <c r="Z39">
        <f t="shared" si="3"/>
        <v>138.8560975609756</v>
      </c>
      <c r="AB39" s="1">
        <v>150</v>
      </c>
      <c r="AC39" s="1">
        <v>16.399999999999999</v>
      </c>
      <c r="AD39">
        <v>10</v>
      </c>
      <c r="AE39">
        <v>400</v>
      </c>
      <c r="AF39">
        <f t="shared" si="4"/>
        <v>9.7560975609756095</v>
      </c>
      <c r="AG39">
        <f t="shared" si="5"/>
        <v>176.15609756097561</v>
      </c>
    </row>
    <row r="40" spans="2:33" ht="16.5" x14ac:dyDescent="0.3">
      <c r="B40" s="85" t="s">
        <v>1399</v>
      </c>
      <c r="E40" s="180" t="s">
        <v>1400</v>
      </c>
      <c r="N40" s="1">
        <v>82</v>
      </c>
      <c r="O40" s="1">
        <v>8.1999999999999993</v>
      </c>
      <c r="P40">
        <v>10</v>
      </c>
      <c r="Q40">
        <v>600</v>
      </c>
      <c r="R40">
        <f t="shared" si="0"/>
        <v>9.8360655737704921</v>
      </c>
      <c r="S40">
        <f t="shared" si="1"/>
        <v>100.0360655737705</v>
      </c>
      <c r="U40" s="1">
        <v>120</v>
      </c>
      <c r="V40" s="1">
        <v>9.1</v>
      </c>
      <c r="W40">
        <v>10</v>
      </c>
      <c r="X40">
        <v>600</v>
      </c>
      <c r="Y40">
        <f t="shared" si="2"/>
        <v>9.8360655737704921</v>
      </c>
      <c r="Z40">
        <f t="shared" si="3"/>
        <v>138.93606557377049</v>
      </c>
      <c r="AB40" s="1">
        <v>150</v>
      </c>
      <c r="AC40" s="1">
        <v>16.399999999999999</v>
      </c>
      <c r="AD40">
        <v>10</v>
      </c>
      <c r="AE40">
        <v>600</v>
      </c>
      <c r="AF40">
        <f t="shared" si="4"/>
        <v>9.8360655737704921</v>
      </c>
      <c r="AG40">
        <f t="shared" si="5"/>
        <v>176.2360655737705</v>
      </c>
    </row>
    <row r="41" spans="2:33" ht="16.5" x14ac:dyDescent="0.3">
      <c r="N41" s="1">
        <v>82</v>
      </c>
      <c r="O41" s="1">
        <v>8.1999999999999993</v>
      </c>
      <c r="P41">
        <v>10</v>
      </c>
      <c r="Q41">
        <v>800</v>
      </c>
      <c r="R41">
        <f t="shared" si="0"/>
        <v>9.8765432098765427</v>
      </c>
      <c r="S41">
        <f t="shared" si="1"/>
        <v>100.07654320987655</v>
      </c>
      <c r="U41" s="1">
        <v>120</v>
      </c>
      <c r="V41" s="1">
        <v>9.1</v>
      </c>
      <c r="W41">
        <v>10</v>
      </c>
      <c r="X41">
        <v>800</v>
      </c>
      <c r="Y41">
        <f t="shared" si="2"/>
        <v>9.8765432098765427</v>
      </c>
      <c r="Z41">
        <f t="shared" si="3"/>
        <v>138.97654320987652</v>
      </c>
      <c r="AB41" s="1">
        <v>150</v>
      </c>
      <c r="AC41" s="1">
        <v>16.399999999999999</v>
      </c>
      <c r="AD41">
        <v>10</v>
      </c>
      <c r="AE41">
        <v>800</v>
      </c>
      <c r="AF41">
        <f t="shared" si="4"/>
        <v>9.8765432098765427</v>
      </c>
      <c r="AG41">
        <f t="shared" si="5"/>
        <v>176.27654320987654</v>
      </c>
    </row>
    <row r="42" spans="2:33" ht="16.5" x14ac:dyDescent="0.3">
      <c r="B42" s="85" t="s">
        <v>1401</v>
      </c>
      <c r="E42" s="180" t="s">
        <v>1402</v>
      </c>
      <c r="N42" s="1">
        <v>82</v>
      </c>
      <c r="O42" s="1">
        <v>8.1999999999999993</v>
      </c>
      <c r="P42">
        <v>10</v>
      </c>
      <c r="Q42">
        <v>1000</v>
      </c>
      <c r="R42">
        <f t="shared" si="0"/>
        <v>9.9009900990099009</v>
      </c>
      <c r="S42">
        <f t="shared" si="1"/>
        <v>100.10099009900991</v>
      </c>
      <c r="U42" s="1">
        <v>120</v>
      </c>
      <c r="V42" s="1">
        <v>9.1</v>
      </c>
      <c r="W42">
        <v>10</v>
      </c>
      <c r="X42">
        <v>1000</v>
      </c>
      <c r="Y42">
        <f t="shared" si="2"/>
        <v>9.9009900990099009</v>
      </c>
      <c r="Z42">
        <f t="shared" si="3"/>
        <v>139.0009900990099</v>
      </c>
      <c r="AB42" s="1">
        <v>150</v>
      </c>
      <c r="AC42" s="1">
        <v>16.399999999999999</v>
      </c>
      <c r="AD42">
        <v>10</v>
      </c>
      <c r="AE42">
        <v>1000</v>
      </c>
      <c r="AF42">
        <f t="shared" si="4"/>
        <v>9.9009900990099009</v>
      </c>
      <c r="AG42">
        <f t="shared" si="5"/>
        <v>176.30099009900991</v>
      </c>
    </row>
    <row r="43" spans="2:33" ht="16.5" x14ac:dyDescent="0.3">
      <c r="N43" s="1">
        <v>82</v>
      </c>
      <c r="O43" s="1">
        <v>8.1999999999999993</v>
      </c>
      <c r="P43">
        <v>10</v>
      </c>
      <c r="Q43">
        <v>1200</v>
      </c>
      <c r="R43">
        <f t="shared" si="0"/>
        <v>9.9173553719008272</v>
      </c>
      <c r="S43">
        <f t="shared" si="1"/>
        <v>100.11735537190083</v>
      </c>
      <c r="U43" s="1">
        <v>120</v>
      </c>
      <c r="V43" s="1">
        <v>9.1</v>
      </c>
      <c r="W43">
        <v>10</v>
      </c>
      <c r="X43">
        <v>1200</v>
      </c>
      <c r="Y43">
        <f t="shared" si="2"/>
        <v>9.9173553719008272</v>
      </c>
      <c r="Z43">
        <f t="shared" si="3"/>
        <v>139.01735537190083</v>
      </c>
      <c r="AB43" s="1">
        <v>150</v>
      </c>
      <c r="AC43" s="1">
        <v>16.399999999999999</v>
      </c>
      <c r="AD43">
        <v>10</v>
      </c>
      <c r="AE43">
        <v>1200</v>
      </c>
      <c r="AF43">
        <f t="shared" si="4"/>
        <v>9.9173553719008272</v>
      </c>
      <c r="AG43">
        <f t="shared" si="5"/>
        <v>176.31735537190085</v>
      </c>
    </row>
    <row r="44" spans="2:33" ht="16.5" x14ac:dyDescent="0.3">
      <c r="B44" s="85" t="s">
        <v>1403</v>
      </c>
      <c r="E44" s="180" t="s">
        <v>1404</v>
      </c>
      <c r="N44" s="1">
        <v>82</v>
      </c>
      <c r="O44" s="1">
        <v>8.1999999999999993</v>
      </c>
      <c r="P44">
        <v>10</v>
      </c>
      <c r="Q44">
        <v>1400</v>
      </c>
      <c r="R44">
        <f t="shared" si="0"/>
        <v>9.9290780141843964</v>
      </c>
      <c r="S44">
        <f t="shared" si="1"/>
        <v>100.1290780141844</v>
      </c>
      <c r="U44" s="1">
        <v>120</v>
      </c>
      <c r="V44" s="1">
        <v>9.1</v>
      </c>
      <c r="W44">
        <v>10</v>
      </c>
      <c r="X44">
        <v>1400</v>
      </c>
      <c r="Y44">
        <f t="shared" si="2"/>
        <v>9.9290780141843964</v>
      </c>
      <c r="Z44">
        <f t="shared" si="3"/>
        <v>139.02907801418439</v>
      </c>
      <c r="AB44" s="1">
        <v>150</v>
      </c>
      <c r="AC44" s="1">
        <v>16.399999999999999</v>
      </c>
      <c r="AD44">
        <v>10</v>
      </c>
      <c r="AE44">
        <v>1400</v>
      </c>
      <c r="AF44">
        <f t="shared" si="4"/>
        <v>9.9290780141843964</v>
      </c>
      <c r="AG44">
        <f t="shared" si="5"/>
        <v>176.3290780141844</v>
      </c>
    </row>
    <row r="45" spans="2:33" ht="16.5" x14ac:dyDescent="0.3">
      <c r="B45" s="85"/>
      <c r="N45" s="1">
        <v>82</v>
      </c>
      <c r="O45" s="1">
        <v>8.1999999999999993</v>
      </c>
      <c r="P45">
        <v>10</v>
      </c>
      <c r="Q45">
        <v>1600</v>
      </c>
      <c r="R45">
        <f t="shared" si="0"/>
        <v>9.9378881987577632</v>
      </c>
      <c r="S45">
        <f t="shared" si="1"/>
        <v>100.13788819875776</v>
      </c>
      <c r="U45" s="1">
        <v>120</v>
      </c>
      <c r="V45" s="1">
        <v>9.1</v>
      </c>
      <c r="W45">
        <v>10</v>
      </c>
      <c r="X45">
        <v>1600</v>
      </c>
      <c r="Y45">
        <f t="shared" si="2"/>
        <v>9.9378881987577632</v>
      </c>
      <c r="Z45">
        <f t="shared" si="3"/>
        <v>139.03788819875777</v>
      </c>
      <c r="AB45" s="1">
        <v>150</v>
      </c>
      <c r="AC45" s="1">
        <v>16.399999999999999</v>
      </c>
      <c r="AD45">
        <v>10</v>
      </c>
      <c r="AE45">
        <v>1600</v>
      </c>
      <c r="AF45">
        <f t="shared" si="4"/>
        <v>9.9378881987577632</v>
      </c>
      <c r="AG45">
        <f t="shared" si="5"/>
        <v>176.33788819875778</v>
      </c>
    </row>
    <row r="46" spans="2:33" ht="16.5" x14ac:dyDescent="0.3">
      <c r="B46" s="85"/>
      <c r="N46" s="1">
        <v>82</v>
      </c>
      <c r="O46" s="1">
        <v>8.1999999999999993</v>
      </c>
      <c r="P46">
        <v>10</v>
      </c>
      <c r="Q46">
        <v>1800</v>
      </c>
      <c r="R46">
        <f t="shared" si="0"/>
        <v>9.94475138121547</v>
      </c>
      <c r="S46">
        <f t="shared" si="1"/>
        <v>100.14475138121547</v>
      </c>
      <c r="U46" s="1">
        <v>120</v>
      </c>
      <c r="V46" s="1">
        <v>9.1</v>
      </c>
      <c r="W46">
        <v>10</v>
      </c>
      <c r="X46">
        <v>1800</v>
      </c>
      <c r="Y46">
        <f t="shared" si="2"/>
        <v>9.94475138121547</v>
      </c>
      <c r="Z46">
        <f t="shared" si="3"/>
        <v>139.04475138121546</v>
      </c>
      <c r="AB46" s="1">
        <v>150</v>
      </c>
      <c r="AC46" s="1">
        <v>16.399999999999999</v>
      </c>
      <c r="AD46">
        <v>10</v>
      </c>
      <c r="AE46">
        <v>1800</v>
      </c>
      <c r="AF46">
        <f t="shared" si="4"/>
        <v>9.94475138121547</v>
      </c>
      <c r="AG46">
        <f t="shared" si="5"/>
        <v>176.34475138121547</v>
      </c>
    </row>
    <row r="47" spans="2:33" ht="16.5" x14ac:dyDescent="0.3">
      <c r="B47" s="2" t="s">
        <v>1405</v>
      </c>
      <c r="N47" s="1">
        <v>82</v>
      </c>
      <c r="O47" s="1">
        <v>8.1999999999999993</v>
      </c>
      <c r="P47">
        <v>10</v>
      </c>
      <c r="Q47">
        <v>2000</v>
      </c>
      <c r="R47">
        <f t="shared" si="0"/>
        <v>9.9502487562189046</v>
      </c>
      <c r="S47">
        <f t="shared" si="1"/>
        <v>100.1502487562189</v>
      </c>
      <c r="U47" s="1">
        <v>120</v>
      </c>
      <c r="V47" s="1">
        <v>9.1</v>
      </c>
      <c r="W47">
        <v>10</v>
      </c>
      <c r="X47">
        <v>2000</v>
      </c>
      <c r="Y47">
        <f t="shared" si="2"/>
        <v>9.9502487562189046</v>
      </c>
      <c r="Z47">
        <f t="shared" si="3"/>
        <v>139.05024875621891</v>
      </c>
      <c r="AB47" s="1">
        <v>150</v>
      </c>
      <c r="AC47" s="1">
        <v>16.399999999999999</v>
      </c>
      <c r="AD47">
        <v>10</v>
      </c>
      <c r="AE47">
        <v>2000</v>
      </c>
      <c r="AF47">
        <f t="shared" si="4"/>
        <v>9.9502487562189046</v>
      </c>
      <c r="AG47">
        <f t="shared" si="5"/>
        <v>176.35024875621892</v>
      </c>
    </row>
    <row r="48" spans="2:33" x14ac:dyDescent="0.3">
      <c r="B48" s="99" t="s">
        <v>1406</v>
      </c>
      <c r="AC48" s="1" t="s">
        <v>1407</v>
      </c>
    </row>
    <row r="49" spans="2:19" x14ac:dyDescent="0.3">
      <c r="B49" s="99" t="s">
        <v>1408</v>
      </c>
    </row>
    <row r="50" spans="2:19" x14ac:dyDescent="0.3">
      <c r="B50" s="99" t="s">
        <v>1409</v>
      </c>
    </row>
    <row r="51" spans="2:19" ht="16.5" x14ac:dyDescent="0.3">
      <c r="B51" s="99" t="s">
        <v>1410</v>
      </c>
      <c r="N51" s="1" t="s">
        <v>1390</v>
      </c>
      <c r="O51" s="1" t="s">
        <v>1391</v>
      </c>
      <c r="P51" t="s">
        <v>1392</v>
      </c>
      <c r="Q51" t="s">
        <v>1393</v>
      </c>
      <c r="R51" t="s">
        <v>1394</v>
      </c>
      <c r="S51" t="s">
        <v>1395</v>
      </c>
    </row>
    <row r="52" spans="2:19" ht="16.5" x14ac:dyDescent="0.3">
      <c r="B52" s="87" t="s">
        <v>1411</v>
      </c>
      <c r="N52" s="1">
        <v>91</v>
      </c>
      <c r="O52" s="1">
        <v>0</v>
      </c>
      <c r="P52">
        <v>43</v>
      </c>
      <c r="Q52">
        <v>0</v>
      </c>
      <c r="R52">
        <f>P52*Q52/(P52+Q52)</f>
        <v>0</v>
      </c>
      <c r="S52">
        <f>N52+O52+R52</f>
        <v>91</v>
      </c>
    </row>
    <row r="53" spans="2:19" ht="16.5" x14ac:dyDescent="0.3">
      <c r="B53" s="99" t="s">
        <v>1412</v>
      </c>
      <c r="N53" s="1">
        <v>91</v>
      </c>
      <c r="O53" s="1">
        <v>0</v>
      </c>
      <c r="P53">
        <v>43</v>
      </c>
      <c r="Q53">
        <v>100</v>
      </c>
      <c r="R53">
        <f>P53*Q53/(P53+Q53)</f>
        <v>30.06993006993007</v>
      </c>
      <c r="S53">
        <f>N53+O53+R53</f>
        <v>121.06993006993007</v>
      </c>
    </row>
    <row r="54" spans="2:19" ht="16.5" x14ac:dyDescent="0.3">
      <c r="B54" s="99"/>
      <c r="C54" s="96" t="s">
        <v>1413</v>
      </c>
      <c r="N54" s="1">
        <v>91</v>
      </c>
      <c r="O54" s="1">
        <v>0</v>
      </c>
      <c r="P54">
        <v>43</v>
      </c>
      <c r="Q54">
        <v>300</v>
      </c>
      <c r="R54">
        <f>P54*Q54/(P54+Q54)</f>
        <v>37.609329446064137</v>
      </c>
      <c r="S54">
        <f>N54+O54+R54</f>
        <v>128.60932944606412</v>
      </c>
    </row>
    <row r="55" spans="2:19" ht="16.5" x14ac:dyDescent="0.3">
      <c r="B55" s="99"/>
      <c r="C55" s="1" t="s">
        <v>1414</v>
      </c>
      <c r="N55" s="1">
        <v>91</v>
      </c>
      <c r="O55" s="1">
        <v>0</v>
      </c>
      <c r="P55">
        <v>43</v>
      </c>
      <c r="Q55">
        <v>500</v>
      </c>
      <c r="R55">
        <f t="shared" ref="R55:R65" si="6">P55*Q55/(P55+Q55)</f>
        <v>39.594843462246779</v>
      </c>
      <c r="S55">
        <f t="shared" ref="S55:S65" si="7">N55+O55+R55</f>
        <v>130.59484346224679</v>
      </c>
    </row>
    <row r="56" spans="2:19" ht="16.5" x14ac:dyDescent="0.3">
      <c r="B56" s="99"/>
      <c r="C56" s="1" t="s">
        <v>1415</v>
      </c>
      <c r="N56" s="1">
        <v>91</v>
      </c>
      <c r="O56" s="1">
        <v>0</v>
      </c>
      <c r="P56">
        <v>43</v>
      </c>
      <c r="Q56">
        <v>1000</v>
      </c>
      <c r="R56">
        <f t="shared" si="6"/>
        <v>41.227229146692231</v>
      </c>
      <c r="S56">
        <f t="shared" si="7"/>
        <v>132.22722914669222</v>
      </c>
    </row>
    <row r="57" spans="2:19" ht="16.5" x14ac:dyDescent="0.3">
      <c r="B57" s="99"/>
      <c r="C57" s="96" t="s">
        <v>1416</v>
      </c>
      <c r="N57" s="1">
        <v>91</v>
      </c>
      <c r="O57" s="1">
        <v>0</v>
      </c>
      <c r="P57">
        <v>43</v>
      </c>
      <c r="Q57">
        <v>2000</v>
      </c>
      <c r="R57">
        <f t="shared" si="6"/>
        <v>42.094958394517867</v>
      </c>
      <c r="S57">
        <f t="shared" si="7"/>
        <v>133.09495839451787</v>
      </c>
    </row>
    <row r="58" spans="2:19" ht="16.5" x14ac:dyDescent="0.3">
      <c r="B58" s="99"/>
      <c r="C58" s="1" t="s">
        <v>1417</v>
      </c>
      <c r="N58" s="1">
        <v>91</v>
      </c>
      <c r="O58" s="1">
        <v>0</v>
      </c>
      <c r="P58">
        <v>43</v>
      </c>
      <c r="Q58">
        <v>3000</v>
      </c>
      <c r="R58">
        <f t="shared" si="6"/>
        <v>42.392375944791326</v>
      </c>
      <c r="S58">
        <f t="shared" si="7"/>
        <v>133.39237594479133</v>
      </c>
    </row>
    <row r="59" spans="2:19" ht="16.5" x14ac:dyDescent="0.3">
      <c r="B59" s="99"/>
      <c r="C59" s="1" t="s">
        <v>1418</v>
      </c>
      <c r="N59" s="1">
        <v>91</v>
      </c>
      <c r="O59" s="1">
        <v>0</v>
      </c>
      <c r="P59">
        <v>43</v>
      </c>
      <c r="Q59">
        <v>4000</v>
      </c>
      <c r="R59">
        <f t="shared" si="6"/>
        <v>42.542666336878554</v>
      </c>
      <c r="S59">
        <f t="shared" si="7"/>
        <v>133.54266633687854</v>
      </c>
    </row>
    <row r="60" spans="2:19" ht="16.5" x14ac:dyDescent="0.3">
      <c r="B60" s="99"/>
      <c r="C60" s="96" t="s">
        <v>1419</v>
      </c>
      <c r="N60" s="1">
        <v>91</v>
      </c>
      <c r="O60" s="1">
        <v>0</v>
      </c>
      <c r="P60">
        <v>43</v>
      </c>
      <c r="Q60">
        <v>5000</v>
      </c>
      <c r="R60">
        <f t="shared" si="6"/>
        <v>42.633353162799921</v>
      </c>
      <c r="S60">
        <f t="shared" si="7"/>
        <v>133.63335316279992</v>
      </c>
    </row>
    <row r="61" spans="2:19" ht="16.5" x14ac:dyDescent="0.3">
      <c r="B61" s="99"/>
      <c r="C61" s="1" t="s">
        <v>1420</v>
      </c>
      <c r="N61" s="1">
        <v>91</v>
      </c>
      <c r="O61" s="1">
        <v>0</v>
      </c>
      <c r="P61">
        <v>43</v>
      </c>
      <c r="Q61">
        <v>6000</v>
      </c>
      <c r="R61">
        <f t="shared" si="6"/>
        <v>42.694026145953998</v>
      </c>
      <c r="S61">
        <f t="shared" si="7"/>
        <v>133.69402614595401</v>
      </c>
    </row>
    <row r="62" spans="2:19" ht="16.5" x14ac:dyDescent="0.3">
      <c r="B62" s="99"/>
      <c r="C62" s="1" t="s">
        <v>1421</v>
      </c>
      <c r="N62" s="1">
        <v>91</v>
      </c>
      <c r="O62" s="1">
        <v>0</v>
      </c>
      <c r="P62">
        <v>43</v>
      </c>
      <c r="Q62">
        <v>7000</v>
      </c>
      <c r="R62">
        <f t="shared" si="6"/>
        <v>42.737469828198208</v>
      </c>
      <c r="S62">
        <f t="shared" si="7"/>
        <v>133.73746982819821</v>
      </c>
    </row>
    <row r="63" spans="2:19" ht="16.5" x14ac:dyDescent="0.3">
      <c r="B63" s="99" t="s">
        <v>1422</v>
      </c>
      <c r="N63" s="1">
        <v>91</v>
      </c>
      <c r="O63" s="1">
        <v>0</v>
      </c>
      <c r="P63">
        <v>43</v>
      </c>
      <c r="Q63">
        <v>8000</v>
      </c>
      <c r="R63">
        <f t="shared" si="6"/>
        <v>42.770110655228152</v>
      </c>
      <c r="S63">
        <f t="shared" si="7"/>
        <v>133.77011065522817</v>
      </c>
    </row>
    <row r="64" spans="2:19" ht="16.5" x14ac:dyDescent="0.3">
      <c r="B64" s="99" t="s">
        <v>1423</v>
      </c>
      <c r="N64" s="1">
        <v>91</v>
      </c>
      <c r="O64" s="1">
        <v>0</v>
      </c>
      <c r="P64">
        <v>43</v>
      </c>
      <c r="Q64">
        <v>9000</v>
      </c>
      <c r="R64">
        <f t="shared" si="6"/>
        <v>42.795532456043347</v>
      </c>
      <c r="S64">
        <f t="shared" si="7"/>
        <v>133.79553245604336</v>
      </c>
    </row>
    <row r="65" spans="2:21" ht="16.5" x14ac:dyDescent="0.3">
      <c r="B65" s="99"/>
      <c r="N65" s="1">
        <v>91</v>
      </c>
      <c r="O65" s="1">
        <v>0</v>
      </c>
      <c r="P65">
        <v>43</v>
      </c>
      <c r="Q65">
        <v>10000</v>
      </c>
      <c r="R65">
        <f t="shared" si="6"/>
        <v>42.815891665836901</v>
      </c>
      <c r="S65">
        <f t="shared" si="7"/>
        <v>133.81589166583689</v>
      </c>
    </row>
    <row r="66" spans="2:21" x14ac:dyDescent="0.3">
      <c r="B66" s="99"/>
    </row>
    <row r="67" spans="2:21" x14ac:dyDescent="0.3">
      <c r="B67" s="85" t="s">
        <v>1424</v>
      </c>
      <c r="D67" s="1">
        <f>ROUND(3300*(91/(3300+91)),5)</f>
        <v>88.557950000000005</v>
      </c>
      <c r="E67" s="1" t="s">
        <v>1425</v>
      </c>
      <c r="F67" s="1" t="s">
        <v>1426</v>
      </c>
      <c r="H67" s="1">
        <f>4096/65536</f>
        <v>6.25E-2</v>
      </c>
      <c r="I67" s="1" t="s">
        <v>1425</v>
      </c>
      <c r="P67" s="1" t="s">
        <v>1427</v>
      </c>
      <c r="R67" s="1">
        <f>ROUND(3300/4096,5)</f>
        <v>0.80566000000000004</v>
      </c>
      <c r="S67" s="1" t="s">
        <v>1425</v>
      </c>
    </row>
    <row r="68" spans="2:21" x14ac:dyDescent="0.3">
      <c r="B68" s="85" t="s">
        <v>1428</v>
      </c>
    </row>
    <row r="69" spans="2:21" x14ac:dyDescent="0.3">
      <c r="B69" s="85"/>
    </row>
    <row r="70" spans="2:21" x14ac:dyDescent="0.3">
      <c r="B70" s="1" t="s">
        <v>1429</v>
      </c>
    </row>
    <row r="71" spans="2:21" x14ac:dyDescent="0.3">
      <c r="B71" s="1" t="s">
        <v>1430</v>
      </c>
    </row>
    <row r="72" spans="2:21" ht="14.25" thickBot="1" x14ac:dyDescent="0.35">
      <c r="B72" s="85"/>
    </row>
    <row r="73" spans="2:21" ht="18" customHeight="1" thickBot="1" x14ac:dyDescent="0.35">
      <c r="B73" s="85"/>
      <c r="C73" s="529" t="s">
        <v>1431</v>
      </c>
      <c r="D73" s="445"/>
      <c r="E73" s="445"/>
      <c r="F73" s="445"/>
      <c r="G73" s="445"/>
      <c r="H73" s="445"/>
      <c r="I73" s="445"/>
      <c r="J73" s="445"/>
      <c r="K73" s="446"/>
      <c r="M73" s="529" t="s">
        <v>1432</v>
      </c>
      <c r="N73" s="445"/>
      <c r="O73" s="445"/>
      <c r="P73" s="445"/>
      <c r="Q73" s="445"/>
      <c r="R73" s="445"/>
      <c r="S73" s="445"/>
      <c r="T73" s="445"/>
      <c r="U73" s="446"/>
    </row>
    <row r="74" spans="2:21" s="23" customFormat="1" ht="16.149999999999999" customHeight="1" x14ac:dyDescent="0.3">
      <c r="B74" s="594"/>
      <c r="C74" s="268" t="s">
        <v>1433</v>
      </c>
      <c r="D74" s="269" t="s">
        <v>1434</v>
      </c>
      <c r="E74" s="269" t="s">
        <v>1435</v>
      </c>
      <c r="F74" s="270" t="s">
        <v>1436</v>
      </c>
      <c r="G74" s="271" t="s">
        <v>1437</v>
      </c>
      <c r="H74" s="596" t="s">
        <v>1438</v>
      </c>
      <c r="I74" s="597"/>
      <c r="J74" s="269" t="s">
        <v>1439</v>
      </c>
      <c r="K74" s="272" t="s">
        <v>1440</v>
      </c>
      <c r="M74" s="273" t="s">
        <v>1433</v>
      </c>
      <c r="N74" s="269" t="s">
        <v>1434</v>
      </c>
      <c r="O74" s="269" t="s">
        <v>1435</v>
      </c>
      <c r="P74" s="270" t="s">
        <v>1441</v>
      </c>
      <c r="Q74" s="271" t="s">
        <v>1437</v>
      </c>
      <c r="R74" s="596" t="s">
        <v>1438</v>
      </c>
      <c r="S74" s="597"/>
      <c r="T74" s="269" t="s">
        <v>1439</v>
      </c>
      <c r="U74" s="272" t="s">
        <v>1440</v>
      </c>
    </row>
    <row r="75" spans="2:21" s="163" customFormat="1" ht="16.149999999999999" customHeight="1" thickBot="1" x14ac:dyDescent="0.35">
      <c r="B75" s="595"/>
      <c r="C75" s="274" t="s">
        <v>1442</v>
      </c>
      <c r="D75" s="275" t="s">
        <v>1443</v>
      </c>
      <c r="E75" s="275" t="s">
        <v>1443</v>
      </c>
      <c r="F75" s="275" t="s">
        <v>1443</v>
      </c>
      <c r="G75" s="276" t="s">
        <v>1444</v>
      </c>
      <c r="H75" s="277">
        <v>-0.1</v>
      </c>
      <c r="I75" s="278">
        <v>0.1</v>
      </c>
      <c r="J75" s="275" t="s">
        <v>1442</v>
      </c>
      <c r="K75" s="279" t="s">
        <v>1445</v>
      </c>
      <c r="M75" s="280" t="s">
        <v>1442</v>
      </c>
      <c r="N75" s="275" t="s">
        <v>1443</v>
      </c>
      <c r="O75" s="275" t="s">
        <v>1443</v>
      </c>
      <c r="P75" s="275" t="s">
        <v>1443</v>
      </c>
      <c r="Q75" s="276" t="s">
        <v>1444</v>
      </c>
      <c r="R75" s="277">
        <v>-0.1</v>
      </c>
      <c r="S75" s="278">
        <v>0.1</v>
      </c>
      <c r="T75" s="275" t="s">
        <v>1442</v>
      </c>
      <c r="U75" s="279" t="s">
        <v>1445</v>
      </c>
    </row>
    <row r="76" spans="2:21" s="9" customFormat="1" x14ac:dyDescent="0.3">
      <c r="B76" s="281" t="s">
        <v>1446</v>
      </c>
      <c r="C76" s="159">
        <v>100</v>
      </c>
      <c r="D76" s="282">
        <f>ROUND(3300*(C76/(3300+C76)), 5)</f>
        <v>97.058819999999997</v>
      </c>
      <c r="E76" s="282">
        <f>D76-$D$67</f>
        <v>8.5008699999999919</v>
      </c>
      <c r="F76" s="283">
        <f>E76*8</f>
        <v>68.006959999999935</v>
      </c>
      <c r="G76" s="284">
        <f>ROUNDDOWN(F76/$H$67,0)</f>
        <v>1088</v>
      </c>
      <c r="H76" s="91">
        <f>ROUNDDOWN(G76*0.9,0)</f>
        <v>979</v>
      </c>
      <c r="I76" s="285">
        <f>ROUNDDOWN(G76*1.1,0)</f>
        <v>1196</v>
      </c>
      <c r="J76" s="160">
        <f>ROUND(IF(G76&lt;=$G$81,($C$81-$C$76)/($G$81-$G$76)*(G76-$G$76)+$C$76,($C$84-$C$81)/($G$84-$G$81)*(G76-$G$81)+$C$81),2)</f>
        <v>100</v>
      </c>
      <c r="K76" s="92">
        <f xml:space="preserve"> ROUND(0 + (J76 - 100) / (100.39 - 100),2)</f>
        <v>0</v>
      </c>
      <c r="M76" s="91">
        <v>100</v>
      </c>
      <c r="N76" s="282">
        <f>ROUND(3300*(M76/(3300+M76)), 5)</f>
        <v>97.058819999999997</v>
      </c>
      <c r="O76" s="282">
        <f>N76-$D$67</f>
        <v>8.5008699999999919</v>
      </c>
      <c r="P76" s="283">
        <f>O76*25.5</f>
        <v>216.77218499999981</v>
      </c>
      <c r="Q76" s="284">
        <f>ROUNDDOWN(P76/$R$67,0)</f>
        <v>269</v>
      </c>
      <c r="R76" s="91">
        <f>ROUNDDOWN(Q76*0.9,0)</f>
        <v>242</v>
      </c>
      <c r="S76" s="285">
        <f>ROUNDDOWN(Q76*1.1,0)</f>
        <v>295</v>
      </c>
      <c r="T76" s="160">
        <f>ROUND(IF(Q76&lt;=$Q$81,($M$81-$M$76)/($Q$81-$Q$76)*(Q76-$Q$76)+$M$76,($M$84-$M$81)/($Q$84-$Q$81)*(Q76-$Q$81)+$M$81),2)</f>
        <v>100</v>
      </c>
      <c r="U76" s="92">
        <f xml:space="preserve"> ROUND(0 + (T76 - 100) / (100.39 - 100),2)</f>
        <v>0</v>
      </c>
    </row>
    <row r="77" spans="2:21" s="9" customFormat="1" x14ac:dyDescent="0.3">
      <c r="B77" s="286" t="s">
        <v>1447</v>
      </c>
      <c r="C77" s="287"/>
      <c r="D77" s="27"/>
      <c r="E77" s="27"/>
      <c r="F77" s="197"/>
      <c r="G77" s="288">
        <v>1089</v>
      </c>
      <c r="H77" s="33"/>
      <c r="I77" s="289"/>
      <c r="J77" s="29">
        <f t="shared" ref="J77:J82" si="8">ROUND(IF(G77&lt;=$G$81,($C$81-$C$76)/($G$81-$G$76)*(G77-$G$76)+$C$76,($C$84-$C$81)/($G$84-$G$81)*(G77-$G$81)+$C$81),2)</f>
        <v>100.01</v>
      </c>
      <c r="K77" s="38">
        <f xml:space="preserve"> ROUND(0 + (J77 - 100) / (100.39 - 100),2)</f>
        <v>0.03</v>
      </c>
      <c r="M77" s="33"/>
      <c r="N77" s="27"/>
      <c r="O77" s="27"/>
      <c r="P77" s="162"/>
      <c r="Q77" s="290">
        <v>270</v>
      </c>
      <c r="R77" s="33"/>
      <c r="S77" s="289"/>
      <c r="T77" s="14">
        <f t="shared" ref="T77:T84" si="9">ROUND(IF(Q77&lt;=$Q$81,($M$81-$M$76)/($Q$81-$Q$76)*(Q77-$Q$76)+$M$76,($M$84-$M$81)/($Q$84-$Q$81)*(Q77-$Q$81)+$M$81),2)</f>
        <v>100.03</v>
      </c>
      <c r="U77" s="38">
        <f xml:space="preserve"> ROUND(0 + (T77 - 100) / (100.39 - 100),2)</f>
        <v>0.08</v>
      </c>
    </row>
    <row r="78" spans="2:21" s="9" customFormat="1" x14ac:dyDescent="0.3">
      <c r="B78" s="286" t="s">
        <v>1448</v>
      </c>
      <c r="C78" s="287">
        <v>103.9</v>
      </c>
      <c r="D78" s="27">
        <f>ROUND(3300*(C78/(3300+C78)), 5)</f>
        <v>100.72857999999999</v>
      </c>
      <c r="E78" s="10">
        <f>D78-$D$67</f>
        <v>12.170629999999989</v>
      </c>
      <c r="F78" s="197">
        <f>E78*8</f>
        <v>97.365039999999908</v>
      </c>
      <c r="G78" s="288">
        <f>ROUNDDOWN(F78/$H$67,0)</f>
        <v>1557</v>
      </c>
      <c r="H78" s="33"/>
      <c r="I78" s="289"/>
      <c r="J78" s="29">
        <f>ROUND(IF(G78&lt;=$G$81,($C$81-$C$76)/($G$81-$G$76)*(G78-$G$76)+$C$76,($C$84-$C$81)/($G$84-$G$81)*(G78-$G$81)+$C$81),2)</f>
        <v>103.93</v>
      </c>
      <c r="K78" s="38">
        <f xml:space="preserve"> ROUND(10 + (J78 - 103.9) / (104.29 - 103.9),2)</f>
        <v>10.08</v>
      </c>
      <c r="M78" s="33">
        <v>103.9</v>
      </c>
      <c r="N78" s="27">
        <f>ROUND(3300*(M78/(3300+M78)), 5)</f>
        <v>100.72857999999999</v>
      </c>
      <c r="O78" s="10">
        <f>N78-$D$67</f>
        <v>12.170629999999989</v>
      </c>
      <c r="P78" s="162">
        <f t="shared" ref="P78:P84" si="10">O78*25.5</f>
        <v>310.35106499999972</v>
      </c>
      <c r="Q78" s="290">
        <f t="shared" ref="Q78:Q84" si="11">ROUNDDOWN(P78/$R$67,0)</f>
        <v>385</v>
      </c>
      <c r="R78" s="33"/>
      <c r="S78" s="289"/>
      <c r="T78" s="14">
        <f t="shared" si="9"/>
        <v>103.94</v>
      </c>
      <c r="U78" s="38">
        <f xml:space="preserve"> ROUND(10 + (T78 - 103.9) / (104.29 - 103.9),2)</f>
        <v>10.1</v>
      </c>
    </row>
    <row r="79" spans="2:21" s="9" customFormat="1" x14ac:dyDescent="0.3">
      <c r="B79" s="286" t="s">
        <v>1449</v>
      </c>
      <c r="C79" s="287">
        <v>107.79</v>
      </c>
      <c r="D79" s="27">
        <f>ROUND(3300*(C79/(3300+C79)), 5)</f>
        <v>104.38055</v>
      </c>
      <c r="E79" s="10">
        <f>D79-$D$67</f>
        <v>15.822599999999994</v>
      </c>
      <c r="F79" s="197">
        <f>E79*8</f>
        <v>126.58079999999995</v>
      </c>
      <c r="G79" s="288">
        <f>ROUNDDOWN(F79/$H$67,0)</f>
        <v>2025</v>
      </c>
      <c r="H79" s="33"/>
      <c r="I79" s="289"/>
      <c r="J79" s="29">
        <f>ROUND(IF(G79&lt;=$G$81,($C$81-$C$76)/($G$81-$G$76)*(G79-$G$76)+$C$76,($C$84-$C$81)/($G$84-$G$81)*(G79-$G$81)+$C$81),2)</f>
        <v>107.86</v>
      </c>
      <c r="K79" s="38">
        <f xml:space="preserve"> ROUND(20 + (J79 - 107.79) / (108.18 - 107.79),2)</f>
        <v>20.18</v>
      </c>
      <c r="M79" s="33">
        <v>107.79</v>
      </c>
      <c r="N79" s="27">
        <f>ROUND(3300*(M79/(3300+M79)), 5)</f>
        <v>104.38055</v>
      </c>
      <c r="O79" s="10">
        <f>N79-$D$67</f>
        <v>15.822599999999994</v>
      </c>
      <c r="P79" s="162">
        <f t="shared" si="10"/>
        <v>403.47629999999987</v>
      </c>
      <c r="Q79" s="290">
        <f t="shared" si="11"/>
        <v>500</v>
      </c>
      <c r="R79" s="33"/>
      <c r="S79" s="289"/>
      <c r="T79" s="14">
        <f t="shared" si="9"/>
        <v>107.84</v>
      </c>
      <c r="U79" s="38">
        <f xml:space="preserve"> ROUND(20 + (T79 - 107.79) / (108.18 - 107.79),2)</f>
        <v>20.13</v>
      </c>
    </row>
    <row r="80" spans="2:21" s="9" customFormat="1" x14ac:dyDescent="0.3">
      <c r="B80" s="286">
        <v>50</v>
      </c>
      <c r="C80" s="287"/>
      <c r="D80" s="27"/>
      <c r="E80" s="27"/>
      <c r="F80" s="197"/>
      <c r="G80" s="288">
        <v>3384</v>
      </c>
      <c r="H80" s="33"/>
      <c r="I80" s="289"/>
      <c r="J80" s="29">
        <f t="shared" si="8"/>
        <v>119.26</v>
      </c>
      <c r="K80" s="38">
        <f xml:space="preserve"> ROUND(49 + (J80 - 119.01) / (119.4 - 119.01),2)</f>
        <v>49.64</v>
      </c>
      <c r="M80" s="33"/>
      <c r="N80" s="27"/>
      <c r="O80" s="27"/>
      <c r="P80" s="162"/>
      <c r="Q80" s="290">
        <v>837</v>
      </c>
      <c r="R80" s="33"/>
      <c r="S80" s="289"/>
      <c r="T80" s="14">
        <f t="shared" si="9"/>
        <v>119.27</v>
      </c>
      <c r="U80" s="38">
        <f xml:space="preserve"> ROUND(49 + (T80 - 119.01) / (119.4 - 119.01),2)</f>
        <v>49.67</v>
      </c>
    </row>
    <row r="81" spans="2:21" s="9" customFormat="1" x14ac:dyDescent="0.3">
      <c r="B81" s="291" t="s">
        <v>1450</v>
      </c>
      <c r="C81" s="155">
        <v>138.51</v>
      </c>
      <c r="D81" s="292">
        <f>ROUND(3300*(C81/(3300+C81)), 5)</f>
        <v>132.93054000000001</v>
      </c>
      <c r="E81" s="282">
        <f>D81-$D$67</f>
        <v>44.372590000000002</v>
      </c>
      <c r="F81" s="293">
        <f>E81*8</f>
        <v>354.98072000000002</v>
      </c>
      <c r="G81" s="294">
        <f>ROUNDDOWN(F81/$H$67,0)</f>
        <v>5679</v>
      </c>
      <c r="H81" s="93">
        <f>ROUNDDOWN(G81*0.9,0)</f>
        <v>5111</v>
      </c>
      <c r="I81" s="285">
        <f>ROUNDDOWN(G81*1.1,0)</f>
        <v>6246</v>
      </c>
      <c r="J81" s="156">
        <f t="shared" si="8"/>
        <v>138.51</v>
      </c>
      <c r="K81" s="94">
        <f xml:space="preserve"> ROUND(100 + (J81 - 138.51) / (138.88 - 138.51),2)</f>
        <v>100</v>
      </c>
      <c r="M81" s="93">
        <v>138.51</v>
      </c>
      <c r="N81" s="292">
        <f>ROUND(3300*(M81/(3300+M81)), 5)</f>
        <v>132.93054000000001</v>
      </c>
      <c r="O81" s="282">
        <f>N81-$D$67</f>
        <v>44.372590000000002</v>
      </c>
      <c r="P81" s="283">
        <f t="shared" si="10"/>
        <v>1131.501045</v>
      </c>
      <c r="Q81" s="284">
        <f t="shared" si="11"/>
        <v>1404</v>
      </c>
      <c r="R81" s="93">
        <f>ROUNDDOWN(Q81*0.9,0)</f>
        <v>1263</v>
      </c>
      <c r="S81" s="285">
        <f>ROUNDDOWN(Q81*1.1,0)</f>
        <v>1544</v>
      </c>
      <c r="T81" s="160">
        <f t="shared" si="9"/>
        <v>138.51</v>
      </c>
      <c r="U81" s="94">
        <f xml:space="preserve"> ROUND(100 + (T81 - 138.51) / (138.88 - 138.51),2)</f>
        <v>100</v>
      </c>
    </row>
    <row r="82" spans="2:21" s="9" customFormat="1" x14ac:dyDescent="0.3">
      <c r="B82" s="286" t="s">
        <v>1451</v>
      </c>
      <c r="C82" s="287"/>
      <c r="D82" s="27"/>
      <c r="E82" s="27"/>
      <c r="F82" s="197"/>
      <c r="G82" s="295">
        <v>5680</v>
      </c>
      <c r="H82" s="141"/>
      <c r="I82" s="127"/>
      <c r="J82" s="29">
        <f t="shared" si="8"/>
        <v>138.52000000000001</v>
      </c>
      <c r="K82" s="38">
        <f xml:space="preserve"> ROUND(100 + (J82 - 138.51) / (138.88 - 138.51),2)</f>
        <v>100.03</v>
      </c>
      <c r="M82" s="33"/>
      <c r="N82" s="27"/>
      <c r="O82" s="27"/>
      <c r="P82" s="162"/>
      <c r="Q82" s="290">
        <v>1405</v>
      </c>
      <c r="R82" s="141"/>
      <c r="S82" s="127"/>
      <c r="T82" s="14">
        <f t="shared" si="9"/>
        <v>138.54</v>
      </c>
      <c r="U82" s="38">
        <f xml:space="preserve"> ROUND(100 + (T82 - 138.51) / (138.88 - 138.51),2)</f>
        <v>100.08</v>
      </c>
    </row>
    <row r="83" spans="2:21" s="9" customFormat="1" x14ac:dyDescent="0.3">
      <c r="B83" s="286">
        <v>150</v>
      </c>
      <c r="C83" s="287"/>
      <c r="D83" s="27"/>
      <c r="E83" s="27"/>
      <c r="F83" s="197"/>
      <c r="G83" s="295">
        <v>7857</v>
      </c>
      <c r="H83" s="141"/>
      <c r="I83" s="127"/>
      <c r="J83" s="29">
        <f>ROUND(IF(G83&lt;=$G$81,($C$81-$C$76)/($G$81-$G$76)*(G83-$G$76)+$C$76,($C$84-$C$81)/($G$84-$G$81)*(G83-$G$81)+$C$81),2)</f>
        <v>157.19</v>
      </c>
      <c r="K83" s="38">
        <f xml:space="preserve"> ROUND(149 + (J83 - 156.95) / (157.33 - 156.95),2)</f>
        <v>149.63</v>
      </c>
      <c r="M83" s="33"/>
      <c r="N83" s="27"/>
      <c r="O83" s="27"/>
      <c r="P83" s="162">
        <f t="shared" si="10"/>
        <v>0</v>
      </c>
      <c r="Q83" s="290">
        <v>1943</v>
      </c>
      <c r="R83" s="141"/>
      <c r="S83" s="127"/>
      <c r="T83" s="14">
        <f t="shared" si="9"/>
        <v>157.19999999999999</v>
      </c>
      <c r="U83" s="38">
        <f xml:space="preserve"> ROUND(149 + (T83 - 156.95) / (157.33 - 156.95),2)</f>
        <v>149.66</v>
      </c>
    </row>
    <row r="84" spans="2:21" s="9" customFormat="1" ht="14.25" thickBot="1" x14ac:dyDescent="0.35">
      <c r="B84" s="296" t="s">
        <v>1452</v>
      </c>
      <c r="C84" s="158">
        <v>175.86</v>
      </c>
      <c r="D84" s="297">
        <f>ROUND(3300*(C84/(3300+C84)), 5)</f>
        <v>166.96242000000001</v>
      </c>
      <c r="E84" s="297">
        <f>D84-$D$67</f>
        <v>78.404470000000003</v>
      </c>
      <c r="F84" s="157">
        <f>E84*8</f>
        <v>627.23576000000003</v>
      </c>
      <c r="G84" s="298">
        <f>ROUNDDOWN(F84/$H$67,0)</f>
        <v>10035</v>
      </c>
      <c r="H84" s="299">
        <f>ROUNDDOWN(G84*0.9,0)</f>
        <v>9031</v>
      </c>
      <c r="I84" s="300">
        <f>ROUNDDOWN(G84*1.1,0)</f>
        <v>11038</v>
      </c>
      <c r="J84" s="301">
        <f>ROUND(IF(G84&lt;=$G$81,($C$81-$C$76)/($G$81-$G$76)*(G84-$G$76)+$C$76,($C$84-$C$81)/($G$84-$G$81)*(G84-$G$81)+$C$81),2)</f>
        <v>175.86</v>
      </c>
      <c r="K84" s="300">
        <f xml:space="preserve"> ROUND(200 + (J84 - 175.86) / (176.22 - 175.86),2)</f>
        <v>200</v>
      </c>
      <c r="M84" s="299">
        <v>175.86</v>
      </c>
      <c r="N84" s="297">
        <f>ROUND(3300*(M84/(3300+M84)), 5)</f>
        <v>166.96242000000001</v>
      </c>
      <c r="O84" s="297">
        <f>N84-$D$67</f>
        <v>78.404470000000003</v>
      </c>
      <c r="P84" s="300">
        <f t="shared" si="10"/>
        <v>1999.313985</v>
      </c>
      <c r="Q84" s="298">
        <f t="shared" si="11"/>
        <v>2481</v>
      </c>
      <c r="R84" s="299">
        <f>ROUNDDOWN(Q84*0.9,0)</f>
        <v>2232</v>
      </c>
      <c r="S84" s="300">
        <f>ROUNDDOWN(Q84*1.1,0)</f>
        <v>2729</v>
      </c>
      <c r="T84" s="299">
        <f t="shared" si="9"/>
        <v>175.86</v>
      </c>
      <c r="U84" s="300">
        <f xml:space="preserve"> ROUND(200 + (T84 - 175.86) / (176.22 - 175.86),2)</f>
        <v>200</v>
      </c>
    </row>
    <row r="85" spans="2:21" x14ac:dyDescent="0.3">
      <c r="B85" s="85"/>
    </row>
    <row r="87" spans="2:21" x14ac:dyDescent="0.3">
      <c r="B87" s="2" t="s">
        <v>1453</v>
      </c>
    </row>
  </sheetData>
  <mergeCells count="5">
    <mergeCell ref="C73:K73"/>
    <mergeCell ref="M73:U73"/>
    <mergeCell ref="B74:B75"/>
    <mergeCell ref="H74:I74"/>
    <mergeCell ref="R74:S7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7A2C-D21F-4289-BAAA-5C997091AABD}">
  <dimension ref="B2:X123"/>
  <sheetViews>
    <sheetView zoomScale="70" zoomScaleNormal="70" workbookViewId="0">
      <selection activeCell="Y4" sqref="Y4"/>
    </sheetView>
  </sheetViews>
  <sheetFormatPr defaultColWidth="8.75" defaultRowHeight="13.5" x14ac:dyDescent="0.3"/>
  <cols>
    <col min="1" max="12" width="8.75" style="1"/>
    <col min="13" max="21" width="10.75" style="1" customWidth="1"/>
    <col min="22" max="16384" width="8.75" style="1"/>
  </cols>
  <sheetData>
    <row r="2" spans="2:11" x14ac:dyDescent="0.3">
      <c r="B2" s="4" t="s">
        <v>1457</v>
      </c>
    </row>
    <row r="3" spans="2:11" x14ac:dyDescent="0.3">
      <c r="B3" s="86"/>
    </row>
    <row r="4" spans="2:11" x14ac:dyDescent="0.3">
      <c r="B4" s="2" t="s">
        <v>1458</v>
      </c>
    </row>
    <row r="5" spans="2:11" x14ac:dyDescent="0.3">
      <c r="B5" s="1" t="s">
        <v>1459</v>
      </c>
    </row>
    <row r="6" spans="2:11" x14ac:dyDescent="0.3">
      <c r="B6" s="1" t="s">
        <v>1460</v>
      </c>
    </row>
    <row r="7" spans="2:11" x14ac:dyDescent="0.3">
      <c r="B7" s="87" t="s">
        <v>1495</v>
      </c>
    </row>
    <row r="10" spans="2:11" ht="13.5" customHeight="1" x14ac:dyDescent="0.3">
      <c r="F10" s="1" t="s">
        <v>1461</v>
      </c>
    </row>
    <row r="11" spans="2:11" x14ac:dyDescent="0.3">
      <c r="F11" s="1" t="s">
        <v>1462</v>
      </c>
    </row>
    <row r="12" spans="2:11" x14ac:dyDescent="0.3">
      <c r="F12" s="1" t="s">
        <v>1463</v>
      </c>
    </row>
    <row r="16" spans="2:11" x14ac:dyDescent="0.3">
      <c r="B16" s="1" t="s">
        <v>1496</v>
      </c>
      <c r="K16" s="1" t="s">
        <v>1465</v>
      </c>
    </row>
    <row r="24" spans="2:2" x14ac:dyDescent="0.3">
      <c r="B24" s="1" t="s">
        <v>1464</v>
      </c>
    </row>
    <row r="38" spans="2:21" x14ac:dyDescent="0.3">
      <c r="B38" s="2" t="s">
        <v>1466</v>
      </c>
      <c r="M38" s="2" t="s">
        <v>1467</v>
      </c>
    </row>
    <row r="39" spans="2:21" x14ac:dyDescent="0.3">
      <c r="B39" s="1" t="s">
        <v>1497</v>
      </c>
      <c r="M39" s="1" t="s">
        <v>1498</v>
      </c>
    </row>
    <row r="40" spans="2:21" x14ac:dyDescent="0.3">
      <c r="B40" s="1" t="s">
        <v>1499</v>
      </c>
      <c r="M40" s="1" t="s">
        <v>1500</v>
      </c>
      <c r="Q40" s="2"/>
    </row>
    <row r="41" spans="2:21" x14ac:dyDescent="0.3">
      <c r="M41" s="1" t="s">
        <v>1501</v>
      </c>
      <c r="Q41" s="2">
        <v>805.66399999999999</v>
      </c>
      <c r="R41" s="1" t="s">
        <v>1468</v>
      </c>
    </row>
    <row r="42" spans="2:21" x14ac:dyDescent="0.3">
      <c r="M42" s="1" t="s">
        <v>1502</v>
      </c>
    </row>
    <row r="43" spans="2:21" ht="17.45" customHeight="1" x14ac:dyDescent="0.3">
      <c r="L43" s="9"/>
      <c r="M43" s="1" t="s">
        <v>1503</v>
      </c>
    </row>
    <row r="44" spans="2:21" x14ac:dyDescent="0.3">
      <c r="L44" s="9"/>
      <c r="M44" s="1" t="s">
        <v>1504</v>
      </c>
    </row>
    <row r="45" spans="2:21" ht="14.25" thickBot="1" x14ac:dyDescent="0.35">
      <c r="M45" s="1" t="s">
        <v>1505</v>
      </c>
    </row>
    <row r="46" spans="2:21" x14ac:dyDescent="0.3">
      <c r="M46" s="505" t="s">
        <v>1469</v>
      </c>
      <c r="N46" s="601" t="s">
        <v>1470</v>
      </c>
      <c r="O46" s="601"/>
      <c r="P46" s="601" t="s">
        <v>1471</v>
      </c>
      <c r="Q46" s="601"/>
      <c r="R46" s="602" t="s">
        <v>1437</v>
      </c>
      <c r="S46" s="9"/>
      <c r="T46" s="9"/>
    </row>
    <row r="47" spans="2:21" x14ac:dyDescent="0.3">
      <c r="L47" s="9"/>
      <c r="M47" s="599"/>
      <c r="N47" s="605" t="s">
        <v>1443</v>
      </c>
      <c r="O47" s="605" t="s">
        <v>1472</v>
      </c>
      <c r="P47" s="302" t="s">
        <v>1473</v>
      </c>
      <c r="Q47" s="302" t="s">
        <v>1474</v>
      </c>
      <c r="R47" s="603"/>
      <c r="S47" s="9"/>
      <c r="T47" s="9"/>
    </row>
    <row r="48" spans="2:21" ht="14.25" thickBot="1" x14ac:dyDescent="0.35">
      <c r="L48" s="9"/>
      <c r="M48" s="600"/>
      <c r="N48" s="606"/>
      <c r="O48" s="606"/>
      <c r="P48" s="303" t="s">
        <v>1443</v>
      </c>
      <c r="Q48" s="303" t="s">
        <v>1443</v>
      </c>
      <c r="R48" s="604"/>
      <c r="S48" s="9"/>
      <c r="T48" s="9"/>
      <c r="U48" s="9"/>
    </row>
    <row r="49" spans="12:24" x14ac:dyDescent="0.3">
      <c r="L49" s="9"/>
      <c r="M49" s="143">
        <v>-20</v>
      </c>
      <c r="N49" s="305">
        <v>-0.77800000000000002</v>
      </c>
      <c r="O49" s="14">
        <f>N49*1000</f>
        <v>-778</v>
      </c>
      <c r="P49" s="14">
        <f>N49*210</f>
        <v>-163.38</v>
      </c>
      <c r="Q49" s="14">
        <f>P49+500</f>
        <v>336.62</v>
      </c>
      <c r="R49" s="144">
        <f>ROUND(Q49*1000/$Q$41, 0)</f>
        <v>418</v>
      </c>
      <c r="S49" s="9"/>
      <c r="T49" s="9"/>
      <c r="U49" s="9"/>
    </row>
    <row r="50" spans="12:24" x14ac:dyDescent="0.3">
      <c r="L50" s="304" t="s">
        <v>1475</v>
      </c>
      <c r="M50" s="33">
        <v>-5</v>
      </c>
      <c r="N50" s="306">
        <v>-0.19700000000000001</v>
      </c>
      <c r="O50" s="29">
        <f>N50*1000</f>
        <v>-197</v>
      </c>
      <c r="P50" s="29">
        <f>N50*210</f>
        <v>-41.370000000000005</v>
      </c>
      <c r="Q50" s="29">
        <f>P50+500</f>
        <v>458.63</v>
      </c>
      <c r="R50" s="144">
        <f t="shared" ref="R50:R57" si="0">ROUND(Q50*1000/$Q$41, 0)</f>
        <v>569</v>
      </c>
      <c r="S50" s="9"/>
      <c r="T50" s="9"/>
      <c r="U50" s="9"/>
    </row>
    <row r="51" spans="12:24" x14ac:dyDescent="0.3">
      <c r="L51" s="9"/>
      <c r="M51" s="307">
        <v>0</v>
      </c>
      <c r="N51" s="308">
        <v>0</v>
      </c>
      <c r="O51" s="309">
        <f t="shared" ref="O51:O56" si="1">N51*1000</f>
        <v>0</v>
      </c>
      <c r="P51" s="309">
        <f t="shared" ref="P51:P56" si="2">N51*210</f>
        <v>0</v>
      </c>
      <c r="Q51" s="309">
        <f t="shared" ref="Q51:Q56" si="3">P51+500</f>
        <v>500</v>
      </c>
      <c r="R51" s="144">
        <f t="shared" si="0"/>
        <v>621</v>
      </c>
      <c r="S51" s="9"/>
      <c r="T51" s="304"/>
      <c r="U51" s="9"/>
    </row>
    <row r="52" spans="12:24" x14ac:dyDescent="0.3">
      <c r="L52" s="9"/>
      <c r="M52" s="33">
        <v>1</v>
      </c>
      <c r="N52" s="306">
        <v>3.9E-2</v>
      </c>
      <c r="O52" s="29">
        <f t="shared" si="1"/>
        <v>39</v>
      </c>
      <c r="P52" s="29">
        <f t="shared" si="2"/>
        <v>8.19</v>
      </c>
      <c r="Q52" s="29">
        <f t="shared" si="3"/>
        <v>508.19</v>
      </c>
      <c r="R52" s="144">
        <f t="shared" si="0"/>
        <v>631</v>
      </c>
      <c r="S52" s="9"/>
      <c r="T52" s="304"/>
      <c r="U52" s="9"/>
    </row>
    <row r="53" spans="12:24" x14ac:dyDescent="0.3">
      <c r="L53" s="9"/>
      <c r="M53" s="33">
        <v>2</v>
      </c>
      <c r="N53" s="306">
        <v>7.9000000000000001E-2</v>
      </c>
      <c r="O53" s="29">
        <f t="shared" si="1"/>
        <v>79</v>
      </c>
      <c r="P53" s="29">
        <f t="shared" si="2"/>
        <v>16.59</v>
      </c>
      <c r="Q53" s="29">
        <f t="shared" si="3"/>
        <v>516.59</v>
      </c>
      <c r="R53" s="144">
        <f t="shared" si="0"/>
        <v>641</v>
      </c>
      <c r="S53" s="9"/>
      <c r="T53" s="304"/>
      <c r="U53" s="9"/>
    </row>
    <row r="54" spans="12:24" x14ac:dyDescent="0.3">
      <c r="L54" s="9"/>
      <c r="M54" s="33">
        <v>25</v>
      </c>
      <c r="N54" s="306">
        <v>1</v>
      </c>
      <c r="O54" s="29">
        <f t="shared" si="1"/>
        <v>1000</v>
      </c>
      <c r="P54" s="29">
        <f t="shared" si="2"/>
        <v>210</v>
      </c>
      <c r="Q54" s="29">
        <f t="shared" si="3"/>
        <v>710</v>
      </c>
      <c r="R54" s="144">
        <f t="shared" si="0"/>
        <v>881</v>
      </c>
      <c r="S54" s="9"/>
      <c r="T54" s="304"/>
      <c r="U54" s="9"/>
    </row>
    <row r="55" spans="12:24" x14ac:dyDescent="0.3">
      <c r="L55" s="9"/>
      <c r="M55" s="33">
        <v>100</v>
      </c>
      <c r="N55" s="306">
        <v>4.0960000000000001</v>
      </c>
      <c r="O55" s="29">
        <f t="shared" si="1"/>
        <v>4096</v>
      </c>
      <c r="P55" s="29">
        <f t="shared" si="2"/>
        <v>860.16</v>
      </c>
      <c r="Q55" s="29">
        <f t="shared" si="3"/>
        <v>1360.1599999999999</v>
      </c>
      <c r="R55" s="144">
        <f t="shared" si="0"/>
        <v>1688</v>
      </c>
      <c r="S55" s="9"/>
      <c r="T55" s="304"/>
      <c r="U55" s="9"/>
    </row>
    <row r="56" spans="12:24" x14ac:dyDescent="0.3">
      <c r="L56" s="9"/>
      <c r="M56" s="33">
        <v>200</v>
      </c>
      <c r="N56" s="306">
        <v>8.1379999999999999</v>
      </c>
      <c r="O56" s="29">
        <f t="shared" si="1"/>
        <v>8138</v>
      </c>
      <c r="P56" s="29">
        <f t="shared" si="2"/>
        <v>1708.98</v>
      </c>
      <c r="Q56" s="29">
        <f t="shared" si="3"/>
        <v>2208.98</v>
      </c>
      <c r="R56" s="144">
        <f t="shared" si="0"/>
        <v>2742</v>
      </c>
      <c r="S56" s="9"/>
      <c r="T56" s="304"/>
      <c r="U56" s="9"/>
    </row>
    <row r="57" spans="12:24" x14ac:dyDescent="0.3">
      <c r="L57" s="304"/>
      <c r="M57" s="33">
        <v>250</v>
      </c>
      <c r="N57" s="306">
        <v>10.153</v>
      </c>
      <c r="O57" s="29">
        <f>N57*1000</f>
        <v>10153</v>
      </c>
      <c r="P57" s="29">
        <f>N57*210</f>
        <v>2132.13</v>
      </c>
      <c r="Q57" s="29">
        <f>P57+500</f>
        <v>2632.13</v>
      </c>
      <c r="R57" s="144">
        <f t="shared" si="0"/>
        <v>3267</v>
      </c>
      <c r="S57" s="9"/>
      <c r="T57" s="304"/>
      <c r="U57" s="9"/>
    </row>
    <row r="58" spans="12:24" ht="27.75" thickBot="1" x14ac:dyDescent="0.35">
      <c r="M58" s="310" t="s">
        <v>1477</v>
      </c>
      <c r="N58" s="311">
        <v>10</v>
      </c>
      <c r="O58" s="312">
        <f>N58*1000</f>
        <v>10000</v>
      </c>
      <c r="P58" s="313">
        <f>N58*210</f>
        <v>2100</v>
      </c>
      <c r="Q58" s="312">
        <f>P58+500</f>
        <v>2600</v>
      </c>
      <c r="R58" s="314">
        <f>ROUND(Q58*1000/$Q$41, 0)</f>
        <v>3227</v>
      </c>
      <c r="S58" s="9"/>
      <c r="T58" s="304"/>
    </row>
    <row r="59" spans="12:24" x14ac:dyDescent="0.3">
      <c r="L59" s="304" t="s">
        <v>1476</v>
      </c>
      <c r="R59" s="315" t="s">
        <v>1478</v>
      </c>
      <c r="S59" s="316">
        <f>R58-R51</f>
        <v>2606</v>
      </c>
      <c r="T59" s="9"/>
    </row>
    <row r="60" spans="12:24" ht="76.150000000000006" customHeight="1" x14ac:dyDescent="0.3">
      <c r="M60" s="607" t="s">
        <v>1506</v>
      </c>
      <c r="N60" s="607"/>
      <c r="O60" s="607"/>
      <c r="P60" s="607"/>
      <c r="Q60" s="607"/>
      <c r="R60" s="607"/>
      <c r="S60" s="607"/>
      <c r="T60" s="607"/>
      <c r="U60" s="607"/>
      <c r="V60" s="607"/>
      <c r="W60" s="607"/>
      <c r="X60" s="607"/>
    </row>
    <row r="62" spans="12:24" x14ac:dyDescent="0.3">
      <c r="M62" s="2" t="s">
        <v>1479</v>
      </c>
    </row>
    <row r="63" spans="12:24" ht="14.25" thickBot="1" x14ac:dyDescent="0.35">
      <c r="M63" s="1" t="s">
        <v>1480</v>
      </c>
      <c r="S63" s="607" t="s">
        <v>1481</v>
      </c>
      <c r="T63" s="608"/>
      <c r="U63" s="608"/>
      <c r="V63" s="608"/>
      <c r="W63" s="608"/>
    </row>
    <row r="64" spans="12:24" ht="15.6" customHeight="1" x14ac:dyDescent="0.3">
      <c r="M64" s="609" t="s">
        <v>1469</v>
      </c>
      <c r="N64" s="611" t="s">
        <v>1482</v>
      </c>
      <c r="O64" s="612"/>
      <c r="P64" s="613" t="s">
        <v>1437</v>
      </c>
      <c r="S64" s="608"/>
      <c r="T64" s="608"/>
      <c r="U64" s="608"/>
      <c r="V64" s="608"/>
      <c r="W64" s="608"/>
    </row>
    <row r="65" spans="2:24" ht="15.6" customHeight="1" thickBot="1" x14ac:dyDescent="0.35">
      <c r="M65" s="610"/>
      <c r="N65" s="317" t="s">
        <v>1443</v>
      </c>
      <c r="O65" s="317" t="s">
        <v>1472</v>
      </c>
      <c r="P65" s="614"/>
      <c r="S65" s="608"/>
      <c r="T65" s="608"/>
      <c r="U65" s="608"/>
      <c r="V65" s="608"/>
      <c r="W65" s="608"/>
    </row>
    <row r="66" spans="2:24" x14ac:dyDescent="0.3">
      <c r="M66" s="32">
        <v>-40</v>
      </c>
      <c r="N66" s="30">
        <v>100</v>
      </c>
      <c r="O66" s="30"/>
      <c r="P66" s="120">
        <f>ROUND(N66/0.805664, 0)</f>
        <v>124</v>
      </c>
      <c r="Q66" s="9"/>
      <c r="R66" s="9"/>
      <c r="S66" s="608"/>
      <c r="T66" s="608"/>
      <c r="U66" s="608"/>
      <c r="V66" s="608"/>
      <c r="W66" s="608"/>
    </row>
    <row r="67" spans="2:24" x14ac:dyDescent="0.3">
      <c r="M67" s="33">
        <v>0</v>
      </c>
      <c r="N67" s="29">
        <v>500</v>
      </c>
      <c r="O67" s="29"/>
      <c r="P67" s="318">
        <f>ROUND(N67/0.805664, 0)</f>
        <v>621</v>
      </c>
      <c r="Q67" s="9"/>
      <c r="R67" s="9"/>
      <c r="S67" s="608"/>
      <c r="T67" s="608"/>
      <c r="U67" s="608"/>
      <c r="V67" s="608"/>
      <c r="W67" s="608"/>
    </row>
    <row r="68" spans="2:24" x14ac:dyDescent="0.3">
      <c r="M68" s="33">
        <v>25</v>
      </c>
      <c r="N68" s="29">
        <v>750</v>
      </c>
      <c r="O68" s="29"/>
      <c r="P68" s="38">
        <f>ROUND(N68/0.805664, 0)</f>
        <v>931</v>
      </c>
      <c r="Q68" s="9"/>
      <c r="R68" s="9"/>
      <c r="S68" s="608"/>
      <c r="T68" s="608"/>
      <c r="U68" s="608"/>
      <c r="V68" s="608"/>
      <c r="W68" s="608"/>
    </row>
    <row r="69" spans="2:24" x14ac:dyDescent="0.3">
      <c r="M69" s="33">
        <v>100</v>
      </c>
      <c r="N69" s="29">
        <v>1500</v>
      </c>
      <c r="O69" s="29"/>
      <c r="P69" s="318">
        <f>ROUND(N69/0.805664, 0)</f>
        <v>1862</v>
      </c>
      <c r="Q69" s="9" t="s">
        <v>1483</v>
      </c>
      <c r="R69" s="9">
        <f>P69-P67</f>
        <v>1241</v>
      </c>
      <c r="S69" s="608"/>
      <c r="T69" s="608"/>
      <c r="U69" s="608"/>
      <c r="V69" s="608"/>
      <c r="W69" s="608"/>
    </row>
    <row r="70" spans="2:24" ht="14.25" thickBot="1" x14ac:dyDescent="0.35">
      <c r="B70" s="2" t="s">
        <v>1484</v>
      </c>
      <c r="M70" s="34">
        <v>125</v>
      </c>
      <c r="N70" s="26">
        <v>1750</v>
      </c>
      <c r="O70" s="26"/>
      <c r="P70" s="95">
        <f>ROUND(N70/0.805664, 0)</f>
        <v>2172</v>
      </c>
      <c r="Q70" s="319"/>
      <c r="R70" s="319"/>
      <c r="S70" s="608"/>
      <c r="T70" s="608"/>
      <c r="U70" s="608"/>
      <c r="V70" s="608"/>
      <c r="W70" s="608"/>
    </row>
    <row r="73" spans="2:24" x14ac:dyDescent="0.3">
      <c r="Q73" s="9"/>
      <c r="R73" s="9"/>
      <c r="X73" s="319"/>
    </row>
    <row r="74" spans="2:24" x14ac:dyDescent="0.3">
      <c r="M74" s="2" t="s">
        <v>1485</v>
      </c>
      <c r="N74" s="9"/>
      <c r="O74" s="9"/>
      <c r="P74" s="9"/>
    </row>
    <row r="75" spans="2:24" x14ac:dyDescent="0.3">
      <c r="M75" s="1" t="s">
        <v>1507</v>
      </c>
      <c r="Q75" s="319"/>
      <c r="R75" s="319"/>
      <c r="S75" s="319"/>
      <c r="T75" s="319"/>
      <c r="U75" s="319"/>
    </row>
    <row r="76" spans="2:24" x14ac:dyDescent="0.3">
      <c r="M76" s="85" t="s">
        <v>1508</v>
      </c>
      <c r="N76" s="319"/>
      <c r="O76" s="319"/>
      <c r="P76" s="319"/>
      <c r="Q76" s="319"/>
      <c r="R76" s="319"/>
      <c r="S76" s="319"/>
      <c r="T76" s="319"/>
      <c r="U76" s="319"/>
    </row>
    <row r="77" spans="2:24" ht="15.6" customHeight="1" x14ac:dyDescent="0.3">
      <c r="M77" s="99" t="s">
        <v>1509</v>
      </c>
      <c r="N77" s="319"/>
      <c r="O77" s="319"/>
      <c r="P77" s="319"/>
    </row>
    <row r="78" spans="2:24" x14ac:dyDescent="0.3">
      <c r="M78" s="99" t="s">
        <v>1510</v>
      </c>
    </row>
    <row r="79" spans="2:24" x14ac:dyDescent="0.3">
      <c r="M79" s="99" t="s">
        <v>1511</v>
      </c>
    </row>
    <row r="80" spans="2:24" x14ac:dyDescent="0.3">
      <c r="M80" s="99" t="s">
        <v>1512</v>
      </c>
    </row>
    <row r="81" spans="13:20" x14ac:dyDescent="0.3">
      <c r="M81" s="1" t="s">
        <v>1513</v>
      </c>
    </row>
    <row r="82" spans="13:20" x14ac:dyDescent="0.3">
      <c r="M82" s="1" t="s">
        <v>1514</v>
      </c>
    </row>
    <row r="84" spans="13:20" x14ac:dyDescent="0.3">
      <c r="M84" s="2" t="s">
        <v>1486</v>
      </c>
    </row>
    <row r="85" spans="13:20" x14ac:dyDescent="0.3">
      <c r="M85" s="1" t="s">
        <v>1515</v>
      </c>
    </row>
    <row r="86" spans="13:20" x14ac:dyDescent="0.3">
      <c r="M86" s="1" t="s">
        <v>1487</v>
      </c>
    </row>
    <row r="87" spans="13:20" ht="17.45" customHeight="1" x14ac:dyDescent="0.3"/>
    <row r="93" spans="13:20" ht="16.5" x14ac:dyDescent="0.3">
      <c r="M93" s="9" t="s">
        <v>1390</v>
      </c>
      <c r="N93" s="9" t="s">
        <v>1392</v>
      </c>
      <c r="O93" s="320" t="s">
        <v>1393</v>
      </c>
      <c r="P93" s="320" t="s">
        <v>1391</v>
      </c>
      <c r="Q93" s="320" t="s">
        <v>1488</v>
      </c>
      <c r="R93" t="s">
        <v>1489</v>
      </c>
    </row>
    <row r="94" spans="13:20" ht="16.5" x14ac:dyDescent="0.3">
      <c r="M94" s="9">
        <v>3000</v>
      </c>
      <c r="N94" s="9">
        <v>3000</v>
      </c>
      <c r="O94" s="320">
        <v>120</v>
      </c>
      <c r="P94" s="320">
        <v>0</v>
      </c>
      <c r="Q94" s="321">
        <f>O94*P94/(O94+P94)</f>
        <v>0</v>
      </c>
      <c r="R94" s="321">
        <f>M94+N94+Q94</f>
        <v>6000</v>
      </c>
    </row>
    <row r="95" spans="13:20" ht="16.5" x14ac:dyDescent="0.3">
      <c r="M95" s="9">
        <v>3000</v>
      </c>
      <c r="N95" s="9">
        <v>3000</v>
      </c>
      <c r="O95" s="320">
        <v>120</v>
      </c>
      <c r="P95" s="320">
        <v>100</v>
      </c>
      <c r="Q95" s="321">
        <f t="shared" ref="Q95:Q107" si="4">O95*P95/(O95+P95)</f>
        <v>54.545454545454547</v>
      </c>
      <c r="R95" s="321">
        <f t="shared" ref="R95:R107" si="5">M95+N95+Q95</f>
        <v>6054.545454545455</v>
      </c>
    </row>
    <row r="96" spans="13:20" ht="16.5" x14ac:dyDescent="0.3">
      <c r="M96" s="9">
        <v>3000</v>
      </c>
      <c r="N96" s="9">
        <v>3000</v>
      </c>
      <c r="O96" s="320">
        <v>120</v>
      </c>
      <c r="P96" s="320">
        <v>200</v>
      </c>
      <c r="Q96" s="321">
        <f t="shared" si="4"/>
        <v>75</v>
      </c>
      <c r="R96" s="322">
        <f t="shared" si="5"/>
        <v>6075</v>
      </c>
      <c r="S96" s="598" t="s">
        <v>1516</v>
      </c>
      <c r="T96" s="598"/>
    </row>
    <row r="97" spans="2:20" ht="16.5" x14ac:dyDescent="0.3">
      <c r="M97" s="9">
        <v>3000</v>
      </c>
      <c r="N97" s="9">
        <v>3000</v>
      </c>
      <c r="O97" s="320">
        <v>120</v>
      </c>
      <c r="P97" s="320">
        <v>400</v>
      </c>
      <c r="Q97" s="321">
        <f t="shared" si="4"/>
        <v>92.307692307692307</v>
      </c>
      <c r="R97" s="322">
        <f t="shared" si="5"/>
        <v>6092.3076923076924</v>
      </c>
      <c r="S97" s="598"/>
      <c r="T97" s="598"/>
    </row>
    <row r="98" spans="2:20" ht="16.5" x14ac:dyDescent="0.3">
      <c r="M98" s="9">
        <v>3000</v>
      </c>
      <c r="N98" s="9">
        <v>3000</v>
      </c>
      <c r="O98" s="320">
        <v>120</v>
      </c>
      <c r="P98" s="320">
        <v>600</v>
      </c>
      <c r="Q98" s="321">
        <f t="shared" si="4"/>
        <v>100</v>
      </c>
      <c r="R98" s="321">
        <f t="shared" si="5"/>
        <v>6100</v>
      </c>
    </row>
    <row r="99" spans="2:20" ht="16.5" x14ac:dyDescent="0.3">
      <c r="M99" s="9">
        <v>3000</v>
      </c>
      <c r="N99" s="9">
        <v>3000</v>
      </c>
      <c r="O99" s="320">
        <v>120</v>
      </c>
      <c r="P99" s="320">
        <v>800</v>
      </c>
      <c r="Q99" s="321">
        <f t="shared" si="4"/>
        <v>104.34782608695652</v>
      </c>
      <c r="R99" s="321">
        <f t="shared" si="5"/>
        <v>6104.347826086957</v>
      </c>
    </row>
    <row r="100" spans="2:20" ht="16.5" x14ac:dyDescent="0.3">
      <c r="M100" s="9">
        <v>3000</v>
      </c>
      <c r="N100" s="9">
        <v>3000</v>
      </c>
      <c r="O100" s="320">
        <v>120</v>
      </c>
      <c r="P100" s="320">
        <v>1000</v>
      </c>
      <c r="Q100" s="321">
        <f t="shared" si="4"/>
        <v>107.14285714285714</v>
      </c>
      <c r="R100" s="321">
        <f t="shared" si="5"/>
        <v>6107.1428571428569</v>
      </c>
    </row>
    <row r="101" spans="2:20" ht="16.5" x14ac:dyDescent="0.3">
      <c r="M101" s="9">
        <v>3000</v>
      </c>
      <c r="N101" s="9">
        <v>3000</v>
      </c>
      <c r="O101" s="320">
        <v>120</v>
      </c>
      <c r="P101" s="320">
        <v>1200</v>
      </c>
      <c r="Q101" s="321">
        <f t="shared" si="4"/>
        <v>109.09090909090909</v>
      </c>
      <c r="R101" s="321">
        <f t="shared" si="5"/>
        <v>6109.090909090909</v>
      </c>
    </row>
    <row r="102" spans="2:20" ht="16.5" x14ac:dyDescent="0.3">
      <c r="M102" s="9">
        <v>3000</v>
      </c>
      <c r="N102" s="9">
        <v>3000</v>
      </c>
      <c r="O102" s="320">
        <v>120</v>
      </c>
      <c r="P102" s="320">
        <v>1400</v>
      </c>
      <c r="Q102" s="321">
        <f t="shared" si="4"/>
        <v>110.52631578947368</v>
      </c>
      <c r="R102" s="321">
        <f t="shared" si="5"/>
        <v>6110.5263157894733</v>
      </c>
    </row>
    <row r="103" spans="2:20" ht="16.5" x14ac:dyDescent="0.3">
      <c r="M103" s="9">
        <v>3000</v>
      </c>
      <c r="N103" s="9">
        <v>3000</v>
      </c>
      <c r="O103" s="320">
        <v>120</v>
      </c>
      <c r="P103" s="320">
        <v>1600</v>
      </c>
      <c r="Q103" s="321">
        <f t="shared" si="4"/>
        <v>111.62790697674419</v>
      </c>
      <c r="R103" s="321">
        <f t="shared" si="5"/>
        <v>6111.6279069767443</v>
      </c>
    </row>
    <row r="104" spans="2:20" ht="16.5" x14ac:dyDescent="0.3">
      <c r="M104" s="9">
        <v>3000</v>
      </c>
      <c r="N104" s="9">
        <v>3000</v>
      </c>
      <c r="O104" s="320">
        <v>120</v>
      </c>
      <c r="P104" s="320">
        <v>1700</v>
      </c>
      <c r="Q104" s="321">
        <f t="shared" si="4"/>
        <v>112.08791208791209</v>
      </c>
      <c r="R104" s="321">
        <f t="shared" si="5"/>
        <v>6112.0879120879117</v>
      </c>
    </row>
    <row r="105" spans="2:20" ht="16.5" x14ac:dyDescent="0.3">
      <c r="M105" s="9">
        <v>3000</v>
      </c>
      <c r="N105" s="9">
        <v>3000</v>
      </c>
      <c r="O105" s="320">
        <v>120</v>
      </c>
      <c r="P105" s="320">
        <v>1800</v>
      </c>
      <c r="Q105" s="321">
        <f t="shared" si="4"/>
        <v>112.5</v>
      </c>
      <c r="R105" s="321">
        <f t="shared" si="5"/>
        <v>6112.5</v>
      </c>
    </row>
    <row r="106" spans="2:20" ht="16.5" x14ac:dyDescent="0.3">
      <c r="M106" s="9">
        <v>3000</v>
      </c>
      <c r="N106" s="9">
        <v>3000</v>
      </c>
      <c r="O106" s="320">
        <v>120</v>
      </c>
      <c r="P106" s="320">
        <v>1900</v>
      </c>
      <c r="Q106" s="321">
        <f t="shared" si="4"/>
        <v>112.87128712871286</v>
      </c>
      <c r="R106" s="321">
        <f t="shared" si="5"/>
        <v>6112.8712871287125</v>
      </c>
    </row>
    <row r="107" spans="2:20" ht="16.5" x14ac:dyDescent="0.3">
      <c r="M107" s="9">
        <v>3000</v>
      </c>
      <c r="N107" s="9">
        <v>3000</v>
      </c>
      <c r="O107" s="320">
        <v>120</v>
      </c>
      <c r="P107" s="320">
        <v>2000</v>
      </c>
      <c r="Q107" s="321">
        <f t="shared" si="4"/>
        <v>113.20754716981132</v>
      </c>
      <c r="R107" s="321">
        <f t="shared" si="5"/>
        <v>6113.2075471698117</v>
      </c>
    </row>
    <row r="109" spans="2:20" x14ac:dyDescent="0.3">
      <c r="B109" s="2" t="s">
        <v>1517</v>
      </c>
    </row>
    <row r="110" spans="2:20" x14ac:dyDescent="0.3">
      <c r="B110" s="1" t="s">
        <v>1538</v>
      </c>
    </row>
    <row r="111" spans="2:20" x14ac:dyDescent="0.3">
      <c r="B111" s="1" t="s">
        <v>1518</v>
      </c>
    </row>
    <row r="112" spans="2:20" x14ac:dyDescent="0.3">
      <c r="B112" s="1" t="s">
        <v>1519</v>
      </c>
    </row>
    <row r="113" spans="2:14" x14ac:dyDescent="0.3">
      <c r="B113" s="1" t="s">
        <v>1520</v>
      </c>
    </row>
    <row r="114" spans="2:14" x14ac:dyDescent="0.3">
      <c r="B114" s="1" t="s">
        <v>1521</v>
      </c>
    </row>
    <row r="116" spans="2:14" ht="14.25" thickBot="1" x14ac:dyDescent="0.35">
      <c r="C116" s="1" t="s">
        <v>1522</v>
      </c>
      <c r="E116" s="1" t="s">
        <v>1071</v>
      </c>
      <c r="G116" s="1" t="s">
        <v>1523</v>
      </c>
      <c r="I116" s="1" t="s">
        <v>1524</v>
      </c>
      <c r="K116" s="1" t="s">
        <v>1525</v>
      </c>
      <c r="M116" s="1" t="s">
        <v>1526</v>
      </c>
    </row>
    <row r="117" spans="2:14" ht="14.25" thickBot="1" x14ac:dyDescent="0.35">
      <c r="B117" s="1" t="s">
        <v>1527</v>
      </c>
      <c r="C117" s="615">
        <v>0</v>
      </c>
      <c r="D117" s="615"/>
      <c r="E117" s="615">
        <v>1</v>
      </c>
      <c r="F117" s="615"/>
      <c r="G117" s="615">
        <v>2</v>
      </c>
      <c r="H117" s="615"/>
      <c r="I117" s="615">
        <v>3</v>
      </c>
      <c r="J117" s="615"/>
      <c r="K117" s="615">
        <v>4</v>
      </c>
      <c r="L117" s="615"/>
      <c r="M117" s="616">
        <v>0</v>
      </c>
      <c r="N117" s="616"/>
    </row>
    <row r="118" spans="2:14" ht="16.5" customHeight="1" x14ac:dyDescent="0.3">
      <c r="C118" s="617" t="s">
        <v>1528</v>
      </c>
      <c r="D118" s="617"/>
      <c r="E118" s="618" t="s">
        <v>1529</v>
      </c>
      <c r="F118" s="619"/>
      <c r="G118" s="617" t="s">
        <v>1530</v>
      </c>
      <c r="H118" s="617"/>
      <c r="I118" s="617"/>
      <c r="J118" s="617"/>
      <c r="K118" s="617"/>
      <c r="L118" s="617"/>
      <c r="M118" s="466" t="s">
        <v>1528</v>
      </c>
      <c r="N118" s="466"/>
    </row>
    <row r="119" spans="2:14" x14ac:dyDescent="0.3">
      <c r="C119" s="620" t="s">
        <v>1531</v>
      </c>
      <c r="D119" s="620"/>
      <c r="E119" s="621" t="s">
        <v>1531</v>
      </c>
      <c r="F119" s="622"/>
      <c r="G119" s="620" t="s">
        <v>1532</v>
      </c>
      <c r="H119" s="620"/>
      <c r="I119" s="620" t="s">
        <v>1533</v>
      </c>
      <c r="J119" s="620"/>
      <c r="K119" s="620" t="s">
        <v>1533</v>
      </c>
      <c r="L119" s="620"/>
      <c r="M119" s="461" t="s">
        <v>1531</v>
      </c>
      <c r="N119" s="461"/>
    </row>
    <row r="120" spans="2:14" x14ac:dyDescent="0.3">
      <c r="C120" s="620" t="s">
        <v>1534</v>
      </c>
      <c r="D120" s="620"/>
      <c r="E120" s="621" t="s">
        <v>1535</v>
      </c>
      <c r="F120" s="622"/>
      <c r="G120" s="620" t="s">
        <v>1536</v>
      </c>
      <c r="H120" s="620"/>
      <c r="I120" s="620"/>
      <c r="J120" s="620"/>
      <c r="K120" s="620"/>
      <c r="L120" s="620"/>
      <c r="M120" s="461" t="s">
        <v>1534</v>
      </c>
      <c r="N120" s="461"/>
    </row>
    <row r="121" spans="2:14" x14ac:dyDescent="0.3">
      <c r="C121" s="323"/>
      <c r="D121" s="9"/>
      <c r="E121" s="9"/>
      <c r="F121" s="9"/>
      <c r="G121" s="9"/>
      <c r="H121" s="9"/>
      <c r="I121" s="9"/>
      <c r="J121" s="9"/>
      <c r="K121" s="9"/>
      <c r="L121" s="324"/>
      <c r="M121" s="9"/>
      <c r="N121" s="9"/>
    </row>
    <row r="122" spans="2:14" x14ac:dyDescent="0.3">
      <c r="C122" s="325"/>
      <c r="F122" s="326" t="s">
        <v>1537</v>
      </c>
      <c r="L122" s="327"/>
    </row>
    <row r="123" spans="2:14" x14ac:dyDescent="0.3">
      <c r="C123" s="325"/>
      <c r="L123" s="327"/>
    </row>
  </sheetData>
  <mergeCells count="36">
    <mergeCell ref="M120:N120"/>
    <mergeCell ref="C119:D119"/>
    <mergeCell ref="E119:F119"/>
    <mergeCell ref="G119:H119"/>
    <mergeCell ref="I119:J119"/>
    <mergeCell ref="K119:L119"/>
    <mergeCell ref="M119:N119"/>
    <mergeCell ref="C120:D120"/>
    <mergeCell ref="E120:F120"/>
    <mergeCell ref="G120:H120"/>
    <mergeCell ref="I120:J120"/>
    <mergeCell ref="K120:L120"/>
    <mergeCell ref="M118:N118"/>
    <mergeCell ref="C117:D117"/>
    <mergeCell ref="E117:F117"/>
    <mergeCell ref="G117:H117"/>
    <mergeCell ref="I117:J117"/>
    <mergeCell ref="K117:L117"/>
    <mergeCell ref="M117:N117"/>
    <mergeCell ref="C118:D118"/>
    <mergeCell ref="E118:F118"/>
    <mergeCell ref="G118:H118"/>
    <mergeCell ref="I118:J118"/>
    <mergeCell ref="K118:L118"/>
    <mergeCell ref="S96:T97"/>
    <mergeCell ref="M46:M48"/>
    <mergeCell ref="N46:O46"/>
    <mergeCell ref="P46:Q46"/>
    <mergeCell ref="R46:R48"/>
    <mergeCell ref="N47:N48"/>
    <mergeCell ref="O47:O48"/>
    <mergeCell ref="M60:X60"/>
    <mergeCell ref="S63:W70"/>
    <mergeCell ref="M64:M65"/>
    <mergeCell ref="N64:O64"/>
    <mergeCell ref="P64:P65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E944C-B8A9-4DD2-90FC-E71AB4E1CC8B}">
  <dimension ref="B2:M57"/>
  <sheetViews>
    <sheetView topLeftCell="A28" workbookViewId="0">
      <selection activeCell="S43" sqref="S43"/>
    </sheetView>
  </sheetViews>
  <sheetFormatPr defaultRowHeight="16.5" x14ac:dyDescent="0.3"/>
  <cols>
    <col min="2" max="2" width="8.75"/>
  </cols>
  <sheetData>
    <row r="2" spans="2:13" x14ac:dyDescent="0.3">
      <c r="B2" s="4" t="s">
        <v>1147</v>
      </c>
    </row>
    <row r="3" spans="2:13" x14ac:dyDescent="0.3">
      <c r="B3" s="1"/>
    </row>
    <row r="4" spans="2:13" x14ac:dyDescent="0.3">
      <c r="B4" s="2" t="s">
        <v>1148</v>
      </c>
    </row>
    <row r="5" spans="2:13" x14ac:dyDescent="0.3">
      <c r="B5" s="2" t="s">
        <v>1163</v>
      </c>
      <c r="M5" s="2" t="s">
        <v>1164</v>
      </c>
    </row>
    <row r="8" spans="2:13" x14ac:dyDescent="0.3">
      <c r="M8" t="s">
        <v>1165</v>
      </c>
    </row>
    <row r="9" spans="2:13" x14ac:dyDescent="0.3">
      <c r="M9" t="s">
        <v>1166</v>
      </c>
    </row>
    <row r="22" spans="2:13" x14ac:dyDescent="0.3">
      <c r="B22" t="s">
        <v>1150</v>
      </c>
    </row>
    <row r="23" spans="2:13" x14ac:dyDescent="0.3">
      <c r="B23" t="s">
        <v>1149</v>
      </c>
    </row>
    <row r="24" spans="2:13" x14ac:dyDescent="0.3">
      <c r="B24" t="s">
        <v>1151</v>
      </c>
    </row>
    <row r="25" spans="2:13" x14ac:dyDescent="0.3">
      <c r="B25" t="s">
        <v>1152</v>
      </c>
    </row>
    <row r="26" spans="2:13" x14ac:dyDescent="0.3">
      <c r="B26" t="s">
        <v>1153</v>
      </c>
    </row>
    <row r="27" spans="2:13" x14ac:dyDescent="0.3">
      <c r="B27" t="s">
        <v>1154</v>
      </c>
    </row>
    <row r="29" spans="2:13" x14ac:dyDescent="0.3">
      <c r="B29" s="186" t="s">
        <v>1170</v>
      </c>
      <c r="M29" t="s">
        <v>1167</v>
      </c>
    </row>
    <row r="30" spans="2:13" x14ac:dyDescent="0.3">
      <c r="B30" t="s">
        <v>1171</v>
      </c>
      <c r="M30" t="s">
        <v>1168</v>
      </c>
    </row>
    <row r="31" spans="2:13" x14ac:dyDescent="0.3">
      <c r="M31" t="s">
        <v>1169</v>
      </c>
    </row>
    <row r="33" spans="2:13" x14ac:dyDescent="0.3">
      <c r="B33" s="2" t="s">
        <v>1157</v>
      </c>
    </row>
    <row r="34" spans="2:13" x14ac:dyDescent="0.3">
      <c r="B34" s="2" t="s">
        <v>1155</v>
      </c>
      <c r="M34" s="2" t="s">
        <v>1159</v>
      </c>
    </row>
    <row r="41" spans="2:13" x14ac:dyDescent="0.3">
      <c r="M41" t="s">
        <v>1160</v>
      </c>
    </row>
    <row r="42" spans="2:13" x14ac:dyDescent="0.3">
      <c r="B42" t="s">
        <v>1156</v>
      </c>
      <c r="M42" t="s">
        <v>1161</v>
      </c>
    </row>
    <row r="43" spans="2:13" x14ac:dyDescent="0.3">
      <c r="B43" t="s">
        <v>1494</v>
      </c>
    </row>
    <row r="48" spans="2:13" x14ac:dyDescent="0.3">
      <c r="M48" t="s">
        <v>1162</v>
      </c>
    </row>
    <row r="50" spans="2:13" x14ac:dyDescent="0.3">
      <c r="M50" s="186" t="s">
        <v>1173</v>
      </c>
    </row>
    <row r="51" spans="2:13" x14ac:dyDescent="0.3">
      <c r="M51" t="s">
        <v>1174</v>
      </c>
    </row>
    <row r="52" spans="2:13" x14ac:dyDescent="0.3">
      <c r="M52" t="s">
        <v>1175</v>
      </c>
    </row>
    <row r="56" spans="2:13" x14ac:dyDescent="0.3">
      <c r="B56" s="185" t="s">
        <v>1158</v>
      </c>
    </row>
    <row r="57" spans="2:13" x14ac:dyDescent="0.3">
      <c r="B57" t="s">
        <v>1493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8034-D88F-4841-8195-AE2F0480EE4B}">
  <dimension ref="B2:L94"/>
  <sheetViews>
    <sheetView zoomScale="80" zoomScaleNormal="80" workbookViewId="0">
      <selection activeCell="S8" sqref="S8"/>
    </sheetView>
  </sheetViews>
  <sheetFormatPr defaultColWidth="8.75" defaultRowHeight="13.5" x14ac:dyDescent="0.3"/>
  <cols>
    <col min="1" max="1" width="8.75" style="1"/>
    <col min="2" max="2" width="20" style="1" customWidth="1"/>
    <col min="3" max="4" width="8.75" style="1"/>
    <col min="5" max="7" width="15.75" style="1" customWidth="1"/>
    <col min="8" max="9" width="20.75" style="1" customWidth="1"/>
    <col min="10" max="16384" width="8.75" style="1"/>
  </cols>
  <sheetData>
    <row r="2" spans="2:9" x14ac:dyDescent="0.3">
      <c r="B2" s="4" t="s">
        <v>1178</v>
      </c>
    </row>
    <row r="3" spans="2:9" x14ac:dyDescent="0.3">
      <c r="B3" s="4" t="s">
        <v>2159</v>
      </c>
      <c r="C3" s="4"/>
    </row>
    <row r="5" spans="2:9" x14ac:dyDescent="0.3">
      <c r="B5" s="2" t="s">
        <v>1905</v>
      </c>
    </row>
    <row r="6" spans="2:9" ht="14.25" thickBot="1" x14ac:dyDescent="0.35"/>
    <row r="7" spans="2:9" s="9" customFormat="1" ht="14.25" thickBot="1" x14ac:dyDescent="0.35">
      <c r="B7" s="7" t="s">
        <v>1906</v>
      </c>
      <c r="C7" s="514" t="s">
        <v>1907</v>
      </c>
      <c r="D7" s="514"/>
      <c r="E7" s="514" t="s">
        <v>390</v>
      </c>
      <c r="F7" s="514"/>
      <c r="G7" s="514"/>
      <c r="H7" s="5" t="s">
        <v>1908</v>
      </c>
      <c r="I7" s="6" t="s">
        <v>0</v>
      </c>
    </row>
    <row r="8" spans="2:9" ht="60" customHeight="1" x14ac:dyDescent="0.3">
      <c r="B8" s="143" t="s">
        <v>1909</v>
      </c>
      <c r="C8" s="521" t="s">
        <v>1910</v>
      </c>
      <c r="D8" s="521"/>
      <c r="E8" s="625" t="s">
        <v>1911</v>
      </c>
      <c r="F8" s="625"/>
      <c r="G8" s="625"/>
      <c r="H8" s="146" t="s">
        <v>1912</v>
      </c>
      <c r="I8" s="381" t="s">
        <v>1913</v>
      </c>
    </row>
    <row r="9" spans="2:9" ht="55.9" customHeight="1" x14ac:dyDescent="0.3">
      <c r="B9" s="33" t="s">
        <v>1914</v>
      </c>
      <c r="C9" s="513" t="s">
        <v>2149</v>
      </c>
      <c r="D9" s="513"/>
      <c r="E9" s="623" t="s">
        <v>2151</v>
      </c>
      <c r="F9" s="623"/>
      <c r="G9" s="623"/>
      <c r="H9" s="145" t="s">
        <v>1912</v>
      </c>
      <c r="I9" s="382" t="s">
        <v>1915</v>
      </c>
    </row>
    <row r="10" spans="2:9" ht="54" customHeight="1" x14ac:dyDescent="0.3">
      <c r="B10" s="33" t="s">
        <v>1916</v>
      </c>
      <c r="C10" s="513" t="s">
        <v>2150</v>
      </c>
      <c r="D10" s="513"/>
      <c r="E10" s="623" t="s">
        <v>2152</v>
      </c>
      <c r="F10" s="623"/>
      <c r="G10" s="623"/>
      <c r="H10" s="145" t="s">
        <v>1912</v>
      </c>
      <c r="I10" s="382" t="s">
        <v>2154</v>
      </c>
    </row>
    <row r="11" spans="2:9" ht="60" customHeight="1" thickBot="1" x14ac:dyDescent="0.35">
      <c r="B11" s="34" t="s">
        <v>1917</v>
      </c>
      <c r="C11" s="463" t="s">
        <v>1918</v>
      </c>
      <c r="D11" s="463"/>
      <c r="E11" s="624" t="s">
        <v>2153</v>
      </c>
      <c r="F11" s="624"/>
      <c r="G11" s="624"/>
      <c r="H11" s="51" t="s">
        <v>1912</v>
      </c>
      <c r="I11" s="383" t="s">
        <v>1919</v>
      </c>
    </row>
    <row r="13" spans="2:9" x14ac:dyDescent="0.3">
      <c r="B13" s="2" t="s">
        <v>1920</v>
      </c>
    </row>
    <row r="14" spans="2:9" x14ac:dyDescent="0.3">
      <c r="B14" s="1" t="s">
        <v>1921</v>
      </c>
    </row>
    <row r="15" spans="2:9" x14ac:dyDescent="0.3">
      <c r="B15" s="1" t="s">
        <v>1922</v>
      </c>
    </row>
    <row r="16" spans="2:9" x14ac:dyDescent="0.3">
      <c r="B16" s="1" t="s">
        <v>1923</v>
      </c>
    </row>
    <row r="17" spans="2:9" x14ac:dyDescent="0.3">
      <c r="B17" s="1" t="s">
        <v>1924</v>
      </c>
    </row>
    <row r="18" spans="2:9" x14ac:dyDescent="0.3">
      <c r="B18" s="86" t="s">
        <v>1925</v>
      </c>
    </row>
    <row r="20" spans="2:9" x14ac:dyDescent="0.3">
      <c r="B20" s="1" t="s">
        <v>1926</v>
      </c>
    </row>
    <row r="21" spans="2:9" x14ac:dyDescent="0.3">
      <c r="B21" s="1" t="s">
        <v>1927</v>
      </c>
    </row>
    <row r="22" spans="2:9" x14ac:dyDescent="0.3">
      <c r="B22" s="1" t="s">
        <v>1928</v>
      </c>
    </row>
    <row r="25" spans="2:9" x14ac:dyDescent="0.3">
      <c r="B25" s="2" t="s">
        <v>1929</v>
      </c>
      <c r="H25" s="2" t="s">
        <v>1930</v>
      </c>
    </row>
    <row r="26" spans="2:9" x14ac:dyDescent="0.3">
      <c r="B26" s="1" t="s">
        <v>1931</v>
      </c>
      <c r="C26" s="1" t="s">
        <v>1932</v>
      </c>
      <c r="H26" s="1" t="s">
        <v>1933</v>
      </c>
      <c r="I26" s="1" t="s">
        <v>1934</v>
      </c>
    </row>
    <row r="27" spans="2:9" x14ac:dyDescent="0.3">
      <c r="B27" s="1" t="s">
        <v>1935</v>
      </c>
      <c r="C27" s="1" t="s">
        <v>1936</v>
      </c>
      <c r="H27" s="1" t="s">
        <v>1937</v>
      </c>
      <c r="I27" s="1" t="s">
        <v>1938</v>
      </c>
    </row>
    <row r="28" spans="2:9" x14ac:dyDescent="0.3">
      <c r="B28" s="1" t="s">
        <v>1939</v>
      </c>
      <c r="C28" s="1" t="s">
        <v>1940</v>
      </c>
      <c r="H28" s="1" t="s">
        <v>1941</v>
      </c>
      <c r="I28" s="1" t="s">
        <v>1942</v>
      </c>
    </row>
    <row r="29" spans="2:9" x14ac:dyDescent="0.3">
      <c r="B29" s="1" t="s">
        <v>1943</v>
      </c>
      <c r="C29" s="1" t="s">
        <v>1944</v>
      </c>
      <c r="H29" s="1" t="s">
        <v>1945</v>
      </c>
      <c r="I29" s="1" t="s">
        <v>1946</v>
      </c>
    </row>
    <row r="30" spans="2:9" x14ac:dyDescent="0.3">
      <c r="B30" s="1" t="s">
        <v>1947</v>
      </c>
      <c r="C30" s="1" t="s">
        <v>1948</v>
      </c>
      <c r="H30" s="1" t="s">
        <v>1949</v>
      </c>
      <c r="I30" s="1" t="s">
        <v>1950</v>
      </c>
    </row>
    <row r="31" spans="2:9" x14ac:dyDescent="0.3">
      <c r="B31" s="1" t="s">
        <v>1951</v>
      </c>
      <c r="C31" s="1" t="s">
        <v>1952</v>
      </c>
      <c r="H31" s="1" t="s">
        <v>1953</v>
      </c>
      <c r="I31" s="1" t="s">
        <v>1954</v>
      </c>
    </row>
    <row r="32" spans="2:9" x14ac:dyDescent="0.3">
      <c r="B32" s="1" t="s">
        <v>1955</v>
      </c>
      <c r="C32" s="1" t="s">
        <v>1956</v>
      </c>
      <c r="H32" s="1" t="s">
        <v>1957</v>
      </c>
      <c r="I32" s="1" t="s">
        <v>1958</v>
      </c>
    </row>
    <row r="33" spans="2:9" x14ac:dyDescent="0.3">
      <c r="B33" s="1" t="s">
        <v>1959</v>
      </c>
      <c r="C33" s="1" t="s">
        <v>1960</v>
      </c>
      <c r="H33" s="1" t="s">
        <v>1961</v>
      </c>
      <c r="I33" s="1" t="s">
        <v>1962</v>
      </c>
    </row>
    <row r="34" spans="2:9" x14ac:dyDescent="0.3">
      <c r="B34" s="1" t="s">
        <v>1963</v>
      </c>
      <c r="C34" s="1" t="s">
        <v>1964</v>
      </c>
      <c r="H34" s="1" t="s">
        <v>1965</v>
      </c>
      <c r="I34" s="1" t="s">
        <v>1966</v>
      </c>
    </row>
    <row r="35" spans="2:9" x14ac:dyDescent="0.3">
      <c r="B35" s="1" t="s">
        <v>1967</v>
      </c>
      <c r="C35" s="1" t="s">
        <v>1968</v>
      </c>
    </row>
    <row r="36" spans="2:9" x14ac:dyDescent="0.3">
      <c r="B36" s="1" t="s">
        <v>1969</v>
      </c>
      <c r="C36" s="1" t="s">
        <v>1970</v>
      </c>
    </row>
    <row r="37" spans="2:9" x14ac:dyDescent="0.3">
      <c r="B37" s="1" t="s">
        <v>1971</v>
      </c>
      <c r="C37" s="1" t="s">
        <v>1972</v>
      </c>
    </row>
    <row r="38" spans="2:9" x14ac:dyDescent="0.3">
      <c r="B38" s="1" t="s">
        <v>1973</v>
      </c>
      <c r="C38" s="1" t="s">
        <v>1974</v>
      </c>
    </row>
    <row r="39" spans="2:9" x14ac:dyDescent="0.3">
      <c r="B39" s="1" t="s">
        <v>1975</v>
      </c>
      <c r="C39" s="1" t="s">
        <v>1976</v>
      </c>
    </row>
    <row r="40" spans="2:9" x14ac:dyDescent="0.3">
      <c r="B40" s="1" t="s">
        <v>1977</v>
      </c>
      <c r="C40" s="1" t="s">
        <v>1978</v>
      </c>
    </row>
    <row r="42" spans="2:9" x14ac:dyDescent="0.3">
      <c r="B42" s="2" t="s">
        <v>1979</v>
      </c>
      <c r="H42" s="2" t="s">
        <v>1980</v>
      </c>
    </row>
    <row r="43" spans="2:9" x14ac:dyDescent="0.3">
      <c r="B43" s="1" t="s">
        <v>1981</v>
      </c>
      <c r="C43" s="1" t="s">
        <v>1982</v>
      </c>
      <c r="H43" s="1" t="s">
        <v>1983</v>
      </c>
      <c r="I43" s="1" t="s">
        <v>1984</v>
      </c>
    </row>
    <row r="44" spans="2:9" x14ac:dyDescent="0.3">
      <c r="B44" s="1" t="s">
        <v>1985</v>
      </c>
      <c r="C44" s="1" t="s">
        <v>1986</v>
      </c>
      <c r="H44" s="1" t="s">
        <v>1987</v>
      </c>
      <c r="I44" s="1" t="s">
        <v>1988</v>
      </c>
    </row>
    <row r="45" spans="2:9" x14ac:dyDescent="0.3">
      <c r="B45" s="1" t="s">
        <v>1989</v>
      </c>
      <c r="C45" s="1" t="s">
        <v>1990</v>
      </c>
      <c r="H45" s="96" t="s">
        <v>1991</v>
      </c>
      <c r="I45" s="87" t="s">
        <v>1992</v>
      </c>
    </row>
    <row r="46" spans="2:9" x14ac:dyDescent="0.3">
      <c r="B46" s="1" t="s">
        <v>1993</v>
      </c>
      <c r="C46" s="1" t="s">
        <v>1994</v>
      </c>
      <c r="H46" s="1" t="s">
        <v>1995</v>
      </c>
      <c r="I46" s="1" t="s">
        <v>1996</v>
      </c>
    </row>
    <row r="47" spans="2:9" x14ac:dyDescent="0.3">
      <c r="B47" s="1" t="s">
        <v>1997</v>
      </c>
      <c r="C47" s="1" t="s">
        <v>1998</v>
      </c>
      <c r="H47" s="96" t="s">
        <v>1999</v>
      </c>
      <c r="I47" s="87" t="s">
        <v>2000</v>
      </c>
    </row>
    <row r="48" spans="2:9" x14ac:dyDescent="0.3">
      <c r="B48" s="1" t="s">
        <v>2001</v>
      </c>
      <c r="C48" s="1" t="s">
        <v>2002</v>
      </c>
      <c r="H48" s="1" t="s">
        <v>2003</v>
      </c>
      <c r="I48" s="1" t="s">
        <v>2004</v>
      </c>
    </row>
    <row r="49" spans="2:9" x14ac:dyDescent="0.3">
      <c r="B49" s="1" t="s">
        <v>2005</v>
      </c>
      <c r="C49" s="1" t="s">
        <v>2006</v>
      </c>
      <c r="H49" s="326" t="s">
        <v>2007</v>
      </c>
      <c r="I49" s="384" t="s">
        <v>2008</v>
      </c>
    </row>
    <row r="50" spans="2:9" x14ac:dyDescent="0.3">
      <c r="B50" s="1" t="s">
        <v>2009</v>
      </c>
      <c r="C50" s="1" t="s">
        <v>2010</v>
      </c>
      <c r="H50" s="1" t="s">
        <v>2011</v>
      </c>
      <c r="I50" s="1" t="s">
        <v>2012</v>
      </c>
    </row>
    <row r="51" spans="2:9" x14ac:dyDescent="0.3">
      <c r="B51" s="1" t="s">
        <v>2013</v>
      </c>
      <c r="C51" s="1" t="s">
        <v>2014</v>
      </c>
      <c r="H51" s="1" t="s">
        <v>2015</v>
      </c>
      <c r="I51" s="1" t="s">
        <v>2016</v>
      </c>
    </row>
    <row r="52" spans="2:9" x14ac:dyDescent="0.3">
      <c r="B52" s="1" t="s">
        <v>2017</v>
      </c>
      <c r="C52" s="1" t="s">
        <v>2018</v>
      </c>
      <c r="H52" s="1" t="s">
        <v>2019</v>
      </c>
      <c r="I52" s="1" t="s">
        <v>2020</v>
      </c>
    </row>
    <row r="53" spans="2:9" x14ac:dyDescent="0.3">
      <c r="B53" s="1" t="s">
        <v>2021</v>
      </c>
      <c r="C53" s="1" t="s">
        <v>2022</v>
      </c>
    </row>
    <row r="54" spans="2:9" x14ac:dyDescent="0.3">
      <c r="B54" s="1" t="s">
        <v>2023</v>
      </c>
      <c r="C54" s="1" t="s">
        <v>2024</v>
      </c>
    </row>
    <row r="56" spans="2:9" x14ac:dyDescent="0.3">
      <c r="B56" s="2" t="s">
        <v>2025</v>
      </c>
    </row>
    <row r="57" spans="2:9" x14ac:dyDescent="0.3">
      <c r="B57" s="2" t="s">
        <v>2026</v>
      </c>
    </row>
    <row r="58" spans="2:9" x14ac:dyDescent="0.3">
      <c r="B58" s="1" t="s">
        <v>2027</v>
      </c>
    </row>
    <row r="59" spans="2:9" x14ac:dyDescent="0.3">
      <c r="B59" s="1" t="s">
        <v>2028</v>
      </c>
    </row>
    <row r="60" spans="2:9" x14ac:dyDescent="0.3">
      <c r="B60" s="2" t="s">
        <v>2029</v>
      </c>
    </row>
    <row r="61" spans="2:9" x14ac:dyDescent="0.3">
      <c r="B61" s="85" t="s">
        <v>2030</v>
      </c>
    </row>
    <row r="62" spans="2:9" x14ac:dyDescent="0.3">
      <c r="B62" s="326" t="s">
        <v>2031</v>
      </c>
      <c r="C62" s="384" t="s">
        <v>2032</v>
      </c>
    </row>
    <row r="63" spans="2:9" x14ac:dyDescent="0.3">
      <c r="B63" s="384" t="s">
        <v>2033</v>
      </c>
      <c r="C63" s="384" t="s">
        <v>2034</v>
      </c>
    </row>
    <row r="64" spans="2:9" x14ac:dyDescent="0.3">
      <c r="B64" s="384" t="s">
        <v>2035</v>
      </c>
      <c r="C64" s="384" t="s">
        <v>2036</v>
      </c>
    </row>
    <row r="65" spans="2:12" x14ac:dyDescent="0.3">
      <c r="B65" s="384" t="s">
        <v>2037</v>
      </c>
      <c r="C65" s="384" t="s">
        <v>2038</v>
      </c>
    </row>
    <row r="66" spans="2:12" x14ac:dyDescent="0.3">
      <c r="B66" s="384" t="s">
        <v>2039</v>
      </c>
      <c r="C66" s="384" t="s">
        <v>2040</v>
      </c>
    </row>
    <row r="67" spans="2:12" x14ac:dyDescent="0.3">
      <c r="B67" s="1" t="s">
        <v>2041</v>
      </c>
      <c r="C67" s="1" t="s">
        <v>2042</v>
      </c>
    </row>
    <row r="68" spans="2:12" x14ac:dyDescent="0.3">
      <c r="C68" s="1" t="s">
        <v>2043</v>
      </c>
    </row>
    <row r="69" spans="2:12" x14ac:dyDescent="0.3">
      <c r="B69" s="1" t="s">
        <v>2044</v>
      </c>
      <c r="C69" s="1" t="s">
        <v>2045</v>
      </c>
    </row>
    <row r="71" spans="2:12" x14ac:dyDescent="0.3">
      <c r="B71" s="2" t="s">
        <v>2046</v>
      </c>
      <c r="I71" s="1" t="s">
        <v>2047</v>
      </c>
    </row>
    <row r="72" spans="2:12" x14ac:dyDescent="0.3">
      <c r="B72" s="326" t="s">
        <v>2031</v>
      </c>
      <c r="C72" s="384" t="s">
        <v>2032</v>
      </c>
      <c r="I72" s="1" t="s">
        <v>2048</v>
      </c>
    </row>
    <row r="73" spans="2:12" x14ac:dyDescent="0.3">
      <c r="B73" s="384" t="s">
        <v>2033</v>
      </c>
      <c r="C73" s="384" t="s">
        <v>2034</v>
      </c>
      <c r="I73" s="96" t="s">
        <v>2049</v>
      </c>
      <c r="L73" s="96" t="s">
        <v>2050</v>
      </c>
    </row>
    <row r="74" spans="2:12" x14ac:dyDescent="0.3">
      <c r="B74" s="384" t="s">
        <v>2035</v>
      </c>
      <c r="C74" s="384" t="s">
        <v>2036</v>
      </c>
      <c r="H74" s="1" t="s">
        <v>2051</v>
      </c>
      <c r="I74" s="1" t="s">
        <v>2052</v>
      </c>
      <c r="L74" s="1" t="s">
        <v>2053</v>
      </c>
    </row>
    <row r="75" spans="2:12" x14ac:dyDescent="0.3">
      <c r="B75" s="384" t="s">
        <v>2037</v>
      </c>
      <c r="C75" s="384" t="s">
        <v>2038</v>
      </c>
      <c r="I75" s="1" t="s">
        <v>2054</v>
      </c>
      <c r="L75" s="1" t="s">
        <v>2055</v>
      </c>
    </row>
    <row r="76" spans="2:12" x14ac:dyDescent="0.3">
      <c r="B76" s="326" t="s">
        <v>2056</v>
      </c>
      <c r="C76" s="384" t="s">
        <v>2057</v>
      </c>
      <c r="I76" s="1" t="s">
        <v>2058</v>
      </c>
      <c r="L76" s="1" t="s">
        <v>2059</v>
      </c>
    </row>
    <row r="77" spans="2:12" x14ac:dyDescent="0.3">
      <c r="B77" s="1" t="s">
        <v>2041</v>
      </c>
      <c r="C77" s="1" t="s">
        <v>2042</v>
      </c>
      <c r="I77" s="96" t="s">
        <v>2060</v>
      </c>
    </row>
    <row r="78" spans="2:12" x14ac:dyDescent="0.3">
      <c r="C78" s="1" t="s">
        <v>2061</v>
      </c>
      <c r="I78" s="1" t="s">
        <v>2062</v>
      </c>
    </row>
    <row r="79" spans="2:12" x14ac:dyDescent="0.3">
      <c r="B79" s="1" t="s">
        <v>2044</v>
      </c>
      <c r="C79" s="1" t="s">
        <v>2063</v>
      </c>
      <c r="I79" s="1" t="s">
        <v>2064</v>
      </c>
    </row>
    <row r="80" spans="2:12" x14ac:dyDescent="0.3">
      <c r="I80" s="1" t="s">
        <v>2065</v>
      </c>
    </row>
    <row r="81" spans="2:9" x14ac:dyDescent="0.3">
      <c r="B81" s="2" t="s">
        <v>2066</v>
      </c>
      <c r="I81" s="98" t="s">
        <v>2067</v>
      </c>
    </row>
    <row r="82" spans="2:9" x14ac:dyDescent="0.3">
      <c r="B82" s="1" t="s">
        <v>2068</v>
      </c>
      <c r="C82" s="1" t="s">
        <v>1984</v>
      </c>
      <c r="I82" s="98" t="s">
        <v>2069</v>
      </c>
    </row>
    <row r="83" spans="2:9" x14ac:dyDescent="0.3">
      <c r="B83" s="1" t="s">
        <v>2070</v>
      </c>
      <c r="C83" s="1" t="s">
        <v>1988</v>
      </c>
      <c r="I83" s="98" t="s">
        <v>2069</v>
      </c>
    </row>
    <row r="84" spans="2:9" x14ac:dyDescent="0.3">
      <c r="B84" s="96" t="s">
        <v>2071</v>
      </c>
      <c r="C84" s="87" t="s">
        <v>1992</v>
      </c>
      <c r="I84" s="98" t="s">
        <v>2072</v>
      </c>
    </row>
    <row r="85" spans="2:9" x14ac:dyDescent="0.3">
      <c r="B85" s="1" t="s">
        <v>2073</v>
      </c>
      <c r="C85" s="1" t="s">
        <v>1996</v>
      </c>
      <c r="I85" s="1" t="s">
        <v>2074</v>
      </c>
    </row>
    <row r="86" spans="2:9" x14ac:dyDescent="0.3">
      <c r="B86" s="96" t="s">
        <v>2075</v>
      </c>
      <c r="C86" s="87" t="s">
        <v>2000</v>
      </c>
      <c r="I86" s="96" t="s">
        <v>2076</v>
      </c>
    </row>
    <row r="87" spans="2:9" x14ac:dyDescent="0.3">
      <c r="B87" s="1" t="s">
        <v>2077</v>
      </c>
      <c r="C87" s="1" t="s">
        <v>2004</v>
      </c>
    </row>
    <row r="88" spans="2:9" x14ac:dyDescent="0.3">
      <c r="B88" s="326" t="s">
        <v>2078</v>
      </c>
      <c r="C88" s="384" t="s">
        <v>2008</v>
      </c>
    </row>
    <row r="89" spans="2:9" x14ac:dyDescent="0.3">
      <c r="B89" s="1" t="s">
        <v>2079</v>
      </c>
      <c r="C89" s="1" t="s">
        <v>2012</v>
      </c>
    </row>
    <row r="90" spans="2:9" x14ac:dyDescent="0.3">
      <c r="B90" s="1" t="s">
        <v>2080</v>
      </c>
      <c r="C90" s="1" t="s">
        <v>2016</v>
      </c>
    </row>
    <row r="91" spans="2:9" x14ac:dyDescent="0.3">
      <c r="B91" s="1" t="s">
        <v>2081</v>
      </c>
      <c r="C91" s="1" t="s">
        <v>2020</v>
      </c>
    </row>
    <row r="94" spans="2:9" x14ac:dyDescent="0.3">
      <c r="B94" s="2"/>
    </row>
  </sheetData>
  <mergeCells count="10">
    <mergeCell ref="C10:D10"/>
    <mergeCell ref="E10:G10"/>
    <mergeCell ref="C11:D11"/>
    <mergeCell ref="E11:G11"/>
    <mergeCell ref="C7:D7"/>
    <mergeCell ref="E7:G7"/>
    <mergeCell ref="C8:D8"/>
    <mergeCell ref="E8:G8"/>
    <mergeCell ref="C9:D9"/>
    <mergeCell ref="E9:G9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FDA7-3041-4D83-9730-638CC123DB8B}">
  <dimension ref="B2:R111"/>
  <sheetViews>
    <sheetView zoomScale="85" zoomScaleNormal="85" workbookViewId="0">
      <selection activeCell="K21" sqref="K21"/>
    </sheetView>
  </sheetViews>
  <sheetFormatPr defaultColWidth="8.75" defaultRowHeight="13.5" customHeight="1" x14ac:dyDescent="0.3"/>
  <cols>
    <col min="1" max="1" width="8.75" style="1"/>
    <col min="2" max="2" width="10.75" style="1" customWidth="1"/>
    <col min="3" max="3" width="5.5" style="1" customWidth="1"/>
    <col min="4" max="4" width="22.375" style="1" customWidth="1"/>
    <col min="5" max="5" width="26.375" style="1" customWidth="1"/>
    <col min="6" max="7" width="34.75" style="1" customWidth="1"/>
    <col min="8" max="8" width="9.125" style="1" customWidth="1"/>
    <col min="9" max="9" width="8.75" style="1" customWidth="1"/>
    <col min="10" max="10" width="7.125" style="1" customWidth="1"/>
    <col min="11" max="11" width="14.25" style="1" customWidth="1"/>
    <col min="12" max="12" width="18.625" style="9" bestFit="1" customWidth="1"/>
    <col min="13" max="13" width="22.75" style="9" customWidth="1"/>
    <col min="14" max="14" width="41.875" style="9" customWidth="1"/>
    <col min="15" max="17" width="8.75" style="1"/>
    <col min="18" max="18" width="22.625" style="9" customWidth="1"/>
    <col min="19" max="16384" width="8.75" style="1"/>
  </cols>
  <sheetData>
    <row r="2" spans="2:11" ht="13.5" customHeight="1" x14ac:dyDescent="0.3">
      <c r="B2" s="4" t="s">
        <v>1709</v>
      </c>
      <c r="C2" s="4"/>
      <c r="D2" s="4"/>
    </row>
    <row r="4" spans="2:11" ht="13.5" customHeight="1" x14ac:dyDescent="0.3">
      <c r="B4" s="1" t="s">
        <v>1708</v>
      </c>
    </row>
    <row r="5" spans="2:11" ht="13.5" customHeight="1" x14ac:dyDescent="0.3">
      <c r="F5" s="605" t="s">
        <v>1712</v>
      </c>
      <c r="G5" s="605"/>
    </row>
    <row r="6" spans="2:11" ht="27" x14ac:dyDescent="0.3">
      <c r="B6" s="317" t="s">
        <v>1710</v>
      </c>
      <c r="C6" s="317" t="s">
        <v>1772</v>
      </c>
      <c r="D6" s="317" t="s">
        <v>390</v>
      </c>
      <c r="E6" s="317" t="s">
        <v>1711</v>
      </c>
      <c r="F6" s="317" t="s">
        <v>1773</v>
      </c>
      <c r="G6" s="302" t="s">
        <v>1774</v>
      </c>
      <c r="K6" s="9"/>
    </row>
    <row r="7" spans="2:11" ht="13.5" customHeight="1" x14ac:dyDescent="0.3">
      <c r="B7" s="29">
        <v>0</v>
      </c>
      <c r="C7" s="29"/>
      <c r="D7" s="29" t="s">
        <v>1607</v>
      </c>
      <c r="E7" s="376" t="s">
        <v>970</v>
      </c>
      <c r="F7" s="29" t="s">
        <v>1717</v>
      </c>
      <c r="G7" s="29" t="s">
        <v>1717</v>
      </c>
      <c r="K7" s="9"/>
    </row>
    <row r="8" spans="2:11" ht="13.5" customHeight="1" x14ac:dyDescent="0.3">
      <c r="B8" s="29">
        <v>1</v>
      </c>
      <c r="C8" s="29"/>
      <c r="D8" s="29" t="s">
        <v>1713</v>
      </c>
      <c r="E8" s="376" t="s">
        <v>970</v>
      </c>
      <c r="F8" s="29" t="s">
        <v>1718</v>
      </c>
      <c r="G8" s="29" t="s">
        <v>1776</v>
      </c>
      <c r="K8" s="9"/>
    </row>
    <row r="9" spans="2:11" ht="13.5" customHeight="1" x14ac:dyDescent="0.3">
      <c r="B9" s="626">
        <v>2</v>
      </c>
      <c r="C9" s="626" t="s">
        <v>1608</v>
      </c>
      <c r="D9" s="626" t="s">
        <v>1714</v>
      </c>
      <c r="E9" s="511" t="s">
        <v>1724</v>
      </c>
      <c r="F9" s="627" t="s">
        <v>1777</v>
      </c>
      <c r="G9" s="626" t="s">
        <v>1741</v>
      </c>
      <c r="K9" s="9"/>
    </row>
    <row r="10" spans="2:11" ht="13.5" customHeight="1" x14ac:dyDescent="0.3">
      <c r="B10" s="521"/>
      <c r="C10" s="521"/>
      <c r="D10" s="521"/>
      <c r="E10" s="502"/>
      <c r="F10" s="628"/>
      <c r="G10" s="521"/>
      <c r="K10" s="9"/>
    </row>
    <row r="11" spans="2:11" ht="13.5" customHeight="1" x14ac:dyDescent="0.3">
      <c r="B11" s="626">
        <v>3</v>
      </c>
      <c r="C11" s="626" t="s">
        <v>1608</v>
      </c>
      <c r="D11" s="626" t="s">
        <v>1715</v>
      </c>
      <c r="E11" s="511" t="s">
        <v>1723</v>
      </c>
      <c r="F11" s="626" t="s">
        <v>1779</v>
      </c>
      <c r="G11" s="626" t="s">
        <v>1720</v>
      </c>
      <c r="K11" s="9"/>
    </row>
    <row r="12" spans="2:11" ht="13.5" customHeight="1" x14ac:dyDescent="0.3">
      <c r="B12" s="521"/>
      <c r="C12" s="521"/>
      <c r="D12" s="521"/>
      <c r="E12" s="502"/>
      <c r="F12" s="521"/>
      <c r="G12" s="521"/>
      <c r="K12" s="9"/>
    </row>
    <row r="13" spans="2:11" ht="13.5" customHeight="1" x14ac:dyDescent="0.3">
      <c r="B13" s="626">
        <v>4</v>
      </c>
      <c r="C13" s="626" t="s">
        <v>1775</v>
      </c>
      <c r="D13" s="626" t="s">
        <v>1735</v>
      </c>
      <c r="E13" s="511" t="s">
        <v>1716</v>
      </c>
      <c r="F13" s="630" t="s">
        <v>1777</v>
      </c>
      <c r="G13" s="511" t="s">
        <v>1719</v>
      </c>
      <c r="I13" s="9"/>
      <c r="K13" s="9"/>
    </row>
    <row r="14" spans="2:11" ht="13.5" customHeight="1" x14ac:dyDescent="0.3">
      <c r="B14" s="521"/>
      <c r="C14" s="521"/>
      <c r="D14" s="521"/>
      <c r="E14" s="502"/>
      <c r="F14" s="631"/>
      <c r="G14" s="502"/>
      <c r="I14" s="9"/>
      <c r="K14" s="9"/>
    </row>
    <row r="15" spans="2:11" ht="13.5" customHeight="1" x14ac:dyDescent="0.3">
      <c r="B15" s="626">
        <v>5</v>
      </c>
      <c r="C15" s="626" t="s">
        <v>1771</v>
      </c>
      <c r="D15" s="626" t="s">
        <v>1736</v>
      </c>
      <c r="E15" s="511" t="s">
        <v>1716</v>
      </c>
      <c r="F15" s="511" t="s">
        <v>1737</v>
      </c>
      <c r="G15" s="511" t="s">
        <v>1737</v>
      </c>
      <c r="I15" s="9"/>
      <c r="K15" s="9"/>
    </row>
    <row r="16" spans="2:11" ht="13.5" customHeight="1" x14ac:dyDescent="0.3">
      <c r="B16" s="521"/>
      <c r="C16" s="521"/>
      <c r="D16" s="521"/>
      <c r="E16" s="502"/>
      <c r="F16" s="502"/>
      <c r="G16" s="502"/>
      <c r="I16" s="9"/>
      <c r="K16" s="9"/>
    </row>
    <row r="17" spans="2:11" ht="13.5" customHeight="1" x14ac:dyDescent="0.3">
      <c r="B17" s="626">
        <v>6</v>
      </c>
      <c r="C17" s="626" t="s">
        <v>1775</v>
      </c>
      <c r="D17" s="626" t="s">
        <v>1738</v>
      </c>
      <c r="E17" s="511" t="s">
        <v>1716</v>
      </c>
      <c r="F17" s="630" t="s">
        <v>1780</v>
      </c>
      <c r="G17" s="511" t="s">
        <v>1740</v>
      </c>
      <c r="I17" s="9"/>
      <c r="K17" s="9"/>
    </row>
    <row r="18" spans="2:11" ht="13.5" customHeight="1" x14ac:dyDescent="0.3">
      <c r="B18" s="521"/>
      <c r="C18" s="521"/>
      <c r="D18" s="521"/>
      <c r="E18" s="502"/>
      <c r="F18" s="631"/>
      <c r="G18" s="502"/>
      <c r="I18" s="9"/>
      <c r="K18" s="9"/>
    </row>
    <row r="19" spans="2:11" ht="13.5" customHeight="1" x14ac:dyDescent="0.3">
      <c r="B19" s="626">
        <v>7</v>
      </c>
      <c r="C19" s="626" t="s">
        <v>1771</v>
      </c>
      <c r="D19" s="626" t="s">
        <v>1739</v>
      </c>
      <c r="E19" s="511" t="s">
        <v>1716</v>
      </c>
      <c r="F19" s="511" t="s">
        <v>1741</v>
      </c>
      <c r="G19" s="511" t="s">
        <v>1741</v>
      </c>
      <c r="I19" s="9"/>
      <c r="K19" s="9"/>
    </row>
    <row r="20" spans="2:11" ht="13.5" customHeight="1" x14ac:dyDescent="0.3">
      <c r="B20" s="521"/>
      <c r="C20" s="521"/>
      <c r="D20" s="521"/>
      <c r="E20" s="502"/>
      <c r="F20" s="502"/>
      <c r="G20" s="502"/>
      <c r="I20" s="9"/>
      <c r="K20" s="9"/>
    </row>
    <row r="21" spans="2:11" ht="27" customHeight="1" x14ac:dyDescent="0.3">
      <c r="B21" s="29">
        <v>8</v>
      </c>
      <c r="C21" s="29" t="s">
        <v>1608</v>
      </c>
      <c r="D21" s="29" t="s">
        <v>1721</v>
      </c>
      <c r="E21" s="123" t="s">
        <v>1743</v>
      </c>
      <c r="F21" s="378" t="s">
        <v>1781</v>
      </c>
      <c r="G21" s="123" t="s">
        <v>1742</v>
      </c>
      <c r="I21" s="9"/>
      <c r="J21" s="317" t="s">
        <v>1744</v>
      </c>
      <c r="K21" s="317" t="s">
        <v>390</v>
      </c>
    </row>
    <row r="22" spans="2:11" ht="13.5" customHeight="1" x14ac:dyDescent="0.3">
      <c r="B22" s="626">
        <v>9</v>
      </c>
      <c r="C22" s="626" t="s">
        <v>1771</v>
      </c>
      <c r="D22" s="626" t="s">
        <v>1767</v>
      </c>
      <c r="E22" s="511" t="s">
        <v>1716</v>
      </c>
      <c r="F22" s="626" t="s">
        <v>1783</v>
      </c>
      <c r="G22" s="626" t="s">
        <v>1783</v>
      </c>
      <c r="I22" s="9" t="s">
        <v>1745</v>
      </c>
      <c r="J22" s="29">
        <v>0</v>
      </c>
      <c r="K22" s="29" t="s">
        <v>1747</v>
      </c>
    </row>
    <row r="23" spans="2:11" ht="13.5" customHeight="1" x14ac:dyDescent="0.3">
      <c r="B23" s="521"/>
      <c r="C23" s="521"/>
      <c r="D23" s="521"/>
      <c r="E23" s="502"/>
      <c r="F23" s="521"/>
      <c r="G23" s="521"/>
      <c r="I23" s="9"/>
      <c r="J23" s="29">
        <v>1</v>
      </c>
      <c r="K23" s="29" t="s">
        <v>1748</v>
      </c>
    </row>
    <row r="24" spans="2:11" ht="13.5" customHeight="1" x14ac:dyDescent="0.3">
      <c r="B24" s="29">
        <v>10</v>
      </c>
      <c r="C24" s="29" t="s">
        <v>1608</v>
      </c>
      <c r="D24" s="29" t="s">
        <v>1732</v>
      </c>
      <c r="E24" s="513" t="s">
        <v>1763</v>
      </c>
      <c r="F24" s="632" t="s">
        <v>1782</v>
      </c>
      <c r="G24" s="513" t="s">
        <v>1734</v>
      </c>
      <c r="I24" s="9"/>
      <c r="J24" s="29">
        <v>2</v>
      </c>
      <c r="K24" s="29" t="s">
        <v>1749</v>
      </c>
    </row>
    <row r="25" spans="2:11" ht="13.5" customHeight="1" x14ac:dyDescent="0.3">
      <c r="B25" s="29">
        <v>11</v>
      </c>
      <c r="C25" s="29" t="s">
        <v>1608</v>
      </c>
      <c r="D25" s="29" t="s">
        <v>1733</v>
      </c>
      <c r="E25" s="513"/>
      <c r="F25" s="632"/>
      <c r="G25" s="513"/>
      <c r="I25" s="9"/>
      <c r="J25" s="29">
        <v>3</v>
      </c>
      <c r="K25" s="29" t="s">
        <v>1750</v>
      </c>
    </row>
    <row r="26" spans="2:11" ht="13.5" customHeight="1" x14ac:dyDescent="0.3">
      <c r="B26" s="626">
        <v>12</v>
      </c>
      <c r="C26" s="626" t="s">
        <v>1772</v>
      </c>
      <c r="D26" s="626" t="s">
        <v>1784</v>
      </c>
      <c r="E26" s="511" t="s">
        <v>1788</v>
      </c>
      <c r="F26" s="626" t="s">
        <v>1764</v>
      </c>
      <c r="G26" s="626" t="s">
        <v>1764</v>
      </c>
      <c r="I26" s="9"/>
      <c r="J26" s="29">
        <v>4</v>
      </c>
      <c r="K26" s="29" t="s">
        <v>1751</v>
      </c>
    </row>
    <row r="27" spans="2:11" ht="13.5" customHeight="1" x14ac:dyDescent="0.3">
      <c r="B27" s="521"/>
      <c r="C27" s="521"/>
      <c r="D27" s="521"/>
      <c r="E27" s="521"/>
      <c r="F27" s="521"/>
      <c r="G27" s="521"/>
      <c r="I27" s="9"/>
      <c r="J27" s="29">
        <v>5</v>
      </c>
      <c r="K27" s="29" t="s">
        <v>1752</v>
      </c>
    </row>
    <row r="28" spans="2:11" ht="13.5" customHeight="1" x14ac:dyDescent="0.3">
      <c r="B28" s="29">
        <v>13</v>
      </c>
      <c r="C28" s="29" t="s">
        <v>1608</v>
      </c>
      <c r="D28" s="29" t="s">
        <v>1785</v>
      </c>
      <c r="E28" s="29" t="s">
        <v>1765</v>
      </c>
      <c r="F28" s="379" t="s">
        <v>1782</v>
      </c>
      <c r="G28" s="29" t="s">
        <v>1766</v>
      </c>
      <c r="I28" s="9"/>
      <c r="J28" s="29">
        <v>6</v>
      </c>
      <c r="K28" s="29" t="s">
        <v>1753</v>
      </c>
    </row>
    <row r="29" spans="2:11" ht="13.5" customHeight="1" x14ac:dyDescent="0.3">
      <c r="B29" s="626">
        <v>14</v>
      </c>
      <c r="C29" s="626" t="s">
        <v>1771</v>
      </c>
      <c r="D29" s="626" t="s">
        <v>1768</v>
      </c>
      <c r="E29" s="511" t="s">
        <v>1786</v>
      </c>
      <c r="F29" s="511" t="s">
        <v>1787</v>
      </c>
      <c r="G29" s="511" t="s">
        <v>1787</v>
      </c>
      <c r="I29" s="9"/>
      <c r="J29" s="29">
        <v>7</v>
      </c>
      <c r="K29" s="29" t="s">
        <v>1754</v>
      </c>
    </row>
    <row r="30" spans="2:11" ht="13.5" customHeight="1" x14ac:dyDescent="0.3">
      <c r="B30" s="406"/>
      <c r="C30" s="406"/>
      <c r="D30" s="406"/>
      <c r="E30" s="629"/>
      <c r="F30" s="629"/>
      <c r="G30" s="629"/>
      <c r="I30" s="9"/>
      <c r="J30" s="29">
        <v>8</v>
      </c>
      <c r="K30" s="29" t="s">
        <v>1755</v>
      </c>
    </row>
    <row r="31" spans="2:11" ht="13.5" customHeight="1" x14ac:dyDescent="0.3">
      <c r="B31" s="521"/>
      <c r="C31" s="521"/>
      <c r="D31" s="521"/>
      <c r="E31" s="502"/>
      <c r="F31" s="502"/>
      <c r="G31" s="502"/>
      <c r="I31" s="9"/>
      <c r="J31" s="29">
        <v>9</v>
      </c>
      <c r="K31" s="29" t="s">
        <v>1756</v>
      </c>
    </row>
    <row r="32" spans="2:11" ht="13.5" customHeight="1" x14ac:dyDescent="0.3">
      <c r="B32" s="29">
        <v>15</v>
      </c>
      <c r="C32" s="29" t="s">
        <v>1608</v>
      </c>
      <c r="D32" s="29" t="s">
        <v>1722</v>
      </c>
      <c r="E32" s="513" t="s">
        <v>1765</v>
      </c>
      <c r="F32" s="632" t="s">
        <v>1782</v>
      </c>
      <c r="G32" s="503" t="s">
        <v>2156</v>
      </c>
      <c r="I32" s="9"/>
      <c r="J32" s="29">
        <v>10</v>
      </c>
      <c r="K32" s="29" t="s">
        <v>1757</v>
      </c>
    </row>
    <row r="33" spans="2:11" ht="13.5" customHeight="1" x14ac:dyDescent="0.3">
      <c r="B33" s="29">
        <v>16</v>
      </c>
      <c r="C33" s="29" t="s">
        <v>1608</v>
      </c>
      <c r="D33" s="29" t="s">
        <v>1725</v>
      </c>
      <c r="E33" s="513"/>
      <c r="F33" s="632"/>
      <c r="G33" s="513"/>
      <c r="I33" s="9"/>
      <c r="J33" s="29">
        <v>11</v>
      </c>
      <c r="K33" s="29" t="s">
        <v>1758</v>
      </c>
    </row>
    <row r="34" spans="2:11" ht="13.5" customHeight="1" x14ac:dyDescent="0.3">
      <c r="B34" s="29">
        <v>17</v>
      </c>
      <c r="C34" s="29" t="s">
        <v>1608</v>
      </c>
      <c r="D34" s="29" t="s">
        <v>1726</v>
      </c>
      <c r="E34" s="513"/>
      <c r="F34" s="632"/>
      <c r="G34" s="513"/>
      <c r="I34" s="9"/>
      <c r="J34" s="29">
        <v>12</v>
      </c>
      <c r="K34" s="29" t="s">
        <v>1759</v>
      </c>
    </row>
    <row r="35" spans="2:11" ht="13.5" customHeight="1" x14ac:dyDescent="0.3">
      <c r="B35" s="29">
        <v>18</v>
      </c>
      <c r="C35" s="29" t="s">
        <v>1608</v>
      </c>
      <c r="D35" s="29" t="s">
        <v>1727</v>
      </c>
      <c r="E35" s="513"/>
      <c r="F35" s="632"/>
      <c r="G35" s="513"/>
      <c r="I35" s="9"/>
      <c r="J35" s="29">
        <v>13</v>
      </c>
      <c r="K35" s="29" t="s">
        <v>1760</v>
      </c>
    </row>
    <row r="36" spans="2:11" ht="13.5" customHeight="1" x14ac:dyDescent="0.3">
      <c r="B36" s="29">
        <v>19</v>
      </c>
      <c r="C36" s="29" t="s">
        <v>1772</v>
      </c>
      <c r="D36" s="29" t="s">
        <v>1728</v>
      </c>
      <c r="E36" s="513" t="s">
        <v>1765</v>
      </c>
      <c r="F36" s="503" t="s">
        <v>2155</v>
      </c>
      <c r="G36" s="503" t="s">
        <v>2155</v>
      </c>
      <c r="I36" s="9"/>
      <c r="J36" s="29">
        <v>14</v>
      </c>
      <c r="K36" s="29" t="s">
        <v>1761</v>
      </c>
    </row>
    <row r="37" spans="2:11" ht="13.5" customHeight="1" x14ac:dyDescent="0.3">
      <c r="B37" s="29">
        <v>20</v>
      </c>
      <c r="C37" s="29" t="s">
        <v>1772</v>
      </c>
      <c r="D37" s="29" t="s">
        <v>1729</v>
      </c>
      <c r="E37" s="513"/>
      <c r="F37" s="513"/>
      <c r="G37" s="513"/>
      <c r="I37" s="9" t="s">
        <v>1746</v>
      </c>
      <c r="J37" s="29">
        <v>15</v>
      </c>
      <c r="K37" s="29" t="s">
        <v>1762</v>
      </c>
    </row>
    <row r="38" spans="2:11" ht="13.5" customHeight="1" x14ac:dyDescent="0.3">
      <c r="B38" s="29">
        <v>21</v>
      </c>
      <c r="C38" s="29" t="s">
        <v>1772</v>
      </c>
      <c r="D38" s="29" t="s">
        <v>1730</v>
      </c>
      <c r="E38" s="513"/>
      <c r="F38" s="513"/>
      <c r="G38" s="513"/>
    </row>
    <row r="39" spans="2:11" ht="13.5" customHeight="1" x14ac:dyDescent="0.3">
      <c r="B39" s="29">
        <v>22</v>
      </c>
      <c r="C39" s="29" t="s">
        <v>1772</v>
      </c>
      <c r="D39" s="29" t="s">
        <v>1731</v>
      </c>
      <c r="E39" s="513"/>
      <c r="F39" s="513"/>
      <c r="G39" s="513"/>
    </row>
    <row r="40" spans="2:11" ht="13.5" customHeight="1" x14ac:dyDescent="0.3">
      <c r="B40" s="29">
        <v>23</v>
      </c>
      <c r="C40" s="29"/>
      <c r="D40" s="29" t="s">
        <v>1769</v>
      </c>
      <c r="E40" s="376" t="s">
        <v>970</v>
      </c>
      <c r="F40" s="29" t="s">
        <v>1770</v>
      </c>
      <c r="G40" s="29" t="s">
        <v>1770</v>
      </c>
      <c r="K40" s="9"/>
    </row>
    <row r="41" spans="2:11" ht="13.5" customHeight="1" x14ac:dyDescent="0.3">
      <c r="B41" s="377" t="s">
        <v>1778</v>
      </c>
      <c r="C41" s="9"/>
      <c r="D41" s="9"/>
      <c r="E41" s="9"/>
      <c r="F41" s="9"/>
      <c r="G41" s="9"/>
      <c r="K41" s="9"/>
    </row>
    <row r="42" spans="2:11" ht="13.5" customHeight="1" x14ac:dyDescent="0.3">
      <c r="K42" s="9"/>
    </row>
    <row r="43" spans="2:11" ht="13.5" customHeight="1" x14ac:dyDescent="0.3">
      <c r="K43" s="9"/>
    </row>
    <row r="54" spans="13:14" ht="13.5" customHeight="1" x14ac:dyDescent="0.3">
      <c r="M54" s="1"/>
      <c r="N54" s="1"/>
    </row>
    <row r="55" spans="13:14" ht="13.5" customHeight="1" x14ac:dyDescent="0.3">
      <c r="M55" s="1"/>
      <c r="N55" s="1"/>
    </row>
    <row r="56" spans="13:14" ht="13.5" customHeight="1" x14ac:dyDescent="0.3">
      <c r="M56" s="1"/>
      <c r="N56" s="1"/>
    </row>
    <row r="57" spans="13:14" ht="13.5" customHeight="1" x14ac:dyDescent="0.3">
      <c r="M57" s="1"/>
      <c r="N57" s="1"/>
    </row>
    <row r="82" spans="9:10" ht="13.5" customHeight="1" x14ac:dyDescent="0.3">
      <c r="I82" s="88"/>
      <c r="J82" s="88"/>
    </row>
    <row r="83" spans="9:10" ht="13.5" customHeight="1" x14ac:dyDescent="0.3">
      <c r="I83" s="9"/>
      <c r="J83" s="9"/>
    </row>
    <row r="84" spans="9:10" ht="13.5" customHeight="1" x14ac:dyDescent="0.3">
      <c r="I84" s="9"/>
      <c r="J84" s="9"/>
    </row>
    <row r="85" spans="9:10" ht="13.5" customHeight="1" x14ac:dyDescent="0.3">
      <c r="J85" s="9"/>
    </row>
    <row r="97" spans="9:9" ht="13.5" customHeight="1" x14ac:dyDescent="0.3">
      <c r="I97" s="375"/>
    </row>
    <row r="98" spans="9:9" ht="13.5" customHeight="1" x14ac:dyDescent="0.3">
      <c r="I98" s="375"/>
    </row>
    <row r="99" spans="9:9" ht="13.5" customHeight="1" x14ac:dyDescent="0.3">
      <c r="I99" s="375"/>
    </row>
    <row r="100" spans="9:9" ht="13.5" customHeight="1" x14ac:dyDescent="0.3">
      <c r="I100" s="375"/>
    </row>
    <row r="101" spans="9:9" ht="13.5" customHeight="1" x14ac:dyDescent="0.3">
      <c r="I101" s="375"/>
    </row>
    <row r="102" spans="9:9" ht="13.5" customHeight="1" x14ac:dyDescent="0.3">
      <c r="I102" s="375"/>
    </row>
    <row r="103" spans="9:9" ht="13.5" customHeight="1" x14ac:dyDescent="0.3">
      <c r="I103" s="375"/>
    </row>
    <row r="104" spans="9:9" ht="13.5" customHeight="1" x14ac:dyDescent="0.3">
      <c r="I104" s="375"/>
    </row>
    <row r="105" spans="9:9" ht="13.5" customHeight="1" x14ac:dyDescent="0.3">
      <c r="I105" s="375"/>
    </row>
    <row r="106" spans="9:9" ht="13.5" customHeight="1" x14ac:dyDescent="0.3">
      <c r="I106" s="375"/>
    </row>
    <row r="107" spans="9:9" ht="13.5" customHeight="1" x14ac:dyDescent="0.3">
      <c r="I107" s="375"/>
    </row>
    <row r="108" spans="9:9" ht="13.5" customHeight="1" x14ac:dyDescent="0.3">
      <c r="I108" s="375"/>
    </row>
    <row r="109" spans="9:9" ht="13.5" customHeight="1" x14ac:dyDescent="0.3">
      <c r="I109" s="375"/>
    </row>
    <row r="110" spans="9:9" ht="13.5" customHeight="1" x14ac:dyDescent="0.3">
      <c r="I110" s="375"/>
    </row>
    <row r="111" spans="9:9" ht="13.5" customHeight="1" x14ac:dyDescent="0.3">
      <c r="I111" s="375"/>
    </row>
  </sheetData>
  <mergeCells count="64">
    <mergeCell ref="E32:E35"/>
    <mergeCell ref="F32:F35"/>
    <mergeCell ref="E36:E39"/>
    <mergeCell ref="F36:F39"/>
    <mergeCell ref="B13:B14"/>
    <mergeCell ref="D13:D14"/>
    <mergeCell ref="E13:E14"/>
    <mergeCell ref="F13:F14"/>
    <mergeCell ref="F15:F16"/>
    <mergeCell ref="B15:B16"/>
    <mergeCell ref="F24:F25"/>
    <mergeCell ref="E24:E25"/>
    <mergeCell ref="F29:F31"/>
    <mergeCell ref="E29:E31"/>
    <mergeCell ref="D29:D31"/>
    <mergeCell ref="C29:C31"/>
    <mergeCell ref="F22:F23"/>
    <mergeCell ref="E22:E23"/>
    <mergeCell ref="D22:D23"/>
    <mergeCell ref="D19:D20"/>
    <mergeCell ref="D17:D18"/>
    <mergeCell ref="D26:D27"/>
    <mergeCell ref="C22:C23"/>
    <mergeCell ref="C19:C20"/>
    <mergeCell ref="D15:D16"/>
    <mergeCell ref="E15:E16"/>
    <mergeCell ref="G36:G39"/>
    <mergeCell ref="C15:C16"/>
    <mergeCell ref="C13:C14"/>
    <mergeCell ref="F5:G5"/>
    <mergeCell ref="G13:G14"/>
    <mergeCell ref="G15:G16"/>
    <mergeCell ref="G17:G18"/>
    <mergeCell ref="G11:G12"/>
    <mergeCell ref="F11:F12"/>
    <mergeCell ref="E11:E12"/>
    <mergeCell ref="F17:F18"/>
    <mergeCell ref="F19:F20"/>
    <mergeCell ref="E19:E20"/>
    <mergeCell ref="E17:E18"/>
    <mergeCell ref="G19:G20"/>
    <mergeCell ref="G22:G23"/>
    <mergeCell ref="G24:G25"/>
    <mergeCell ref="G32:G35"/>
    <mergeCell ref="G29:G31"/>
    <mergeCell ref="G26:G27"/>
    <mergeCell ref="B11:B12"/>
    <mergeCell ref="C11:C12"/>
    <mergeCell ref="D11:D12"/>
    <mergeCell ref="C17:C18"/>
    <mergeCell ref="B22:B23"/>
    <mergeCell ref="B17:B18"/>
    <mergeCell ref="B19:B20"/>
    <mergeCell ref="B29:B31"/>
    <mergeCell ref="C26:C27"/>
    <mergeCell ref="B26:B27"/>
    <mergeCell ref="F26:F27"/>
    <mergeCell ref="E26:E27"/>
    <mergeCell ref="B9:B10"/>
    <mergeCell ref="G9:G10"/>
    <mergeCell ref="F9:F10"/>
    <mergeCell ref="E9:E10"/>
    <mergeCell ref="D9:D10"/>
    <mergeCell ref="C9:C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6779-DC8D-473A-B578-2A412C23C7F4}">
  <dimension ref="B2:AE76"/>
  <sheetViews>
    <sheetView topLeftCell="A31" zoomScale="85" zoomScaleNormal="85" workbookViewId="0">
      <selection activeCell="P47" sqref="P47"/>
    </sheetView>
  </sheetViews>
  <sheetFormatPr defaultColWidth="8.75" defaultRowHeight="13.5" x14ac:dyDescent="0.3"/>
  <cols>
    <col min="1" max="2" width="8.75" style="1"/>
    <col min="3" max="18" width="5.75" style="1" customWidth="1"/>
    <col min="19" max="19" width="8.75" style="1" customWidth="1"/>
    <col min="20" max="20" width="10.75" style="1" customWidth="1"/>
    <col min="21" max="31" width="8.75" style="1" customWidth="1"/>
    <col min="32" max="16384" width="8.75" style="1"/>
  </cols>
  <sheetData>
    <row r="2" spans="2:9" x14ac:dyDescent="0.3">
      <c r="B2" s="4" t="s">
        <v>1614</v>
      </c>
    </row>
    <row r="4" spans="2:9" x14ac:dyDescent="0.3">
      <c r="B4" s="2" t="s">
        <v>1615</v>
      </c>
    </row>
    <row r="5" spans="2:9" x14ac:dyDescent="0.3">
      <c r="B5" s="1" t="s">
        <v>1616</v>
      </c>
    </row>
    <row r="6" spans="2:9" x14ac:dyDescent="0.3">
      <c r="B6" s="1" t="s">
        <v>1620</v>
      </c>
      <c r="I6" s="86"/>
    </row>
    <row r="7" spans="2:9" x14ac:dyDescent="0.3">
      <c r="B7" s="1" t="s">
        <v>1618</v>
      </c>
    </row>
    <row r="16" spans="2:9" x14ac:dyDescent="0.3">
      <c r="B16" s="1" t="s">
        <v>1617</v>
      </c>
    </row>
    <row r="26" spans="2:31" x14ac:dyDescent="0.3">
      <c r="B26" s="2" t="s">
        <v>1619</v>
      </c>
    </row>
    <row r="27" spans="2:31" ht="14.25" thickBot="1" x14ac:dyDescent="0.35">
      <c r="B27" s="2"/>
    </row>
    <row r="28" spans="2:31" ht="14.25" thickBot="1" x14ac:dyDescent="0.35">
      <c r="B28" s="650" t="s">
        <v>1621</v>
      </c>
      <c r="C28" s="651"/>
      <c r="D28" s="651"/>
      <c r="E28" s="651" t="s">
        <v>1622</v>
      </c>
      <c r="F28" s="651"/>
      <c r="G28" s="651"/>
      <c r="H28" s="651"/>
      <c r="I28" s="651"/>
      <c r="J28" s="651"/>
      <c r="K28" s="651" t="s">
        <v>1623</v>
      </c>
      <c r="L28" s="651"/>
      <c r="M28" s="651"/>
      <c r="N28" s="651"/>
      <c r="O28" s="651"/>
      <c r="P28" s="651"/>
      <c r="Q28" s="651"/>
      <c r="R28" s="651"/>
      <c r="S28" s="651" t="s">
        <v>1624</v>
      </c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2"/>
    </row>
    <row r="29" spans="2:31" x14ac:dyDescent="0.3">
      <c r="B29" s="653" t="s">
        <v>1625</v>
      </c>
      <c r="C29" s="637"/>
      <c r="D29" s="637"/>
      <c r="E29" s="654" t="s">
        <v>1626</v>
      </c>
      <c r="F29" s="654"/>
      <c r="G29" s="654"/>
      <c r="H29" s="654"/>
      <c r="I29" s="654"/>
      <c r="J29" s="654"/>
      <c r="K29" s="637" t="s">
        <v>1627</v>
      </c>
      <c r="L29" s="637"/>
      <c r="M29" s="637"/>
      <c r="N29" s="637"/>
      <c r="O29" s="637"/>
      <c r="P29" s="637"/>
      <c r="Q29" s="637"/>
      <c r="R29" s="637"/>
      <c r="S29" s="637" t="s">
        <v>1628</v>
      </c>
      <c r="T29" s="637"/>
      <c r="U29" s="638" t="s">
        <v>1629</v>
      </c>
      <c r="V29" s="638"/>
      <c r="W29" s="638"/>
      <c r="X29" s="638"/>
      <c r="Y29" s="638"/>
      <c r="Z29" s="638"/>
      <c r="AA29" s="638"/>
      <c r="AB29" s="638"/>
      <c r="AC29" s="638"/>
      <c r="AD29" s="638"/>
      <c r="AE29" s="639"/>
    </row>
    <row r="30" spans="2:31" x14ac:dyDescent="0.3">
      <c r="B30" s="633" t="s">
        <v>1630</v>
      </c>
      <c r="C30" s="634"/>
      <c r="D30" s="634"/>
      <c r="E30" s="640" t="s">
        <v>1631</v>
      </c>
      <c r="F30" s="640"/>
      <c r="G30" s="640"/>
      <c r="H30" s="640"/>
      <c r="I30" s="640"/>
      <c r="J30" s="640"/>
      <c r="K30" s="634" t="s">
        <v>1632</v>
      </c>
      <c r="L30" s="634"/>
      <c r="M30" s="634"/>
      <c r="N30" s="634"/>
      <c r="O30" s="634"/>
      <c r="P30" s="634"/>
      <c r="Q30" s="634"/>
      <c r="R30" s="634"/>
      <c r="S30" s="634" t="s">
        <v>1628</v>
      </c>
      <c r="T30" s="634"/>
      <c r="U30" s="635" t="s">
        <v>1633</v>
      </c>
      <c r="V30" s="635"/>
      <c r="W30" s="635"/>
      <c r="X30" s="635"/>
      <c r="Y30" s="635"/>
      <c r="Z30" s="635"/>
      <c r="AA30" s="635"/>
      <c r="AB30" s="635"/>
      <c r="AC30" s="635"/>
      <c r="AD30" s="635"/>
      <c r="AE30" s="636"/>
    </row>
    <row r="31" spans="2:31" x14ac:dyDescent="0.3">
      <c r="B31" s="633" t="s">
        <v>1634</v>
      </c>
      <c r="C31" s="634"/>
      <c r="D31" s="634"/>
      <c r="E31" s="640" t="s">
        <v>1635</v>
      </c>
      <c r="F31" s="640"/>
      <c r="G31" s="640"/>
      <c r="H31" s="640"/>
      <c r="I31" s="640"/>
      <c r="J31" s="640"/>
      <c r="K31" s="634" t="s">
        <v>1636</v>
      </c>
      <c r="L31" s="634"/>
      <c r="M31" s="634"/>
      <c r="N31" s="634"/>
      <c r="O31" s="634"/>
      <c r="P31" s="634"/>
      <c r="Q31" s="634"/>
      <c r="R31" s="634"/>
      <c r="S31" s="634" t="s">
        <v>1628</v>
      </c>
      <c r="T31" s="634"/>
      <c r="U31" s="635" t="s">
        <v>1637</v>
      </c>
      <c r="V31" s="635" t="s">
        <v>1638</v>
      </c>
      <c r="W31" s="635"/>
      <c r="X31" s="635"/>
      <c r="Y31" s="635"/>
      <c r="Z31" s="635"/>
      <c r="AA31" s="635"/>
      <c r="AB31" s="635"/>
      <c r="AC31" s="635"/>
      <c r="AD31" s="635"/>
      <c r="AE31" s="636"/>
    </row>
    <row r="32" spans="2:31" x14ac:dyDescent="0.3">
      <c r="B32" s="633" t="s">
        <v>1639</v>
      </c>
      <c r="C32" s="634"/>
      <c r="D32" s="634"/>
      <c r="E32" s="641" t="s">
        <v>1789</v>
      </c>
      <c r="F32" s="642"/>
      <c r="G32" s="642"/>
      <c r="H32" s="642"/>
      <c r="I32" s="642"/>
      <c r="J32" s="643"/>
      <c r="K32" s="644" t="s">
        <v>1640</v>
      </c>
      <c r="L32" s="645"/>
      <c r="M32" s="645"/>
      <c r="N32" s="645"/>
      <c r="O32" s="645"/>
      <c r="P32" s="645"/>
      <c r="Q32" s="645"/>
      <c r="R32" s="646"/>
      <c r="S32" s="634" t="s">
        <v>1628</v>
      </c>
      <c r="T32" s="634"/>
      <c r="U32" s="635" t="s">
        <v>1641</v>
      </c>
      <c r="V32" s="635"/>
      <c r="W32" s="635"/>
      <c r="X32" s="635"/>
      <c r="Y32" s="635"/>
      <c r="Z32" s="635"/>
      <c r="AA32" s="635"/>
      <c r="AB32" s="635"/>
      <c r="AC32" s="635"/>
      <c r="AD32" s="635"/>
      <c r="AE32" s="636"/>
    </row>
    <row r="33" spans="2:31" x14ac:dyDescent="0.3">
      <c r="B33" s="633" t="s">
        <v>1642</v>
      </c>
      <c r="C33" s="634"/>
      <c r="D33" s="634"/>
      <c r="E33" s="640" t="s">
        <v>1790</v>
      </c>
      <c r="F33" s="640"/>
      <c r="G33" s="640"/>
      <c r="H33" s="640"/>
      <c r="I33" s="640"/>
      <c r="J33" s="640"/>
      <c r="K33" s="647" t="s">
        <v>1643</v>
      </c>
      <c r="L33" s="648"/>
      <c r="M33" s="648"/>
      <c r="N33" s="648"/>
      <c r="O33" s="648"/>
      <c r="P33" s="648"/>
      <c r="Q33" s="648"/>
      <c r="R33" s="649"/>
      <c r="S33" s="634" t="s">
        <v>1628</v>
      </c>
      <c r="T33" s="634"/>
      <c r="U33" s="635" t="s">
        <v>1644</v>
      </c>
      <c r="V33" s="635"/>
      <c r="W33" s="635"/>
      <c r="X33" s="635"/>
      <c r="Y33" s="635"/>
      <c r="Z33" s="635"/>
      <c r="AA33" s="635"/>
      <c r="AB33" s="635"/>
      <c r="AC33" s="635"/>
      <c r="AD33" s="635"/>
      <c r="AE33" s="636"/>
    </row>
    <row r="34" spans="2:31" x14ac:dyDescent="0.3">
      <c r="B34" s="656" t="s">
        <v>1645</v>
      </c>
      <c r="C34" s="645"/>
      <c r="D34" s="646"/>
      <c r="E34" s="660" t="s">
        <v>1791</v>
      </c>
      <c r="F34" s="642"/>
      <c r="G34" s="642"/>
      <c r="H34" s="642"/>
      <c r="I34" s="642"/>
      <c r="J34" s="643"/>
      <c r="K34" s="664" t="s">
        <v>1646</v>
      </c>
      <c r="L34" s="645"/>
      <c r="M34" s="645"/>
      <c r="N34" s="645"/>
      <c r="O34" s="645"/>
      <c r="P34" s="645"/>
      <c r="Q34" s="645"/>
      <c r="R34" s="646"/>
      <c r="S34" s="644" t="s">
        <v>1628</v>
      </c>
      <c r="T34" s="645"/>
      <c r="U34" s="666" t="s">
        <v>1647</v>
      </c>
      <c r="V34" s="667"/>
      <c r="W34" s="667"/>
      <c r="X34" s="667"/>
      <c r="Y34" s="667"/>
      <c r="Z34" s="667"/>
      <c r="AA34" s="667"/>
      <c r="AB34" s="667"/>
      <c r="AC34" s="667"/>
      <c r="AD34" s="667"/>
      <c r="AE34" s="668"/>
    </row>
    <row r="35" spans="2:31" x14ac:dyDescent="0.3">
      <c r="B35" s="657"/>
      <c r="C35" s="658"/>
      <c r="D35" s="659"/>
      <c r="E35" s="661"/>
      <c r="F35" s="662"/>
      <c r="G35" s="662"/>
      <c r="H35" s="662"/>
      <c r="I35" s="662"/>
      <c r="J35" s="663"/>
      <c r="K35" s="665"/>
      <c r="L35" s="658"/>
      <c r="M35" s="658"/>
      <c r="N35" s="658"/>
      <c r="O35" s="658"/>
      <c r="P35" s="658"/>
      <c r="Q35" s="658"/>
      <c r="R35" s="659"/>
      <c r="S35" s="665"/>
      <c r="T35" s="658"/>
      <c r="U35" s="669"/>
      <c r="V35" s="670"/>
      <c r="W35" s="670"/>
      <c r="X35" s="670"/>
      <c r="Y35" s="670"/>
      <c r="Z35" s="670"/>
      <c r="AA35" s="670"/>
      <c r="AB35" s="670"/>
      <c r="AC35" s="670"/>
      <c r="AD35" s="670"/>
      <c r="AE35" s="671"/>
    </row>
    <row r="36" spans="2:31" x14ac:dyDescent="0.3">
      <c r="B36" s="672" t="s">
        <v>1648</v>
      </c>
      <c r="C36" s="645"/>
      <c r="D36" s="646"/>
      <c r="E36" s="641" t="s">
        <v>1792</v>
      </c>
      <c r="F36" s="642"/>
      <c r="G36" s="642"/>
      <c r="H36" s="642"/>
      <c r="I36" s="642"/>
      <c r="J36" s="643"/>
      <c r="K36" s="664" t="s">
        <v>1649</v>
      </c>
      <c r="L36" s="645"/>
      <c r="M36" s="645"/>
      <c r="N36" s="645"/>
      <c r="O36" s="645"/>
      <c r="P36" s="645"/>
      <c r="Q36" s="645"/>
      <c r="R36" s="646"/>
      <c r="S36" s="644" t="s">
        <v>1628</v>
      </c>
      <c r="T36" s="645"/>
      <c r="U36" s="666" t="s">
        <v>1650</v>
      </c>
      <c r="V36" s="667"/>
      <c r="W36" s="667"/>
      <c r="X36" s="667"/>
      <c r="Y36" s="667"/>
      <c r="Z36" s="667"/>
      <c r="AA36" s="667"/>
      <c r="AB36" s="667"/>
      <c r="AC36" s="667"/>
      <c r="AD36" s="667"/>
      <c r="AE36" s="668"/>
    </row>
    <row r="37" spans="2:31" x14ac:dyDescent="0.3">
      <c r="B37" s="657"/>
      <c r="C37" s="658"/>
      <c r="D37" s="659"/>
      <c r="E37" s="661"/>
      <c r="F37" s="662"/>
      <c r="G37" s="662"/>
      <c r="H37" s="662"/>
      <c r="I37" s="662"/>
      <c r="J37" s="663"/>
      <c r="K37" s="665"/>
      <c r="L37" s="658"/>
      <c r="M37" s="658"/>
      <c r="N37" s="658"/>
      <c r="O37" s="658"/>
      <c r="P37" s="658"/>
      <c r="Q37" s="658"/>
      <c r="R37" s="659"/>
      <c r="S37" s="665"/>
      <c r="T37" s="658"/>
      <c r="U37" s="669"/>
      <c r="V37" s="670"/>
      <c r="W37" s="670"/>
      <c r="X37" s="670"/>
      <c r="Y37" s="670"/>
      <c r="Z37" s="670"/>
      <c r="AA37" s="670"/>
      <c r="AB37" s="670"/>
      <c r="AC37" s="670"/>
      <c r="AD37" s="670"/>
      <c r="AE37" s="671"/>
    </row>
    <row r="38" spans="2:31" x14ac:dyDescent="0.3">
      <c r="B38" s="633" t="s">
        <v>1651</v>
      </c>
      <c r="C38" s="634"/>
      <c r="D38" s="634"/>
      <c r="E38" s="640" t="s">
        <v>1652</v>
      </c>
      <c r="F38" s="640"/>
      <c r="G38" s="640"/>
      <c r="H38" s="640"/>
      <c r="I38" s="640"/>
      <c r="J38" s="640"/>
      <c r="K38" s="634" t="s">
        <v>1653</v>
      </c>
      <c r="L38" s="634"/>
      <c r="M38" s="634"/>
      <c r="N38" s="634"/>
      <c r="O38" s="634"/>
      <c r="P38" s="634"/>
      <c r="Q38" s="634"/>
      <c r="R38" s="634"/>
      <c r="S38" s="634" t="s">
        <v>1628</v>
      </c>
      <c r="T38" s="634"/>
      <c r="U38" s="635" t="s">
        <v>1654</v>
      </c>
      <c r="V38" s="635"/>
      <c r="W38" s="635"/>
      <c r="X38" s="635"/>
      <c r="Y38" s="635"/>
      <c r="Z38" s="635"/>
      <c r="AA38" s="635"/>
      <c r="AB38" s="635"/>
      <c r="AC38" s="635"/>
      <c r="AD38" s="635"/>
      <c r="AE38" s="636"/>
    </row>
    <row r="39" spans="2:31" x14ac:dyDescent="0.3">
      <c r="B39" s="633" t="s">
        <v>1655</v>
      </c>
      <c r="C39" s="634"/>
      <c r="D39" s="634"/>
      <c r="E39" s="640" t="s">
        <v>1656</v>
      </c>
      <c r="F39" s="640"/>
      <c r="G39" s="640"/>
      <c r="H39" s="640"/>
      <c r="I39" s="640"/>
      <c r="J39" s="640"/>
      <c r="K39" s="647" t="s">
        <v>1657</v>
      </c>
      <c r="L39" s="648"/>
      <c r="M39" s="648"/>
      <c r="N39" s="648"/>
      <c r="O39" s="648"/>
      <c r="P39" s="648"/>
      <c r="Q39" s="648"/>
      <c r="R39" s="649"/>
      <c r="S39" s="634" t="s">
        <v>1628</v>
      </c>
      <c r="T39" s="634"/>
      <c r="U39" s="635" t="s">
        <v>1658</v>
      </c>
      <c r="V39" s="635"/>
      <c r="W39" s="635"/>
      <c r="X39" s="635"/>
      <c r="Y39" s="635"/>
      <c r="Z39" s="635"/>
      <c r="AA39" s="635"/>
      <c r="AB39" s="635"/>
      <c r="AC39" s="635"/>
      <c r="AD39" s="635"/>
      <c r="AE39" s="636"/>
    </row>
    <row r="40" spans="2:31" ht="14.25" thickBot="1" x14ac:dyDescent="0.35">
      <c r="B40" s="633" t="s">
        <v>1659</v>
      </c>
      <c r="C40" s="634"/>
      <c r="D40" s="634"/>
      <c r="E40" s="640" t="s">
        <v>1660</v>
      </c>
      <c r="F40" s="640"/>
      <c r="G40" s="640"/>
      <c r="H40" s="640"/>
      <c r="I40" s="640"/>
      <c r="J40" s="640"/>
      <c r="K40" s="634" t="s">
        <v>1661</v>
      </c>
      <c r="L40" s="634"/>
      <c r="M40" s="634"/>
      <c r="N40" s="634"/>
      <c r="O40" s="634"/>
      <c r="P40" s="634"/>
      <c r="Q40" s="634"/>
      <c r="R40" s="634"/>
      <c r="S40" s="647" t="s">
        <v>1628</v>
      </c>
      <c r="T40" s="649"/>
      <c r="U40" s="635" t="s">
        <v>1681</v>
      </c>
      <c r="V40" s="635"/>
      <c r="W40" s="635"/>
      <c r="X40" s="635"/>
      <c r="Y40" s="635"/>
      <c r="Z40" s="635"/>
      <c r="AA40" s="635"/>
      <c r="AB40" s="635"/>
      <c r="AC40" s="635"/>
      <c r="AD40" s="635"/>
      <c r="AE40" s="636"/>
    </row>
    <row r="41" spans="2:31" x14ac:dyDescent="0.3">
      <c r="B41" s="673" t="s">
        <v>1662</v>
      </c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638"/>
      <c r="Y41" s="638"/>
      <c r="Z41" s="638"/>
      <c r="AA41" s="638"/>
      <c r="AB41" s="638"/>
      <c r="AC41" s="638"/>
      <c r="AD41" s="638"/>
      <c r="AE41" s="639"/>
    </row>
    <row r="42" spans="2:31" x14ac:dyDescent="0.3">
      <c r="B42" s="633" t="s">
        <v>1663</v>
      </c>
      <c r="C42" s="634"/>
      <c r="D42" s="634" t="s">
        <v>1664</v>
      </c>
      <c r="E42" s="634"/>
      <c r="F42" s="634"/>
      <c r="G42" s="634"/>
      <c r="H42" s="634"/>
      <c r="I42" s="634"/>
      <c r="J42" s="634"/>
      <c r="K42" s="634"/>
      <c r="L42" s="634"/>
      <c r="M42" s="634"/>
      <c r="N42" s="634"/>
      <c r="O42" s="634"/>
      <c r="P42" s="634"/>
      <c r="Q42" s="634"/>
      <c r="R42" s="634"/>
      <c r="S42" s="634"/>
      <c r="T42" s="634"/>
      <c r="U42" s="373"/>
      <c r="V42" s="634"/>
      <c r="W42" s="634"/>
      <c r="X42" s="634"/>
      <c r="Y42" s="634"/>
      <c r="Z42" s="634"/>
      <c r="AA42" s="634"/>
      <c r="AB42" s="634"/>
      <c r="AC42" s="634"/>
      <c r="AD42" s="634"/>
      <c r="AE42" s="655"/>
    </row>
    <row r="43" spans="2:31" x14ac:dyDescent="0.3">
      <c r="B43" s="633" t="s">
        <v>1665</v>
      </c>
      <c r="C43" s="634"/>
      <c r="D43" s="634"/>
      <c r="E43" s="634"/>
      <c r="F43" s="634" t="s">
        <v>1666</v>
      </c>
      <c r="G43" s="634"/>
      <c r="H43" s="634" t="s">
        <v>1667</v>
      </c>
      <c r="I43" s="634"/>
      <c r="J43" s="634"/>
      <c r="K43" s="634" t="s">
        <v>1668</v>
      </c>
      <c r="L43" s="634"/>
      <c r="M43" s="634" t="s">
        <v>1669</v>
      </c>
      <c r="N43" s="634"/>
      <c r="O43" s="634" t="s">
        <v>1670</v>
      </c>
      <c r="P43" s="634"/>
      <c r="Q43" s="634"/>
      <c r="R43" s="634"/>
      <c r="S43" s="634" t="s">
        <v>1671</v>
      </c>
      <c r="T43" s="634"/>
      <c r="U43" s="373"/>
      <c r="V43" s="634"/>
      <c r="W43" s="634"/>
      <c r="X43" s="634"/>
      <c r="Y43" s="634"/>
      <c r="Z43" s="634"/>
      <c r="AA43" s="634"/>
      <c r="AB43" s="634"/>
      <c r="AC43" s="634"/>
      <c r="AD43" s="634"/>
      <c r="AE43" s="655"/>
    </row>
    <row r="44" spans="2:31" ht="14.25" thickBot="1" x14ac:dyDescent="0.35">
      <c r="B44" s="676" t="s">
        <v>1672</v>
      </c>
      <c r="C44" s="674"/>
      <c r="D44" s="674" t="s">
        <v>1673</v>
      </c>
      <c r="E44" s="674"/>
      <c r="F44" s="674" t="s">
        <v>1674</v>
      </c>
      <c r="G44" s="674"/>
      <c r="H44" s="674" t="s">
        <v>1675</v>
      </c>
      <c r="I44" s="674"/>
      <c r="J44" s="674"/>
      <c r="K44" s="674" t="s">
        <v>1676</v>
      </c>
      <c r="L44" s="674"/>
      <c r="M44" s="674" t="s">
        <v>1677</v>
      </c>
      <c r="N44" s="674"/>
      <c r="O44" s="674" t="s">
        <v>1678</v>
      </c>
      <c r="P44" s="674"/>
      <c r="Q44" s="674"/>
      <c r="R44" s="674"/>
      <c r="S44" s="674" t="s">
        <v>1679</v>
      </c>
      <c r="T44" s="674"/>
      <c r="U44" s="374"/>
      <c r="V44" s="674"/>
      <c r="W44" s="674"/>
      <c r="X44" s="674"/>
      <c r="Y44" s="674"/>
      <c r="Z44" s="674"/>
      <c r="AA44" s="674"/>
      <c r="AB44" s="674"/>
      <c r="AC44" s="674"/>
      <c r="AD44" s="674"/>
      <c r="AE44" s="675"/>
    </row>
    <row r="45" spans="2:31" x14ac:dyDescent="0.3">
      <c r="B45" s="372" t="s">
        <v>1680</v>
      </c>
      <c r="C45" s="371"/>
      <c r="D45" s="371"/>
      <c r="E45" s="371"/>
      <c r="F45" s="371"/>
      <c r="G45" s="371"/>
      <c r="H45" s="371"/>
      <c r="I45" s="371"/>
      <c r="J45" s="371"/>
      <c r="K45" s="371"/>
      <c r="L45" s="371"/>
      <c r="M45" s="371"/>
      <c r="N45" s="371"/>
      <c r="O45" s="371"/>
      <c r="P45" s="371"/>
      <c r="Q45" s="371"/>
      <c r="R45" s="371"/>
      <c r="S45" s="371"/>
      <c r="T45" s="371"/>
      <c r="U45" s="371"/>
      <c r="V45" s="371"/>
      <c r="W45" s="371"/>
      <c r="X45" s="371"/>
      <c r="Y45" s="371"/>
      <c r="Z45" s="371"/>
      <c r="AA45" s="371"/>
      <c r="AB45" s="371"/>
      <c r="AC45" s="371"/>
      <c r="AD45" s="371"/>
      <c r="AE45" s="371"/>
    </row>
    <row r="47" spans="2:31" x14ac:dyDescent="0.3">
      <c r="B47" s="2" t="s">
        <v>1793</v>
      </c>
    </row>
    <row r="50" spans="2:26" x14ac:dyDescent="0.3">
      <c r="J50" s="4" t="s">
        <v>1683</v>
      </c>
      <c r="Q50" s="4" t="s">
        <v>1609</v>
      </c>
      <c r="V50" s="4" t="s">
        <v>1691</v>
      </c>
    </row>
    <row r="51" spans="2:26" x14ac:dyDescent="0.3">
      <c r="J51" s="180" t="s">
        <v>1682</v>
      </c>
      <c r="N51" s="1" t="s">
        <v>1610</v>
      </c>
      <c r="Q51" s="180" t="s">
        <v>1611</v>
      </c>
      <c r="T51" s="1" t="s">
        <v>1690</v>
      </c>
      <c r="V51" s="180" t="s">
        <v>1692</v>
      </c>
    </row>
    <row r="52" spans="2:26" x14ac:dyDescent="0.3">
      <c r="H52" s="1" t="s">
        <v>1612</v>
      </c>
      <c r="J52" s="180" t="s">
        <v>1613</v>
      </c>
      <c r="Q52" s="180" t="s">
        <v>1689</v>
      </c>
      <c r="V52" s="180" t="s">
        <v>1695</v>
      </c>
      <c r="Z52" s="1" t="s">
        <v>1696</v>
      </c>
    </row>
    <row r="53" spans="2:26" x14ac:dyDescent="0.3">
      <c r="Q53" s="1" t="s">
        <v>1684</v>
      </c>
      <c r="V53" s="1" t="s">
        <v>1693</v>
      </c>
    </row>
    <row r="54" spans="2:26" x14ac:dyDescent="0.3">
      <c r="Q54" s="1" t="s">
        <v>1685</v>
      </c>
      <c r="V54" s="1" t="s">
        <v>1694</v>
      </c>
    </row>
    <row r="55" spans="2:26" x14ac:dyDescent="0.3">
      <c r="B55" s="2"/>
      <c r="Q55" s="1" t="s">
        <v>1686</v>
      </c>
    </row>
    <row r="56" spans="2:26" x14ac:dyDescent="0.3">
      <c r="Q56" s="1" t="s">
        <v>1687</v>
      </c>
      <c r="T56" s="1" t="s">
        <v>1704</v>
      </c>
    </row>
    <row r="57" spans="2:26" x14ac:dyDescent="0.3">
      <c r="Q57" s="1" t="s">
        <v>1688</v>
      </c>
      <c r="T57" s="1" t="s">
        <v>1705</v>
      </c>
    </row>
    <row r="59" spans="2:26" x14ac:dyDescent="0.3">
      <c r="U59" s="1" t="s">
        <v>1706</v>
      </c>
    </row>
    <row r="60" spans="2:26" x14ac:dyDescent="0.3">
      <c r="N60" s="88" t="s">
        <v>1702</v>
      </c>
      <c r="U60" s="1" t="s">
        <v>1707</v>
      </c>
    </row>
    <row r="61" spans="2:26" x14ac:dyDescent="0.3">
      <c r="J61" s="4" t="s">
        <v>1697</v>
      </c>
      <c r="Q61" s="4" t="s">
        <v>1698</v>
      </c>
    </row>
    <row r="62" spans="2:26" x14ac:dyDescent="0.3">
      <c r="J62" s="180"/>
      <c r="Q62" s="180" t="s">
        <v>1699</v>
      </c>
    </row>
    <row r="63" spans="2:26" x14ac:dyDescent="0.3">
      <c r="J63" s="180"/>
      <c r="Q63" s="180" t="s">
        <v>1700</v>
      </c>
    </row>
    <row r="64" spans="2:26" x14ac:dyDescent="0.3">
      <c r="J64" s="180"/>
      <c r="Q64" s="180" t="s">
        <v>1701</v>
      </c>
      <c r="U64" s="1" t="s">
        <v>1703</v>
      </c>
    </row>
    <row r="65" spans="8:20" x14ac:dyDescent="0.3">
      <c r="J65" s="180"/>
      <c r="Q65" s="180"/>
    </row>
    <row r="69" spans="8:20" x14ac:dyDescent="0.3">
      <c r="N69" s="180"/>
      <c r="T69" s="88"/>
    </row>
    <row r="71" spans="8:20" x14ac:dyDescent="0.3">
      <c r="H71" s="4"/>
    </row>
    <row r="72" spans="8:20" x14ac:dyDescent="0.3">
      <c r="H72" s="180"/>
    </row>
    <row r="73" spans="8:20" x14ac:dyDescent="0.3">
      <c r="H73" s="180"/>
    </row>
    <row r="74" spans="8:20" x14ac:dyDescent="0.3">
      <c r="H74" s="180"/>
    </row>
    <row r="75" spans="8:20" x14ac:dyDescent="0.3">
      <c r="H75" s="180"/>
    </row>
    <row r="76" spans="8:20" x14ac:dyDescent="0.3">
      <c r="H76" s="180"/>
    </row>
  </sheetData>
  <mergeCells count="94">
    <mergeCell ref="Z42:AA42"/>
    <mergeCell ref="AB42:AC42"/>
    <mergeCell ref="M42:N42"/>
    <mergeCell ref="X43:Y43"/>
    <mergeCell ref="Z43:AA43"/>
    <mergeCell ref="O43:R43"/>
    <mergeCell ref="S43:T43"/>
    <mergeCell ref="V43:W43"/>
    <mergeCell ref="V42:W42"/>
    <mergeCell ref="AD44:AE44"/>
    <mergeCell ref="B44:C44"/>
    <mergeCell ref="D44:E44"/>
    <mergeCell ref="F44:G44"/>
    <mergeCell ref="H44:J44"/>
    <mergeCell ref="K44:L44"/>
    <mergeCell ref="M44:N44"/>
    <mergeCell ref="O44:R44"/>
    <mergeCell ref="S44:T44"/>
    <mergeCell ref="V44:W44"/>
    <mergeCell ref="X44:Y44"/>
    <mergeCell ref="Z44:AA44"/>
    <mergeCell ref="AB44:AC44"/>
    <mergeCell ref="AD42:AE42"/>
    <mergeCell ref="B43:C43"/>
    <mergeCell ref="D43:E43"/>
    <mergeCell ref="F43:G43"/>
    <mergeCell ref="H43:J43"/>
    <mergeCell ref="K43:L43"/>
    <mergeCell ref="B42:C42"/>
    <mergeCell ref="D42:E42"/>
    <mergeCell ref="F42:G42"/>
    <mergeCell ref="H42:J42"/>
    <mergeCell ref="K42:L42"/>
    <mergeCell ref="AB43:AC43"/>
    <mergeCell ref="X42:Y42"/>
    <mergeCell ref="M43:N43"/>
    <mergeCell ref="O42:R42"/>
    <mergeCell ref="S42:T42"/>
    <mergeCell ref="B41:AE41"/>
    <mergeCell ref="B39:D39"/>
    <mergeCell ref="E39:J39"/>
    <mergeCell ref="K39:R39"/>
    <mergeCell ref="S39:T39"/>
    <mergeCell ref="U39:AE39"/>
    <mergeCell ref="B40:D40"/>
    <mergeCell ref="E40:J40"/>
    <mergeCell ref="K40:R40"/>
    <mergeCell ref="S40:T40"/>
    <mergeCell ref="U40:AE40"/>
    <mergeCell ref="AD43:AE43"/>
    <mergeCell ref="B34:D35"/>
    <mergeCell ref="E34:J35"/>
    <mergeCell ref="K34:R35"/>
    <mergeCell ref="S34:T35"/>
    <mergeCell ref="U34:AE35"/>
    <mergeCell ref="U36:AE37"/>
    <mergeCell ref="B38:D38"/>
    <mergeCell ref="E38:J38"/>
    <mergeCell ref="K38:R38"/>
    <mergeCell ref="S38:T38"/>
    <mergeCell ref="U38:AE38"/>
    <mergeCell ref="B36:D37"/>
    <mergeCell ref="E36:J37"/>
    <mergeCell ref="K36:R37"/>
    <mergeCell ref="S36:T37"/>
    <mergeCell ref="B28:D28"/>
    <mergeCell ref="E28:J28"/>
    <mergeCell ref="K28:R28"/>
    <mergeCell ref="S28:AE28"/>
    <mergeCell ref="B29:D29"/>
    <mergeCell ref="E29:J29"/>
    <mergeCell ref="B33:D33"/>
    <mergeCell ref="E33:J33"/>
    <mergeCell ref="K33:R33"/>
    <mergeCell ref="S33:T33"/>
    <mergeCell ref="U33:AE33"/>
    <mergeCell ref="E32:J32"/>
    <mergeCell ref="K32:R32"/>
    <mergeCell ref="S32:T32"/>
    <mergeCell ref="U32:AE32"/>
    <mergeCell ref="B31:D31"/>
    <mergeCell ref="E31:J31"/>
    <mergeCell ref="K31:R31"/>
    <mergeCell ref="S31:T31"/>
    <mergeCell ref="U31:AE31"/>
    <mergeCell ref="B32:D32"/>
    <mergeCell ref="B30:D30"/>
    <mergeCell ref="S30:T30"/>
    <mergeCell ref="U30:AE30"/>
    <mergeCell ref="K29:R29"/>
    <mergeCell ref="S29:T29"/>
    <mergeCell ref="U29:AE29"/>
    <mergeCell ref="E30:J30"/>
    <mergeCell ref="K30:R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92182-2C33-4EBF-97E8-75B3380DECC5}">
  <dimension ref="B2:T85"/>
  <sheetViews>
    <sheetView zoomScale="90" zoomScaleNormal="90" workbookViewId="0">
      <selection activeCell="K83" sqref="K83:O83"/>
    </sheetView>
  </sheetViews>
  <sheetFormatPr defaultColWidth="8.75" defaultRowHeight="13.5" x14ac:dyDescent="0.3"/>
  <cols>
    <col min="1" max="3" width="8.75" style="1"/>
    <col min="4" max="4" width="13.875" style="1" customWidth="1"/>
    <col min="5" max="5" width="29.375" style="1" customWidth="1"/>
    <col min="6" max="16384" width="8.75" style="1"/>
  </cols>
  <sheetData>
    <row r="2" spans="2:2" x14ac:dyDescent="0.3">
      <c r="B2" s="2" t="s">
        <v>1794</v>
      </c>
    </row>
    <row r="3" spans="2:2" x14ac:dyDescent="0.3">
      <c r="B3" s="1" t="s">
        <v>1795</v>
      </c>
    </row>
    <row r="4" spans="2:2" x14ac:dyDescent="0.3">
      <c r="B4" s="1" t="s">
        <v>1796</v>
      </c>
    </row>
    <row r="5" spans="2:2" x14ac:dyDescent="0.3">
      <c r="B5" s="1" t="s">
        <v>1797</v>
      </c>
    </row>
    <row r="6" spans="2:2" x14ac:dyDescent="0.3">
      <c r="B6" s="1" t="s">
        <v>1798</v>
      </c>
    </row>
    <row r="8" spans="2:2" x14ac:dyDescent="0.3">
      <c r="B8" s="2" t="s">
        <v>1799</v>
      </c>
    </row>
    <row r="9" spans="2:2" x14ac:dyDescent="0.3">
      <c r="B9" s="1" t="s">
        <v>1800</v>
      </c>
    </row>
    <row r="10" spans="2:2" x14ac:dyDescent="0.3">
      <c r="B10" s="1" t="s">
        <v>1801</v>
      </c>
    </row>
    <row r="11" spans="2:2" x14ac:dyDescent="0.3">
      <c r="B11" s="1" t="s">
        <v>1802</v>
      </c>
    </row>
    <row r="12" spans="2:2" x14ac:dyDescent="0.3">
      <c r="B12" s="1" t="s">
        <v>1803</v>
      </c>
    </row>
    <row r="14" spans="2:2" x14ac:dyDescent="0.3">
      <c r="B14" s="1" t="s">
        <v>1804</v>
      </c>
    </row>
    <row r="15" spans="2:2" x14ac:dyDescent="0.3">
      <c r="B15" s="1" t="s">
        <v>1805</v>
      </c>
    </row>
    <row r="16" spans="2:2" x14ac:dyDescent="0.3">
      <c r="B16" s="1" t="s">
        <v>1806</v>
      </c>
    </row>
    <row r="17" spans="2:6" x14ac:dyDescent="0.3">
      <c r="B17" s="1" t="s">
        <v>1807</v>
      </c>
    </row>
    <row r="18" spans="2:6" x14ac:dyDescent="0.3">
      <c r="B18" s="1" t="s">
        <v>1808</v>
      </c>
    </row>
    <row r="19" spans="2:6" x14ac:dyDescent="0.3">
      <c r="B19" s="1" t="s">
        <v>1809</v>
      </c>
    </row>
    <row r="20" spans="2:6" x14ac:dyDescent="0.3">
      <c r="B20" s="1" t="s">
        <v>1810</v>
      </c>
    </row>
    <row r="22" spans="2:6" x14ac:dyDescent="0.3">
      <c r="B22" s="2" t="s">
        <v>1811</v>
      </c>
    </row>
    <row r="23" spans="2:6" x14ac:dyDescent="0.3">
      <c r="B23" s="1" t="s">
        <v>1812</v>
      </c>
    </row>
    <row r="24" spans="2:6" x14ac:dyDescent="0.3">
      <c r="B24" s="1" t="s">
        <v>1813</v>
      </c>
      <c r="E24" s="1" t="s">
        <v>1814</v>
      </c>
      <c r="F24" s="1" t="s">
        <v>1815</v>
      </c>
    </row>
    <row r="25" spans="2:6" x14ac:dyDescent="0.3">
      <c r="B25" s="1" t="s">
        <v>1816</v>
      </c>
    </row>
    <row r="26" spans="2:6" x14ac:dyDescent="0.3">
      <c r="B26" s="1" t="s">
        <v>2157</v>
      </c>
    </row>
    <row r="27" spans="2:6" x14ac:dyDescent="0.3">
      <c r="B27" s="1" t="s">
        <v>1817</v>
      </c>
    </row>
    <row r="28" spans="2:6" x14ac:dyDescent="0.3">
      <c r="B28" s="1" t="s">
        <v>1818</v>
      </c>
    </row>
    <row r="29" spans="2:6" x14ac:dyDescent="0.3">
      <c r="B29" s="1" t="s">
        <v>1819</v>
      </c>
    </row>
    <row r="30" spans="2:6" x14ac:dyDescent="0.3">
      <c r="B30" s="1" t="s">
        <v>1820</v>
      </c>
    </row>
    <row r="31" spans="2:6" x14ac:dyDescent="0.3">
      <c r="B31" s="96" t="s">
        <v>1821</v>
      </c>
    </row>
    <row r="33" spans="2:15" x14ac:dyDescent="0.3">
      <c r="B33" s="1" t="s">
        <v>1822</v>
      </c>
    </row>
    <row r="34" spans="2:15" x14ac:dyDescent="0.3">
      <c r="B34" s="1" t="s">
        <v>1823</v>
      </c>
    </row>
    <row r="35" spans="2:15" x14ac:dyDescent="0.3">
      <c r="B35" s="1" t="s">
        <v>1824</v>
      </c>
    </row>
    <row r="36" spans="2:15" x14ac:dyDescent="0.3">
      <c r="B36" s="1" t="s">
        <v>1825</v>
      </c>
    </row>
    <row r="37" spans="2:15" x14ac:dyDescent="0.3">
      <c r="B37" s="1" t="s">
        <v>2158</v>
      </c>
    </row>
    <row r="38" spans="2:15" x14ac:dyDescent="0.3">
      <c r="B38" s="1" t="s">
        <v>1826</v>
      </c>
    </row>
    <row r="40" spans="2:15" x14ac:dyDescent="0.3">
      <c r="B40" s="2" t="s">
        <v>1827</v>
      </c>
    </row>
    <row r="41" spans="2:15" x14ac:dyDescent="0.3">
      <c r="B41" s="1" t="s">
        <v>1828</v>
      </c>
    </row>
    <row r="43" spans="2:15" hidden="1" x14ac:dyDescent="0.3">
      <c r="B43" s="2" t="s">
        <v>1829</v>
      </c>
    </row>
    <row r="44" spans="2:15" hidden="1" x14ac:dyDescent="0.3">
      <c r="B44" s="1" t="s">
        <v>1830</v>
      </c>
      <c r="D44" s="1" t="s">
        <v>1831</v>
      </c>
      <c r="F44" s="608" t="s">
        <v>1832</v>
      </c>
      <c r="G44" s="608"/>
      <c r="H44" s="608"/>
      <c r="I44" s="608"/>
      <c r="J44" s="608"/>
      <c r="K44" s="608"/>
      <c r="L44" s="608"/>
      <c r="M44" s="608"/>
      <c r="N44" s="608"/>
      <c r="O44" s="608"/>
    </row>
    <row r="45" spans="2:15" hidden="1" x14ac:dyDescent="0.3">
      <c r="D45" s="1" t="s">
        <v>1833</v>
      </c>
      <c r="F45" s="608" t="s">
        <v>1834</v>
      </c>
      <c r="G45" s="608"/>
      <c r="H45" s="608"/>
      <c r="I45" s="608"/>
      <c r="J45" s="608"/>
      <c r="K45" s="608"/>
      <c r="L45" s="608"/>
      <c r="M45" s="608"/>
      <c r="N45" s="608"/>
      <c r="O45" s="608"/>
    </row>
    <row r="46" spans="2:15" hidden="1" x14ac:dyDescent="0.3">
      <c r="D46" s="1" t="s">
        <v>1835</v>
      </c>
      <c r="F46" s="608" t="s">
        <v>1836</v>
      </c>
      <c r="G46" s="608"/>
      <c r="H46" s="608"/>
      <c r="I46" s="608"/>
      <c r="J46" s="608"/>
      <c r="K46" s="608"/>
      <c r="L46" s="608"/>
      <c r="M46" s="608"/>
      <c r="N46" s="608"/>
      <c r="O46" s="608"/>
    </row>
    <row r="47" spans="2:15" hidden="1" x14ac:dyDescent="0.3">
      <c r="D47" s="1" t="s">
        <v>1837</v>
      </c>
      <c r="F47" s="608" t="s">
        <v>1838</v>
      </c>
      <c r="G47" s="608"/>
      <c r="H47" s="608"/>
      <c r="I47" s="608"/>
      <c r="J47" s="608"/>
      <c r="K47" s="608"/>
      <c r="L47" s="608"/>
      <c r="M47" s="608"/>
      <c r="N47" s="608"/>
      <c r="O47" s="608"/>
    </row>
    <row r="48" spans="2:15" hidden="1" x14ac:dyDescent="0.3">
      <c r="B48" s="1" t="s">
        <v>1839</v>
      </c>
      <c r="D48" s="1" t="s">
        <v>1840</v>
      </c>
      <c r="F48" s="608" t="s">
        <v>1841</v>
      </c>
      <c r="G48" s="608"/>
      <c r="H48" s="608"/>
      <c r="I48" s="608"/>
      <c r="J48" s="608"/>
      <c r="K48" s="608"/>
      <c r="L48" s="608"/>
      <c r="M48" s="608"/>
      <c r="N48" s="608"/>
      <c r="O48" s="608"/>
    </row>
    <row r="49" spans="2:20" hidden="1" x14ac:dyDescent="0.3">
      <c r="B49" s="1" t="s">
        <v>1842</v>
      </c>
      <c r="D49" s="1" t="s">
        <v>1843</v>
      </c>
      <c r="F49" s="608" t="s">
        <v>1844</v>
      </c>
      <c r="G49" s="608"/>
      <c r="H49" s="608"/>
      <c r="I49" s="608"/>
      <c r="J49" s="608"/>
      <c r="K49" s="608"/>
      <c r="L49" s="608"/>
      <c r="M49" s="608"/>
      <c r="N49" s="608"/>
      <c r="O49" s="608"/>
    </row>
    <row r="50" spans="2:20" hidden="1" x14ac:dyDescent="0.3">
      <c r="B50" s="2" t="s">
        <v>1845</v>
      </c>
    </row>
    <row r="51" spans="2:20" hidden="1" x14ac:dyDescent="0.3">
      <c r="B51" s="1" t="s">
        <v>1830</v>
      </c>
      <c r="D51" s="1" t="s">
        <v>1846</v>
      </c>
      <c r="F51" s="608" t="s">
        <v>1847</v>
      </c>
      <c r="G51" s="608"/>
      <c r="H51" s="608"/>
      <c r="I51" s="608"/>
      <c r="J51" s="608"/>
      <c r="K51" s="608"/>
      <c r="L51" s="608"/>
      <c r="M51" s="608"/>
      <c r="N51" s="608"/>
      <c r="O51" s="608"/>
    </row>
    <row r="52" spans="2:20" hidden="1" x14ac:dyDescent="0.3">
      <c r="B52" s="1" t="s">
        <v>1848</v>
      </c>
      <c r="D52" s="1" t="s">
        <v>1849</v>
      </c>
      <c r="E52" s="1" t="s">
        <v>1850</v>
      </c>
      <c r="F52" s="608" t="s">
        <v>1851</v>
      </c>
      <c r="G52" s="608"/>
      <c r="H52" s="608"/>
      <c r="I52" s="608"/>
      <c r="J52" s="608"/>
      <c r="K52" s="608"/>
      <c r="L52" s="608"/>
      <c r="M52" s="608"/>
      <c r="N52" s="608"/>
      <c r="O52" s="608"/>
    </row>
    <row r="53" spans="2:20" hidden="1" x14ac:dyDescent="0.3">
      <c r="E53" s="1" t="s">
        <v>1852</v>
      </c>
      <c r="F53" s="1" t="s">
        <v>1853</v>
      </c>
      <c r="G53" s="88"/>
      <c r="H53" s="88"/>
      <c r="I53" s="608" t="s">
        <v>1854</v>
      </c>
      <c r="J53" s="608"/>
      <c r="K53" s="608"/>
      <c r="L53" s="608"/>
      <c r="M53" s="608"/>
      <c r="N53" s="608"/>
      <c r="O53" s="608"/>
      <c r="P53" s="608"/>
      <c r="Q53" s="608"/>
      <c r="R53" s="608"/>
    </row>
    <row r="54" spans="2:20" hidden="1" x14ac:dyDescent="0.3">
      <c r="E54" s="1" t="s">
        <v>1855</v>
      </c>
      <c r="F54" s="1" t="s">
        <v>1853</v>
      </c>
      <c r="G54" s="88"/>
      <c r="H54" s="88"/>
      <c r="I54" s="1" t="s">
        <v>1856</v>
      </c>
      <c r="K54" s="608" t="s">
        <v>1857</v>
      </c>
      <c r="L54" s="608"/>
      <c r="M54" s="608"/>
      <c r="N54" s="608"/>
      <c r="O54" s="608"/>
      <c r="P54" s="608"/>
      <c r="Q54" s="608"/>
      <c r="R54" s="608"/>
      <c r="S54" s="608"/>
      <c r="T54" s="608"/>
    </row>
    <row r="55" spans="2:20" hidden="1" x14ac:dyDescent="0.3">
      <c r="E55" s="1" t="s">
        <v>1858</v>
      </c>
      <c r="F55" s="88"/>
      <c r="G55" s="88"/>
      <c r="H55" s="88"/>
      <c r="I55" s="88"/>
      <c r="J55" s="88"/>
      <c r="K55" s="88"/>
      <c r="L55" s="88"/>
      <c r="M55" s="88"/>
      <c r="N55" s="88"/>
      <c r="O55" s="88"/>
    </row>
    <row r="56" spans="2:20" hidden="1" x14ac:dyDescent="0.3">
      <c r="E56" s="1" t="s">
        <v>1859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</row>
    <row r="57" spans="2:20" hidden="1" x14ac:dyDescent="0.3">
      <c r="B57" s="1" t="s">
        <v>1860</v>
      </c>
      <c r="D57" s="1" t="s">
        <v>1861</v>
      </c>
      <c r="F57" s="608" t="s">
        <v>1862</v>
      </c>
      <c r="G57" s="608"/>
      <c r="H57" s="608"/>
      <c r="I57" s="608"/>
      <c r="J57" s="608"/>
      <c r="K57" s="608"/>
      <c r="L57" s="608"/>
      <c r="M57" s="608"/>
      <c r="N57" s="608"/>
      <c r="O57" s="608"/>
    </row>
    <row r="58" spans="2:20" hidden="1" x14ac:dyDescent="0.3">
      <c r="B58" s="1" t="s">
        <v>1863</v>
      </c>
      <c r="D58" s="1" t="s">
        <v>1843</v>
      </c>
      <c r="F58" s="608" t="s">
        <v>1864</v>
      </c>
      <c r="G58" s="608"/>
      <c r="H58" s="608"/>
      <c r="I58" s="608"/>
      <c r="J58" s="608"/>
      <c r="K58" s="608"/>
      <c r="L58" s="608"/>
      <c r="M58" s="608"/>
      <c r="N58" s="608"/>
      <c r="O58" s="608"/>
    </row>
    <row r="59" spans="2:20" hidden="1" x14ac:dyDescent="0.3">
      <c r="B59" s="2" t="s">
        <v>1865</v>
      </c>
    </row>
    <row r="60" spans="2:20" hidden="1" x14ac:dyDescent="0.3">
      <c r="B60" s="1" t="s">
        <v>1830</v>
      </c>
      <c r="D60" s="1" t="s">
        <v>1866</v>
      </c>
      <c r="E60" s="1" t="s">
        <v>1867</v>
      </c>
      <c r="F60" s="608" t="s">
        <v>1868</v>
      </c>
      <c r="G60" s="608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</row>
    <row r="61" spans="2:20" hidden="1" x14ac:dyDescent="0.3">
      <c r="E61" s="1" t="s">
        <v>1869</v>
      </c>
      <c r="F61" s="608" t="s">
        <v>1870</v>
      </c>
      <c r="G61" s="608"/>
      <c r="H61" s="608"/>
      <c r="I61" s="608"/>
      <c r="J61" s="608"/>
      <c r="K61" s="608"/>
      <c r="L61" s="608"/>
      <c r="M61" s="608"/>
      <c r="N61" s="608"/>
      <c r="O61" s="608"/>
      <c r="P61" s="608"/>
      <c r="Q61" s="608"/>
      <c r="R61" s="608"/>
      <c r="S61" s="608"/>
      <c r="T61" s="608"/>
    </row>
    <row r="62" spans="2:20" hidden="1" x14ac:dyDescent="0.3"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</row>
    <row r="63" spans="2:20" hidden="1" x14ac:dyDescent="0.3">
      <c r="B63" s="2" t="s">
        <v>1871</v>
      </c>
    </row>
    <row r="64" spans="2:20" hidden="1" x14ac:dyDescent="0.3">
      <c r="B64" s="1" t="s">
        <v>1830</v>
      </c>
      <c r="D64" s="1" t="s">
        <v>1872</v>
      </c>
      <c r="E64" s="1" t="s">
        <v>1873</v>
      </c>
      <c r="F64" s="608" t="s">
        <v>1874</v>
      </c>
      <c r="G64" s="608"/>
      <c r="H64" s="608"/>
      <c r="I64" s="608"/>
      <c r="J64" s="608"/>
      <c r="K64" s="608"/>
      <c r="L64" s="608"/>
      <c r="M64" s="608"/>
      <c r="N64" s="608"/>
      <c r="O64" s="608"/>
      <c r="P64" s="608"/>
      <c r="Q64" s="608"/>
      <c r="R64" s="608"/>
      <c r="S64" s="608"/>
      <c r="T64" s="608"/>
    </row>
    <row r="65" spans="2:20" hidden="1" x14ac:dyDescent="0.3">
      <c r="E65" s="1" t="s">
        <v>1875</v>
      </c>
      <c r="F65" s="608" t="s">
        <v>1876</v>
      </c>
      <c r="G65" s="608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</row>
    <row r="66" spans="2:20" hidden="1" x14ac:dyDescent="0.3">
      <c r="E66" s="1" t="s">
        <v>1877</v>
      </c>
      <c r="F66" s="608" t="s">
        <v>1878</v>
      </c>
      <c r="G66" s="608"/>
      <c r="H66" s="608"/>
      <c r="I66" s="608"/>
      <c r="J66" s="608"/>
      <c r="K66" s="608"/>
      <c r="L66" s="608"/>
      <c r="M66" s="608"/>
      <c r="N66" s="608"/>
      <c r="O66" s="608"/>
      <c r="P66" s="608"/>
      <c r="Q66" s="608"/>
      <c r="R66" s="608"/>
      <c r="S66" s="608"/>
      <c r="T66" s="608"/>
    </row>
    <row r="67" spans="2:20" hidden="1" x14ac:dyDescent="0.3">
      <c r="B67" s="2" t="s">
        <v>1879</v>
      </c>
    </row>
    <row r="68" spans="2:20" hidden="1" x14ac:dyDescent="0.3">
      <c r="B68" s="1" t="s">
        <v>1830</v>
      </c>
      <c r="D68" s="1" t="s">
        <v>1880</v>
      </c>
      <c r="F68" s="608" t="s">
        <v>1881</v>
      </c>
      <c r="G68" s="608"/>
      <c r="H68" s="608"/>
      <c r="I68" s="608"/>
      <c r="J68" s="608"/>
      <c r="K68" s="608"/>
      <c r="L68" s="608"/>
      <c r="M68" s="608"/>
      <c r="N68" s="608"/>
      <c r="O68" s="608"/>
      <c r="P68" s="608"/>
      <c r="Q68" s="608"/>
      <c r="R68" s="608"/>
      <c r="S68" s="608"/>
      <c r="T68" s="608"/>
    </row>
    <row r="69" spans="2:20" hidden="1" x14ac:dyDescent="0.3">
      <c r="B69" s="2" t="s">
        <v>1882</v>
      </c>
    </row>
    <row r="70" spans="2:20" hidden="1" x14ac:dyDescent="0.3">
      <c r="B70" s="1" t="s">
        <v>1830</v>
      </c>
      <c r="D70" s="1" t="s">
        <v>1883</v>
      </c>
      <c r="F70" s="608" t="s">
        <v>1884</v>
      </c>
      <c r="G70" s="608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</row>
    <row r="71" spans="2:20" hidden="1" x14ac:dyDescent="0.3">
      <c r="B71" s="2" t="s">
        <v>1885</v>
      </c>
    </row>
    <row r="72" spans="2:20" hidden="1" x14ac:dyDescent="0.3">
      <c r="B72" s="1" t="s">
        <v>1830</v>
      </c>
      <c r="D72" s="1" t="s">
        <v>1886</v>
      </c>
      <c r="F72" s="608" t="s">
        <v>1887</v>
      </c>
      <c r="G72" s="608"/>
      <c r="H72" s="608"/>
      <c r="I72" s="608"/>
      <c r="J72" s="608"/>
      <c r="K72" s="608"/>
      <c r="L72" s="608"/>
      <c r="M72" s="608"/>
      <c r="N72" s="608"/>
      <c r="O72" s="608"/>
      <c r="P72" s="608"/>
      <c r="Q72" s="608"/>
      <c r="R72" s="608"/>
      <c r="S72" s="608"/>
      <c r="T72" s="608"/>
    </row>
    <row r="73" spans="2:20" x14ac:dyDescent="0.3">
      <c r="B73" s="2" t="s">
        <v>1888</v>
      </c>
    </row>
    <row r="74" spans="2:20" x14ac:dyDescent="0.3">
      <c r="B74" s="1" t="s">
        <v>1830</v>
      </c>
      <c r="D74" s="1" t="s">
        <v>1889</v>
      </c>
      <c r="F74" s="608" t="s">
        <v>1890</v>
      </c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8"/>
      <c r="T74" s="608"/>
    </row>
    <row r="75" spans="2:20" x14ac:dyDescent="0.3">
      <c r="B75" s="1" t="s">
        <v>1839</v>
      </c>
      <c r="D75" s="1" t="s">
        <v>1843</v>
      </c>
      <c r="F75" s="608" t="s">
        <v>1891</v>
      </c>
      <c r="G75" s="608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</row>
    <row r="77" spans="2:20" hidden="1" x14ac:dyDescent="0.3">
      <c r="B77" s="2" t="s">
        <v>1892</v>
      </c>
    </row>
    <row r="78" spans="2:20" hidden="1" x14ac:dyDescent="0.3">
      <c r="B78" s="1" t="s">
        <v>1830</v>
      </c>
      <c r="D78" s="1" t="s">
        <v>1893</v>
      </c>
      <c r="F78" s="608" t="s">
        <v>1894</v>
      </c>
      <c r="G78" s="608"/>
      <c r="H78" s="608"/>
      <c r="I78" s="608"/>
      <c r="J78" s="608"/>
      <c r="K78" s="608"/>
      <c r="L78" s="608"/>
      <c r="M78" s="608"/>
      <c r="N78" s="608"/>
      <c r="O78" s="608"/>
      <c r="P78" s="608"/>
      <c r="Q78" s="608"/>
      <c r="R78" s="608"/>
      <c r="S78" s="608"/>
      <c r="T78" s="608"/>
    </row>
    <row r="81" spans="2:15" x14ac:dyDescent="0.3">
      <c r="B81" s="2" t="s">
        <v>1895</v>
      </c>
    </row>
    <row r="83" spans="2:15" x14ac:dyDescent="0.3">
      <c r="B83" s="2" t="s">
        <v>1896</v>
      </c>
      <c r="E83" s="1" t="s">
        <v>1889</v>
      </c>
      <c r="F83" s="608" t="s">
        <v>1897</v>
      </c>
      <c r="G83" s="608"/>
      <c r="H83" s="608"/>
      <c r="I83" s="608"/>
      <c r="J83" s="608"/>
      <c r="K83" s="608" t="s">
        <v>1898</v>
      </c>
      <c r="L83" s="608"/>
      <c r="M83" s="608"/>
      <c r="N83" s="608"/>
      <c r="O83" s="608"/>
    </row>
    <row r="84" spans="2:15" x14ac:dyDescent="0.3">
      <c r="B84" s="2" t="s">
        <v>1899</v>
      </c>
      <c r="E84" s="1" t="s">
        <v>1900</v>
      </c>
      <c r="F84" s="608" t="s">
        <v>1901</v>
      </c>
      <c r="G84" s="608"/>
      <c r="H84" s="608"/>
      <c r="I84" s="608"/>
      <c r="J84" s="608"/>
      <c r="K84" s="608" t="s">
        <v>1902</v>
      </c>
      <c r="L84" s="608"/>
      <c r="M84" s="608"/>
      <c r="N84" s="608"/>
      <c r="O84" s="608"/>
    </row>
    <row r="85" spans="2:15" x14ac:dyDescent="0.3">
      <c r="B85" s="2" t="s">
        <v>1903</v>
      </c>
      <c r="F85" s="608" t="s">
        <v>1904</v>
      </c>
      <c r="G85" s="608"/>
      <c r="H85" s="608"/>
      <c r="I85" s="608"/>
      <c r="J85" s="608"/>
      <c r="K85" s="608" t="s">
        <v>1836</v>
      </c>
      <c r="L85" s="608"/>
      <c r="M85" s="608"/>
      <c r="N85" s="608"/>
      <c r="O85" s="608"/>
    </row>
  </sheetData>
  <mergeCells count="29">
    <mergeCell ref="F49:O49"/>
    <mergeCell ref="F44:O44"/>
    <mergeCell ref="F45:O45"/>
    <mergeCell ref="F46:O46"/>
    <mergeCell ref="F47:O47"/>
    <mergeCell ref="F48:O48"/>
    <mergeCell ref="F68:T68"/>
    <mergeCell ref="F51:O51"/>
    <mergeCell ref="F52:O52"/>
    <mergeCell ref="I53:R53"/>
    <mergeCell ref="K54:T54"/>
    <mergeCell ref="F57:O57"/>
    <mergeCell ref="F58:O58"/>
    <mergeCell ref="F60:T60"/>
    <mergeCell ref="F61:T61"/>
    <mergeCell ref="F64:T64"/>
    <mergeCell ref="F65:T65"/>
    <mergeCell ref="F66:T66"/>
    <mergeCell ref="F84:J84"/>
    <mergeCell ref="K84:O84"/>
    <mergeCell ref="F85:J85"/>
    <mergeCell ref="K85:O85"/>
    <mergeCell ref="F70:T70"/>
    <mergeCell ref="F72:T72"/>
    <mergeCell ref="F74:T74"/>
    <mergeCell ref="F75:T75"/>
    <mergeCell ref="F78:T78"/>
    <mergeCell ref="F83:J83"/>
    <mergeCell ref="K83:O83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1A4E-FB13-41E6-A0B0-E75591FF3431}">
  <dimension ref="B2:H144"/>
  <sheetViews>
    <sheetView topLeftCell="A8" workbookViewId="0">
      <selection activeCell="L22" sqref="L22"/>
    </sheetView>
  </sheetViews>
  <sheetFormatPr defaultColWidth="8.75" defaultRowHeight="13.5" x14ac:dyDescent="0.3"/>
  <cols>
    <col min="1" max="16384" width="8.75" style="1"/>
  </cols>
  <sheetData>
    <row r="2" spans="2:2" x14ac:dyDescent="0.3">
      <c r="B2" s="4" t="s">
        <v>1539</v>
      </c>
    </row>
    <row r="4" spans="2:2" x14ac:dyDescent="0.3">
      <c r="B4" s="4" t="s">
        <v>1540</v>
      </c>
    </row>
    <row r="5" spans="2:2" x14ac:dyDescent="0.3">
      <c r="B5" s="1" t="s">
        <v>1541</v>
      </c>
    </row>
    <row r="6" spans="2:2" x14ac:dyDescent="0.3">
      <c r="B6" s="1" t="s">
        <v>1542</v>
      </c>
    </row>
    <row r="7" spans="2:2" x14ac:dyDescent="0.3">
      <c r="B7" s="1" t="s">
        <v>1543</v>
      </c>
    </row>
    <row r="18" spans="2:2" x14ac:dyDescent="0.3">
      <c r="B18" s="1" t="s">
        <v>1544</v>
      </c>
    </row>
    <row r="19" spans="2:2" x14ac:dyDescent="0.3">
      <c r="B19" s="1" t="s">
        <v>1545</v>
      </c>
    </row>
    <row r="21" spans="2:2" x14ac:dyDescent="0.3">
      <c r="B21" s="96" t="s">
        <v>1546</v>
      </c>
    </row>
    <row r="22" spans="2:2" x14ac:dyDescent="0.3">
      <c r="B22" s="87" t="s">
        <v>1547</v>
      </c>
    </row>
    <row r="27" spans="2:2" x14ac:dyDescent="0.3">
      <c r="B27" s="96" t="s">
        <v>1548</v>
      </c>
    </row>
    <row r="28" spans="2:2" x14ac:dyDescent="0.3">
      <c r="B28" s="87" t="s">
        <v>1549</v>
      </c>
    </row>
    <row r="44" spans="2:2" x14ac:dyDescent="0.3">
      <c r="B44" s="96" t="s">
        <v>1550</v>
      </c>
    </row>
    <row r="47" spans="2:2" x14ac:dyDescent="0.3">
      <c r="B47" s="1" t="s">
        <v>1551</v>
      </c>
    </row>
    <row r="53" spans="2:2" x14ac:dyDescent="0.3">
      <c r="B53" s="4" t="s">
        <v>1552</v>
      </c>
    </row>
    <row r="54" spans="2:2" x14ac:dyDescent="0.3">
      <c r="B54" s="1" t="s">
        <v>1553</v>
      </c>
    </row>
    <row r="55" spans="2:2" x14ac:dyDescent="0.3">
      <c r="B55" s="1" t="s">
        <v>1554</v>
      </c>
    </row>
    <row r="56" spans="2:2" x14ac:dyDescent="0.3">
      <c r="B56" s="1" t="s">
        <v>1555</v>
      </c>
    </row>
    <row r="70" spans="2:2" x14ac:dyDescent="0.3">
      <c r="B70" s="1" t="s">
        <v>1556</v>
      </c>
    </row>
    <row r="71" spans="2:2" x14ac:dyDescent="0.3">
      <c r="B71" s="1" t="s">
        <v>1557</v>
      </c>
    </row>
    <row r="81" spans="2:2" x14ac:dyDescent="0.3">
      <c r="B81" s="1" t="s">
        <v>1558</v>
      </c>
    </row>
    <row r="141" spans="2:8" x14ac:dyDescent="0.3">
      <c r="B141" s="1" t="s">
        <v>1559</v>
      </c>
    </row>
    <row r="143" spans="2:8" x14ac:dyDescent="0.3">
      <c r="H143" s="96" t="s">
        <v>1560</v>
      </c>
    </row>
    <row r="144" spans="2:8" x14ac:dyDescent="0.3">
      <c r="H144" s="87" t="s">
        <v>1561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7D928-78FA-4F4C-8374-C73F9879BF68}">
  <dimension ref="B2:H144"/>
  <sheetViews>
    <sheetView zoomScaleNormal="100" workbookViewId="0">
      <selection activeCell="B10" sqref="B10"/>
    </sheetView>
  </sheetViews>
  <sheetFormatPr defaultColWidth="8.75" defaultRowHeight="13.5" x14ac:dyDescent="0.3"/>
  <cols>
    <col min="1" max="16384" width="8.75" style="1"/>
  </cols>
  <sheetData>
    <row r="2" spans="2:2" x14ac:dyDescent="0.3">
      <c r="B2" s="4" t="s">
        <v>2160</v>
      </c>
    </row>
    <row r="4" spans="2:2" x14ac:dyDescent="0.3">
      <c r="B4" s="4" t="s">
        <v>2161</v>
      </c>
    </row>
    <row r="5" spans="2:2" x14ac:dyDescent="0.3">
      <c r="B5" s="1" t="s">
        <v>2162</v>
      </c>
    </row>
    <row r="6" spans="2:2" x14ac:dyDescent="0.3">
      <c r="B6" s="1" t="s">
        <v>2163</v>
      </c>
    </row>
    <row r="7" spans="2:2" x14ac:dyDescent="0.3">
      <c r="B7" s="1" t="s">
        <v>2164</v>
      </c>
    </row>
    <row r="8" spans="2:2" x14ac:dyDescent="0.3">
      <c r="B8" s="1" t="s">
        <v>2165</v>
      </c>
    </row>
    <row r="21" spans="2:2" x14ac:dyDescent="0.3">
      <c r="B21" s="96"/>
    </row>
    <row r="22" spans="2:2" x14ac:dyDescent="0.3">
      <c r="B22" s="87"/>
    </row>
    <row r="27" spans="2:2" x14ac:dyDescent="0.3">
      <c r="B27" s="96"/>
    </row>
    <row r="28" spans="2:2" x14ac:dyDescent="0.3">
      <c r="B28" s="87"/>
    </row>
    <row r="44" spans="2:2" x14ac:dyDescent="0.3">
      <c r="B44" s="96"/>
    </row>
    <row r="53" spans="2:2" x14ac:dyDescent="0.3">
      <c r="B53" s="4"/>
    </row>
    <row r="143" spans="8:8" x14ac:dyDescent="0.3">
      <c r="H143" s="96"/>
    </row>
    <row r="144" spans="8:8" x14ac:dyDescent="0.3">
      <c r="H144" s="87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8FC79E-0098-45F2-A637-293E78A5F0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98)V0.1보드시험현황</vt:lpstr>
      <vt:lpstr>99)HW추가수정사항</vt:lpstr>
      <vt:lpstr>00) L-Titrator_spec</vt:lpstr>
      <vt:lpstr>01) System block diagram</vt:lpstr>
      <vt:lpstr>02) SW Settings</vt:lpstr>
      <vt:lpstr>02-1) IAP</vt:lpstr>
      <vt:lpstr>2-2) GPIO</vt:lpstr>
      <vt:lpstr>03) Parm</vt:lpstr>
      <vt:lpstr>04) Cal</vt:lpstr>
      <vt:lpstr>05) Calibration</vt:lpstr>
      <vt:lpstr>06) SPI(ADC_DAC)</vt:lpstr>
      <vt:lpstr>07) DAC output</vt:lpstr>
      <vt:lpstr>08) RTD</vt:lpstr>
      <vt:lpstr>09) TC</vt:lpstr>
      <vt:lpstr>10) BLDC</vt:lpstr>
      <vt:lpstr>11) UART</vt:lpstr>
      <vt:lpstr>11-1) SW IO Protocol</vt:lpstr>
      <vt:lpstr>11-2) Syringe pump</vt:lpstr>
      <vt:lpstr>12) Ethernet</vt:lpstr>
      <vt:lpstr>98) Fault debugging</vt:lpstr>
      <vt:lpstr>97) Y Modem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이동철</dc:creator>
  <cp:lastModifiedBy>조락현</cp:lastModifiedBy>
  <cp:lastPrinted>2021-11-25T08:58:43Z</cp:lastPrinted>
  <dcterms:created xsi:type="dcterms:W3CDTF">2017-08-27T23:12:48Z</dcterms:created>
  <dcterms:modified xsi:type="dcterms:W3CDTF">2022-11-28T05:07:44Z</dcterms:modified>
</cp:coreProperties>
</file>